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F:\Certificates\coding samurai BA internship (5 july - 5 aug)\Project 1\"/>
    </mc:Choice>
  </mc:AlternateContent>
  <xr:revisionPtr revIDLastSave="0" documentId="13_ncr:1_{62378286-A948-4EEE-B685-E7401B914403}" xr6:coauthVersionLast="47" xr6:coauthVersionMax="47" xr10:uidLastSave="{00000000-0000-0000-0000-000000000000}"/>
  <bookViews>
    <workbookView xWindow="-120" yWindow="-120" windowWidth="29040" windowHeight="15720" activeTab="1" xr2:uid="{2B1A6817-C64D-4BD0-9923-1BE6195CF4D8}"/>
  </bookViews>
  <sheets>
    <sheet name="Database" sheetId="1" r:id="rId1"/>
    <sheet name="Dashboard" sheetId="6" r:id="rId2"/>
    <sheet name="Pivottable" sheetId="7" r:id="rId3"/>
    <sheet name="Pivottable2" sheetId="11" r:id="rId4"/>
  </sheets>
  <definedNames>
    <definedName name="_xlcn.WorksheetConnection_retail_salesRecovered.xlsxTable1" hidden="1">Table1[]</definedName>
    <definedName name="Slicer_Months__Dat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retail_sales (Recovered).xlsx!Table1"/>
        </x15:modelTables>
      </x15:dataModel>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AY9" i="7"/>
  <c r="AY17" i="7"/>
  <c r="AY20" i="7"/>
  <c r="AY41" i="7"/>
  <c r="AY60" i="7"/>
  <c r="AY62" i="7"/>
  <c r="AY81" i="7"/>
  <c r="AY84" i="7"/>
  <c r="AY105" i="7"/>
  <c r="AY124" i="7"/>
  <c r="AY129" i="7"/>
  <c r="AY180" i="7"/>
  <c r="AY188" i="7"/>
  <c r="AX5" i="7"/>
  <c r="AY5" i="7" s="1"/>
  <c r="AX6" i="7"/>
  <c r="AY6" i="7" s="1"/>
  <c r="AX7" i="7"/>
  <c r="AY7" i="7" s="1"/>
  <c r="AX8" i="7"/>
  <c r="AY8" i="7" s="1"/>
  <c r="AX9" i="7"/>
  <c r="AX10" i="7"/>
  <c r="AY10" i="7" s="1"/>
  <c r="AX11" i="7"/>
  <c r="AY11" i="7" s="1"/>
  <c r="AX12" i="7"/>
  <c r="AY12" i="7" s="1"/>
  <c r="AX13" i="7"/>
  <c r="AY13" i="7" s="1"/>
  <c r="AX14" i="7"/>
  <c r="AY14" i="7" s="1"/>
  <c r="AX15" i="7"/>
  <c r="AY15" i="7" s="1"/>
  <c r="AX16" i="7"/>
  <c r="AY16" i="7" s="1"/>
  <c r="AX17" i="7"/>
  <c r="AX18" i="7"/>
  <c r="AY18" i="7" s="1"/>
  <c r="AX19" i="7"/>
  <c r="AY19" i="7" s="1"/>
  <c r="AX20" i="7"/>
  <c r="AX21" i="7"/>
  <c r="AY21" i="7" s="1"/>
  <c r="AX22" i="7"/>
  <c r="AY22" i="7" s="1"/>
  <c r="AX23" i="7"/>
  <c r="AY23" i="7" s="1"/>
  <c r="AX24" i="7"/>
  <c r="AY24" i="7" s="1"/>
  <c r="AX25" i="7"/>
  <c r="AY25" i="7" s="1"/>
  <c r="AX26" i="7"/>
  <c r="AY26" i="7" s="1"/>
  <c r="AX27" i="7"/>
  <c r="AY27" i="7" s="1"/>
  <c r="AX28" i="7"/>
  <c r="AY28" i="7" s="1"/>
  <c r="AX29" i="7"/>
  <c r="AY29" i="7" s="1"/>
  <c r="AX30" i="7"/>
  <c r="AY30" i="7" s="1"/>
  <c r="AX31" i="7"/>
  <c r="AY31" i="7" s="1"/>
  <c r="AX32" i="7"/>
  <c r="AY32" i="7" s="1"/>
  <c r="AX33" i="7"/>
  <c r="AY33" i="7" s="1"/>
  <c r="AX34" i="7"/>
  <c r="AY34" i="7" s="1"/>
  <c r="AX35" i="7"/>
  <c r="AY35" i="7" s="1"/>
  <c r="AX36" i="7"/>
  <c r="AY36" i="7" s="1"/>
  <c r="AX37" i="7"/>
  <c r="AY37" i="7" s="1"/>
  <c r="AX38" i="7"/>
  <c r="AY38" i="7" s="1"/>
  <c r="AX39" i="7"/>
  <c r="AY39" i="7" s="1"/>
  <c r="AX40" i="7"/>
  <c r="AY40" i="7" s="1"/>
  <c r="AX41" i="7"/>
  <c r="AX42" i="7"/>
  <c r="AY42" i="7" s="1"/>
  <c r="AX43" i="7"/>
  <c r="AY43" i="7" s="1"/>
  <c r="AX44" i="7"/>
  <c r="AY44" i="7" s="1"/>
  <c r="AX45" i="7"/>
  <c r="AY45" i="7" s="1"/>
  <c r="AX46" i="7"/>
  <c r="AY46" i="7" s="1"/>
  <c r="AX47" i="7"/>
  <c r="AY47" i="7" s="1"/>
  <c r="AX48" i="7"/>
  <c r="AY48" i="7" s="1"/>
  <c r="AX49" i="7"/>
  <c r="AY49" i="7" s="1"/>
  <c r="AX50" i="7"/>
  <c r="AY50" i="7" s="1"/>
  <c r="AX51" i="7"/>
  <c r="AY51" i="7" s="1"/>
  <c r="AX52" i="7"/>
  <c r="AY52" i="7" s="1"/>
  <c r="AX53" i="7"/>
  <c r="AY53" i="7" s="1"/>
  <c r="AX54" i="7"/>
  <c r="AY54" i="7" s="1"/>
  <c r="AX55" i="7"/>
  <c r="AY55" i="7" s="1"/>
  <c r="AX56" i="7"/>
  <c r="AY56" i="7" s="1"/>
  <c r="AX57" i="7"/>
  <c r="AY57" i="7" s="1"/>
  <c r="AX58" i="7"/>
  <c r="AY58" i="7" s="1"/>
  <c r="AX59" i="7"/>
  <c r="AY59" i="7" s="1"/>
  <c r="AX60" i="7"/>
  <c r="AX61" i="7"/>
  <c r="AY61" i="7" s="1"/>
  <c r="AX62" i="7"/>
  <c r="AX63" i="7"/>
  <c r="AY63" i="7" s="1"/>
  <c r="AX64" i="7"/>
  <c r="AY64" i="7" s="1"/>
  <c r="AX65" i="7"/>
  <c r="AY65" i="7" s="1"/>
  <c r="AX66" i="7"/>
  <c r="AY66" i="7" s="1"/>
  <c r="AX67" i="7"/>
  <c r="AY67" i="7" s="1"/>
  <c r="AX68" i="7"/>
  <c r="AY68" i="7" s="1"/>
  <c r="AX69" i="7"/>
  <c r="AY69" i="7" s="1"/>
  <c r="AX70" i="7"/>
  <c r="AY70" i="7" s="1"/>
  <c r="AX71" i="7"/>
  <c r="AY71" i="7" s="1"/>
  <c r="AX72" i="7"/>
  <c r="AY72" i="7" s="1"/>
  <c r="AX73" i="7"/>
  <c r="AY73" i="7" s="1"/>
  <c r="AX74" i="7"/>
  <c r="AY74" i="7" s="1"/>
  <c r="AX75" i="7"/>
  <c r="AY75" i="7" s="1"/>
  <c r="AX76" i="7"/>
  <c r="AY76" i="7" s="1"/>
  <c r="AX77" i="7"/>
  <c r="AY77" i="7" s="1"/>
  <c r="AX78" i="7"/>
  <c r="AY78" i="7" s="1"/>
  <c r="AX79" i="7"/>
  <c r="AY79" i="7" s="1"/>
  <c r="AX80" i="7"/>
  <c r="AY80" i="7" s="1"/>
  <c r="AX81" i="7"/>
  <c r="AX82" i="7"/>
  <c r="AY82" i="7" s="1"/>
  <c r="AX83" i="7"/>
  <c r="AY83" i="7" s="1"/>
  <c r="AX84" i="7"/>
  <c r="AX85" i="7"/>
  <c r="AY85" i="7" s="1"/>
  <c r="AX86" i="7"/>
  <c r="AY86" i="7" s="1"/>
  <c r="AX87" i="7"/>
  <c r="AY87" i="7" s="1"/>
  <c r="AX88" i="7"/>
  <c r="AY88" i="7" s="1"/>
  <c r="AX89" i="7"/>
  <c r="AY89" i="7" s="1"/>
  <c r="AX90" i="7"/>
  <c r="AY90" i="7" s="1"/>
  <c r="AX91" i="7"/>
  <c r="AY91" i="7" s="1"/>
  <c r="AX92" i="7"/>
  <c r="AY92" i="7" s="1"/>
  <c r="AX93" i="7"/>
  <c r="AY93" i="7" s="1"/>
  <c r="AX94" i="7"/>
  <c r="AY94" i="7" s="1"/>
  <c r="AX95" i="7"/>
  <c r="AY95" i="7" s="1"/>
  <c r="AX96" i="7"/>
  <c r="AY96" i="7" s="1"/>
  <c r="AX97" i="7"/>
  <c r="AY97" i="7" s="1"/>
  <c r="AX98" i="7"/>
  <c r="AY98" i="7" s="1"/>
  <c r="AX99" i="7"/>
  <c r="AY99" i="7" s="1"/>
  <c r="AX100" i="7"/>
  <c r="AY100" i="7" s="1"/>
  <c r="AX101" i="7"/>
  <c r="AY101" i="7" s="1"/>
  <c r="AX102" i="7"/>
  <c r="AY102" i="7" s="1"/>
  <c r="AX103" i="7"/>
  <c r="AY103" i="7" s="1"/>
  <c r="AX104" i="7"/>
  <c r="AY104" i="7" s="1"/>
  <c r="AX105" i="7"/>
  <c r="AX106" i="7"/>
  <c r="AY106" i="7" s="1"/>
  <c r="AX107" i="7"/>
  <c r="AY107" i="7" s="1"/>
  <c r="AX108" i="7"/>
  <c r="AY108" i="7" s="1"/>
  <c r="AX109" i="7"/>
  <c r="AY109" i="7" s="1"/>
  <c r="AX110" i="7"/>
  <c r="AY110" i="7" s="1"/>
  <c r="AX111" i="7"/>
  <c r="AY111" i="7" s="1"/>
  <c r="AX112" i="7"/>
  <c r="AY112" i="7" s="1"/>
  <c r="AX113" i="7"/>
  <c r="AY113" i="7" s="1"/>
  <c r="AX114" i="7"/>
  <c r="AY114" i="7" s="1"/>
  <c r="AX115" i="7"/>
  <c r="AY115" i="7" s="1"/>
  <c r="AX116" i="7"/>
  <c r="AY116" i="7" s="1"/>
  <c r="AX117" i="7"/>
  <c r="AY117" i="7" s="1"/>
  <c r="AX118" i="7"/>
  <c r="AY118" i="7" s="1"/>
  <c r="AX119" i="7"/>
  <c r="AY119" i="7" s="1"/>
  <c r="AX120" i="7"/>
  <c r="AY120" i="7" s="1"/>
  <c r="AX121" i="7"/>
  <c r="AY121" i="7" s="1"/>
  <c r="AX122" i="7"/>
  <c r="AY122" i="7" s="1"/>
  <c r="AX123" i="7"/>
  <c r="AY123" i="7" s="1"/>
  <c r="AX124" i="7"/>
  <c r="AX125" i="7"/>
  <c r="AY125" i="7" s="1"/>
  <c r="AX126" i="7"/>
  <c r="AY126" i="7" s="1"/>
  <c r="AX127" i="7"/>
  <c r="AY127" i="7" s="1"/>
  <c r="AX128" i="7"/>
  <c r="AY128" i="7" s="1"/>
  <c r="AX129" i="7"/>
  <c r="AX130" i="7"/>
  <c r="AY130" i="7" s="1"/>
  <c r="AX131" i="7"/>
  <c r="AY131" i="7" s="1"/>
  <c r="AX132" i="7"/>
  <c r="AY132" i="7" s="1"/>
  <c r="AX133" i="7"/>
  <c r="AY133" i="7" s="1"/>
  <c r="AX134" i="7"/>
  <c r="AY134" i="7" s="1"/>
  <c r="AX135" i="7"/>
  <c r="AY135" i="7" s="1"/>
  <c r="AX136" i="7"/>
  <c r="AY136" i="7" s="1"/>
  <c r="AX137" i="7"/>
  <c r="AY137" i="7" s="1"/>
  <c r="AX138" i="7"/>
  <c r="AY138" i="7" s="1"/>
  <c r="AX139" i="7"/>
  <c r="AY139" i="7" s="1"/>
  <c r="AX140" i="7"/>
  <c r="AY140" i="7" s="1"/>
  <c r="AX141" i="7"/>
  <c r="AY141" i="7" s="1"/>
  <c r="AX142" i="7"/>
  <c r="AY142" i="7" s="1"/>
  <c r="AX143" i="7"/>
  <c r="AY143" i="7" s="1"/>
  <c r="AX144" i="7"/>
  <c r="AY144" i="7" s="1"/>
  <c r="AX145" i="7"/>
  <c r="AY145" i="7" s="1"/>
  <c r="AX146" i="7"/>
  <c r="AY146" i="7" s="1"/>
  <c r="AX147" i="7"/>
  <c r="AY147" i="7" s="1"/>
  <c r="AX148" i="7"/>
  <c r="AY148" i="7" s="1"/>
  <c r="AX149" i="7"/>
  <c r="AY149" i="7" s="1"/>
  <c r="AX150" i="7"/>
  <c r="AY150" i="7" s="1"/>
  <c r="AX151" i="7"/>
  <c r="AY151" i="7" s="1"/>
  <c r="AX152" i="7"/>
  <c r="AY152" i="7" s="1"/>
  <c r="AX153" i="7"/>
  <c r="AY153" i="7" s="1"/>
  <c r="AX154" i="7"/>
  <c r="AY154" i="7" s="1"/>
  <c r="AX155" i="7"/>
  <c r="AY155" i="7" s="1"/>
  <c r="AX156" i="7"/>
  <c r="AY156" i="7" s="1"/>
  <c r="AX157" i="7"/>
  <c r="AY157" i="7" s="1"/>
  <c r="AX158" i="7"/>
  <c r="AY158" i="7" s="1"/>
  <c r="AX159" i="7"/>
  <c r="AY159" i="7" s="1"/>
  <c r="AX160" i="7"/>
  <c r="AY160" i="7" s="1"/>
  <c r="AX161" i="7"/>
  <c r="AY161" i="7" s="1"/>
  <c r="AX162" i="7"/>
  <c r="AY162" i="7" s="1"/>
  <c r="AX163" i="7"/>
  <c r="AY163" i="7" s="1"/>
  <c r="AX164" i="7"/>
  <c r="AY164" i="7" s="1"/>
  <c r="AX165" i="7"/>
  <c r="AY165" i="7" s="1"/>
  <c r="AX166" i="7"/>
  <c r="AY166" i="7" s="1"/>
  <c r="AX167" i="7"/>
  <c r="AY167" i="7" s="1"/>
  <c r="AX168" i="7"/>
  <c r="AY168" i="7" s="1"/>
  <c r="AX169" i="7"/>
  <c r="AY169" i="7" s="1"/>
  <c r="AX170" i="7"/>
  <c r="AY170" i="7" s="1"/>
  <c r="AX171" i="7"/>
  <c r="AY171" i="7" s="1"/>
  <c r="AX172" i="7"/>
  <c r="AY172" i="7" s="1"/>
  <c r="AX173" i="7"/>
  <c r="AY173" i="7" s="1"/>
  <c r="AX174" i="7"/>
  <c r="AY174" i="7" s="1"/>
  <c r="AX175" i="7"/>
  <c r="AY175" i="7" s="1"/>
  <c r="AX176" i="7"/>
  <c r="AY176" i="7" s="1"/>
  <c r="AX177" i="7"/>
  <c r="AY177" i="7" s="1"/>
  <c r="AX178" i="7"/>
  <c r="AY178" i="7" s="1"/>
  <c r="AX179" i="7"/>
  <c r="AY179" i="7" s="1"/>
  <c r="AX180" i="7"/>
  <c r="AX181" i="7"/>
  <c r="AY181" i="7" s="1"/>
  <c r="AX182" i="7"/>
  <c r="AY182" i="7" s="1"/>
  <c r="AX183" i="7"/>
  <c r="AY183" i="7" s="1"/>
  <c r="AX184" i="7"/>
  <c r="AY184" i="7" s="1"/>
  <c r="AX185" i="7"/>
  <c r="AY185" i="7" s="1"/>
  <c r="AX186" i="7"/>
  <c r="AY186" i="7" s="1"/>
  <c r="AX187" i="7"/>
  <c r="AY187" i="7" s="1"/>
  <c r="AX188" i="7"/>
  <c r="AX189" i="7"/>
  <c r="AY189" i="7" s="1"/>
  <c r="AX190" i="7"/>
  <c r="AY190" i="7" s="1"/>
  <c r="AX191" i="7"/>
  <c r="AY191" i="7" s="1"/>
  <c r="AX192" i="7"/>
  <c r="AY192" i="7" s="1"/>
  <c r="AX193" i="7"/>
  <c r="AY193" i="7" s="1"/>
  <c r="AX194" i="7"/>
  <c r="AY194" i="7" s="1"/>
  <c r="AX195" i="7"/>
  <c r="AY195" i="7" s="1"/>
  <c r="AX196" i="7"/>
  <c r="AY196" i="7" s="1"/>
  <c r="AX197" i="7"/>
  <c r="AY197" i="7" s="1"/>
  <c r="AX198" i="7"/>
  <c r="AY198" i="7" s="1"/>
  <c r="AX199" i="7"/>
  <c r="AY199" i="7" s="1"/>
  <c r="AX200" i="7"/>
  <c r="AY200" i="7" s="1"/>
  <c r="AX201" i="7"/>
  <c r="AY201" i="7" s="1"/>
  <c r="AX202" i="7"/>
  <c r="AY202" i="7" s="1"/>
  <c r="AX203" i="7"/>
  <c r="AY203" i="7" s="1"/>
  <c r="AX204" i="7"/>
  <c r="AY204" i="7" s="1"/>
  <c r="AX205" i="7"/>
  <c r="AY205" i="7" s="1"/>
  <c r="AX206" i="7"/>
  <c r="AY206" i="7" s="1"/>
  <c r="AX207" i="7"/>
  <c r="AY207" i="7" s="1"/>
  <c r="AX208" i="7"/>
  <c r="AY208" i="7" s="1"/>
  <c r="AX209" i="7"/>
  <c r="AY209" i="7" s="1"/>
  <c r="AX210" i="7"/>
  <c r="AY210" i="7" s="1"/>
  <c r="AX211" i="7"/>
  <c r="AY211" i="7" s="1"/>
  <c r="AX212" i="7"/>
  <c r="AY212" i="7" s="1"/>
  <c r="AX213" i="7"/>
  <c r="AY213" i="7" s="1"/>
  <c r="AX214" i="7"/>
  <c r="AY214" i="7" s="1"/>
  <c r="AX215" i="7"/>
  <c r="AY215" i="7" s="1"/>
  <c r="AX216" i="7"/>
  <c r="AY216" i="7" s="1"/>
  <c r="AX217" i="7"/>
  <c r="AY217" i="7" s="1"/>
  <c r="AX218" i="7"/>
  <c r="AY218" i="7" s="1"/>
  <c r="AX219" i="7"/>
  <c r="AY219" i="7" s="1"/>
  <c r="AX220" i="7"/>
  <c r="AY220" i="7" s="1"/>
  <c r="AX221" i="7"/>
  <c r="AY221" i="7" s="1"/>
  <c r="AX222" i="7"/>
  <c r="AY222" i="7" s="1"/>
  <c r="AX223" i="7"/>
  <c r="AY223" i="7" s="1"/>
  <c r="AX224" i="7"/>
  <c r="AY224" i="7" s="1"/>
  <c r="AX225" i="7"/>
  <c r="AY225" i="7" s="1"/>
  <c r="AX226" i="7"/>
  <c r="AY226" i="7" s="1"/>
  <c r="AX227" i="7"/>
  <c r="AY227" i="7" s="1"/>
  <c r="AX228" i="7"/>
  <c r="AY228" i="7" s="1"/>
  <c r="AX229" i="7"/>
  <c r="AY229" i="7" s="1"/>
  <c r="AX230" i="7"/>
  <c r="AY230" i="7" s="1"/>
  <c r="AX231" i="7"/>
  <c r="AY231" i="7" s="1"/>
  <c r="AX232" i="7"/>
  <c r="AY232" i="7" s="1"/>
  <c r="AX233" i="7"/>
  <c r="AY233" i="7" s="1"/>
  <c r="AX234" i="7"/>
  <c r="AY234" i="7" s="1"/>
  <c r="AX235" i="7"/>
  <c r="AY235" i="7" s="1"/>
  <c r="AX236" i="7"/>
  <c r="AY236" i="7" s="1"/>
  <c r="AX237" i="7"/>
  <c r="AY237" i="7" s="1"/>
  <c r="AX238" i="7"/>
  <c r="AY238" i="7" s="1"/>
  <c r="AX239" i="7"/>
  <c r="AY239" i="7" s="1"/>
  <c r="AX240" i="7"/>
  <c r="AY240" i="7" s="1"/>
  <c r="AX241" i="7"/>
  <c r="AY241" i="7" s="1"/>
  <c r="AX242" i="7"/>
  <c r="AY242" i="7" s="1"/>
  <c r="AX243" i="7"/>
  <c r="AY243" i="7" s="1"/>
  <c r="AX244" i="7"/>
  <c r="AY244" i="7" s="1"/>
  <c r="AX245" i="7"/>
  <c r="AY245" i="7" s="1"/>
  <c r="AX246" i="7"/>
  <c r="AY246" i="7" s="1"/>
  <c r="AX247" i="7"/>
  <c r="AY247" i="7" s="1"/>
  <c r="AX248" i="7"/>
  <c r="AY248" i="7" s="1"/>
  <c r="AX249" i="7"/>
  <c r="AY249" i="7" s="1"/>
  <c r="AX250" i="7"/>
  <c r="AY250" i="7" s="1"/>
  <c r="AX251" i="7"/>
  <c r="AY251" i="7" s="1"/>
  <c r="AX252" i="7"/>
  <c r="AY252" i="7" s="1"/>
  <c r="AX253" i="7"/>
  <c r="AY253" i="7" s="1"/>
  <c r="AX254" i="7"/>
  <c r="AY254" i="7" s="1"/>
  <c r="AX255" i="7"/>
  <c r="AY255" i="7" s="1"/>
  <c r="AX256" i="7"/>
  <c r="AY256" i="7" s="1"/>
  <c r="AX257" i="7"/>
  <c r="AY257" i="7" s="1"/>
  <c r="AX258" i="7"/>
  <c r="AY258" i="7" s="1"/>
  <c r="AX259" i="7"/>
  <c r="AY259" i="7" s="1"/>
  <c r="AX260" i="7"/>
  <c r="AY260" i="7" s="1"/>
  <c r="AX261" i="7"/>
  <c r="AY261" i="7" s="1"/>
  <c r="AX262" i="7"/>
  <c r="AY262" i="7" s="1"/>
  <c r="AX263" i="7"/>
  <c r="AY263" i="7" s="1"/>
  <c r="AX264" i="7"/>
  <c r="AY264" i="7" s="1"/>
  <c r="AX265" i="7"/>
  <c r="AY265" i="7" s="1"/>
  <c r="AX266" i="7"/>
  <c r="AY266" i="7" s="1"/>
  <c r="AX267" i="7"/>
  <c r="AY267" i="7" s="1"/>
  <c r="AX268" i="7"/>
  <c r="AY268" i="7" s="1"/>
  <c r="AX269" i="7"/>
  <c r="AY269" i="7" s="1"/>
  <c r="AX270" i="7"/>
  <c r="AY270" i="7" s="1"/>
  <c r="AX271" i="7"/>
  <c r="AY271" i="7" s="1"/>
  <c r="AX272" i="7"/>
  <c r="AY272" i="7" s="1"/>
  <c r="AX273" i="7"/>
  <c r="AY273" i="7" s="1"/>
  <c r="AX274" i="7"/>
  <c r="AY274" i="7" s="1"/>
  <c r="AX275" i="7"/>
  <c r="AY275" i="7" s="1"/>
  <c r="AX276" i="7"/>
  <c r="AY276" i="7" s="1"/>
  <c r="AX277" i="7"/>
  <c r="AY277" i="7" s="1"/>
  <c r="AX278" i="7"/>
  <c r="AY278" i="7" s="1"/>
  <c r="AX279" i="7"/>
  <c r="AY279" i="7" s="1"/>
  <c r="AX280" i="7"/>
  <c r="AY280" i="7" s="1"/>
  <c r="AX281" i="7"/>
  <c r="AY281" i="7" s="1"/>
  <c r="AX282" i="7"/>
  <c r="AY282" i="7" s="1"/>
  <c r="AX283" i="7"/>
  <c r="AY283" i="7" s="1"/>
  <c r="AX284" i="7"/>
  <c r="AY284" i="7" s="1"/>
  <c r="AX285" i="7"/>
  <c r="AY285" i="7" s="1"/>
  <c r="AX286" i="7"/>
  <c r="AY286" i="7" s="1"/>
  <c r="AX287" i="7"/>
  <c r="AY287" i="7" s="1"/>
  <c r="AX288" i="7"/>
  <c r="AY288" i="7" s="1"/>
  <c r="AX289" i="7"/>
  <c r="AY289" i="7" s="1"/>
  <c r="AX290" i="7"/>
  <c r="AY290" i="7" s="1"/>
  <c r="AX291" i="7"/>
  <c r="AY291" i="7" s="1"/>
  <c r="AX292" i="7"/>
  <c r="AY292" i="7" s="1"/>
  <c r="AX293" i="7"/>
  <c r="AY293" i="7" s="1"/>
  <c r="AX294" i="7"/>
  <c r="AY294" i="7" s="1"/>
  <c r="AX295" i="7"/>
  <c r="AY295" i="7" s="1"/>
  <c r="AX296" i="7"/>
  <c r="AY296" i="7" s="1"/>
  <c r="AX297" i="7"/>
  <c r="AY297" i="7" s="1"/>
  <c r="AX298" i="7"/>
  <c r="AY298" i="7" s="1"/>
  <c r="AX299" i="7"/>
  <c r="AY299" i="7" s="1"/>
  <c r="AX300" i="7"/>
  <c r="AY300" i="7" s="1"/>
  <c r="AX301" i="7"/>
  <c r="AY301" i="7" s="1"/>
  <c r="AX302" i="7"/>
  <c r="AY302" i="7" s="1"/>
  <c r="AX303" i="7"/>
  <c r="AY303" i="7" s="1"/>
  <c r="AX304" i="7"/>
  <c r="AY304" i="7" s="1"/>
  <c r="AX305" i="7"/>
  <c r="AY305" i="7" s="1"/>
  <c r="AX306" i="7"/>
  <c r="AY306" i="7" s="1"/>
  <c r="AX307" i="7"/>
  <c r="AY307" i="7" s="1"/>
  <c r="AX308" i="7"/>
  <c r="AY308" i="7" s="1"/>
  <c r="AX309" i="7"/>
  <c r="AY309" i="7" s="1"/>
  <c r="AX310" i="7"/>
  <c r="AY310" i="7" s="1"/>
  <c r="AX311" i="7"/>
  <c r="AY311" i="7" s="1"/>
  <c r="AX312" i="7"/>
  <c r="AY312" i="7" s="1"/>
  <c r="AX313" i="7"/>
  <c r="AY313" i="7" s="1"/>
  <c r="AX314" i="7"/>
  <c r="AY314" i="7" s="1"/>
  <c r="AX315" i="7"/>
  <c r="AY315" i="7" s="1"/>
  <c r="AX316" i="7"/>
  <c r="AY316" i="7" s="1"/>
  <c r="AX317" i="7"/>
  <c r="AY317" i="7" s="1"/>
  <c r="AX318" i="7"/>
  <c r="AY318" i="7" s="1"/>
  <c r="AX319" i="7"/>
  <c r="AY319" i="7" s="1"/>
  <c r="AX320" i="7"/>
  <c r="AY320" i="7" s="1"/>
  <c r="AX321" i="7"/>
  <c r="AY321" i="7" s="1"/>
  <c r="AX322" i="7"/>
  <c r="AY322" i="7" s="1"/>
  <c r="AX323" i="7"/>
  <c r="AY323" i="7" s="1"/>
  <c r="AX324" i="7"/>
  <c r="AY324" i="7" s="1"/>
  <c r="AX325" i="7"/>
  <c r="AY325" i="7" s="1"/>
  <c r="AX326" i="7"/>
  <c r="AY326" i="7" s="1"/>
  <c r="AX327" i="7"/>
  <c r="AY327" i="7" s="1"/>
  <c r="AX328" i="7"/>
  <c r="AY328" i="7" s="1"/>
  <c r="AX329" i="7"/>
  <c r="AY329" i="7" s="1"/>
  <c r="AX330" i="7"/>
  <c r="AY330" i="7" s="1"/>
  <c r="AX331" i="7"/>
  <c r="AY331" i="7" s="1"/>
  <c r="AX332" i="7"/>
  <c r="AY332" i="7" s="1"/>
  <c r="AX333" i="7"/>
  <c r="AY333" i="7" s="1"/>
  <c r="AX334" i="7"/>
  <c r="AY334" i="7" s="1"/>
  <c r="AX335" i="7"/>
  <c r="AY335" i="7" s="1"/>
  <c r="AX336" i="7"/>
  <c r="AY336" i="7" s="1"/>
  <c r="AX337" i="7"/>
  <c r="AY337" i="7" s="1"/>
  <c r="AX338" i="7"/>
  <c r="AY338" i="7" s="1"/>
  <c r="AX339" i="7"/>
  <c r="AY339" i="7" s="1"/>
  <c r="AX340" i="7"/>
  <c r="AY340" i="7" s="1"/>
  <c r="AX341" i="7"/>
  <c r="AY341" i="7" s="1"/>
  <c r="AX342" i="7"/>
  <c r="AY342" i="7" s="1"/>
  <c r="AX343" i="7"/>
  <c r="AY343" i="7" s="1"/>
  <c r="AX344" i="7"/>
  <c r="AY344" i="7" s="1"/>
  <c r="AX345" i="7"/>
  <c r="AY345" i="7" s="1"/>
  <c r="AX346" i="7"/>
  <c r="AY346" i="7" s="1"/>
  <c r="AX347" i="7"/>
  <c r="AY347" i="7" s="1"/>
  <c r="AX348" i="7"/>
  <c r="AY348" i="7" s="1"/>
  <c r="AX4" i="7"/>
  <c r="AY4" i="7"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K1002" i="1"/>
  <c r="L1002" i="1" s="1"/>
  <c r="R10" i="7"/>
  <c r="R9" i="7"/>
  <c r="R8" i="7"/>
  <c r="AK4" i="7"/>
  <c r="AK6" i="7"/>
  <c r="AK5" i="7"/>
  <c r="Q514" i="1" l="1"/>
  <c r="Q953" i="1"/>
  <c r="Q913" i="1"/>
  <c r="Q873" i="1"/>
  <c r="Q809" i="1"/>
  <c r="Q258" i="1"/>
  <c r="Q129" i="1"/>
  <c r="Q226" i="1"/>
  <c r="Q1000" i="1"/>
  <c r="Q960" i="1"/>
  <c r="Q936" i="1"/>
  <c r="Q912" i="1"/>
  <c r="Q896" i="1"/>
  <c r="Q872" i="1"/>
  <c r="Q848" i="1"/>
  <c r="Q832" i="1"/>
  <c r="Q784" i="1"/>
  <c r="Q760" i="1"/>
  <c r="Q752" i="1"/>
  <c r="Q720" i="1"/>
  <c r="Q696" i="1"/>
  <c r="Q688" i="1"/>
  <c r="Q130" i="1"/>
  <c r="Q1001" i="1"/>
  <c r="Q937" i="1"/>
  <c r="Q889" i="1"/>
  <c r="Q849" i="1"/>
  <c r="Q825" i="1"/>
  <c r="Q785" i="1"/>
  <c r="Q513" i="1"/>
  <c r="Q257" i="1"/>
  <c r="Q999" i="1"/>
  <c r="Q983" i="1"/>
  <c r="Q959" i="1"/>
  <c r="Q935" i="1"/>
  <c r="Q895" i="1"/>
  <c r="Q831" i="1"/>
  <c r="Q759" i="1"/>
  <c r="Q695" i="1"/>
  <c r="Q647" i="1"/>
  <c r="Q998" i="1"/>
  <c r="Q990" i="1"/>
  <c r="Q982" i="1"/>
  <c r="Q974" i="1"/>
  <c r="Q966" i="1"/>
  <c r="Q958" i="1"/>
  <c r="Q385" i="1"/>
  <c r="Q643" i="1"/>
  <c r="Q926" i="1"/>
  <c r="Q878" i="1"/>
  <c r="Q830" i="1"/>
  <c r="Q782" i="1"/>
  <c r="Q734" i="1"/>
  <c r="Q686" i="1"/>
  <c r="Q871" i="1"/>
  <c r="Q989" i="1"/>
  <c r="Q941" i="1"/>
  <c r="Q925" i="1"/>
  <c r="Q909" i="1"/>
  <c r="Q893" i="1"/>
  <c r="Q877" i="1"/>
  <c r="Q861" i="1"/>
  <c r="Q845" i="1"/>
  <c r="Q829" i="1"/>
  <c r="Q813" i="1"/>
  <c r="Q797" i="1"/>
  <c r="Q781" i="1"/>
  <c r="Q765" i="1"/>
  <c r="Q749" i="1"/>
  <c r="Q733" i="1"/>
  <c r="Q717" i="1"/>
  <c r="Q701" i="1"/>
  <c r="Q685" i="1"/>
  <c r="Q669" i="1"/>
  <c r="Q653" i="1"/>
  <c r="Q637" i="1"/>
  <c r="Q621" i="1"/>
  <c r="Q605" i="1"/>
  <c r="Q589" i="1"/>
  <c r="Q573" i="1"/>
  <c r="Q557" i="1"/>
  <c r="Q541" i="1"/>
  <c r="Q533" i="1"/>
  <c r="Q517" i="1"/>
  <c r="Q509" i="1"/>
  <c r="Q501" i="1"/>
  <c r="Q976" i="1"/>
  <c r="Q855" i="1"/>
  <c r="Q807" i="1"/>
  <c r="Q727" i="1"/>
  <c r="Q583" i="1"/>
  <c r="Q354" i="1"/>
  <c r="Q996" i="1"/>
  <c r="Q988" i="1"/>
  <c r="Q980" i="1"/>
  <c r="Q972" i="1"/>
  <c r="Q964" i="1"/>
  <c r="Q956" i="1"/>
  <c r="Q948" i="1"/>
  <c r="Q940" i="1"/>
  <c r="Q932" i="1"/>
  <c r="Q924" i="1"/>
  <c r="Q916" i="1"/>
  <c r="Q908" i="1"/>
  <c r="Q900" i="1"/>
  <c r="Q892" i="1"/>
  <c r="Q884" i="1"/>
  <c r="Q876" i="1"/>
  <c r="Q868" i="1"/>
  <c r="Q860" i="1"/>
  <c r="Q852" i="1"/>
  <c r="Q844" i="1"/>
  <c r="Q836" i="1"/>
  <c r="Q828" i="1"/>
  <c r="Q820" i="1"/>
  <c r="Q812" i="1"/>
  <c r="Q804" i="1"/>
  <c r="Q796" i="1"/>
  <c r="Q788" i="1"/>
  <c r="Q780" i="1"/>
  <c r="Q772" i="1"/>
  <c r="Q791" i="1"/>
  <c r="Q579" i="1"/>
  <c r="Q910" i="1"/>
  <c r="Q862" i="1"/>
  <c r="Q814" i="1"/>
  <c r="Q766" i="1"/>
  <c r="Q718" i="1"/>
  <c r="Q977" i="1"/>
  <c r="Q997" i="1"/>
  <c r="Q973" i="1"/>
  <c r="Q933" i="1"/>
  <c r="Q917" i="1"/>
  <c r="Q901" i="1"/>
  <c r="Q885" i="1"/>
  <c r="Q869" i="1"/>
  <c r="Q853" i="1"/>
  <c r="Q837" i="1"/>
  <c r="Q821" i="1"/>
  <c r="Q805" i="1"/>
  <c r="Q789" i="1"/>
  <c r="Q773" i="1"/>
  <c r="Q757" i="1"/>
  <c r="Q741" i="1"/>
  <c r="Q725" i="1"/>
  <c r="Q709" i="1"/>
  <c r="Q693" i="1"/>
  <c r="Q677" i="1"/>
  <c r="Q661" i="1"/>
  <c r="Q645" i="1"/>
  <c r="Q629" i="1"/>
  <c r="Q613" i="1"/>
  <c r="Q597" i="1"/>
  <c r="Q581" i="1"/>
  <c r="Q565" i="1"/>
  <c r="Q549" i="1"/>
  <c r="Q525" i="1"/>
  <c r="Q995" i="1"/>
  <c r="Q987" i="1"/>
  <c r="Q979" i="1"/>
  <c r="Q971" i="1"/>
  <c r="Q963" i="1"/>
  <c r="Q955" i="1"/>
  <c r="Q947" i="1"/>
  <c r="Q939" i="1"/>
  <c r="Q931" i="1"/>
  <c r="Q923" i="1"/>
  <c r="Q915" i="1"/>
  <c r="Q907" i="1"/>
  <c r="Q899" i="1"/>
  <c r="Q891" i="1"/>
  <c r="Q883" i="1"/>
  <c r="Q875" i="1"/>
  <c r="Q867" i="1"/>
  <c r="Q859" i="1"/>
  <c r="Q851" i="1"/>
  <c r="Q843" i="1"/>
  <c r="Q835" i="1"/>
  <c r="Q827" i="1"/>
  <c r="Q819" i="1"/>
  <c r="Q811" i="1"/>
  <c r="Q803" i="1"/>
  <c r="Q795" i="1"/>
  <c r="Q787" i="1"/>
  <c r="Q779" i="1"/>
  <c r="Q771" i="1"/>
  <c r="Q763" i="1"/>
  <c r="Q755" i="1"/>
  <c r="Q747" i="1"/>
  <c r="Q739" i="1"/>
  <c r="Q731" i="1"/>
  <c r="Q723" i="1"/>
  <c r="Q715" i="1"/>
  <c r="Q707" i="1"/>
  <c r="Q699" i="1"/>
  <c r="Q691" i="1"/>
  <c r="Q683" i="1"/>
  <c r="Q675" i="1"/>
  <c r="Q667" i="1"/>
  <c r="Q659" i="1"/>
  <c r="Q651" i="1"/>
  <c r="Q635" i="1"/>
  <c r="Q627" i="1"/>
  <c r="Q619" i="1"/>
  <c r="Q611" i="1"/>
  <c r="Q603" i="1"/>
  <c r="Q595" i="1"/>
  <c r="Q587" i="1"/>
  <c r="Q571" i="1"/>
  <c r="Q563" i="1"/>
  <c r="Q555" i="1"/>
  <c r="Q547" i="1"/>
  <c r="Q539" i="1"/>
  <c r="Q531" i="1"/>
  <c r="Q523" i="1"/>
  <c r="Q515" i="1"/>
  <c r="Q507" i="1"/>
  <c r="Q499" i="1"/>
  <c r="Q491" i="1"/>
  <c r="Q483" i="1"/>
  <c r="Q475" i="1"/>
  <c r="Q467" i="1"/>
  <c r="Q459" i="1"/>
  <c r="Q451" i="1"/>
  <c r="Q443" i="1"/>
  <c r="Q435" i="1"/>
  <c r="Q427" i="1"/>
  <c r="Q419" i="1"/>
  <c r="Q411" i="1"/>
  <c r="Q403" i="1"/>
  <c r="Q567" i="1"/>
  <c r="Q934" i="1"/>
  <c r="Q894" i="1"/>
  <c r="Q846" i="1"/>
  <c r="Q790" i="1"/>
  <c r="Q742" i="1"/>
  <c r="Q702" i="1"/>
  <c r="Q631" i="1"/>
  <c r="Q957" i="1"/>
  <c r="Q1002" i="1"/>
  <c r="Q994" i="1"/>
  <c r="Q986" i="1"/>
  <c r="Q978" i="1"/>
  <c r="Q970" i="1"/>
  <c r="Q962" i="1"/>
  <c r="Q954" i="1"/>
  <c r="Q946" i="1"/>
  <c r="Q938" i="1"/>
  <c r="Q930" i="1"/>
  <c r="Q922" i="1"/>
  <c r="Q914" i="1"/>
  <c r="Q906" i="1"/>
  <c r="Q898" i="1"/>
  <c r="Q890" i="1"/>
  <c r="Q882" i="1"/>
  <c r="Q874" i="1"/>
  <c r="Q866" i="1"/>
  <c r="Q858" i="1"/>
  <c r="Q850" i="1"/>
  <c r="Q842" i="1"/>
  <c r="Q834" i="1"/>
  <c r="Q826" i="1"/>
  <c r="Q818" i="1"/>
  <c r="Q810" i="1"/>
  <c r="Q802" i="1"/>
  <c r="Q794" i="1"/>
  <c r="Q786" i="1"/>
  <c r="Q778" i="1"/>
  <c r="Q770" i="1"/>
  <c r="Q762" i="1"/>
  <c r="Q754" i="1"/>
  <c r="Q746" i="1"/>
  <c r="Q738" i="1"/>
  <c r="Q730" i="1"/>
  <c r="Q722" i="1"/>
  <c r="Q714" i="1"/>
  <c r="Q706" i="1"/>
  <c r="Q698" i="1"/>
  <c r="Q690" i="1"/>
  <c r="Q682" i="1"/>
  <c r="Q674" i="1"/>
  <c r="Q666" i="1"/>
  <c r="Q658" i="1"/>
  <c r="Q650" i="1"/>
  <c r="Q642" i="1"/>
  <c r="Q634" i="1"/>
  <c r="Q626" i="1"/>
  <c r="Q618" i="1"/>
  <c r="Q610" i="1"/>
  <c r="Q602" i="1"/>
  <c r="Q594" i="1"/>
  <c r="Q586" i="1"/>
  <c r="Q578" i="1"/>
  <c r="Q570" i="1"/>
  <c r="Q562" i="1"/>
  <c r="Q554" i="1"/>
  <c r="Q546" i="1"/>
  <c r="Q538" i="1"/>
  <c r="Q530" i="1"/>
  <c r="Q522" i="1"/>
  <c r="Q506" i="1"/>
  <c r="Q498" i="1"/>
  <c r="Q490" i="1"/>
  <c r="Q474" i="1"/>
  <c r="Q466" i="1"/>
  <c r="Q458" i="1"/>
  <c r="Q442" i="1"/>
  <c r="Q434" i="1"/>
  <c r="Q426" i="1"/>
  <c r="Q410" i="1"/>
  <c r="Q402" i="1"/>
  <c r="Q394" i="1"/>
  <c r="Q378" i="1"/>
  <c r="Q370" i="1"/>
  <c r="Q362" i="1"/>
  <c r="Q346" i="1"/>
  <c r="Q338" i="1"/>
  <c r="Q330" i="1"/>
  <c r="Q314" i="1"/>
  <c r="Q306" i="1"/>
  <c r="Q298" i="1"/>
  <c r="Q282" i="1"/>
  <c r="Q274" i="1"/>
  <c r="Q266" i="1"/>
  <c r="Q250" i="1"/>
  <c r="Q242" i="1"/>
  <c r="Q234" i="1"/>
  <c r="Q218" i="1"/>
  <c r="Q210" i="1"/>
  <c r="Q202" i="1"/>
  <c r="Q186" i="1"/>
  <c r="Q178" i="1"/>
  <c r="Q170" i="1"/>
  <c r="Q154" i="1"/>
  <c r="Q146" i="1"/>
  <c r="Q138" i="1"/>
  <c r="Q122" i="1"/>
  <c r="Q114" i="1"/>
  <c r="Q106" i="1"/>
  <c r="Q90" i="1"/>
  <c r="Q82" i="1"/>
  <c r="Q74" i="1"/>
  <c r="Q58" i="1"/>
  <c r="Q50" i="1"/>
  <c r="Q42" i="1"/>
  <c r="Q26" i="1"/>
  <c r="Q18" i="1"/>
  <c r="Q10" i="1"/>
  <c r="Q942" i="1"/>
  <c r="Q886" i="1"/>
  <c r="Q838" i="1"/>
  <c r="Q798" i="1"/>
  <c r="Q750" i="1"/>
  <c r="Q678" i="1"/>
  <c r="Q808" i="1"/>
  <c r="Q965" i="1"/>
  <c r="Q993" i="1"/>
  <c r="Q961" i="1"/>
  <c r="Q921" i="1"/>
  <c r="Q881" i="1"/>
  <c r="Q841" i="1"/>
  <c r="Q801" i="1"/>
  <c r="Q777" i="1"/>
  <c r="Q745" i="1"/>
  <c r="Q665" i="1"/>
  <c r="Q569" i="1"/>
  <c r="Q449" i="1"/>
  <c r="Q425" i="1"/>
  <c r="Q409" i="1"/>
  <c r="Q393" i="1"/>
  <c r="Q377" i="1"/>
  <c r="Q369" i="1"/>
  <c r="Q361" i="1"/>
  <c r="Q353" i="1"/>
  <c r="Q345" i="1"/>
  <c r="Q337" i="1"/>
  <c r="Q329" i="1"/>
  <c r="Q321" i="1"/>
  <c r="Q313" i="1"/>
  <c r="Q305" i="1"/>
  <c r="Q297" i="1"/>
  <c r="Q289" i="1"/>
  <c r="Q281" i="1"/>
  <c r="Q273" i="1"/>
  <c r="Q265" i="1"/>
  <c r="Q249" i="1"/>
  <c r="Q241" i="1"/>
  <c r="Q233" i="1"/>
  <c r="Q225" i="1"/>
  <c r="Q217" i="1"/>
  <c r="Q209" i="1"/>
  <c r="Q201" i="1"/>
  <c r="Q193" i="1"/>
  <c r="Q185" i="1"/>
  <c r="Q177" i="1"/>
  <c r="Q169" i="1"/>
  <c r="Q161" i="1"/>
  <c r="Q153" i="1"/>
  <c r="Q145" i="1"/>
  <c r="Q137" i="1"/>
  <c r="Q121" i="1"/>
  <c r="Q113" i="1"/>
  <c r="Q105" i="1"/>
  <c r="Q97" i="1"/>
  <c r="Q89" i="1"/>
  <c r="Q81" i="1"/>
  <c r="Q73" i="1"/>
  <c r="Q65" i="1"/>
  <c r="Q57" i="1"/>
  <c r="Q49" i="1"/>
  <c r="Q41" i="1"/>
  <c r="Q33" i="1"/>
  <c r="Q25" i="1"/>
  <c r="Q17" i="1"/>
  <c r="Q9" i="1"/>
  <c r="Q950" i="1"/>
  <c r="Q902" i="1"/>
  <c r="Q854" i="1"/>
  <c r="Q806" i="1"/>
  <c r="Q758" i="1"/>
  <c r="Q710" i="1"/>
  <c r="Q919" i="1"/>
  <c r="Q949" i="1"/>
  <c r="Q969" i="1"/>
  <c r="Q929" i="1"/>
  <c r="Q897" i="1"/>
  <c r="Q857" i="1"/>
  <c r="Q817" i="1"/>
  <c r="Q769" i="1"/>
  <c r="Q753" i="1"/>
  <c r="Q729" i="1"/>
  <c r="Q713" i="1"/>
  <c r="Q697" i="1"/>
  <c r="Q681" i="1"/>
  <c r="Q657" i="1"/>
  <c r="Q641" i="1"/>
  <c r="Q625" i="1"/>
  <c r="Q609" i="1"/>
  <c r="Q593" i="1"/>
  <c r="Q577" i="1"/>
  <c r="Q553" i="1"/>
  <c r="Q537" i="1"/>
  <c r="Q521" i="1"/>
  <c r="Q497" i="1"/>
  <c r="Q481" i="1"/>
  <c r="Q465" i="1"/>
  <c r="Q441" i="1"/>
  <c r="Q417" i="1"/>
  <c r="Q992" i="1"/>
  <c r="Q984" i="1"/>
  <c r="Q968" i="1"/>
  <c r="Q952" i="1"/>
  <c r="Q944" i="1"/>
  <c r="Q928" i="1"/>
  <c r="Q920" i="1"/>
  <c r="Q904" i="1"/>
  <c r="Q888" i="1"/>
  <c r="Q880" i="1"/>
  <c r="Q864" i="1"/>
  <c r="Q856" i="1"/>
  <c r="Q840" i="1"/>
  <c r="Q824" i="1"/>
  <c r="Q816" i="1"/>
  <c r="Q800" i="1"/>
  <c r="Q792" i="1"/>
  <c r="Q776" i="1"/>
  <c r="Q768" i="1"/>
  <c r="Q744" i="1"/>
  <c r="Q736" i="1"/>
  <c r="Q712" i="1"/>
  <c r="Q704" i="1"/>
  <c r="Q680" i="1"/>
  <c r="Q672" i="1"/>
  <c r="Q664" i="1"/>
  <c r="Q656" i="1"/>
  <c r="Q648" i="1"/>
  <c r="Q640" i="1"/>
  <c r="Q632" i="1"/>
  <c r="Q624" i="1"/>
  <c r="Q616" i="1"/>
  <c r="Q608" i="1"/>
  <c r="Q600" i="1"/>
  <c r="Q592" i="1"/>
  <c r="Q584" i="1"/>
  <c r="Q576" i="1"/>
  <c r="Q568" i="1"/>
  <c r="Q560" i="1"/>
  <c r="Q552" i="1"/>
  <c r="Q544" i="1"/>
  <c r="Q536" i="1"/>
  <c r="Q528" i="1"/>
  <c r="Q520" i="1"/>
  <c r="Q512" i="1"/>
  <c r="Q504" i="1"/>
  <c r="Q496" i="1"/>
  <c r="Q488" i="1"/>
  <c r="Q480" i="1"/>
  <c r="Q472" i="1"/>
  <c r="Q464" i="1"/>
  <c r="Q456" i="1"/>
  <c r="Q448" i="1"/>
  <c r="Q440" i="1"/>
  <c r="Q432" i="1"/>
  <c r="Q424" i="1"/>
  <c r="Q416" i="1"/>
  <c r="Q408" i="1"/>
  <c r="Q400" i="1"/>
  <c r="Q392" i="1"/>
  <c r="Q384" i="1"/>
  <c r="Q376" i="1"/>
  <c r="Q368" i="1"/>
  <c r="Q360" i="1"/>
  <c r="Q352" i="1"/>
  <c r="Q344" i="1"/>
  <c r="Q336" i="1"/>
  <c r="Q328" i="1"/>
  <c r="Q320" i="1"/>
  <c r="Q312" i="1"/>
  <c r="Q304" i="1"/>
  <c r="Q296" i="1"/>
  <c r="Q288" i="1"/>
  <c r="Q280" i="1"/>
  <c r="Q272" i="1"/>
  <c r="Q264" i="1"/>
  <c r="Q256" i="1"/>
  <c r="Q248" i="1"/>
  <c r="Q240" i="1"/>
  <c r="Q232" i="1"/>
  <c r="Q224" i="1"/>
  <c r="Q216" i="1"/>
  <c r="Q208" i="1"/>
  <c r="Q200" i="1"/>
  <c r="Q192" i="1"/>
  <c r="Q184" i="1"/>
  <c r="Q176" i="1"/>
  <c r="Q168" i="1"/>
  <c r="Q160" i="1"/>
  <c r="Q152" i="1"/>
  <c r="Q144" i="1"/>
  <c r="Q136" i="1"/>
  <c r="Q128" i="1"/>
  <c r="Q120" i="1"/>
  <c r="Q112" i="1"/>
  <c r="Q104" i="1"/>
  <c r="Q96" i="1"/>
  <c r="Q88" i="1"/>
  <c r="Q80" i="1"/>
  <c r="Q72" i="1"/>
  <c r="Q64" i="1"/>
  <c r="Q56" i="1"/>
  <c r="Q48" i="1"/>
  <c r="Q40" i="1"/>
  <c r="Q32" i="1"/>
  <c r="Q24" i="1"/>
  <c r="Q16" i="1"/>
  <c r="Q8" i="1"/>
  <c r="Q482" i="1"/>
  <c r="Q918" i="1"/>
  <c r="Q870" i="1"/>
  <c r="Q822" i="1"/>
  <c r="Q774" i="1"/>
  <c r="Q726" i="1"/>
  <c r="Q694" i="1"/>
  <c r="Q728" i="1"/>
  <c r="Q981" i="1"/>
  <c r="Q985" i="1"/>
  <c r="Q945" i="1"/>
  <c r="Q905" i="1"/>
  <c r="Q865" i="1"/>
  <c r="Q833" i="1"/>
  <c r="Q793" i="1"/>
  <c r="Q761" i="1"/>
  <c r="Q737" i="1"/>
  <c r="Q721" i="1"/>
  <c r="Q705" i="1"/>
  <c r="Q689" i="1"/>
  <c r="Q673" i="1"/>
  <c r="Q649" i="1"/>
  <c r="Q633" i="1"/>
  <c r="Q617" i="1"/>
  <c r="Q601" i="1"/>
  <c r="Q585" i="1"/>
  <c r="Q561" i="1"/>
  <c r="Q545" i="1"/>
  <c r="Q529" i="1"/>
  <c r="Q505" i="1"/>
  <c r="Q489" i="1"/>
  <c r="Q473" i="1"/>
  <c r="Q457" i="1"/>
  <c r="Q433" i="1"/>
  <c r="Q401" i="1"/>
  <c r="Q991" i="1"/>
  <c r="Q975" i="1"/>
  <c r="Q967" i="1"/>
  <c r="Q951" i="1"/>
  <c r="Q943" i="1"/>
  <c r="Q927" i="1"/>
  <c r="Q911" i="1"/>
  <c r="Q903" i="1"/>
  <c r="Q887" i="1"/>
  <c r="Q879" i="1"/>
  <c r="Q863" i="1"/>
  <c r="Q847" i="1"/>
  <c r="Q839" i="1"/>
  <c r="Q823" i="1"/>
  <c r="Q815" i="1"/>
  <c r="Q799" i="1"/>
  <c r="Q783" i="1"/>
  <c r="Q775" i="1"/>
  <c r="Q767" i="1"/>
  <c r="Q751" i="1"/>
  <c r="Q743" i="1"/>
  <c r="Q735" i="1"/>
  <c r="Q719" i="1"/>
  <c r="Q711" i="1"/>
  <c r="Q703" i="1"/>
  <c r="Q687" i="1"/>
  <c r="Q679" i="1"/>
  <c r="Q671" i="1"/>
  <c r="Q663" i="1"/>
  <c r="Q655" i="1"/>
  <c r="Q639" i="1"/>
  <c r="Q615" i="1"/>
  <c r="Q599" i="1"/>
  <c r="Q551" i="1"/>
  <c r="Q535" i="1"/>
  <c r="Q386" i="1"/>
  <c r="Q98" i="1"/>
  <c r="Q623" i="1"/>
  <c r="Q607" i="1"/>
  <c r="Q591" i="1"/>
  <c r="Q575" i="1"/>
  <c r="Q559" i="1"/>
  <c r="Q543" i="1"/>
  <c r="Q527" i="1"/>
  <c r="Q519" i="1"/>
  <c r="Q511" i="1"/>
  <c r="Q503" i="1"/>
  <c r="Q495" i="1"/>
  <c r="Q487" i="1"/>
  <c r="Q479" i="1"/>
  <c r="Q471" i="1"/>
  <c r="Q463" i="1"/>
  <c r="Q455" i="1"/>
  <c r="Q447" i="1"/>
  <c r="Q439" i="1"/>
  <c r="Q431" i="1"/>
  <c r="Q423" i="1"/>
  <c r="Q415" i="1"/>
  <c r="Q407" i="1"/>
  <c r="Q399" i="1"/>
  <c r="Q391" i="1"/>
  <c r="Q383" i="1"/>
  <c r="Q375" i="1"/>
  <c r="Q367" i="1"/>
  <c r="Q359" i="1"/>
  <c r="Q351" i="1"/>
  <c r="Q343" i="1"/>
  <c r="Q335" i="1"/>
  <c r="Q327" i="1"/>
  <c r="Q319" i="1"/>
  <c r="Q311" i="1"/>
  <c r="Q303" i="1"/>
  <c r="Q295" i="1"/>
  <c r="Q287" i="1"/>
  <c r="Q279" i="1"/>
  <c r="Q271" i="1"/>
  <c r="Q263" i="1"/>
  <c r="Q255" i="1"/>
  <c r="Q247" i="1"/>
  <c r="Q239" i="1"/>
  <c r="Q231" i="1"/>
  <c r="Q223" i="1"/>
  <c r="Q215" i="1"/>
  <c r="Q207" i="1"/>
  <c r="Q199" i="1"/>
  <c r="Q191" i="1"/>
  <c r="Q183" i="1"/>
  <c r="Q175" i="1"/>
  <c r="Q167" i="1"/>
  <c r="Q159" i="1"/>
  <c r="Q151" i="1"/>
  <c r="Q143" i="1"/>
  <c r="Q135" i="1"/>
  <c r="Q127" i="1"/>
  <c r="Q119" i="1"/>
  <c r="Q111" i="1"/>
  <c r="Q103" i="1"/>
  <c r="Q95" i="1"/>
  <c r="Q87" i="1"/>
  <c r="Q79" i="1"/>
  <c r="Q71" i="1"/>
  <c r="Q63" i="1"/>
  <c r="Q55" i="1"/>
  <c r="Q47" i="1"/>
  <c r="Q39" i="1"/>
  <c r="Q31" i="1"/>
  <c r="Q23" i="1"/>
  <c r="Q15" i="1"/>
  <c r="Q7" i="1"/>
  <c r="Q670" i="1"/>
  <c r="Q662" i="1"/>
  <c r="Q654" i="1"/>
  <c r="Q646" i="1"/>
  <c r="Q638" i="1"/>
  <c r="Q630" i="1"/>
  <c r="Q622" i="1"/>
  <c r="Q614" i="1"/>
  <c r="Q606" i="1"/>
  <c r="Q598" i="1"/>
  <c r="Q590" i="1"/>
  <c r="Q582" i="1"/>
  <c r="Q574" i="1"/>
  <c r="Q566" i="1"/>
  <c r="Q558" i="1"/>
  <c r="Q550" i="1"/>
  <c r="Q542" i="1"/>
  <c r="Q534" i="1"/>
  <c r="Q526" i="1"/>
  <c r="Q518" i="1"/>
  <c r="Q510" i="1"/>
  <c r="Q502" i="1"/>
  <c r="Q494" i="1"/>
  <c r="Q486" i="1"/>
  <c r="Q478" i="1"/>
  <c r="Q470" i="1"/>
  <c r="Q462" i="1"/>
  <c r="Q454" i="1"/>
  <c r="Q446" i="1"/>
  <c r="Q438" i="1"/>
  <c r="Q430" i="1"/>
  <c r="Q422" i="1"/>
  <c r="Q414" i="1"/>
  <c r="Q406" i="1"/>
  <c r="Q398" i="1"/>
  <c r="Q390" i="1"/>
  <c r="Q382" i="1"/>
  <c r="Q374" i="1"/>
  <c r="Q366" i="1"/>
  <c r="Q358" i="1"/>
  <c r="Q350" i="1"/>
  <c r="Q342" i="1"/>
  <c r="Q334" i="1"/>
  <c r="Q326" i="1"/>
  <c r="Q318" i="1"/>
  <c r="Q310" i="1"/>
  <c r="Q302" i="1"/>
  <c r="Q294" i="1"/>
  <c r="Q286" i="1"/>
  <c r="Q278" i="1"/>
  <c r="Q270" i="1"/>
  <c r="Q262" i="1"/>
  <c r="Q254" i="1"/>
  <c r="Q246" i="1"/>
  <c r="Q238" i="1"/>
  <c r="Q230" i="1"/>
  <c r="Q222" i="1"/>
  <c r="Q214" i="1"/>
  <c r="Q206" i="1"/>
  <c r="Q198" i="1"/>
  <c r="Q190" i="1"/>
  <c r="Q182" i="1"/>
  <c r="Q174" i="1"/>
  <c r="Q166" i="1"/>
  <c r="Q158" i="1"/>
  <c r="Q450" i="1"/>
  <c r="Q322" i="1"/>
  <c r="Q194" i="1"/>
  <c r="Q66" i="1"/>
  <c r="Q493" i="1"/>
  <c r="Q485" i="1"/>
  <c r="Q477" i="1"/>
  <c r="Q469" i="1"/>
  <c r="Q461" i="1"/>
  <c r="Q453" i="1"/>
  <c r="Q445" i="1"/>
  <c r="Q437" i="1"/>
  <c r="Q429" i="1"/>
  <c r="Q421" i="1"/>
  <c r="Q413" i="1"/>
  <c r="Q405" i="1"/>
  <c r="Q397" i="1"/>
  <c r="Q389" i="1"/>
  <c r="Q381" i="1"/>
  <c r="Q373" i="1"/>
  <c r="Q365" i="1"/>
  <c r="Q357" i="1"/>
  <c r="Q349" i="1"/>
  <c r="Q341" i="1"/>
  <c r="Q333" i="1"/>
  <c r="Q325" i="1"/>
  <c r="Q317" i="1"/>
  <c r="Q309" i="1"/>
  <c r="Q301" i="1"/>
  <c r="Q293" i="1"/>
  <c r="Q285" i="1"/>
  <c r="Q277" i="1"/>
  <c r="Q269" i="1"/>
  <c r="Q261" i="1"/>
  <c r="Q253" i="1"/>
  <c r="Q245" i="1"/>
  <c r="Q237" i="1"/>
  <c r="Q229" i="1"/>
  <c r="Q221" i="1"/>
  <c r="Q213" i="1"/>
  <c r="Q205" i="1"/>
  <c r="Q197" i="1"/>
  <c r="Q189" i="1"/>
  <c r="Q181" i="1"/>
  <c r="Q173" i="1"/>
  <c r="Q165" i="1"/>
  <c r="Q157" i="1"/>
  <c r="Q764" i="1"/>
  <c r="Q756" i="1"/>
  <c r="Q748" i="1"/>
  <c r="Q740" i="1"/>
  <c r="Q732" i="1"/>
  <c r="Q724" i="1"/>
  <c r="Q716" i="1"/>
  <c r="Q708" i="1"/>
  <c r="Q700" i="1"/>
  <c r="Q692" i="1"/>
  <c r="Q684" i="1"/>
  <c r="Q676" i="1"/>
  <c r="Q668" i="1"/>
  <c r="Q660" i="1"/>
  <c r="Q652" i="1"/>
  <c r="Q644" i="1"/>
  <c r="Q636" i="1"/>
  <c r="Q628" i="1"/>
  <c r="Q620" i="1"/>
  <c r="Q612" i="1"/>
  <c r="Q604" i="1"/>
  <c r="Q596" i="1"/>
  <c r="Q588" i="1"/>
  <c r="Q580" i="1"/>
  <c r="Q572" i="1"/>
  <c r="Q564" i="1"/>
  <c r="Q556" i="1"/>
  <c r="Q548" i="1"/>
  <c r="Q540" i="1"/>
  <c r="Q532" i="1"/>
  <c r="Q524" i="1"/>
  <c r="Q516" i="1"/>
  <c r="Q508" i="1"/>
  <c r="Q500" i="1"/>
  <c r="Q492" i="1"/>
  <c r="Q484" i="1"/>
  <c r="Q476" i="1"/>
  <c r="Q468" i="1"/>
  <c r="Q460" i="1"/>
  <c r="Q452" i="1"/>
  <c r="Q444" i="1"/>
  <c r="Q436" i="1"/>
  <c r="Q428" i="1"/>
  <c r="Q420" i="1"/>
  <c r="Q412" i="1"/>
  <c r="Q404" i="1"/>
  <c r="Q396" i="1"/>
  <c r="Q388" i="1"/>
  <c r="Q380" i="1"/>
  <c r="Q372" i="1"/>
  <c r="Q364" i="1"/>
  <c r="Q356" i="1"/>
  <c r="Q348" i="1"/>
  <c r="Q340" i="1"/>
  <c r="Q332" i="1"/>
  <c r="Q324" i="1"/>
  <c r="Q316" i="1"/>
  <c r="Q308" i="1"/>
  <c r="Q300" i="1"/>
  <c r="Q292" i="1"/>
  <c r="Q284" i="1"/>
  <c r="Q276" i="1"/>
  <c r="Q268" i="1"/>
  <c r="Q260" i="1"/>
  <c r="Q252" i="1"/>
  <c r="Q244" i="1"/>
  <c r="Q236" i="1"/>
  <c r="Q228" i="1"/>
  <c r="Q220" i="1"/>
  <c r="Q212" i="1"/>
  <c r="Q204" i="1"/>
  <c r="Q196" i="1"/>
  <c r="Q188" i="1"/>
  <c r="Q180" i="1"/>
  <c r="Q172" i="1"/>
  <c r="Q164" i="1"/>
  <c r="Q156" i="1"/>
  <c r="Q148" i="1"/>
  <c r="Q140" i="1"/>
  <c r="Q132" i="1"/>
  <c r="Q124" i="1"/>
  <c r="Q116" i="1"/>
  <c r="Q108" i="1"/>
  <c r="Q100" i="1"/>
  <c r="Q418" i="1"/>
  <c r="Q290" i="1"/>
  <c r="Q162" i="1"/>
  <c r="Q34" i="1"/>
  <c r="Q395" i="1"/>
  <c r="Q387" i="1"/>
  <c r="Q379" i="1"/>
  <c r="Q371" i="1"/>
  <c r="Q363" i="1"/>
  <c r="Q355" i="1"/>
  <c r="Q347" i="1"/>
  <c r="Q339" i="1"/>
  <c r="Q331" i="1"/>
  <c r="Q323" i="1"/>
  <c r="Q315" i="1"/>
  <c r="Q307" i="1"/>
  <c r="Q299" i="1"/>
  <c r="Q291" i="1"/>
  <c r="Q283" i="1"/>
  <c r="Q275" i="1"/>
  <c r="Q267" i="1"/>
  <c r="Q259" i="1"/>
  <c r="Q251" i="1"/>
  <c r="Q243" i="1"/>
  <c r="Q235" i="1"/>
  <c r="Q227" i="1"/>
  <c r="Q219" i="1"/>
  <c r="Q211" i="1"/>
  <c r="Q203" i="1"/>
  <c r="Q195" i="1"/>
  <c r="Q187" i="1"/>
  <c r="Q179" i="1"/>
  <c r="Q171" i="1"/>
  <c r="Q163" i="1"/>
  <c r="Q155" i="1"/>
  <c r="Q147" i="1"/>
  <c r="Q139" i="1"/>
  <c r="Q131" i="1"/>
  <c r="Q123" i="1"/>
  <c r="Q115" i="1"/>
  <c r="Q107" i="1"/>
  <c r="Q99" i="1"/>
  <c r="Q91" i="1"/>
  <c r="Q83" i="1"/>
  <c r="Q75" i="1"/>
  <c r="Q67" i="1"/>
  <c r="Q150" i="1"/>
  <c r="Q142" i="1"/>
  <c r="Q134" i="1"/>
  <c r="Q126" i="1"/>
  <c r="Q118" i="1"/>
  <c r="Q110" i="1"/>
  <c r="Q102" i="1"/>
  <c r="Q94" i="1"/>
  <c r="Q86" i="1"/>
  <c r="Q78" i="1"/>
  <c r="Q70" i="1"/>
  <c r="Q62" i="1"/>
  <c r="Q54" i="1"/>
  <c r="Q46" i="1"/>
  <c r="Q38" i="1"/>
  <c r="Q30" i="1"/>
  <c r="Q22" i="1"/>
  <c r="Q14" i="1"/>
  <c r="Q6" i="1"/>
  <c r="Q149" i="1"/>
  <c r="Q141" i="1"/>
  <c r="Q133" i="1"/>
  <c r="Q125" i="1"/>
  <c r="Q117" i="1"/>
  <c r="Q109" i="1"/>
  <c r="Q101" i="1"/>
  <c r="Q93" i="1"/>
  <c r="Q85" i="1"/>
  <c r="Q77" i="1"/>
  <c r="Q69" i="1"/>
  <c r="Q61" i="1"/>
  <c r="Q53" i="1"/>
  <c r="Q45" i="1"/>
  <c r="Q37" i="1"/>
  <c r="Q29" i="1"/>
  <c r="Q21" i="1"/>
  <c r="Q13" i="1"/>
  <c r="Q5" i="1"/>
  <c r="Q92" i="1"/>
  <c r="Q84" i="1"/>
  <c r="Q76" i="1"/>
  <c r="Q68" i="1"/>
  <c r="Q60" i="1"/>
  <c r="Q52" i="1"/>
  <c r="Q44" i="1"/>
  <c r="Q36" i="1"/>
  <c r="Q28" i="1"/>
  <c r="Q20" i="1"/>
  <c r="Q12" i="1"/>
  <c r="Q4" i="1"/>
  <c r="Q59" i="1"/>
  <c r="Q51" i="1"/>
  <c r="Q43" i="1"/>
  <c r="Q35" i="1"/>
  <c r="Q27" i="1"/>
  <c r="Q19" i="1"/>
  <c r="Q11" i="1"/>
  <c r="Q3" i="1"/>
  <c r="P995" i="1"/>
  <c r="P987" i="1"/>
  <c r="P979" i="1"/>
  <c r="P971" i="1"/>
  <c r="P963" i="1"/>
  <c r="P994" i="1"/>
  <c r="P970" i="1"/>
  <c r="P630" i="1"/>
  <c r="P989" i="1"/>
  <c r="P973" i="1"/>
  <c r="P957" i="1"/>
  <c r="P941" i="1"/>
  <c r="P925" i="1"/>
  <c r="P909" i="1"/>
  <c r="P901" i="1"/>
  <c r="P893" i="1"/>
  <c r="P885" i="1"/>
  <c r="P877" i="1"/>
  <c r="P869" i="1"/>
  <c r="P861" i="1"/>
  <c r="P853" i="1"/>
  <c r="P845" i="1"/>
  <c r="P837" i="1"/>
  <c r="P829" i="1"/>
  <c r="P821" i="1"/>
  <c r="P813" i="1"/>
  <c r="P805" i="1"/>
  <c r="P797" i="1"/>
  <c r="P789" i="1"/>
  <c r="P781" i="1"/>
  <c r="P773" i="1"/>
  <c r="P765" i="1"/>
  <c r="P757" i="1"/>
  <c r="P749" i="1"/>
  <c r="P741" i="1"/>
  <c r="P733" i="1"/>
  <c r="P725" i="1"/>
  <c r="P717" i="1"/>
  <c r="P709" i="1"/>
  <c r="P701" i="1"/>
  <c r="P693" i="1"/>
  <c r="P685" i="1"/>
  <c r="P677" i="1"/>
  <c r="P669" i="1"/>
  <c r="P343" i="1"/>
  <c r="P242" i="1"/>
  <c r="P997" i="1"/>
  <c r="P981" i="1"/>
  <c r="P965" i="1"/>
  <c r="P949" i="1"/>
  <c r="P933" i="1"/>
  <c r="P917" i="1"/>
  <c r="P972" i="1"/>
  <c r="P940" i="1"/>
  <c r="P900" i="1"/>
  <c r="P884" i="1"/>
  <c r="P836" i="1"/>
  <c r="P820" i="1"/>
  <c r="P756" i="1"/>
  <c r="P692" i="1"/>
  <c r="P420" i="1"/>
  <c r="P955" i="1"/>
  <c r="P947" i="1"/>
  <c r="P939" i="1"/>
  <c r="P931" i="1"/>
  <c r="P923" i="1"/>
  <c r="P915" i="1"/>
  <c r="P907" i="1"/>
  <c r="P899" i="1"/>
  <c r="P891" i="1"/>
  <c r="P883" i="1"/>
  <c r="P875" i="1"/>
  <c r="P867" i="1"/>
  <c r="P859" i="1"/>
  <c r="P851" i="1"/>
  <c r="P843" i="1"/>
  <c r="P835" i="1"/>
  <c r="P827" i="1"/>
  <c r="P819" i="1"/>
  <c r="P811" i="1"/>
  <c r="P803" i="1"/>
  <c r="P795" i="1"/>
  <c r="P787" i="1"/>
  <c r="P779" i="1"/>
  <c r="P771" i="1"/>
  <c r="P763" i="1"/>
  <c r="P755" i="1"/>
  <c r="P747" i="1"/>
  <c r="P739" i="1"/>
  <c r="P731" i="1"/>
  <c r="P723" i="1"/>
  <c r="P715" i="1"/>
  <c r="P707" i="1"/>
  <c r="P699" i="1"/>
  <c r="P691" i="1"/>
  <c r="P683" i="1"/>
  <c r="P675" i="1"/>
  <c r="P667" i="1"/>
  <c r="P659" i="1"/>
  <c r="P523" i="1"/>
  <c r="P986" i="1"/>
  <c r="P962" i="1"/>
  <c r="P954" i="1"/>
  <c r="P946" i="1"/>
  <c r="P938" i="1"/>
  <c r="P930" i="1"/>
  <c r="P922" i="1"/>
  <c r="P914" i="1"/>
  <c r="P906" i="1"/>
  <c r="P898" i="1"/>
  <c r="P890" i="1"/>
  <c r="P874" i="1"/>
  <c r="P858" i="1"/>
  <c r="P842" i="1"/>
  <c r="P826" i="1"/>
  <c r="P810" i="1"/>
  <c r="P794" i="1"/>
  <c r="P786" i="1"/>
  <c r="P770" i="1"/>
  <c r="P762" i="1"/>
  <c r="P746" i="1"/>
  <c r="P730" i="1"/>
  <c r="P706" i="1"/>
  <c r="P690" i="1"/>
  <c r="P674" i="1"/>
  <c r="P658" i="1"/>
  <c r="P642" i="1"/>
  <c r="P626" i="1"/>
  <c r="P610" i="1"/>
  <c r="P594" i="1"/>
  <c r="P578" i="1"/>
  <c r="P570" i="1"/>
  <c r="P562" i="1"/>
  <c r="P554" i="1"/>
  <c r="P546" i="1"/>
  <c r="P538" i="1"/>
  <c r="P530" i="1"/>
  <c r="P522" i="1"/>
  <c r="P514" i="1"/>
  <c r="P506" i="1"/>
  <c r="P498" i="1"/>
  <c r="P490" i="1"/>
  <c r="P482" i="1"/>
  <c r="P474" i="1"/>
  <c r="P466" i="1"/>
  <c r="P458" i="1"/>
  <c r="P450" i="1"/>
  <c r="P442" i="1"/>
  <c r="P434" i="1"/>
  <c r="P426" i="1"/>
  <c r="P418" i="1"/>
  <c r="P410" i="1"/>
  <c r="P402" i="1"/>
  <c r="P394" i="1"/>
  <c r="P386" i="1"/>
  <c r="P378" i="1"/>
  <c r="P370" i="1"/>
  <c r="P362" i="1"/>
  <c r="P354" i="1"/>
  <c r="P346" i="1"/>
  <c r="P338" i="1"/>
  <c r="P330" i="1"/>
  <c r="P322" i="1"/>
  <c r="P234" i="1"/>
  <c r="P106" i="1"/>
  <c r="P50" i="1"/>
  <c r="P980" i="1"/>
  <c r="P882" i="1"/>
  <c r="P866" i="1"/>
  <c r="P850" i="1"/>
  <c r="P834" i="1"/>
  <c r="P818" i="1"/>
  <c r="P802" i="1"/>
  <c r="P778" i="1"/>
  <c r="P754" i="1"/>
  <c r="P738" i="1"/>
  <c r="P722" i="1"/>
  <c r="P714" i="1"/>
  <c r="P698" i="1"/>
  <c r="P682" i="1"/>
  <c r="P666" i="1"/>
  <c r="P650" i="1"/>
  <c r="P634" i="1"/>
  <c r="P618" i="1"/>
  <c r="P602" i="1"/>
  <c r="P586" i="1"/>
  <c r="P772" i="1"/>
  <c r="P1002" i="1"/>
  <c r="P978" i="1"/>
  <c r="P446" i="1"/>
  <c r="P1001" i="1"/>
  <c r="P993" i="1"/>
  <c r="P985" i="1"/>
  <c r="P977" i="1"/>
  <c r="P969" i="1"/>
  <c r="P961" i="1"/>
  <c r="P953" i="1"/>
  <c r="P945" i="1"/>
  <c r="P937" i="1"/>
  <c r="P929" i="1"/>
  <c r="P921" i="1"/>
  <c r="P913" i="1"/>
  <c r="P905" i="1"/>
  <c r="P897" i="1"/>
  <c r="P889" i="1"/>
  <c r="P881" i="1"/>
  <c r="P1000" i="1"/>
  <c r="P992" i="1"/>
  <c r="P984" i="1"/>
  <c r="P976" i="1"/>
  <c r="P968" i="1"/>
  <c r="P960" i="1"/>
  <c r="P952" i="1"/>
  <c r="P944" i="1"/>
  <c r="P936" i="1"/>
  <c r="P928" i="1"/>
  <c r="P920" i="1"/>
  <c r="P912" i="1"/>
  <c r="P904" i="1"/>
  <c r="P896" i="1"/>
  <c r="P888" i="1"/>
  <c r="P880" i="1"/>
  <c r="P872" i="1"/>
  <c r="P864" i="1"/>
  <c r="P856" i="1"/>
  <c r="P848" i="1"/>
  <c r="P840" i="1"/>
  <c r="P832" i="1"/>
  <c r="P824" i="1"/>
  <c r="P816" i="1"/>
  <c r="P808" i="1"/>
  <c r="P800" i="1"/>
  <c r="P792" i="1"/>
  <c r="P784" i="1"/>
  <c r="P776" i="1"/>
  <c r="P768" i="1"/>
  <c r="P760" i="1"/>
  <c r="P752" i="1"/>
  <c r="P744" i="1"/>
  <c r="P736" i="1"/>
  <c r="P728" i="1"/>
  <c r="P720" i="1"/>
  <c r="P712" i="1"/>
  <c r="P704" i="1"/>
  <c r="P696" i="1"/>
  <c r="P688" i="1"/>
  <c r="P680" i="1"/>
  <c r="P672" i="1"/>
  <c r="P664" i="1"/>
  <c r="P656" i="1"/>
  <c r="P648" i="1"/>
  <c r="P640" i="1"/>
  <c r="P632" i="1"/>
  <c r="P624" i="1"/>
  <c r="P616" i="1"/>
  <c r="P608" i="1"/>
  <c r="P600" i="1"/>
  <c r="P592" i="1"/>
  <c r="P584" i="1"/>
  <c r="P576" i="1"/>
  <c r="P568" i="1"/>
  <c r="P560" i="1"/>
  <c r="P552" i="1"/>
  <c r="P544" i="1"/>
  <c r="P536" i="1"/>
  <c r="P528" i="1"/>
  <c r="P520" i="1"/>
  <c r="P512" i="1"/>
  <c r="P504" i="1"/>
  <c r="P496" i="1"/>
  <c r="P488" i="1"/>
  <c r="P480" i="1"/>
  <c r="P472" i="1"/>
  <c r="P464" i="1"/>
  <c r="P456" i="1"/>
  <c r="P948" i="1"/>
  <c r="P708" i="1"/>
  <c r="P999" i="1"/>
  <c r="P991" i="1"/>
  <c r="P983" i="1"/>
  <c r="P975" i="1"/>
  <c r="P967" i="1"/>
  <c r="P959" i="1"/>
  <c r="P951" i="1"/>
  <c r="P943" i="1"/>
  <c r="P935" i="1"/>
  <c r="P927" i="1"/>
  <c r="P919" i="1"/>
  <c r="P911" i="1"/>
  <c r="P903" i="1"/>
  <c r="P895" i="1"/>
  <c r="P887" i="1"/>
  <c r="P879" i="1"/>
  <c r="P871" i="1"/>
  <c r="P863" i="1"/>
  <c r="P855" i="1"/>
  <c r="P847" i="1"/>
  <c r="P839" i="1"/>
  <c r="P831" i="1"/>
  <c r="P823" i="1"/>
  <c r="P815" i="1"/>
  <c r="P807" i="1"/>
  <c r="P799" i="1"/>
  <c r="P791" i="1"/>
  <c r="P783" i="1"/>
  <c r="P775" i="1"/>
  <c r="P767" i="1"/>
  <c r="P759" i="1"/>
  <c r="P751" i="1"/>
  <c r="P743" i="1"/>
  <c r="P735" i="1"/>
  <c r="P719" i="1"/>
  <c r="P703" i="1"/>
  <c r="P687" i="1"/>
  <c r="P623" i="1"/>
  <c r="P559" i="1"/>
  <c r="P471" i="1"/>
  <c r="P335" i="1"/>
  <c r="P207" i="1"/>
  <c r="P87" i="1"/>
  <c r="P318" i="1"/>
  <c r="P998" i="1"/>
  <c r="P990" i="1"/>
  <c r="P982" i="1"/>
  <c r="P974" i="1"/>
  <c r="P966" i="1"/>
  <c r="P958" i="1"/>
  <c r="P950" i="1"/>
  <c r="P942" i="1"/>
  <c r="P934" i="1"/>
  <c r="P926" i="1"/>
  <c r="P918" i="1"/>
  <c r="P910" i="1"/>
  <c r="P902" i="1"/>
  <c r="P894" i="1"/>
  <c r="P886" i="1"/>
  <c r="P878" i="1"/>
  <c r="P870" i="1"/>
  <c r="P862" i="1"/>
  <c r="P854" i="1"/>
  <c r="P846" i="1"/>
  <c r="P838" i="1"/>
  <c r="P830" i="1"/>
  <c r="P822" i="1"/>
  <c r="P814" i="1"/>
  <c r="P806" i="1"/>
  <c r="P798" i="1"/>
  <c r="P790" i="1"/>
  <c r="P782" i="1"/>
  <c r="P774" i="1"/>
  <c r="P766" i="1"/>
  <c r="P758" i="1"/>
  <c r="P750" i="1"/>
  <c r="P742" i="1"/>
  <c r="P734" i="1"/>
  <c r="P726" i="1"/>
  <c r="P718" i="1"/>
  <c r="P710" i="1"/>
  <c r="P702" i="1"/>
  <c r="P694" i="1"/>
  <c r="P686" i="1"/>
  <c r="P678" i="1"/>
  <c r="P670" i="1"/>
  <c r="P662" i="1"/>
  <c r="P654" i="1"/>
  <c r="P646" i="1"/>
  <c r="P638" i="1"/>
  <c r="P622" i="1"/>
  <c r="P614" i="1"/>
  <c r="P606" i="1"/>
  <c r="P598" i="1"/>
  <c r="P590" i="1"/>
  <c r="P582" i="1"/>
  <c r="P574" i="1"/>
  <c r="P566" i="1"/>
  <c r="P558" i="1"/>
  <c r="P550" i="1"/>
  <c r="P542" i="1"/>
  <c r="P534" i="1"/>
  <c r="P526" i="1"/>
  <c r="P518" i="1"/>
  <c r="P510" i="1"/>
  <c r="P502" i="1"/>
  <c r="P438" i="1"/>
  <c r="P661" i="1"/>
  <c r="P653" i="1"/>
  <c r="P645" i="1"/>
  <c r="P637" i="1"/>
  <c r="P629" i="1"/>
  <c r="P621" i="1"/>
  <c r="P613" i="1"/>
  <c r="P605" i="1"/>
  <c r="P597" i="1"/>
  <c r="P589" i="1"/>
  <c r="P581" i="1"/>
  <c r="P573" i="1"/>
  <c r="P565" i="1"/>
  <c r="P557" i="1"/>
  <c r="P549" i="1"/>
  <c r="P541" i="1"/>
  <c r="P533" i="1"/>
  <c r="P525" i="1"/>
  <c r="P517" i="1"/>
  <c r="P509" i="1"/>
  <c r="P501" i="1"/>
  <c r="P493" i="1"/>
  <c r="P485" i="1"/>
  <c r="P477" i="1"/>
  <c r="P469" i="1"/>
  <c r="P461" i="1"/>
  <c r="P453" i="1"/>
  <c r="P445" i="1"/>
  <c r="P437" i="1"/>
  <c r="P429" i="1"/>
  <c r="P421" i="1"/>
  <c r="P413" i="1"/>
  <c r="P405" i="1"/>
  <c r="P397" i="1"/>
  <c r="P389" i="1"/>
  <c r="P381" i="1"/>
  <c r="P373" i="1"/>
  <c r="P365" i="1"/>
  <c r="P357" i="1"/>
  <c r="P349" i="1"/>
  <c r="P341" i="1"/>
  <c r="P333" i="1"/>
  <c r="P325" i="1"/>
  <c r="P317" i="1"/>
  <c r="P309" i="1"/>
  <c r="P301" i="1"/>
  <c r="P293" i="1"/>
  <c r="P285" i="1"/>
  <c r="P277" i="1"/>
  <c r="P269" i="1"/>
  <c r="P261" i="1"/>
  <c r="P253" i="1"/>
  <c r="P245" i="1"/>
  <c r="P237" i="1"/>
  <c r="P229" i="1"/>
  <c r="P221" i="1"/>
  <c r="P213" i="1"/>
  <c r="P205" i="1"/>
  <c r="P197" i="1"/>
  <c r="P189" i="1"/>
  <c r="P181" i="1"/>
  <c r="P173" i="1"/>
  <c r="P165" i="1"/>
  <c r="P157" i="1"/>
  <c r="P149" i="1"/>
  <c r="P141" i="1"/>
  <c r="P133" i="1"/>
  <c r="P125" i="1"/>
  <c r="P117" i="1"/>
  <c r="P109" i="1"/>
  <c r="P101" i="1"/>
  <c r="P93" i="1"/>
  <c r="P85" i="1"/>
  <c r="P77" i="1"/>
  <c r="P69" i="1"/>
  <c r="P61" i="1"/>
  <c r="P53" i="1"/>
  <c r="P45" i="1"/>
  <c r="P37" i="1"/>
  <c r="P29" i="1"/>
  <c r="P21" i="1"/>
  <c r="P13" i="1"/>
  <c r="P5" i="1"/>
  <c r="P259" i="1"/>
  <c r="P463" i="1"/>
  <c r="P79" i="1"/>
  <c r="P182" i="1"/>
  <c r="P215" i="1"/>
  <c r="P996" i="1"/>
  <c r="P988" i="1"/>
  <c r="P964" i="1"/>
  <c r="P956" i="1"/>
  <c r="P932" i="1"/>
  <c r="P924" i="1"/>
  <c r="P916" i="1"/>
  <c r="P908" i="1"/>
  <c r="P892" i="1"/>
  <c r="P876" i="1"/>
  <c r="P868" i="1"/>
  <c r="P860" i="1"/>
  <c r="P852" i="1"/>
  <c r="P844" i="1"/>
  <c r="P828" i="1"/>
  <c r="P812" i="1"/>
  <c r="P804" i="1"/>
  <c r="P796" i="1"/>
  <c r="P788" i="1"/>
  <c r="P780" i="1"/>
  <c r="P764" i="1"/>
  <c r="P748" i="1"/>
  <c r="P740" i="1"/>
  <c r="P732" i="1"/>
  <c r="P724" i="1"/>
  <c r="P716" i="1"/>
  <c r="P700" i="1"/>
  <c r="P684" i="1"/>
  <c r="P676" i="1"/>
  <c r="P668" i="1"/>
  <c r="P660" i="1"/>
  <c r="P652" i="1"/>
  <c r="P644" i="1"/>
  <c r="P636" i="1"/>
  <c r="P628" i="1"/>
  <c r="P620" i="1"/>
  <c r="P612" i="1"/>
  <c r="P604" i="1"/>
  <c r="P596" i="1"/>
  <c r="P588" i="1"/>
  <c r="P580" i="1"/>
  <c r="P572" i="1"/>
  <c r="P564" i="1"/>
  <c r="P556" i="1"/>
  <c r="P548" i="1"/>
  <c r="P540" i="1"/>
  <c r="P532" i="1"/>
  <c r="P524" i="1"/>
  <c r="P516" i="1"/>
  <c r="P508" i="1"/>
  <c r="P500" i="1"/>
  <c r="P492" i="1"/>
  <c r="P484" i="1"/>
  <c r="P476" i="1"/>
  <c r="P468" i="1"/>
  <c r="P460" i="1"/>
  <c r="P452" i="1"/>
  <c r="P444" i="1"/>
  <c r="P436" i="1"/>
  <c r="P428" i="1"/>
  <c r="P412" i="1"/>
  <c r="P404" i="1"/>
  <c r="P396" i="1"/>
  <c r="P388" i="1"/>
  <c r="P380" i="1"/>
  <c r="P372" i="1"/>
  <c r="P364" i="1"/>
  <c r="P356" i="1"/>
  <c r="P348" i="1"/>
  <c r="P340" i="1"/>
  <c r="P332" i="1"/>
  <c r="P324" i="1"/>
  <c r="P316" i="1"/>
  <c r="P292" i="1"/>
  <c r="P284" i="1"/>
  <c r="P164" i="1"/>
  <c r="P156" i="1"/>
  <c r="P139" i="1"/>
  <c r="P651" i="1"/>
  <c r="P643" i="1"/>
  <c r="P635" i="1"/>
  <c r="P627" i="1"/>
  <c r="P619" i="1"/>
  <c r="P611" i="1"/>
  <c r="P603" i="1"/>
  <c r="P595" i="1"/>
  <c r="P587" i="1"/>
  <c r="P579" i="1"/>
  <c r="P571" i="1"/>
  <c r="P563" i="1"/>
  <c r="P555" i="1"/>
  <c r="P547" i="1"/>
  <c r="P539" i="1"/>
  <c r="P531" i="1"/>
  <c r="P515" i="1"/>
  <c r="P507" i="1"/>
  <c r="P499" i="1"/>
  <c r="P491" i="1"/>
  <c r="P483" i="1"/>
  <c r="P475" i="1"/>
  <c r="P467" i="1"/>
  <c r="P459" i="1"/>
  <c r="P451" i="1"/>
  <c r="P443" i="1"/>
  <c r="P435" i="1"/>
  <c r="P427" i="1"/>
  <c r="P419" i="1"/>
  <c r="P411" i="1"/>
  <c r="P403" i="1"/>
  <c r="P395" i="1"/>
  <c r="P387" i="1"/>
  <c r="P379" i="1"/>
  <c r="P371" i="1"/>
  <c r="P331" i="1"/>
  <c r="P323" i="1"/>
  <c r="P315" i="1"/>
  <c r="P307" i="1"/>
  <c r="P251" i="1"/>
  <c r="P243" i="1"/>
  <c r="P203" i="1"/>
  <c r="P195" i="1"/>
  <c r="P187" i="1"/>
  <c r="P179" i="1"/>
  <c r="P123" i="1"/>
  <c r="P115" i="1"/>
  <c r="P75" i="1"/>
  <c r="P67" i="1"/>
  <c r="P59" i="1"/>
  <c r="P114" i="1"/>
  <c r="P308" i="1"/>
  <c r="P300" i="1"/>
  <c r="P276" i="1"/>
  <c r="P268" i="1"/>
  <c r="P260" i="1"/>
  <c r="P252" i="1"/>
  <c r="P244" i="1"/>
  <c r="P236" i="1"/>
  <c r="P228" i="1"/>
  <c r="P220" i="1"/>
  <c r="P212" i="1"/>
  <c r="P204" i="1"/>
  <c r="P196" i="1"/>
  <c r="P188" i="1"/>
  <c r="P180" i="1"/>
  <c r="P172" i="1"/>
  <c r="P148" i="1"/>
  <c r="P140" i="1"/>
  <c r="P132" i="1"/>
  <c r="P124" i="1"/>
  <c r="P116" i="1"/>
  <c r="P108" i="1"/>
  <c r="P100" i="1"/>
  <c r="P92" i="1"/>
  <c r="P84" i="1"/>
  <c r="P76" i="1"/>
  <c r="P68" i="1"/>
  <c r="P60" i="1"/>
  <c r="P52" i="1"/>
  <c r="P44" i="1"/>
  <c r="P36" i="1"/>
  <c r="P28" i="1"/>
  <c r="P20" i="1"/>
  <c r="P12" i="1"/>
  <c r="P4" i="1"/>
  <c r="P131" i="1"/>
  <c r="P314" i="1"/>
  <c r="P306" i="1"/>
  <c r="P298" i="1"/>
  <c r="P290" i="1"/>
  <c r="P282" i="1"/>
  <c r="P274" i="1"/>
  <c r="P266" i="1"/>
  <c r="P258" i="1"/>
  <c r="P250" i="1"/>
  <c r="P226" i="1"/>
  <c r="P218" i="1"/>
  <c r="P210" i="1"/>
  <c r="P202" i="1"/>
  <c r="P194" i="1"/>
  <c r="P186" i="1"/>
  <c r="P178" i="1"/>
  <c r="P170" i="1"/>
  <c r="P162" i="1"/>
  <c r="P154" i="1"/>
  <c r="P146" i="1"/>
  <c r="P138" i="1"/>
  <c r="P130" i="1"/>
  <c r="P122" i="1"/>
  <c r="P98" i="1"/>
  <c r="P90" i="1"/>
  <c r="P82" i="1"/>
  <c r="P74" i="1"/>
  <c r="P66" i="1"/>
  <c r="P58" i="1"/>
  <c r="P42" i="1"/>
  <c r="P34" i="1"/>
  <c r="P26" i="1"/>
  <c r="P18" i="1"/>
  <c r="P10" i="1"/>
  <c r="P310" i="1"/>
  <c r="P873" i="1"/>
  <c r="P865" i="1"/>
  <c r="P857" i="1"/>
  <c r="P849" i="1"/>
  <c r="P841" i="1"/>
  <c r="P833" i="1"/>
  <c r="P825" i="1"/>
  <c r="P817" i="1"/>
  <c r="P809" i="1"/>
  <c r="P801" i="1"/>
  <c r="P793" i="1"/>
  <c r="P785" i="1"/>
  <c r="P777" i="1"/>
  <c r="P769" i="1"/>
  <c r="P761" i="1"/>
  <c r="P753" i="1"/>
  <c r="P745" i="1"/>
  <c r="P737" i="1"/>
  <c r="P729" i="1"/>
  <c r="P721" i="1"/>
  <c r="P713" i="1"/>
  <c r="P705" i="1"/>
  <c r="P697" i="1"/>
  <c r="P689" i="1"/>
  <c r="P681" i="1"/>
  <c r="P673" i="1"/>
  <c r="P665" i="1"/>
  <c r="P657" i="1"/>
  <c r="P649" i="1"/>
  <c r="P641" i="1"/>
  <c r="P633" i="1"/>
  <c r="P625" i="1"/>
  <c r="P617" i="1"/>
  <c r="P609" i="1"/>
  <c r="P601" i="1"/>
  <c r="P593" i="1"/>
  <c r="P585" i="1"/>
  <c r="P577" i="1"/>
  <c r="P569" i="1"/>
  <c r="P561" i="1"/>
  <c r="P553" i="1"/>
  <c r="P545" i="1"/>
  <c r="P537" i="1"/>
  <c r="P529" i="1"/>
  <c r="P521" i="1"/>
  <c r="P513" i="1"/>
  <c r="P505" i="1"/>
  <c r="P497" i="1"/>
  <c r="P489" i="1"/>
  <c r="P481" i="1"/>
  <c r="P473" i="1"/>
  <c r="P465" i="1"/>
  <c r="P457" i="1"/>
  <c r="P449" i="1"/>
  <c r="P441" i="1"/>
  <c r="P433" i="1"/>
  <c r="P425" i="1"/>
  <c r="P417" i="1"/>
  <c r="P409" i="1"/>
  <c r="P401" i="1"/>
  <c r="P393" i="1"/>
  <c r="P385" i="1"/>
  <c r="P377" i="1"/>
  <c r="P369" i="1"/>
  <c r="P361" i="1"/>
  <c r="P353" i="1"/>
  <c r="P345" i="1"/>
  <c r="P337" i="1"/>
  <c r="P329" i="1"/>
  <c r="P321" i="1"/>
  <c r="P313" i="1"/>
  <c r="P305" i="1"/>
  <c r="P297" i="1"/>
  <c r="P289" i="1"/>
  <c r="P281" i="1"/>
  <c r="P190" i="1"/>
  <c r="P448" i="1"/>
  <c r="P440" i="1"/>
  <c r="P432" i="1"/>
  <c r="P424" i="1"/>
  <c r="P416" i="1"/>
  <c r="P408" i="1"/>
  <c r="P400" i="1"/>
  <c r="P392" i="1"/>
  <c r="P384" i="1"/>
  <c r="P376" i="1"/>
  <c r="P368" i="1"/>
  <c r="P360" i="1"/>
  <c r="P352" i="1"/>
  <c r="P344" i="1"/>
  <c r="P336" i="1"/>
  <c r="P328" i="1"/>
  <c r="P320" i="1"/>
  <c r="P312" i="1"/>
  <c r="P304" i="1"/>
  <c r="P296" i="1"/>
  <c r="P288" i="1"/>
  <c r="P280" i="1"/>
  <c r="P727" i="1"/>
  <c r="P711" i="1"/>
  <c r="P695" i="1"/>
  <c r="P679" i="1"/>
  <c r="P671" i="1"/>
  <c r="P663" i="1"/>
  <c r="P655" i="1"/>
  <c r="P647" i="1"/>
  <c r="P639" i="1"/>
  <c r="P631" i="1"/>
  <c r="P615" i="1"/>
  <c r="P607" i="1"/>
  <c r="P599" i="1"/>
  <c r="P591" i="1"/>
  <c r="P583" i="1"/>
  <c r="P575" i="1"/>
  <c r="P567" i="1"/>
  <c r="P551" i="1"/>
  <c r="P543" i="1"/>
  <c r="P535" i="1"/>
  <c r="P527" i="1"/>
  <c r="P519" i="1"/>
  <c r="P511" i="1"/>
  <c r="P503" i="1"/>
  <c r="P495" i="1"/>
  <c r="P487" i="1"/>
  <c r="P479" i="1"/>
  <c r="P455" i="1"/>
  <c r="P447" i="1"/>
  <c r="P439" i="1"/>
  <c r="P431" i="1"/>
  <c r="P423" i="1"/>
  <c r="P415" i="1"/>
  <c r="P407" i="1"/>
  <c r="P399" i="1"/>
  <c r="P391" i="1"/>
  <c r="P383" i="1"/>
  <c r="P375" i="1"/>
  <c r="P367" i="1"/>
  <c r="P359" i="1"/>
  <c r="P351" i="1"/>
  <c r="P327" i="1"/>
  <c r="P319" i="1"/>
  <c r="P311" i="1"/>
  <c r="P303" i="1"/>
  <c r="P295" i="1"/>
  <c r="P287" i="1"/>
  <c r="P279" i="1"/>
  <c r="P271" i="1"/>
  <c r="P263" i="1"/>
  <c r="P255" i="1"/>
  <c r="P247" i="1"/>
  <c r="P239" i="1"/>
  <c r="P231" i="1"/>
  <c r="P223" i="1"/>
  <c r="P199" i="1"/>
  <c r="P191" i="1"/>
  <c r="P183" i="1"/>
  <c r="P175" i="1"/>
  <c r="P167" i="1"/>
  <c r="P159" i="1"/>
  <c r="P151" i="1"/>
  <c r="P143" i="1"/>
  <c r="P135" i="1"/>
  <c r="P127" i="1"/>
  <c r="P119" i="1"/>
  <c r="P111" i="1"/>
  <c r="P103" i="1"/>
  <c r="P95" i="1"/>
  <c r="P71" i="1"/>
  <c r="P63" i="1"/>
  <c r="P55" i="1"/>
  <c r="P267" i="1"/>
  <c r="P62" i="1"/>
  <c r="P494" i="1"/>
  <c r="P486" i="1"/>
  <c r="P478" i="1"/>
  <c r="P470" i="1"/>
  <c r="P462" i="1"/>
  <c r="P454" i="1"/>
  <c r="P430" i="1"/>
  <c r="P422" i="1"/>
  <c r="P414" i="1"/>
  <c r="P406" i="1"/>
  <c r="P398" i="1"/>
  <c r="P382" i="1"/>
  <c r="P374" i="1"/>
  <c r="P366" i="1"/>
  <c r="P358" i="1"/>
  <c r="P302" i="1"/>
  <c r="P294" i="1"/>
  <c r="P254" i="1"/>
  <c r="P246" i="1"/>
  <c r="P238" i="1"/>
  <c r="P230" i="1"/>
  <c r="P174" i="1"/>
  <c r="P166" i="1"/>
  <c r="P126" i="1"/>
  <c r="P118" i="1"/>
  <c r="P110" i="1"/>
  <c r="P102" i="1"/>
  <c r="P38" i="1"/>
  <c r="P30" i="1"/>
  <c r="P363" i="1"/>
  <c r="P355" i="1"/>
  <c r="P347" i="1"/>
  <c r="P339" i="1"/>
  <c r="P299" i="1"/>
  <c r="P291" i="1"/>
  <c r="P283" i="1"/>
  <c r="P275" i="1"/>
  <c r="P235" i="1"/>
  <c r="P227" i="1"/>
  <c r="P219" i="1"/>
  <c r="P211" i="1"/>
  <c r="P171" i="1"/>
  <c r="P163" i="1"/>
  <c r="P155" i="1"/>
  <c r="P147" i="1"/>
  <c r="P107" i="1"/>
  <c r="P99" i="1"/>
  <c r="P91" i="1"/>
  <c r="P83" i="1"/>
  <c r="P51" i="1"/>
  <c r="P43" i="1"/>
  <c r="P35" i="1"/>
  <c r="P27" i="1"/>
  <c r="P19" i="1"/>
  <c r="P11" i="1"/>
  <c r="P3" i="1"/>
  <c r="P273" i="1"/>
  <c r="P265" i="1"/>
  <c r="P257" i="1"/>
  <c r="P249" i="1"/>
  <c r="P241" i="1"/>
  <c r="P233" i="1"/>
  <c r="P225" i="1"/>
  <c r="P217" i="1"/>
  <c r="P209" i="1"/>
  <c r="P201" i="1"/>
  <c r="P193" i="1"/>
  <c r="P185" i="1"/>
  <c r="P177" i="1"/>
  <c r="P169" i="1"/>
  <c r="P161" i="1"/>
  <c r="P153" i="1"/>
  <c r="P145" i="1"/>
  <c r="P137" i="1"/>
  <c r="P129" i="1"/>
  <c r="P121" i="1"/>
  <c r="P113" i="1"/>
  <c r="P105" i="1"/>
  <c r="P97" i="1"/>
  <c r="P89" i="1"/>
  <c r="P81" i="1"/>
  <c r="P73" i="1"/>
  <c r="P65" i="1"/>
  <c r="P57" i="1"/>
  <c r="P49" i="1"/>
  <c r="P41" i="1"/>
  <c r="P33" i="1"/>
  <c r="P25" i="1"/>
  <c r="P17" i="1"/>
  <c r="P9" i="1"/>
  <c r="P272" i="1"/>
  <c r="P264" i="1"/>
  <c r="P256" i="1"/>
  <c r="P248" i="1"/>
  <c r="P240" i="1"/>
  <c r="P232" i="1"/>
  <c r="P224" i="1"/>
  <c r="P216" i="1"/>
  <c r="P208" i="1"/>
  <c r="P200" i="1"/>
  <c r="P192" i="1"/>
  <c r="P184" i="1"/>
  <c r="P176" i="1"/>
  <c r="P168" i="1"/>
  <c r="P160" i="1"/>
  <c r="P152" i="1"/>
  <c r="P144" i="1"/>
  <c r="P136" i="1"/>
  <c r="P128" i="1"/>
  <c r="P120" i="1"/>
  <c r="P112" i="1"/>
  <c r="P104" i="1"/>
  <c r="P96" i="1"/>
  <c r="P88" i="1"/>
  <c r="P80" i="1"/>
  <c r="P72" i="1"/>
  <c r="P64" i="1"/>
  <c r="P56" i="1"/>
  <c r="P48" i="1"/>
  <c r="P40" i="1"/>
  <c r="P32" i="1"/>
  <c r="P24" i="1"/>
  <c r="P16" i="1"/>
  <c r="P8" i="1"/>
  <c r="P47" i="1"/>
  <c r="P39" i="1"/>
  <c r="P31" i="1"/>
  <c r="P23" i="1"/>
  <c r="P15" i="1"/>
  <c r="P7" i="1"/>
  <c r="P390" i="1"/>
  <c r="P350" i="1"/>
  <c r="P342" i="1"/>
  <c r="P334" i="1"/>
  <c r="P326" i="1"/>
  <c r="P286" i="1"/>
  <c r="P278" i="1"/>
  <c r="P270" i="1"/>
  <c r="P262" i="1"/>
  <c r="P222" i="1"/>
  <c r="P214" i="1"/>
  <c r="P206" i="1"/>
  <c r="P198" i="1"/>
  <c r="P158" i="1"/>
  <c r="P150" i="1"/>
  <c r="P142" i="1"/>
  <c r="P134" i="1"/>
  <c r="P94" i="1"/>
  <c r="P86" i="1"/>
  <c r="P78" i="1"/>
  <c r="P70" i="1"/>
  <c r="P54" i="1"/>
  <c r="P46" i="1"/>
  <c r="P22" i="1"/>
  <c r="P14" i="1"/>
  <c r="P6" i="1"/>
  <c r="O997" i="1"/>
  <c r="S997" i="1" s="1"/>
  <c r="O989" i="1"/>
  <c r="S989" i="1" s="1"/>
  <c r="O981" i="1"/>
  <c r="O957" i="1"/>
  <c r="O885" i="1"/>
  <c r="O845" i="1"/>
  <c r="O789" i="1"/>
  <c r="S789" i="1" s="1"/>
  <c r="O741" i="1"/>
  <c r="S741" i="1" s="1"/>
  <c r="O685" i="1"/>
  <c r="S685" i="1" s="1"/>
  <c r="O629" i="1"/>
  <c r="O573" i="1"/>
  <c r="S573" i="1" s="1"/>
  <c r="O980" i="1"/>
  <c r="S980" i="1" s="1"/>
  <c r="O932" i="1"/>
  <c r="O884" i="1"/>
  <c r="S884" i="1" s="1"/>
  <c r="O844" i="1"/>
  <c r="O804" i="1"/>
  <c r="S804" i="1" s="1"/>
  <c r="O772" i="1"/>
  <c r="O740" i="1"/>
  <c r="S740" i="1" s="1"/>
  <c r="O732" i="1"/>
  <c r="O724" i="1"/>
  <c r="S724" i="1" s="1"/>
  <c r="O716" i="1"/>
  <c r="O708" i="1"/>
  <c r="S708" i="1" s="1"/>
  <c r="O700" i="1"/>
  <c r="O692" i="1"/>
  <c r="O684" i="1"/>
  <c r="O676" i="1"/>
  <c r="O668" i="1"/>
  <c r="O660" i="1"/>
  <c r="S660" i="1" s="1"/>
  <c r="O652" i="1"/>
  <c r="O644" i="1"/>
  <c r="S644" i="1" s="1"/>
  <c r="O636" i="1"/>
  <c r="O628" i="1"/>
  <c r="O620" i="1"/>
  <c r="O612" i="1"/>
  <c r="O604" i="1"/>
  <c r="O596" i="1"/>
  <c r="S596" i="1" s="1"/>
  <c r="O588" i="1"/>
  <c r="O580" i="1"/>
  <c r="S580" i="1" s="1"/>
  <c r="O476" i="1"/>
  <c r="O324" i="1"/>
  <c r="O172" i="1"/>
  <c r="O84" i="1"/>
  <c r="O256" i="1"/>
  <c r="S256" i="1" s="1"/>
  <c r="O88" i="1"/>
  <c r="O925" i="1"/>
  <c r="S925" i="1" s="1"/>
  <c r="O869" i="1"/>
  <c r="S869" i="1" s="1"/>
  <c r="O813" i="1"/>
  <c r="S813" i="1" s="1"/>
  <c r="O757" i="1"/>
  <c r="O701" i="1"/>
  <c r="O645" i="1"/>
  <c r="O589" i="1"/>
  <c r="S589" i="1" s="1"/>
  <c r="O996" i="1"/>
  <c r="O948" i="1"/>
  <c r="O900" i="1"/>
  <c r="S900" i="1" s="1"/>
  <c r="O860" i="1"/>
  <c r="O820" i="1"/>
  <c r="S820" i="1" s="1"/>
  <c r="O780" i="1"/>
  <c r="S780" i="1" s="1"/>
  <c r="O995" i="1"/>
  <c r="O963" i="1"/>
  <c r="S963" i="1" s="1"/>
  <c r="O923" i="1"/>
  <c r="S923" i="1" s="1"/>
  <c r="O891" i="1"/>
  <c r="O859" i="1"/>
  <c r="S859" i="1" s="1"/>
  <c r="O827" i="1"/>
  <c r="O795" i="1"/>
  <c r="S795" i="1" s="1"/>
  <c r="O787" i="1"/>
  <c r="S787" i="1" s="1"/>
  <c r="O779" i="1"/>
  <c r="O771" i="1"/>
  <c r="S771" i="1" s="1"/>
  <c r="O763" i="1"/>
  <c r="O755" i="1"/>
  <c r="O747" i="1"/>
  <c r="S747" i="1" s="1"/>
  <c r="O739" i="1"/>
  <c r="O731" i="1"/>
  <c r="S731" i="1" s="1"/>
  <c r="O723" i="1"/>
  <c r="S723" i="1" s="1"/>
  <c r="O715" i="1"/>
  <c r="O707" i="1"/>
  <c r="S707" i="1" s="1"/>
  <c r="O699" i="1"/>
  <c r="O691" i="1"/>
  <c r="O683" i="1"/>
  <c r="S683" i="1" s="1"/>
  <c r="O675" i="1"/>
  <c r="O667" i="1"/>
  <c r="S667" i="1" s="1"/>
  <c r="O659" i="1"/>
  <c r="S659" i="1" s="1"/>
  <c r="O651" i="1"/>
  <c r="O643" i="1"/>
  <c r="O635" i="1"/>
  <c r="S635" i="1" s="1"/>
  <c r="O611" i="1"/>
  <c r="O579" i="1"/>
  <c r="S579" i="1" s="1"/>
  <c r="O933" i="1"/>
  <c r="O877" i="1"/>
  <c r="S877" i="1" s="1"/>
  <c r="O821" i="1"/>
  <c r="O773" i="1"/>
  <c r="O717" i="1"/>
  <c r="O661" i="1"/>
  <c r="O605" i="1"/>
  <c r="O549" i="1"/>
  <c r="S549" i="1" s="1"/>
  <c r="O964" i="1"/>
  <c r="O916" i="1"/>
  <c r="O876" i="1"/>
  <c r="S876" i="1" s="1"/>
  <c r="O836" i="1"/>
  <c r="O796" i="1"/>
  <c r="S796" i="1" s="1"/>
  <c r="O756" i="1"/>
  <c r="O979" i="1"/>
  <c r="S979" i="1" s="1"/>
  <c r="O947" i="1"/>
  <c r="S947" i="1" s="1"/>
  <c r="O915" i="1"/>
  <c r="S915" i="1" s="1"/>
  <c r="O883" i="1"/>
  <c r="O851" i="1"/>
  <c r="S851" i="1" s="1"/>
  <c r="O819" i="1"/>
  <c r="O1002" i="1"/>
  <c r="S1002" i="1" s="1"/>
  <c r="O906" i="1"/>
  <c r="S906" i="1" s="1"/>
  <c r="O810" i="1"/>
  <c r="S810" i="1" s="1"/>
  <c r="O714" i="1"/>
  <c r="S714" i="1" s="1"/>
  <c r="O985" i="1"/>
  <c r="O961" i="1"/>
  <c r="O937" i="1"/>
  <c r="O913" i="1"/>
  <c r="O889" i="1"/>
  <c r="S889" i="1" s="1"/>
  <c r="O857" i="1"/>
  <c r="O841" i="1"/>
  <c r="O817" i="1"/>
  <c r="S817" i="1" s="1"/>
  <c r="O793" i="1"/>
  <c r="O769" i="1"/>
  <c r="O745" i="1"/>
  <c r="O729" i="1"/>
  <c r="O713" i="1"/>
  <c r="S713" i="1" s="1"/>
  <c r="O697" i="1"/>
  <c r="O681" i="1"/>
  <c r="S681" i="1" s="1"/>
  <c r="O657" i="1"/>
  <c r="O641" i="1"/>
  <c r="O625" i="1"/>
  <c r="S625" i="1" s="1"/>
  <c r="O617" i="1"/>
  <c r="O965" i="1"/>
  <c r="O909" i="1"/>
  <c r="O861" i="1"/>
  <c r="O805" i="1"/>
  <c r="O749" i="1"/>
  <c r="S749" i="1" s="1"/>
  <c r="O693" i="1"/>
  <c r="O637" i="1"/>
  <c r="O581" i="1"/>
  <c r="S581" i="1" s="1"/>
  <c r="O988" i="1"/>
  <c r="O940" i="1"/>
  <c r="O892" i="1"/>
  <c r="S892" i="1" s="1"/>
  <c r="O852" i="1"/>
  <c r="O812" i="1"/>
  <c r="S812" i="1" s="1"/>
  <c r="O764" i="1"/>
  <c r="S764" i="1" s="1"/>
  <c r="O987" i="1"/>
  <c r="S987" i="1" s="1"/>
  <c r="O955" i="1"/>
  <c r="O931" i="1"/>
  <c r="O899" i="1"/>
  <c r="S899" i="1" s="1"/>
  <c r="O867" i="1"/>
  <c r="O843" i="1"/>
  <c r="O803" i="1"/>
  <c r="O970" i="1"/>
  <c r="O874" i="1"/>
  <c r="O778" i="1"/>
  <c r="O1001" i="1"/>
  <c r="O969" i="1"/>
  <c r="S969" i="1" s="1"/>
  <c r="O953" i="1"/>
  <c r="S953" i="1" s="1"/>
  <c r="O929" i="1"/>
  <c r="O905" i="1"/>
  <c r="S905" i="1" s="1"/>
  <c r="O881" i="1"/>
  <c r="O865" i="1"/>
  <c r="S865" i="1" s="1"/>
  <c r="O833" i="1"/>
  <c r="O809" i="1"/>
  <c r="O785" i="1"/>
  <c r="O761" i="1"/>
  <c r="O737" i="1"/>
  <c r="S737" i="1" s="1"/>
  <c r="O721" i="1"/>
  <c r="O705" i="1"/>
  <c r="O689" i="1"/>
  <c r="O665" i="1"/>
  <c r="O649" i="1"/>
  <c r="S649" i="1" s="1"/>
  <c r="O633" i="1"/>
  <c r="O632" i="1"/>
  <c r="O528" i="1"/>
  <c r="S528" i="1" s="1"/>
  <c r="O376" i="1"/>
  <c r="O941" i="1"/>
  <c r="O893" i="1"/>
  <c r="O829" i="1"/>
  <c r="S829" i="1" s="1"/>
  <c r="O765" i="1"/>
  <c r="S765" i="1" s="1"/>
  <c r="O709" i="1"/>
  <c r="S709" i="1" s="1"/>
  <c r="O653" i="1"/>
  <c r="S653" i="1" s="1"/>
  <c r="O597" i="1"/>
  <c r="O541" i="1"/>
  <c r="S541" i="1" s="1"/>
  <c r="O956" i="1"/>
  <c r="S956" i="1" s="1"/>
  <c r="O908" i="1"/>
  <c r="O868" i="1"/>
  <c r="O828" i="1"/>
  <c r="O788" i="1"/>
  <c r="O748" i="1"/>
  <c r="O971" i="1"/>
  <c r="O939" i="1"/>
  <c r="S939" i="1" s="1"/>
  <c r="O907" i="1"/>
  <c r="O875" i="1"/>
  <c r="O835" i="1"/>
  <c r="S835" i="1" s="1"/>
  <c r="O811" i="1"/>
  <c r="S811" i="1" s="1"/>
  <c r="O938" i="1"/>
  <c r="S938" i="1" s="1"/>
  <c r="O842" i="1"/>
  <c r="S842" i="1" s="1"/>
  <c r="O746" i="1"/>
  <c r="S746" i="1" s="1"/>
  <c r="O993" i="1"/>
  <c r="S993" i="1" s="1"/>
  <c r="O977" i="1"/>
  <c r="S977" i="1" s="1"/>
  <c r="O945" i="1"/>
  <c r="O921" i="1"/>
  <c r="O897" i="1"/>
  <c r="O873" i="1"/>
  <c r="O849" i="1"/>
  <c r="O825" i="1"/>
  <c r="O801" i="1"/>
  <c r="S801" i="1" s="1"/>
  <c r="O777" i="1"/>
  <c r="S777" i="1" s="1"/>
  <c r="O753" i="1"/>
  <c r="O673" i="1"/>
  <c r="S673" i="1" s="1"/>
  <c r="O631" i="1"/>
  <c r="O973" i="1"/>
  <c r="S973" i="1" s="1"/>
  <c r="O917" i="1"/>
  <c r="O853" i="1"/>
  <c r="O797" i="1"/>
  <c r="O725" i="1"/>
  <c r="S725" i="1" s="1"/>
  <c r="O669" i="1"/>
  <c r="S669" i="1" s="1"/>
  <c r="O621" i="1"/>
  <c r="O557" i="1"/>
  <c r="O972" i="1"/>
  <c r="S972" i="1" s="1"/>
  <c r="O924" i="1"/>
  <c r="O998" i="1"/>
  <c r="S998" i="1" s="1"/>
  <c r="O990" i="1"/>
  <c r="O982" i="1"/>
  <c r="O974" i="1"/>
  <c r="S974" i="1" s="1"/>
  <c r="O966" i="1"/>
  <c r="O958" i="1"/>
  <c r="O950" i="1"/>
  <c r="S950" i="1" s="1"/>
  <c r="O942" i="1"/>
  <c r="O934" i="1"/>
  <c r="S934" i="1" s="1"/>
  <c r="O926" i="1"/>
  <c r="O918" i="1"/>
  <c r="O910" i="1"/>
  <c r="S910" i="1" s="1"/>
  <c r="O902" i="1"/>
  <c r="O894" i="1"/>
  <c r="O886" i="1"/>
  <c r="O878" i="1"/>
  <c r="O870" i="1"/>
  <c r="S870" i="1" s="1"/>
  <c r="O862" i="1"/>
  <c r="O854" i="1"/>
  <c r="S854" i="1" s="1"/>
  <c r="O846" i="1"/>
  <c r="S846" i="1" s="1"/>
  <c r="O838" i="1"/>
  <c r="O830" i="1"/>
  <c r="O822" i="1"/>
  <c r="S822" i="1" s="1"/>
  <c r="O814" i="1"/>
  <c r="O806" i="1"/>
  <c r="S806" i="1" s="1"/>
  <c r="O798" i="1"/>
  <c r="S798" i="1" s="1"/>
  <c r="O790" i="1"/>
  <c r="O782" i="1"/>
  <c r="S782" i="1" s="1"/>
  <c r="O774" i="1"/>
  <c r="O766" i="1"/>
  <c r="O758" i="1"/>
  <c r="S758" i="1" s="1"/>
  <c r="O949" i="1"/>
  <c r="S949" i="1" s="1"/>
  <c r="O901" i="1"/>
  <c r="O837" i="1"/>
  <c r="O781" i="1"/>
  <c r="O733" i="1"/>
  <c r="O677" i="1"/>
  <c r="O613" i="1"/>
  <c r="O565" i="1"/>
  <c r="S565" i="1" s="1"/>
  <c r="O533" i="1"/>
  <c r="O525" i="1"/>
  <c r="S525" i="1" s="1"/>
  <c r="O517" i="1"/>
  <c r="O509" i="1"/>
  <c r="O501" i="1"/>
  <c r="S501" i="1" s="1"/>
  <c r="O493" i="1"/>
  <c r="O485" i="1"/>
  <c r="O477" i="1"/>
  <c r="S477" i="1" s="1"/>
  <c r="O469" i="1"/>
  <c r="S469" i="1" s="1"/>
  <c r="O461" i="1"/>
  <c r="O453" i="1"/>
  <c r="O445" i="1"/>
  <c r="S445" i="1" s="1"/>
  <c r="O437" i="1"/>
  <c r="S437" i="1" s="1"/>
  <c r="O429" i="1"/>
  <c r="O421" i="1"/>
  <c r="O413" i="1"/>
  <c r="S413" i="1" s="1"/>
  <c r="O405" i="1"/>
  <c r="S405" i="1" s="1"/>
  <c r="O397" i="1"/>
  <c r="O389" i="1"/>
  <c r="O381" i="1"/>
  <c r="S381" i="1" s="1"/>
  <c r="O373" i="1"/>
  <c r="S373" i="1" s="1"/>
  <c r="O365" i="1"/>
  <c r="O357" i="1"/>
  <c r="O349" i="1"/>
  <c r="S349" i="1" s="1"/>
  <c r="O341" i="1"/>
  <c r="S341" i="1" s="1"/>
  <c r="O333" i="1"/>
  <c r="O325" i="1"/>
  <c r="O317" i="1"/>
  <c r="S317" i="1" s="1"/>
  <c r="O309" i="1"/>
  <c r="S309" i="1" s="1"/>
  <c r="O301" i="1"/>
  <c r="O293" i="1"/>
  <c r="O285" i="1"/>
  <c r="S285" i="1" s="1"/>
  <c r="O277" i="1"/>
  <c r="S277" i="1" s="1"/>
  <c r="O269" i="1"/>
  <c r="O258" i="1"/>
  <c r="O530" i="1"/>
  <c r="O627" i="1"/>
  <c r="O619" i="1"/>
  <c r="O603" i="1"/>
  <c r="S603" i="1" s="1"/>
  <c r="O595" i="1"/>
  <c r="O587" i="1"/>
  <c r="O571" i="1"/>
  <c r="O555" i="1"/>
  <c r="O515" i="1"/>
  <c r="O491" i="1"/>
  <c r="O451" i="1"/>
  <c r="O387" i="1"/>
  <c r="O363" i="1"/>
  <c r="S363" i="1" s="1"/>
  <c r="O299" i="1"/>
  <c r="O994" i="1"/>
  <c r="O986" i="1"/>
  <c r="O978" i="1"/>
  <c r="S978" i="1" s="1"/>
  <c r="O962" i="1"/>
  <c r="O954" i="1"/>
  <c r="O946" i="1"/>
  <c r="S946" i="1" s="1"/>
  <c r="O930" i="1"/>
  <c r="S930" i="1" s="1"/>
  <c r="O922" i="1"/>
  <c r="O914" i="1"/>
  <c r="O898" i="1"/>
  <c r="O890" i="1"/>
  <c r="O882" i="1"/>
  <c r="O866" i="1"/>
  <c r="O858" i="1"/>
  <c r="O850" i="1"/>
  <c r="S850" i="1" s="1"/>
  <c r="O834" i="1"/>
  <c r="O826" i="1"/>
  <c r="O818" i="1"/>
  <c r="O802" i="1"/>
  <c r="S802" i="1" s="1"/>
  <c r="O794" i="1"/>
  <c r="S794" i="1" s="1"/>
  <c r="O786" i="1"/>
  <c r="O770" i="1"/>
  <c r="O762" i="1"/>
  <c r="S762" i="1" s="1"/>
  <c r="O754" i="1"/>
  <c r="O738" i="1"/>
  <c r="S738" i="1" s="1"/>
  <c r="O730" i="1"/>
  <c r="S730" i="1" s="1"/>
  <c r="O722" i="1"/>
  <c r="O706" i="1"/>
  <c r="O698" i="1"/>
  <c r="O690" i="1"/>
  <c r="O674" i="1"/>
  <c r="S674" i="1" s="1"/>
  <c r="O666" i="1"/>
  <c r="S666" i="1" s="1"/>
  <c r="O658" i="1"/>
  <c r="O650" i="1"/>
  <c r="O642" i="1"/>
  <c r="O634" i="1"/>
  <c r="O626" i="1"/>
  <c r="S626" i="1" s="1"/>
  <c r="O618" i="1"/>
  <c r="S618" i="1" s="1"/>
  <c r="O610" i="1"/>
  <c r="O602" i="1"/>
  <c r="O594" i="1"/>
  <c r="S594" i="1" s="1"/>
  <c r="O586" i="1"/>
  <c r="S586" i="1" s="1"/>
  <c r="O578" i="1"/>
  <c r="O554" i="1"/>
  <c r="O490" i="1"/>
  <c r="O466" i="1"/>
  <c r="O402" i="1"/>
  <c r="O362" i="1"/>
  <c r="O338" i="1"/>
  <c r="O298" i="1"/>
  <c r="S298" i="1" s="1"/>
  <c r="O234" i="1"/>
  <c r="O194" i="1"/>
  <c r="O130" i="1"/>
  <c r="O106" i="1"/>
  <c r="O66" i="1"/>
  <c r="O42" i="1"/>
  <c r="O323" i="1"/>
  <c r="O609" i="1"/>
  <c r="S609" i="1" s="1"/>
  <c r="O593" i="1"/>
  <c r="O577" i="1"/>
  <c r="O561" i="1"/>
  <c r="S561" i="1" s="1"/>
  <c r="O545" i="1"/>
  <c r="S545" i="1" s="1"/>
  <c r="O479" i="1"/>
  <c r="S479" i="1" s="1"/>
  <c r="O1000" i="1"/>
  <c r="O984" i="1"/>
  <c r="S984" i="1" s="1"/>
  <c r="O968" i="1"/>
  <c r="O952" i="1"/>
  <c r="S952" i="1" s="1"/>
  <c r="O936" i="1"/>
  <c r="O920" i="1"/>
  <c r="O904" i="1"/>
  <c r="O888" i="1"/>
  <c r="S888" i="1" s="1"/>
  <c r="O872" i="1"/>
  <c r="O856" i="1"/>
  <c r="O840" i="1"/>
  <c r="O824" i="1"/>
  <c r="S824" i="1" s="1"/>
  <c r="O816" i="1"/>
  <c r="O800" i="1"/>
  <c r="S800" i="1" s="1"/>
  <c r="O784" i="1"/>
  <c r="O768" i="1"/>
  <c r="O752" i="1"/>
  <c r="O736" i="1"/>
  <c r="S736" i="1" s="1"/>
  <c r="O720" i="1"/>
  <c r="S720" i="1" s="1"/>
  <c r="O704" i="1"/>
  <c r="O688" i="1"/>
  <c r="O672" i="1"/>
  <c r="S672" i="1" s="1"/>
  <c r="O664" i="1"/>
  <c r="O648" i="1"/>
  <c r="O640" i="1"/>
  <c r="O624" i="1"/>
  <c r="O616" i="1"/>
  <c r="S616" i="1" s="1"/>
  <c r="O608" i="1"/>
  <c r="S608" i="1" s="1"/>
  <c r="O600" i="1"/>
  <c r="O592" i="1"/>
  <c r="S592" i="1" s="1"/>
  <c r="O584" i="1"/>
  <c r="O576" i="1"/>
  <c r="O568" i="1"/>
  <c r="S568" i="1" s="1"/>
  <c r="O560" i="1"/>
  <c r="O552" i="1"/>
  <c r="S552" i="1" s="1"/>
  <c r="O544" i="1"/>
  <c r="S544" i="1" s="1"/>
  <c r="O536" i="1"/>
  <c r="O520" i="1"/>
  <c r="O512" i="1"/>
  <c r="O504" i="1"/>
  <c r="S504" i="1" s="1"/>
  <c r="O496" i="1"/>
  <c r="O488" i="1"/>
  <c r="O480" i="1"/>
  <c r="S480" i="1" s="1"/>
  <c r="O472" i="1"/>
  <c r="S472" i="1" s="1"/>
  <c r="O464" i="1"/>
  <c r="O456" i="1"/>
  <c r="O448" i="1"/>
  <c r="S448" i="1" s="1"/>
  <c r="O440" i="1"/>
  <c r="O432" i="1"/>
  <c r="O424" i="1"/>
  <c r="S424" i="1" s="1"/>
  <c r="O416" i="1"/>
  <c r="O408" i="1"/>
  <c r="S408" i="1" s="1"/>
  <c r="O400" i="1"/>
  <c r="O392" i="1"/>
  <c r="O384" i="1"/>
  <c r="O368" i="1"/>
  <c r="O360" i="1"/>
  <c r="S360" i="1" s="1"/>
  <c r="O352" i="1"/>
  <c r="O344" i="1"/>
  <c r="S344" i="1" s="1"/>
  <c r="O336" i="1"/>
  <c r="O328" i="1"/>
  <c r="O320" i="1"/>
  <c r="S320" i="1" s="1"/>
  <c r="O312" i="1"/>
  <c r="O304" i="1"/>
  <c r="O296" i="1"/>
  <c r="S296" i="1" s="1"/>
  <c r="O288" i="1"/>
  <c r="O280" i="1"/>
  <c r="S280" i="1" s="1"/>
  <c r="O272" i="1"/>
  <c r="O216" i="1"/>
  <c r="O192" i="1"/>
  <c r="O152" i="1"/>
  <c r="O128" i="1"/>
  <c r="O64" i="1"/>
  <c r="O24" i="1"/>
  <c r="O682" i="1"/>
  <c r="S682" i="1" s="1"/>
  <c r="O601" i="1"/>
  <c r="O585" i="1"/>
  <c r="S585" i="1" s="1"/>
  <c r="O569" i="1"/>
  <c r="O553" i="1"/>
  <c r="O537" i="1"/>
  <c r="O992" i="1"/>
  <c r="S992" i="1" s="1"/>
  <c r="O976" i="1"/>
  <c r="S976" i="1" s="1"/>
  <c r="O960" i="1"/>
  <c r="O944" i="1"/>
  <c r="O928" i="1"/>
  <c r="O912" i="1"/>
  <c r="S912" i="1" s="1"/>
  <c r="O896" i="1"/>
  <c r="O880" i="1"/>
  <c r="O864" i="1"/>
  <c r="S864" i="1" s="1"/>
  <c r="O848" i="1"/>
  <c r="S848" i="1" s="1"/>
  <c r="O832" i="1"/>
  <c r="O808" i="1"/>
  <c r="O792" i="1"/>
  <c r="O776" i="1"/>
  <c r="O760" i="1"/>
  <c r="O744" i="1"/>
  <c r="O728" i="1"/>
  <c r="O712" i="1"/>
  <c r="O696" i="1"/>
  <c r="O680" i="1"/>
  <c r="O656" i="1"/>
  <c r="O999" i="1"/>
  <c r="O991" i="1"/>
  <c r="O983" i="1"/>
  <c r="S983" i="1" s="1"/>
  <c r="O975" i="1"/>
  <c r="O967" i="1"/>
  <c r="S967" i="1" s="1"/>
  <c r="O959" i="1"/>
  <c r="O951" i="1"/>
  <c r="O943" i="1"/>
  <c r="S943" i="1" s="1"/>
  <c r="O935" i="1"/>
  <c r="O927" i="1"/>
  <c r="O919" i="1"/>
  <c r="S919" i="1" s="1"/>
  <c r="O911" i="1"/>
  <c r="O903" i="1"/>
  <c r="S903" i="1" s="1"/>
  <c r="O895" i="1"/>
  <c r="O887" i="1"/>
  <c r="O879" i="1"/>
  <c r="S879" i="1" s="1"/>
  <c r="O871" i="1"/>
  <c r="O863" i="1"/>
  <c r="O855" i="1"/>
  <c r="S855" i="1" s="1"/>
  <c r="O847" i="1"/>
  <c r="O839" i="1"/>
  <c r="S839" i="1" s="1"/>
  <c r="O831" i="1"/>
  <c r="O823" i="1"/>
  <c r="O815" i="1"/>
  <c r="S815" i="1" s="1"/>
  <c r="O807" i="1"/>
  <c r="O799" i="1"/>
  <c r="O791" i="1"/>
  <c r="S791" i="1" s="1"/>
  <c r="O783" i="1"/>
  <c r="O775" i="1"/>
  <c r="S775" i="1" s="1"/>
  <c r="O767" i="1"/>
  <c r="O759" i="1"/>
  <c r="O751" i="1"/>
  <c r="S751" i="1" s="1"/>
  <c r="O743" i="1"/>
  <c r="O735" i="1"/>
  <c r="O727" i="1"/>
  <c r="O719" i="1"/>
  <c r="S719" i="1" s="1"/>
  <c r="O711" i="1"/>
  <c r="O703" i="1"/>
  <c r="S703" i="1" s="1"/>
  <c r="O695" i="1"/>
  <c r="S695" i="1" s="1"/>
  <c r="O687" i="1"/>
  <c r="O679" i="1"/>
  <c r="S679" i="1" s="1"/>
  <c r="O671" i="1"/>
  <c r="O663" i="1"/>
  <c r="S663" i="1" s="1"/>
  <c r="O655" i="1"/>
  <c r="O647" i="1"/>
  <c r="S647" i="1" s="1"/>
  <c r="O639" i="1"/>
  <c r="O623" i="1"/>
  <c r="O615" i="1"/>
  <c r="S615" i="1" s="1"/>
  <c r="O607" i="1"/>
  <c r="O599" i="1"/>
  <c r="O567" i="1"/>
  <c r="O543" i="1"/>
  <c r="S543" i="1" s="1"/>
  <c r="O503" i="1"/>
  <c r="S503" i="1" s="1"/>
  <c r="O439" i="1"/>
  <c r="S439" i="1" s="1"/>
  <c r="O415" i="1"/>
  <c r="O351" i="1"/>
  <c r="O311" i="1"/>
  <c r="O427" i="1"/>
  <c r="O750" i="1"/>
  <c r="O742" i="1"/>
  <c r="S742" i="1" s="1"/>
  <c r="O734" i="1"/>
  <c r="O726" i="1"/>
  <c r="O718" i="1"/>
  <c r="S718" i="1" s="1"/>
  <c r="O710" i="1"/>
  <c r="O702" i="1"/>
  <c r="O694" i="1"/>
  <c r="S694" i="1" s="1"/>
  <c r="O686" i="1"/>
  <c r="O678" i="1"/>
  <c r="S678" i="1" s="1"/>
  <c r="O670" i="1"/>
  <c r="O662" i="1"/>
  <c r="O654" i="1"/>
  <c r="S654" i="1" s="1"/>
  <c r="O646" i="1"/>
  <c r="O638" i="1"/>
  <c r="O630" i="1"/>
  <c r="S630" i="1" s="1"/>
  <c r="O622" i="1"/>
  <c r="S622" i="1" s="1"/>
  <c r="O614" i="1"/>
  <c r="O606" i="1"/>
  <c r="S606" i="1" s="1"/>
  <c r="O598" i="1"/>
  <c r="O590" i="1"/>
  <c r="O582" i="1"/>
  <c r="O574" i="1"/>
  <c r="O566" i="1"/>
  <c r="O558" i="1"/>
  <c r="S558" i="1" s="1"/>
  <c r="O550" i="1"/>
  <c r="O542" i="1"/>
  <c r="S542" i="1" s="1"/>
  <c r="O534" i="1"/>
  <c r="O526" i="1"/>
  <c r="O518" i="1"/>
  <c r="O510" i="1"/>
  <c r="O502" i="1"/>
  <c r="O494" i="1"/>
  <c r="S494" i="1" s="1"/>
  <c r="O486" i="1"/>
  <c r="O478" i="1"/>
  <c r="O470" i="1"/>
  <c r="S470" i="1" s="1"/>
  <c r="O462" i="1"/>
  <c r="O454" i="1"/>
  <c r="O446" i="1"/>
  <c r="O438" i="1"/>
  <c r="S438" i="1" s="1"/>
  <c r="O430" i="1"/>
  <c r="O422" i="1"/>
  <c r="O414" i="1"/>
  <c r="O406" i="1"/>
  <c r="O398" i="1"/>
  <c r="O390" i="1"/>
  <c r="O382" i="1"/>
  <c r="S382" i="1" s="1"/>
  <c r="O374" i="1"/>
  <c r="O366" i="1"/>
  <c r="S366" i="1" s="1"/>
  <c r="O358" i="1"/>
  <c r="O350" i="1"/>
  <c r="S350" i="1" s="1"/>
  <c r="O342" i="1"/>
  <c r="O334" i="1"/>
  <c r="S334" i="1" s="1"/>
  <c r="O326" i="1"/>
  <c r="O318" i="1"/>
  <c r="O310" i="1"/>
  <c r="S310" i="1" s="1"/>
  <c r="O302" i="1"/>
  <c r="O294" i="1"/>
  <c r="S294" i="1" s="1"/>
  <c r="O286" i="1"/>
  <c r="O278" i="1"/>
  <c r="O270" i="1"/>
  <c r="O262" i="1"/>
  <c r="O254" i="1"/>
  <c r="O246" i="1"/>
  <c r="O238" i="1"/>
  <c r="S238" i="1" s="1"/>
  <c r="O230" i="1"/>
  <c r="O222" i="1"/>
  <c r="S222" i="1" s="1"/>
  <c r="O214" i="1"/>
  <c r="O206" i="1"/>
  <c r="S206" i="1" s="1"/>
  <c r="O198" i="1"/>
  <c r="O190" i="1"/>
  <c r="O182" i="1"/>
  <c r="O174" i="1"/>
  <c r="S174" i="1" s="1"/>
  <c r="O166" i="1"/>
  <c r="O158" i="1"/>
  <c r="O150" i="1"/>
  <c r="O142" i="1"/>
  <c r="O134" i="1"/>
  <c r="O126" i="1"/>
  <c r="S126" i="1" s="1"/>
  <c r="O426" i="1"/>
  <c r="O170" i="1"/>
  <c r="O261" i="1"/>
  <c r="O253" i="1"/>
  <c r="S253" i="1" s="1"/>
  <c r="O245" i="1"/>
  <c r="O237" i="1"/>
  <c r="O229" i="1"/>
  <c r="O221" i="1"/>
  <c r="S221" i="1" s="1"/>
  <c r="O213" i="1"/>
  <c r="O205" i="1"/>
  <c r="S205" i="1" s="1"/>
  <c r="O197" i="1"/>
  <c r="O189" i="1"/>
  <c r="S189" i="1" s="1"/>
  <c r="O181" i="1"/>
  <c r="O173" i="1"/>
  <c r="O165" i="1"/>
  <c r="O157" i="1"/>
  <c r="S157" i="1" s="1"/>
  <c r="O149" i="1"/>
  <c r="O141" i="1"/>
  <c r="S141" i="1" s="1"/>
  <c r="O133" i="1"/>
  <c r="O125" i="1"/>
  <c r="O117" i="1"/>
  <c r="O109" i="1"/>
  <c r="O101" i="1"/>
  <c r="O93" i="1"/>
  <c r="S93" i="1" s="1"/>
  <c r="O85" i="1"/>
  <c r="O77" i="1"/>
  <c r="S77" i="1" s="1"/>
  <c r="O69" i="1"/>
  <c r="O61" i="1"/>
  <c r="O53" i="1"/>
  <c r="O45" i="1"/>
  <c r="O37" i="1"/>
  <c r="O29" i="1"/>
  <c r="S29" i="1" s="1"/>
  <c r="O21" i="1"/>
  <c r="O13" i="1"/>
  <c r="S13" i="1" s="1"/>
  <c r="O5" i="1"/>
  <c r="O572" i="1"/>
  <c r="S572" i="1" s="1"/>
  <c r="O564" i="1"/>
  <c r="O556" i="1"/>
  <c r="O548" i="1"/>
  <c r="O540" i="1"/>
  <c r="O532" i="1"/>
  <c r="O524" i="1"/>
  <c r="S524" i="1" s="1"/>
  <c r="O516" i="1"/>
  <c r="O508" i="1"/>
  <c r="S508" i="1" s="1"/>
  <c r="O500" i="1"/>
  <c r="O492" i="1"/>
  <c r="O484" i="1"/>
  <c r="O468" i="1"/>
  <c r="S468" i="1" s="1"/>
  <c r="O460" i="1"/>
  <c r="S460" i="1" s="1"/>
  <c r="O452" i="1"/>
  <c r="O444" i="1"/>
  <c r="S444" i="1" s="1"/>
  <c r="O436" i="1"/>
  <c r="O428" i="1"/>
  <c r="O420" i="1"/>
  <c r="O412" i="1"/>
  <c r="O404" i="1"/>
  <c r="S404" i="1" s="1"/>
  <c r="O396" i="1"/>
  <c r="O388" i="1"/>
  <c r="S388" i="1" s="1"/>
  <c r="O380" i="1"/>
  <c r="O372" i="1"/>
  <c r="S372" i="1" s="1"/>
  <c r="O364" i="1"/>
  <c r="O356" i="1"/>
  <c r="O348" i="1"/>
  <c r="O340" i="1"/>
  <c r="S340" i="1" s="1"/>
  <c r="O332" i="1"/>
  <c r="O316" i="1"/>
  <c r="O308" i="1"/>
  <c r="S308" i="1" s="1"/>
  <c r="O300" i="1"/>
  <c r="O292" i="1"/>
  <c r="S292" i="1" s="1"/>
  <c r="O284" i="1"/>
  <c r="O276" i="1"/>
  <c r="O268" i="1"/>
  <c r="O260" i="1"/>
  <c r="O252" i="1"/>
  <c r="O244" i="1"/>
  <c r="O236" i="1"/>
  <c r="O228" i="1"/>
  <c r="S228" i="1" s="1"/>
  <c r="O220" i="1"/>
  <c r="O212" i="1"/>
  <c r="O204" i="1"/>
  <c r="O196" i="1"/>
  <c r="O188" i="1"/>
  <c r="O180" i="1"/>
  <c r="O164" i="1"/>
  <c r="S164" i="1" s="1"/>
  <c r="O156" i="1"/>
  <c r="O148" i="1"/>
  <c r="S148" i="1" s="1"/>
  <c r="O140" i="1"/>
  <c r="O132" i="1"/>
  <c r="O124" i="1"/>
  <c r="O116" i="1"/>
  <c r="O108" i="1"/>
  <c r="O100" i="1"/>
  <c r="S100" i="1" s="1"/>
  <c r="O92" i="1"/>
  <c r="O76" i="1"/>
  <c r="O68" i="1"/>
  <c r="O60" i="1"/>
  <c r="O52" i="1"/>
  <c r="O44" i="1"/>
  <c r="O36" i="1"/>
  <c r="O28" i="1"/>
  <c r="O20" i="1"/>
  <c r="O12" i="1"/>
  <c r="O4" i="1"/>
  <c r="O375" i="1"/>
  <c r="S375" i="1" s="1"/>
  <c r="O563" i="1"/>
  <c r="O547" i="1"/>
  <c r="O539" i="1"/>
  <c r="O531" i="1"/>
  <c r="O523" i="1"/>
  <c r="O507" i="1"/>
  <c r="S507" i="1" s="1"/>
  <c r="O499" i="1"/>
  <c r="O483" i="1"/>
  <c r="O475" i="1"/>
  <c r="O467" i="1"/>
  <c r="O459" i="1"/>
  <c r="O443" i="1"/>
  <c r="S443" i="1" s="1"/>
  <c r="O435" i="1"/>
  <c r="O419" i="1"/>
  <c r="O411" i="1"/>
  <c r="O403" i="1"/>
  <c r="O395" i="1"/>
  <c r="O379" i="1"/>
  <c r="S379" i="1" s="1"/>
  <c r="O371" i="1"/>
  <c r="O355" i="1"/>
  <c r="S355" i="1" s="1"/>
  <c r="O347" i="1"/>
  <c r="O339" i="1"/>
  <c r="O331" i="1"/>
  <c r="O315" i="1"/>
  <c r="O307" i="1"/>
  <c r="O291" i="1"/>
  <c r="S291" i="1" s="1"/>
  <c r="O283" i="1"/>
  <c r="O275" i="1"/>
  <c r="O267" i="1"/>
  <c r="O259" i="1"/>
  <c r="O251" i="1"/>
  <c r="O243" i="1"/>
  <c r="O235" i="1"/>
  <c r="O227" i="1"/>
  <c r="S227" i="1" s="1"/>
  <c r="O219" i="1"/>
  <c r="O211" i="1"/>
  <c r="O203" i="1"/>
  <c r="S203" i="1" s="1"/>
  <c r="O195" i="1"/>
  <c r="O187" i="1"/>
  <c r="O179" i="1"/>
  <c r="O171" i="1"/>
  <c r="O163" i="1"/>
  <c r="S163" i="1" s="1"/>
  <c r="O155" i="1"/>
  <c r="O147" i="1"/>
  <c r="O139" i="1"/>
  <c r="O131" i="1"/>
  <c r="O123" i="1"/>
  <c r="O115" i="1"/>
  <c r="O107" i="1"/>
  <c r="O99" i="1"/>
  <c r="S99" i="1" s="1"/>
  <c r="O91" i="1"/>
  <c r="O83" i="1"/>
  <c r="O75" i="1"/>
  <c r="O67" i="1"/>
  <c r="O59" i="1"/>
  <c r="O51" i="1"/>
  <c r="S51" i="1" s="1"/>
  <c r="O43" i="1"/>
  <c r="O35" i="1"/>
  <c r="S35" i="1" s="1"/>
  <c r="O27" i="1"/>
  <c r="O19" i="1"/>
  <c r="S19" i="1" s="1"/>
  <c r="O11" i="1"/>
  <c r="O570" i="1"/>
  <c r="O562" i="1"/>
  <c r="O546" i="1"/>
  <c r="O538" i="1"/>
  <c r="S538" i="1" s="1"/>
  <c r="O522" i="1"/>
  <c r="S522" i="1" s="1"/>
  <c r="O514" i="1"/>
  <c r="O506" i="1"/>
  <c r="O498" i="1"/>
  <c r="O482" i="1"/>
  <c r="O474" i="1"/>
  <c r="O458" i="1"/>
  <c r="S458" i="1" s="1"/>
  <c r="O450" i="1"/>
  <c r="O442" i="1"/>
  <c r="O434" i="1"/>
  <c r="O418" i="1"/>
  <c r="O410" i="1"/>
  <c r="S410" i="1" s="1"/>
  <c r="O394" i="1"/>
  <c r="S394" i="1" s="1"/>
  <c r="O386" i="1"/>
  <c r="O378" i="1"/>
  <c r="O370" i="1"/>
  <c r="O354" i="1"/>
  <c r="O346" i="1"/>
  <c r="O330" i="1"/>
  <c r="S330" i="1" s="1"/>
  <c r="O322" i="1"/>
  <c r="O314" i="1"/>
  <c r="O306" i="1"/>
  <c r="O290" i="1"/>
  <c r="O282" i="1"/>
  <c r="O274" i="1"/>
  <c r="O266" i="1"/>
  <c r="O250" i="1"/>
  <c r="O242" i="1"/>
  <c r="O226" i="1"/>
  <c r="O218" i="1"/>
  <c r="O210" i="1"/>
  <c r="O202" i="1"/>
  <c r="O186" i="1"/>
  <c r="O178" i="1"/>
  <c r="O162" i="1"/>
  <c r="O154" i="1"/>
  <c r="S154" i="1" s="1"/>
  <c r="O146" i="1"/>
  <c r="O138" i="1"/>
  <c r="O122" i="1"/>
  <c r="O114" i="1"/>
  <c r="O98" i="1"/>
  <c r="O90" i="1"/>
  <c r="O82" i="1"/>
  <c r="O74" i="1"/>
  <c r="S74" i="1" s="1"/>
  <c r="O58" i="1"/>
  <c r="S58" i="1" s="1"/>
  <c r="O50" i="1"/>
  <c r="O34" i="1"/>
  <c r="O26" i="1"/>
  <c r="O18" i="1"/>
  <c r="O10" i="1"/>
  <c r="O529" i="1"/>
  <c r="O521" i="1"/>
  <c r="O513" i="1"/>
  <c r="O505" i="1"/>
  <c r="O497" i="1"/>
  <c r="O489" i="1"/>
  <c r="O481" i="1"/>
  <c r="S481" i="1" s="1"/>
  <c r="O473" i="1"/>
  <c r="O465" i="1"/>
  <c r="O457" i="1"/>
  <c r="O449" i="1"/>
  <c r="O441" i="1"/>
  <c r="O433" i="1"/>
  <c r="O425" i="1"/>
  <c r="O417" i="1"/>
  <c r="S417" i="1" s="1"/>
  <c r="O409" i="1"/>
  <c r="O401" i="1"/>
  <c r="O393" i="1"/>
  <c r="O385" i="1"/>
  <c r="O377" i="1"/>
  <c r="O369" i="1"/>
  <c r="O361" i="1"/>
  <c r="O353" i="1"/>
  <c r="S353" i="1" s="1"/>
  <c r="O345" i="1"/>
  <c r="O337" i="1"/>
  <c r="O329" i="1"/>
  <c r="O321" i="1"/>
  <c r="O313" i="1"/>
  <c r="O305" i="1"/>
  <c r="O297" i="1"/>
  <c r="O289" i="1"/>
  <c r="S289" i="1" s="1"/>
  <c r="O281" i="1"/>
  <c r="O273" i="1"/>
  <c r="O265" i="1"/>
  <c r="O257" i="1"/>
  <c r="O249" i="1"/>
  <c r="O241" i="1"/>
  <c r="O233" i="1"/>
  <c r="O225" i="1"/>
  <c r="O217" i="1"/>
  <c r="O209" i="1"/>
  <c r="O201" i="1"/>
  <c r="O193" i="1"/>
  <c r="O185" i="1"/>
  <c r="O177" i="1"/>
  <c r="O169" i="1"/>
  <c r="O161" i="1"/>
  <c r="O153" i="1"/>
  <c r="O145" i="1"/>
  <c r="O137" i="1"/>
  <c r="O129" i="1"/>
  <c r="O121" i="1"/>
  <c r="O113" i="1"/>
  <c r="O105" i="1"/>
  <c r="O97" i="1"/>
  <c r="O89" i="1"/>
  <c r="O81" i="1"/>
  <c r="O73" i="1"/>
  <c r="O65" i="1"/>
  <c r="O57" i="1"/>
  <c r="O49" i="1"/>
  <c r="O41" i="1"/>
  <c r="O33" i="1"/>
  <c r="O25" i="1"/>
  <c r="O17" i="1"/>
  <c r="O9" i="1"/>
  <c r="O264" i="1"/>
  <c r="O248" i="1"/>
  <c r="O240" i="1"/>
  <c r="O232" i="1"/>
  <c r="O224" i="1"/>
  <c r="O208" i="1"/>
  <c r="O200" i="1"/>
  <c r="O184" i="1"/>
  <c r="O176" i="1"/>
  <c r="O168" i="1"/>
  <c r="O160" i="1"/>
  <c r="O144" i="1"/>
  <c r="O136" i="1"/>
  <c r="O120" i="1"/>
  <c r="S120" i="1" s="1"/>
  <c r="O112" i="1"/>
  <c r="O104" i="1"/>
  <c r="O96" i="1"/>
  <c r="O80" i="1"/>
  <c r="O72" i="1"/>
  <c r="O56" i="1"/>
  <c r="O48" i="1"/>
  <c r="O40" i="1"/>
  <c r="O32" i="1"/>
  <c r="O16" i="1"/>
  <c r="O8" i="1"/>
  <c r="O591" i="1"/>
  <c r="O583" i="1"/>
  <c r="O575" i="1"/>
  <c r="O559" i="1"/>
  <c r="O551" i="1"/>
  <c r="O535" i="1"/>
  <c r="O527" i="1"/>
  <c r="O519" i="1"/>
  <c r="O511" i="1"/>
  <c r="O495" i="1"/>
  <c r="O487" i="1"/>
  <c r="O471" i="1"/>
  <c r="O463" i="1"/>
  <c r="O455" i="1"/>
  <c r="O447" i="1"/>
  <c r="O431" i="1"/>
  <c r="O423" i="1"/>
  <c r="O407" i="1"/>
  <c r="O399" i="1"/>
  <c r="O391" i="1"/>
  <c r="O383" i="1"/>
  <c r="O367" i="1"/>
  <c r="O359" i="1"/>
  <c r="O343" i="1"/>
  <c r="O335" i="1"/>
  <c r="O327" i="1"/>
  <c r="O319" i="1"/>
  <c r="O303" i="1"/>
  <c r="O295" i="1"/>
  <c r="O287" i="1"/>
  <c r="O279" i="1"/>
  <c r="O271" i="1"/>
  <c r="O263" i="1"/>
  <c r="O255" i="1"/>
  <c r="O247" i="1"/>
  <c r="O239" i="1"/>
  <c r="O231" i="1"/>
  <c r="O223" i="1"/>
  <c r="O215" i="1"/>
  <c r="S215" i="1" s="1"/>
  <c r="O207" i="1"/>
  <c r="O199" i="1"/>
  <c r="O191" i="1"/>
  <c r="O183" i="1"/>
  <c r="O175" i="1"/>
  <c r="O167" i="1"/>
  <c r="O159" i="1"/>
  <c r="O151" i="1"/>
  <c r="S151" i="1" s="1"/>
  <c r="O143" i="1"/>
  <c r="O135" i="1"/>
  <c r="O127" i="1"/>
  <c r="O119" i="1"/>
  <c r="O111" i="1"/>
  <c r="O103" i="1"/>
  <c r="O95" i="1"/>
  <c r="O87" i="1"/>
  <c r="S87" i="1" s="1"/>
  <c r="O79" i="1"/>
  <c r="O71" i="1"/>
  <c r="O63" i="1"/>
  <c r="O55" i="1"/>
  <c r="O47" i="1"/>
  <c r="O39" i="1"/>
  <c r="S39" i="1" s="1"/>
  <c r="O31" i="1"/>
  <c r="O23" i="1"/>
  <c r="O15" i="1"/>
  <c r="O118" i="1"/>
  <c r="O110" i="1"/>
  <c r="O102" i="1"/>
  <c r="O94" i="1"/>
  <c r="O86" i="1"/>
  <c r="O78" i="1"/>
  <c r="S78" i="1" s="1"/>
  <c r="O70" i="1"/>
  <c r="O62" i="1"/>
  <c r="O54" i="1"/>
  <c r="O46" i="1"/>
  <c r="O38" i="1"/>
  <c r="O30" i="1"/>
  <c r="O22" i="1"/>
  <c r="O14" i="1"/>
  <c r="O6" i="1"/>
  <c r="S6" i="1" s="1"/>
  <c r="O3" i="1"/>
  <c r="O7" i="1"/>
  <c r="S636" i="1" l="1"/>
  <c r="S700" i="1"/>
  <c r="S24" i="1"/>
  <c r="S269" i="1"/>
  <c r="S333" i="1"/>
  <c r="S397" i="1"/>
  <c r="S461" i="1"/>
  <c r="S929" i="1"/>
  <c r="S605" i="1"/>
  <c r="S588" i="1"/>
  <c r="S652" i="1"/>
  <c r="S716" i="1"/>
  <c r="S643" i="1"/>
  <c r="S732" i="1"/>
  <c r="S981" i="1"/>
  <c r="S701" i="1"/>
  <c r="R70" i="1"/>
  <c r="S70" i="1"/>
  <c r="R184" i="1"/>
  <c r="S184" i="1"/>
  <c r="R201" i="1"/>
  <c r="S201" i="1"/>
  <c r="R20" i="1"/>
  <c r="S20" i="1"/>
  <c r="R214" i="1"/>
  <c r="S214" i="1"/>
  <c r="R342" i="1"/>
  <c r="S342" i="1"/>
  <c r="R112" i="1"/>
  <c r="S112" i="1"/>
  <c r="R209" i="1"/>
  <c r="S209" i="1"/>
  <c r="R250" i="1"/>
  <c r="S250" i="1"/>
  <c r="R275" i="1"/>
  <c r="S275" i="1"/>
  <c r="R28" i="1"/>
  <c r="S28" i="1"/>
  <c r="R236" i="1"/>
  <c r="S236" i="1"/>
  <c r="R61" i="1"/>
  <c r="S61" i="1"/>
  <c r="R158" i="1"/>
  <c r="S158" i="1"/>
  <c r="R255" i="1"/>
  <c r="S255" i="1"/>
  <c r="R495" i="1"/>
  <c r="S495" i="1"/>
  <c r="R583" i="1"/>
  <c r="S583" i="1"/>
  <c r="R240" i="1"/>
  <c r="S240" i="1"/>
  <c r="R49" i="1"/>
  <c r="S49" i="1"/>
  <c r="R241" i="1"/>
  <c r="S241" i="1"/>
  <c r="R34" i="1"/>
  <c r="S34" i="1"/>
  <c r="R378" i="1"/>
  <c r="S378" i="1"/>
  <c r="R546" i="1"/>
  <c r="S546" i="1"/>
  <c r="R54" i="1"/>
  <c r="S54" i="1"/>
  <c r="R118" i="1"/>
  <c r="S118" i="1"/>
  <c r="R135" i="1"/>
  <c r="S135" i="1"/>
  <c r="R263" i="1"/>
  <c r="S263" i="1"/>
  <c r="R423" i="1"/>
  <c r="S423" i="1"/>
  <c r="R591" i="1"/>
  <c r="S591" i="1"/>
  <c r="R168" i="1"/>
  <c r="S168" i="1"/>
  <c r="R57" i="1"/>
  <c r="S57" i="1"/>
  <c r="R121" i="1"/>
  <c r="S121" i="1"/>
  <c r="R185" i="1"/>
  <c r="S185" i="1"/>
  <c r="R249" i="1"/>
  <c r="S249" i="1"/>
  <c r="R313" i="1"/>
  <c r="S313" i="1"/>
  <c r="R377" i="1"/>
  <c r="S377" i="1"/>
  <c r="R441" i="1"/>
  <c r="S441" i="1"/>
  <c r="R505" i="1"/>
  <c r="S505" i="1"/>
  <c r="R50" i="1"/>
  <c r="S50" i="1"/>
  <c r="R138" i="1"/>
  <c r="S138" i="1"/>
  <c r="R218" i="1"/>
  <c r="S218" i="1"/>
  <c r="R306" i="1"/>
  <c r="S306" i="1"/>
  <c r="R386" i="1"/>
  <c r="S386" i="1"/>
  <c r="R474" i="1"/>
  <c r="S474" i="1"/>
  <c r="R562" i="1"/>
  <c r="S562" i="1"/>
  <c r="R59" i="1"/>
  <c r="S59" i="1"/>
  <c r="R123" i="1"/>
  <c r="S123" i="1"/>
  <c r="R187" i="1"/>
  <c r="S187" i="1"/>
  <c r="R251" i="1"/>
  <c r="S251" i="1"/>
  <c r="R331" i="1"/>
  <c r="S331" i="1"/>
  <c r="R411" i="1"/>
  <c r="S411" i="1"/>
  <c r="R499" i="1"/>
  <c r="S499" i="1"/>
  <c r="R4" i="1"/>
  <c r="S4" i="1"/>
  <c r="R68" i="1"/>
  <c r="S68" i="1"/>
  <c r="R140" i="1"/>
  <c r="S140" i="1"/>
  <c r="R212" i="1"/>
  <c r="S212" i="1"/>
  <c r="R276" i="1"/>
  <c r="S276" i="1"/>
  <c r="R348" i="1"/>
  <c r="S348" i="1"/>
  <c r="R412" i="1"/>
  <c r="S412" i="1"/>
  <c r="R484" i="1"/>
  <c r="S484" i="1"/>
  <c r="R548" i="1"/>
  <c r="S548" i="1"/>
  <c r="R37" i="1"/>
  <c r="S37" i="1"/>
  <c r="R101" i="1"/>
  <c r="S101" i="1"/>
  <c r="R165" i="1"/>
  <c r="S165" i="1"/>
  <c r="R229" i="1"/>
  <c r="S229" i="1"/>
  <c r="R134" i="1"/>
  <c r="S134" i="1"/>
  <c r="R198" i="1"/>
  <c r="S198" i="1"/>
  <c r="R262" i="1"/>
  <c r="S262" i="1"/>
  <c r="R326" i="1"/>
  <c r="S326" i="1"/>
  <c r="R390" i="1"/>
  <c r="S390" i="1"/>
  <c r="R454" i="1"/>
  <c r="S454" i="1"/>
  <c r="R518" i="1"/>
  <c r="S518" i="1"/>
  <c r="R582" i="1"/>
  <c r="S582" i="1"/>
  <c r="R646" i="1"/>
  <c r="S646" i="1"/>
  <c r="R710" i="1"/>
  <c r="S710" i="1"/>
  <c r="R351" i="1"/>
  <c r="S351" i="1"/>
  <c r="R687" i="1"/>
  <c r="S687" i="1"/>
  <c r="R656" i="1"/>
  <c r="S656" i="1"/>
  <c r="R792" i="1"/>
  <c r="S792" i="1"/>
  <c r="R928" i="1"/>
  <c r="S928" i="1"/>
  <c r="R216" i="1"/>
  <c r="S216" i="1"/>
  <c r="R328" i="1"/>
  <c r="S328" i="1"/>
  <c r="R400" i="1"/>
  <c r="S400" i="1"/>
  <c r="R464" i="1"/>
  <c r="S464" i="1"/>
  <c r="R536" i="1"/>
  <c r="S536" i="1"/>
  <c r="R600" i="1"/>
  <c r="S600" i="1"/>
  <c r="R688" i="1"/>
  <c r="S688" i="1"/>
  <c r="R816" i="1"/>
  <c r="S816" i="1"/>
  <c r="R936" i="1"/>
  <c r="S936" i="1"/>
  <c r="R577" i="1"/>
  <c r="S577" i="1"/>
  <c r="R194" i="1"/>
  <c r="S194" i="1"/>
  <c r="R554" i="1"/>
  <c r="S554" i="1"/>
  <c r="R634" i="1"/>
  <c r="S634" i="1"/>
  <c r="R706" i="1"/>
  <c r="S706" i="1"/>
  <c r="R882" i="1"/>
  <c r="S882" i="1"/>
  <c r="R962" i="1"/>
  <c r="S962" i="1"/>
  <c r="R491" i="1"/>
  <c r="S491" i="1"/>
  <c r="R627" i="1"/>
  <c r="S627" i="1"/>
  <c r="R733" i="1"/>
  <c r="S733" i="1"/>
  <c r="R753" i="1"/>
  <c r="S753" i="1"/>
  <c r="S945" i="1"/>
  <c r="R875" i="1"/>
  <c r="S875" i="1"/>
  <c r="R908" i="1"/>
  <c r="S908" i="1"/>
  <c r="R893" i="1"/>
  <c r="S893" i="1"/>
  <c r="R689" i="1"/>
  <c r="S689" i="1"/>
  <c r="R874" i="1"/>
  <c r="S874" i="1"/>
  <c r="R637" i="1"/>
  <c r="S637" i="1"/>
  <c r="S769" i="1"/>
  <c r="R961" i="1"/>
  <c r="S961" i="1"/>
  <c r="R883" i="1"/>
  <c r="S883" i="1"/>
  <c r="R916" i="1"/>
  <c r="S916" i="1"/>
  <c r="R757" i="1"/>
  <c r="S757" i="1"/>
  <c r="R324" i="1"/>
  <c r="S324" i="1"/>
  <c r="S628" i="1"/>
  <c r="S692" i="1"/>
  <c r="R279" i="1"/>
  <c r="S279" i="1"/>
  <c r="R137" i="1"/>
  <c r="S137" i="1"/>
  <c r="R435" i="1"/>
  <c r="S435" i="1"/>
  <c r="R53" i="1"/>
  <c r="S53" i="1"/>
  <c r="R534" i="1"/>
  <c r="S534" i="1"/>
  <c r="R159" i="1"/>
  <c r="S159" i="1"/>
  <c r="R455" i="1"/>
  <c r="S455" i="1"/>
  <c r="R32" i="1"/>
  <c r="S32" i="1"/>
  <c r="R273" i="1"/>
  <c r="S273" i="1"/>
  <c r="R436" i="1"/>
  <c r="S436" i="1"/>
  <c r="R46" i="1"/>
  <c r="S46" i="1"/>
  <c r="R63" i="1"/>
  <c r="S63" i="1"/>
  <c r="R191" i="1"/>
  <c r="S191" i="1"/>
  <c r="R407" i="1"/>
  <c r="S407" i="1"/>
  <c r="R160" i="1"/>
  <c r="S160" i="1"/>
  <c r="R177" i="1"/>
  <c r="S177" i="1"/>
  <c r="R369" i="1"/>
  <c r="S369" i="1"/>
  <c r="R497" i="1"/>
  <c r="S497" i="1"/>
  <c r="R290" i="1"/>
  <c r="S290" i="1"/>
  <c r="R7" i="1"/>
  <c r="S7" i="1"/>
  <c r="R71" i="1"/>
  <c r="S71" i="1"/>
  <c r="R199" i="1"/>
  <c r="S199" i="1"/>
  <c r="R335" i="1"/>
  <c r="S335" i="1"/>
  <c r="R511" i="1"/>
  <c r="S511" i="1"/>
  <c r="R80" i="1"/>
  <c r="S80" i="1"/>
  <c r="R248" i="1"/>
  <c r="S248" i="1"/>
  <c r="R3" i="1"/>
  <c r="S3" i="1"/>
  <c r="R62" i="1"/>
  <c r="S62" i="1"/>
  <c r="R15" i="1"/>
  <c r="S15" i="1"/>
  <c r="R79" i="1"/>
  <c r="S79" i="1"/>
  <c r="R143" i="1"/>
  <c r="S143" i="1"/>
  <c r="R207" i="1"/>
  <c r="S207" i="1"/>
  <c r="R271" i="1"/>
  <c r="S271" i="1"/>
  <c r="R343" i="1"/>
  <c r="S343" i="1"/>
  <c r="R431" i="1"/>
  <c r="S431" i="1"/>
  <c r="R519" i="1"/>
  <c r="S519" i="1"/>
  <c r="R8" i="1"/>
  <c r="S8" i="1"/>
  <c r="R96" i="1"/>
  <c r="S96" i="1"/>
  <c r="R176" i="1"/>
  <c r="S176" i="1"/>
  <c r="R264" i="1"/>
  <c r="S264" i="1"/>
  <c r="R65" i="1"/>
  <c r="S65" i="1"/>
  <c r="R129" i="1"/>
  <c r="S129" i="1"/>
  <c r="R193" i="1"/>
  <c r="S193" i="1"/>
  <c r="R257" i="1"/>
  <c r="S257" i="1"/>
  <c r="R321" i="1"/>
  <c r="S321" i="1"/>
  <c r="R385" i="1"/>
  <c r="S385" i="1"/>
  <c r="R449" i="1"/>
  <c r="S449" i="1"/>
  <c r="R513" i="1"/>
  <c r="S513" i="1"/>
  <c r="R146" i="1"/>
  <c r="S146" i="1"/>
  <c r="R226" i="1"/>
  <c r="S226" i="1"/>
  <c r="R314" i="1"/>
  <c r="S314" i="1"/>
  <c r="R482" i="1"/>
  <c r="S482" i="1"/>
  <c r="R570" i="1"/>
  <c r="S570" i="1"/>
  <c r="R67" i="1"/>
  <c r="S67" i="1"/>
  <c r="R131" i="1"/>
  <c r="S131" i="1"/>
  <c r="R195" i="1"/>
  <c r="S195" i="1"/>
  <c r="R259" i="1"/>
  <c r="S259" i="1"/>
  <c r="R339" i="1"/>
  <c r="S339" i="1"/>
  <c r="R419" i="1"/>
  <c r="S419" i="1"/>
  <c r="R12" i="1"/>
  <c r="S12" i="1"/>
  <c r="R76" i="1"/>
  <c r="S76" i="1"/>
  <c r="R220" i="1"/>
  <c r="S220" i="1"/>
  <c r="R284" i="1"/>
  <c r="S284" i="1"/>
  <c r="R356" i="1"/>
  <c r="S356" i="1"/>
  <c r="R420" i="1"/>
  <c r="S420" i="1"/>
  <c r="R492" i="1"/>
  <c r="S492" i="1"/>
  <c r="R556" i="1"/>
  <c r="S556" i="1"/>
  <c r="R45" i="1"/>
  <c r="S45" i="1"/>
  <c r="R109" i="1"/>
  <c r="S109" i="1"/>
  <c r="S173" i="1"/>
  <c r="S237" i="1"/>
  <c r="S142" i="1"/>
  <c r="R270" i="1"/>
  <c r="S270" i="1"/>
  <c r="R398" i="1"/>
  <c r="S398" i="1"/>
  <c r="R462" i="1"/>
  <c r="S462" i="1"/>
  <c r="R526" i="1"/>
  <c r="S526" i="1"/>
  <c r="R590" i="1"/>
  <c r="S590" i="1"/>
  <c r="R415" i="1"/>
  <c r="S415" i="1"/>
  <c r="R623" i="1"/>
  <c r="S623" i="1"/>
  <c r="R759" i="1"/>
  <c r="S759" i="1"/>
  <c r="R823" i="1"/>
  <c r="S823" i="1"/>
  <c r="R887" i="1"/>
  <c r="S887" i="1"/>
  <c r="R951" i="1"/>
  <c r="S951" i="1"/>
  <c r="R680" i="1"/>
  <c r="S680" i="1"/>
  <c r="R808" i="1"/>
  <c r="S808" i="1"/>
  <c r="R944" i="1"/>
  <c r="S944" i="1"/>
  <c r="R601" i="1"/>
  <c r="S601" i="1"/>
  <c r="R272" i="1"/>
  <c r="S272" i="1"/>
  <c r="R336" i="1"/>
  <c r="S336" i="1"/>
  <c r="R704" i="1"/>
  <c r="S704" i="1"/>
  <c r="R593" i="1"/>
  <c r="S593" i="1"/>
  <c r="R234" i="1"/>
  <c r="S234" i="1"/>
  <c r="R578" i="1"/>
  <c r="S578" i="1"/>
  <c r="R642" i="1"/>
  <c r="S642" i="1"/>
  <c r="R722" i="1"/>
  <c r="S722" i="1"/>
  <c r="R890" i="1"/>
  <c r="S890" i="1"/>
  <c r="R515" i="1"/>
  <c r="S515" i="1"/>
  <c r="R530" i="1"/>
  <c r="S530" i="1"/>
  <c r="R509" i="1"/>
  <c r="S509" i="1"/>
  <c r="R781" i="1"/>
  <c r="S781" i="1"/>
  <c r="R790" i="1"/>
  <c r="S790" i="1"/>
  <c r="R918" i="1"/>
  <c r="S918" i="1"/>
  <c r="R982" i="1"/>
  <c r="S982" i="1"/>
  <c r="R907" i="1"/>
  <c r="S907" i="1"/>
  <c r="R941" i="1"/>
  <c r="S941" i="1"/>
  <c r="S705" i="1"/>
  <c r="S881" i="1"/>
  <c r="R970" i="1"/>
  <c r="S970" i="1"/>
  <c r="R693" i="1"/>
  <c r="S693" i="1"/>
  <c r="S641" i="1"/>
  <c r="R793" i="1"/>
  <c r="S793" i="1"/>
  <c r="R985" i="1"/>
  <c r="S985" i="1"/>
  <c r="R964" i="1"/>
  <c r="S964" i="1"/>
  <c r="R933" i="1"/>
  <c r="S933" i="1"/>
  <c r="R675" i="1"/>
  <c r="S675" i="1"/>
  <c r="R739" i="1"/>
  <c r="S739" i="1"/>
  <c r="S827" i="1"/>
  <c r="R860" i="1"/>
  <c r="S860" i="1"/>
  <c r="S476" i="1"/>
  <c r="S844" i="1"/>
  <c r="R23" i="1"/>
  <c r="S23" i="1"/>
  <c r="R104" i="1"/>
  <c r="S104" i="1"/>
  <c r="R329" i="1"/>
  <c r="S329" i="1"/>
  <c r="R428" i="1"/>
  <c r="S428" i="1"/>
  <c r="R181" i="1"/>
  <c r="S181" i="1"/>
  <c r="R726" i="1"/>
  <c r="S726" i="1"/>
  <c r="R639" i="1"/>
  <c r="S639" i="1"/>
  <c r="R767" i="1"/>
  <c r="S767" i="1"/>
  <c r="R831" i="1"/>
  <c r="S831" i="1"/>
  <c r="R895" i="1"/>
  <c r="S895" i="1"/>
  <c r="R959" i="1"/>
  <c r="S959" i="1"/>
  <c r="R696" i="1"/>
  <c r="S696" i="1"/>
  <c r="R832" i="1"/>
  <c r="S832" i="1"/>
  <c r="R960" i="1"/>
  <c r="S960" i="1"/>
  <c r="R416" i="1"/>
  <c r="S416" i="1"/>
  <c r="R840" i="1"/>
  <c r="S840" i="1"/>
  <c r="R968" i="1"/>
  <c r="S968" i="1"/>
  <c r="R650" i="1"/>
  <c r="S650" i="1"/>
  <c r="R818" i="1"/>
  <c r="S818" i="1"/>
  <c r="R898" i="1"/>
  <c r="S898" i="1"/>
  <c r="R986" i="1"/>
  <c r="S986" i="1"/>
  <c r="R555" i="1"/>
  <c r="S555" i="1"/>
  <c r="R258" i="1"/>
  <c r="S258" i="1"/>
  <c r="R325" i="1"/>
  <c r="S325" i="1"/>
  <c r="R389" i="1"/>
  <c r="S389" i="1"/>
  <c r="R453" i="1"/>
  <c r="S453" i="1"/>
  <c r="R517" i="1"/>
  <c r="S517" i="1"/>
  <c r="R837" i="1"/>
  <c r="S837" i="1"/>
  <c r="R862" i="1"/>
  <c r="S862" i="1"/>
  <c r="R926" i="1"/>
  <c r="S926" i="1"/>
  <c r="R990" i="1"/>
  <c r="S990" i="1"/>
  <c r="R797" i="1"/>
  <c r="S797" i="1"/>
  <c r="R376" i="1"/>
  <c r="S376" i="1"/>
  <c r="R721" i="1"/>
  <c r="S721" i="1"/>
  <c r="R803" i="1"/>
  <c r="S803" i="1"/>
  <c r="R657" i="1"/>
  <c r="S657" i="1"/>
  <c r="R845" i="1"/>
  <c r="S845" i="1"/>
  <c r="R16" i="1"/>
  <c r="S16" i="1"/>
  <c r="R393" i="1"/>
  <c r="S393" i="1"/>
  <c r="R242" i="1"/>
  <c r="S242" i="1"/>
  <c r="R11" i="1"/>
  <c r="S11" i="1"/>
  <c r="R92" i="1"/>
  <c r="S92" i="1"/>
  <c r="R364" i="1"/>
  <c r="S364" i="1"/>
  <c r="R150" i="1"/>
  <c r="S150" i="1"/>
  <c r="R406" i="1"/>
  <c r="S406" i="1"/>
  <c r="R95" i="1"/>
  <c r="S95" i="1"/>
  <c r="R287" i="1"/>
  <c r="S287" i="1"/>
  <c r="R81" i="1"/>
  <c r="S81" i="1"/>
  <c r="R401" i="1"/>
  <c r="S401" i="1"/>
  <c r="R162" i="1"/>
  <c r="S162" i="1"/>
  <c r="R83" i="1"/>
  <c r="S83" i="1"/>
  <c r="R531" i="1"/>
  <c r="S531" i="1"/>
  <c r="R734" i="1"/>
  <c r="S734" i="1"/>
  <c r="R288" i="1"/>
  <c r="S288" i="1"/>
  <c r="R352" i="1"/>
  <c r="S352" i="1"/>
  <c r="R658" i="1"/>
  <c r="S658" i="1"/>
  <c r="R914" i="1"/>
  <c r="S914" i="1"/>
  <c r="R901" i="1"/>
  <c r="S901" i="1"/>
  <c r="R825" i="1"/>
  <c r="S825" i="1"/>
  <c r="R597" i="1"/>
  <c r="S597" i="1"/>
  <c r="R843" i="1"/>
  <c r="S843" i="1"/>
  <c r="R841" i="1"/>
  <c r="S841" i="1"/>
  <c r="R611" i="1"/>
  <c r="S611" i="1"/>
  <c r="R691" i="1"/>
  <c r="S691" i="1"/>
  <c r="R755" i="1"/>
  <c r="S755" i="1"/>
  <c r="S891" i="1"/>
  <c r="R948" i="1"/>
  <c r="S948" i="1"/>
  <c r="R932" i="1"/>
  <c r="S932" i="1"/>
  <c r="R885" i="1"/>
  <c r="S885" i="1"/>
  <c r="R359" i="1"/>
  <c r="S359" i="1"/>
  <c r="R527" i="1"/>
  <c r="S527" i="1"/>
  <c r="R265" i="1"/>
  <c r="S265" i="1"/>
  <c r="R322" i="1"/>
  <c r="S322" i="1"/>
  <c r="R139" i="1"/>
  <c r="S139" i="1"/>
  <c r="R347" i="1"/>
  <c r="S347" i="1"/>
  <c r="R500" i="1"/>
  <c r="S500" i="1"/>
  <c r="R117" i="1"/>
  <c r="S117" i="1"/>
  <c r="R662" i="1"/>
  <c r="S662" i="1"/>
  <c r="R223" i="1"/>
  <c r="S223" i="1"/>
  <c r="R17" i="1"/>
  <c r="S17" i="1"/>
  <c r="R529" i="1"/>
  <c r="S529" i="1"/>
  <c r="R506" i="1"/>
  <c r="S506" i="1"/>
  <c r="R147" i="1"/>
  <c r="S147" i="1"/>
  <c r="R300" i="1"/>
  <c r="S300" i="1"/>
  <c r="R125" i="1"/>
  <c r="S125" i="1"/>
  <c r="R414" i="1"/>
  <c r="S414" i="1"/>
  <c r="R670" i="1"/>
  <c r="S670" i="1"/>
  <c r="R711" i="1"/>
  <c r="S711" i="1"/>
  <c r="R712" i="1"/>
  <c r="S712" i="1"/>
  <c r="R488" i="1"/>
  <c r="S488" i="1"/>
  <c r="R560" i="1"/>
  <c r="S560" i="1"/>
  <c r="R323" i="1"/>
  <c r="S323" i="1"/>
  <c r="R994" i="1"/>
  <c r="S994" i="1"/>
  <c r="R853" i="1"/>
  <c r="S853" i="1"/>
  <c r="R971" i="1"/>
  <c r="S971" i="1"/>
  <c r="R852" i="1"/>
  <c r="S852" i="1"/>
  <c r="R805" i="1"/>
  <c r="S805" i="1"/>
  <c r="R22" i="1"/>
  <c r="S22" i="1"/>
  <c r="R86" i="1"/>
  <c r="S86" i="1"/>
  <c r="R103" i="1"/>
  <c r="S103" i="1"/>
  <c r="R167" i="1"/>
  <c r="S167" i="1"/>
  <c r="R231" i="1"/>
  <c r="S231" i="1"/>
  <c r="R295" i="1"/>
  <c r="S295" i="1"/>
  <c r="R383" i="1"/>
  <c r="S383" i="1"/>
  <c r="R463" i="1"/>
  <c r="S463" i="1"/>
  <c r="R551" i="1"/>
  <c r="S551" i="1"/>
  <c r="R40" i="1"/>
  <c r="S40" i="1"/>
  <c r="R208" i="1"/>
  <c r="S208" i="1"/>
  <c r="R25" i="1"/>
  <c r="S25" i="1"/>
  <c r="R89" i="1"/>
  <c r="S89" i="1"/>
  <c r="R153" i="1"/>
  <c r="S153" i="1"/>
  <c r="R217" i="1"/>
  <c r="S217" i="1"/>
  <c r="R281" i="1"/>
  <c r="S281" i="1"/>
  <c r="R345" i="1"/>
  <c r="S345" i="1"/>
  <c r="R409" i="1"/>
  <c r="S409" i="1"/>
  <c r="R473" i="1"/>
  <c r="S473" i="1"/>
  <c r="R10" i="1"/>
  <c r="S10" i="1"/>
  <c r="R90" i="1"/>
  <c r="S90" i="1"/>
  <c r="R178" i="1"/>
  <c r="S178" i="1"/>
  <c r="R266" i="1"/>
  <c r="S266" i="1"/>
  <c r="R346" i="1"/>
  <c r="S346" i="1"/>
  <c r="R434" i="1"/>
  <c r="S434" i="1"/>
  <c r="R514" i="1"/>
  <c r="S514" i="1"/>
  <c r="R27" i="1"/>
  <c r="S27" i="1"/>
  <c r="R91" i="1"/>
  <c r="S91" i="1"/>
  <c r="R155" i="1"/>
  <c r="S155" i="1"/>
  <c r="R219" i="1"/>
  <c r="S219" i="1"/>
  <c r="R283" i="1"/>
  <c r="S283" i="1"/>
  <c r="R371" i="1"/>
  <c r="S371" i="1"/>
  <c r="R459" i="1"/>
  <c r="S459" i="1"/>
  <c r="R539" i="1"/>
  <c r="S539" i="1"/>
  <c r="R36" i="1"/>
  <c r="S36" i="1"/>
  <c r="R108" i="1"/>
  <c r="S108" i="1"/>
  <c r="R180" i="1"/>
  <c r="S180" i="1"/>
  <c r="R244" i="1"/>
  <c r="S244" i="1"/>
  <c r="R380" i="1"/>
  <c r="S380" i="1"/>
  <c r="R516" i="1"/>
  <c r="S516" i="1"/>
  <c r="R5" i="1"/>
  <c r="S5" i="1"/>
  <c r="R69" i="1"/>
  <c r="S69" i="1"/>
  <c r="R133" i="1"/>
  <c r="S133" i="1"/>
  <c r="R197" i="1"/>
  <c r="S197" i="1"/>
  <c r="R261" i="1"/>
  <c r="S261" i="1"/>
  <c r="R166" i="1"/>
  <c r="S166" i="1"/>
  <c r="R230" i="1"/>
  <c r="S230" i="1"/>
  <c r="R358" i="1"/>
  <c r="S358" i="1"/>
  <c r="R422" i="1"/>
  <c r="S422" i="1"/>
  <c r="R486" i="1"/>
  <c r="S486" i="1"/>
  <c r="R550" i="1"/>
  <c r="S550" i="1"/>
  <c r="R614" i="1"/>
  <c r="S614" i="1"/>
  <c r="R655" i="1"/>
  <c r="S655" i="1"/>
  <c r="R783" i="1"/>
  <c r="S783" i="1"/>
  <c r="R847" i="1"/>
  <c r="S847" i="1"/>
  <c r="R911" i="1"/>
  <c r="S911" i="1"/>
  <c r="R975" i="1"/>
  <c r="S975" i="1"/>
  <c r="R728" i="1"/>
  <c r="S728" i="1"/>
  <c r="R64" i="1"/>
  <c r="S64" i="1"/>
  <c r="R432" i="1"/>
  <c r="S432" i="1"/>
  <c r="R496" i="1"/>
  <c r="S496" i="1"/>
  <c r="R640" i="1"/>
  <c r="S640" i="1"/>
  <c r="R752" i="1"/>
  <c r="S752" i="1"/>
  <c r="R872" i="1"/>
  <c r="S872" i="1"/>
  <c r="R1000" i="1"/>
  <c r="S1000" i="1"/>
  <c r="R42" i="1"/>
  <c r="S42" i="1"/>
  <c r="R362" i="1"/>
  <c r="S362" i="1"/>
  <c r="R602" i="1"/>
  <c r="S602" i="1"/>
  <c r="R754" i="1"/>
  <c r="S754" i="1"/>
  <c r="R834" i="1"/>
  <c r="S834" i="1"/>
  <c r="R922" i="1"/>
  <c r="S922" i="1"/>
  <c r="R299" i="1"/>
  <c r="S299" i="1"/>
  <c r="R587" i="1"/>
  <c r="S587" i="1"/>
  <c r="R533" i="1"/>
  <c r="S533" i="1"/>
  <c r="R814" i="1"/>
  <c r="S814" i="1"/>
  <c r="R878" i="1"/>
  <c r="S878" i="1"/>
  <c r="R942" i="1"/>
  <c r="S942" i="1"/>
  <c r="R924" i="1"/>
  <c r="S924" i="1"/>
  <c r="R917" i="1"/>
  <c r="S917" i="1"/>
  <c r="R849" i="1"/>
  <c r="S849" i="1"/>
  <c r="S748" i="1"/>
  <c r="S632" i="1"/>
  <c r="R761" i="1"/>
  <c r="S761" i="1"/>
  <c r="R867" i="1"/>
  <c r="S867" i="1"/>
  <c r="R861" i="1"/>
  <c r="S861" i="1"/>
  <c r="R697" i="1"/>
  <c r="S697" i="1"/>
  <c r="R857" i="1"/>
  <c r="S857" i="1"/>
  <c r="R756" i="1"/>
  <c r="S756" i="1"/>
  <c r="R661" i="1"/>
  <c r="S661" i="1"/>
  <c r="S699" i="1"/>
  <c r="S763" i="1"/>
  <c r="R996" i="1"/>
  <c r="S996" i="1"/>
  <c r="S88" i="1"/>
  <c r="R957" i="1"/>
  <c r="S957" i="1"/>
  <c r="R447" i="1"/>
  <c r="S447" i="1"/>
  <c r="R73" i="1"/>
  <c r="S73" i="1"/>
  <c r="R457" i="1"/>
  <c r="S457" i="1"/>
  <c r="R75" i="1"/>
  <c r="S75" i="1"/>
  <c r="R523" i="1"/>
  <c r="S523" i="1"/>
  <c r="R564" i="1"/>
  <c r="S564" i="1"/>
  <c r="R278" i="1"/>
  <c r="S278" i="1"/>
  <c r="R14" i="1"/>
  <c r="S14" i="1"/>
  <c r="R367" i="1"/>
  <c r="S367" i="1"/>
  <c r="R535" i="1"/>
  <c r="S535" i="1"/>
  <c r="R145" i="1"/>
  <c r="S145" i="1"/>
  <c r="R465" i="1"/>
  <c r="S465" i="1"/>
  <c r="R418" i="1"/>
  <c r="S418" i="1"/>
  <c r="R478" i="1"/>
  <c r="S478" i="1"/>
  <c r="R624" i="1"/>
  <c r="S624" i="1"/>
  <c r="R856" i="1"/>
  <c r="S856" i="1"/>
  <c r="R338" i="1"/>
  <c r="S338" i="1"/>
  <c r="R826" i="1"/>
  <c r="S826" i="1"/>
  <c r="R571" i="1"/>
  <c r="S571" i="1"/>
  <c r="R30" i="1"/>
  <c r="S30" i="1"/>
  <c r="R94" i="1"/>
  <c r="S94" i="1"/>
  <c r="R47" i="1"/>
  <c r="S47" i="1"/>
  <c r="R111" i="1"/>
  <c r="S111" i="1"/>
  <c r="R175" i="1"/>
  <c r="S175" i="1"/>
  <c r="R239" i="1"/>
  <c r="S239" i="1"/>
  <c r="R303" i="1"/>
  <c r="S303" i="1"/>
  <c r="R391" i="1"/>
  <c r="S391" i="1"/>
  <c r="R559" i="1"/>
  <c r="S559" i="1"/>
  <c r="R136" i="1"/>
  <c r="S136" i="1"/>
  <c r="R33" i="1"/>
  <c r="S33" i="1"/>
  <c r="R161" i="1"/>
  <c r="S161" i="1"/>
  <c r="R18" i="1"/>
  <c r="S18" i="1"/>
  <c r="R98" i="1"/>
  <c r="S98" i="1"/>
  <c r="R186" i="1"/>
  <c r="S186" i="1"/>
  <c r="R274" i="1"/>
  <c r="S274" i="1"/>
  <c r="R354" i="1"/>
  <c r="S354" i="1"/>
  <c r="R442" i="1"/>
  <c r="S442" i="1"/>
  <c r="R467" i="1"/>
  <c r="S467" i="1"/>
  <c r="R547" i="1"/>
  <c r="S547" i="1"/>
  <c r="R44" i="1"/>
  <c r="S44" i="1"/>
  <c r="R116" i="1"/>
  <c r="S116" i="1"/>
  <c r="R188" i="1"/>
  <c r="S188" i="1"/>
  <c r="R252" i="1"/>
  <c r="S252" i="1"/>
  <c r="R316" i="1"/>
  <c r="S316" i="1"/>
  <c r="R452" i="1"/>
  <c r="S452" i="1"/>
  <c r="R170" i="1"/>
  <c r="S170" i="1"/>
  <c r="R302" i="1"/>
  <c r="S302" i="1"/>
  <c r="R430" i="1"/>
  <c r="S430" i="1"/>
  <c r="R686" i="1"/>
  <c r="S686" i="1"/>
  <c r="R750" i="1"/>
  <c r="S750" i="1"/>
  <c r="R567" i="1"/>
  <c r="S567" i="1"/>
  <c r="R727" i="1"/>
  <c r="S727" i="1"/>
  <c r="R744" i="1"/>
  <c r="S744" i="1"/>
  <c r="R880" i="1"/>
  <c r="S880" i="1"/>
  <c r="R537" i="1"/>
  <c r="S537" i="1"/>
  <c r="R128" i="1"/>
  <c r="S128" i="1"/>
  <c r="R304" i="1"/>
  <c r="S304" i="1"/>
  <c r="R368" i="1"/>
  <c r="S368" i="1"/>
  <c r="R440" i="1"/>
  <c r="S440" i="1"/>
  <c r="R576" i="1"/>
  <c r="S576" i="1"/>
  <c r="R648" i="1"/>
  <c r="S648" i="1"/>
  <c r="R768" i="1"/>
  <c r="S768" i="1"/>
  <c r="R66" i="1"/>
  <c r="S66" i="1"/>
  <c r="R402" i="1"/>
  <c r="S402" i="1"/>
  <c r="R610" i="1"/>
  <c r="S610" i="1"/>
  <c r="S595" i="1"/>
  <c r="S886" i="1"/>
  <c r="R873" i="1"/>
  <c r="S873" i="1"/>
  <c r="R788" i="1"/>
  <c r="S788" i="1"/>
  <c r="R633" i="1"/>
  <c r="S633" i="1"/>
  <c r="R785" i="1"/>
  <c r="S785" i="1"/>
  <c r="S940" i="1"/>
  <c r="S909" i="1"/>
  <c r="S717" i="1"/>
  <c r="S604" i="1"/>
  <c r="S668" i="1"/>
  <c r="R9" i="1"/>
  <c r="S9" i="1"/>
  <c r="R521" i="1"/>
  <c r="S521" i="1"/>
  <c r="R471" i="1"/>
  <c r="S471" i="1"/>
  <c r="R48" i="1"/>
  <c r="S48" i="1"/>
  <c r="R224" i="1"/>
  <c r="S224" i="1"/>
  <c r="R97" i="1"/>
  <c r="S97" i="1"/>
  <c r="R225" i="1"/>
  <c r="S225" i="1"/>
  <c r="R38" i="1"/>
  <c r="S38" i="1"/>
  <c r="R102" i="1"/>
  <c r="S102" i="1"/>
  <c r="R55" i="1"/>
  <c r="S55" i="1"/>
  <c r="R119" i="1"/>
  <c r="S119" i="1"/>
  <c r="R183" i="1"/>
  <c r="S183" i="1"/>
  <c r="R247" i="1"/>
  <c r="S247" i="1"/>
  <c r="R319" i="1"/>
  <c r="S319" i="1"/>
  <c r="R399" i="1"/>
  <c r="S399" i="1"/>
  <c r="R487" i="1"/>
  <c r="S487" i="1"/>
  <c r="R575" i="1"/>
  <c r="S575" i="1"/>
  <c r="R56" i="1"/>
  <c r="S56" i="1"/>
  <c r="R144" i="1"/>
  <c r="S144" i="1"/>
  <c r="R232" i="1"/>
  <c r="S232" i="1"/>
  <c r="R41" i="1"/>
  <c r="S41" i="1"/>
  <c r="R105" i="1"/>
  <c r="S105" i="1"/>
  <c r="R169" i="1"/>
  <c r="S169" i="1"/>
  <c r="R233" i="1"/>
  <c r="S233" i="1"/>
  <c r="R297" i="1"/>
  <c r="S297" i="1"/>
  <c r="R361" i="1"/>
  <c r="S361" i="1"/>
  <c r="R425" i="1"/>
  <c r="S425" i="1"/>
  <c r="R489" i="1"/>
  <c r="S489" i="1"/>
  <c r="R26" i="1"/>
  <c r="S26" i="1"/>
  <c r="R114" i="1"/>
  <c r="S114" i="1"/>
  <c r="R202" i="1"/>
  <c r="S202" i="1"/>
  <c r="R282" i="1"/>
  <c r="S282" i="1"/>
  <c r="R370" i="1"/>
  <c r="S370" i="1"/>
  <c r="R450" i="1"/>
  <c r="S450" i="1"/>
  <c r="R43" i="1"/>
  <c r="S43" i="1"/>
  <c r="R107" i="1"/>
  <c r="S107" i="1"/>
  <c r="R171" i="1"/>
  <c r="S171" i="1"/>
  <c r="R235" i="1"/>
  <c r="S235" i="1"/>
  <c r="R307" i="1"/>
  <c r="S307" i="1"/>
  <c r="R395" i="1"/>
  <c r="S395" i="1"/>
  <c r="R475" i="1"/>
  <c r="S475" i="1"/>
  <c r="R563" i="1"/>
  <c r="S563" i="1"/>
  <c r="R52" i="1"/>
  <c r="S52" i="1"/>
  <c r="R124" i="1"/>
  <c r="S124" i="1"/>
  <c r="R196" i="1"/>
  <c r="S196" i="1"/>
  <c r="R260" i="1"/>
  <c r="S260" i="1"/>
  <c r="R332" i="1"/>
  <c r="S332" i="1"/>
  <c r="R396" i="1"/>
  <c r="S396" i="1"/>
  <c r="R532" i="1"/>
  <c r="S532" i="1"/>
  <c r="R21" i="1"/>
  <c r="S21" i="1"/>
  <c r="R85" i="1"/>
  <c r="S85" i="1"/>
  <c r="R149" i="1"/>
  <c r="S149" i="1"/>
  <c r="R213" i="1"/>
  <c r="S213" i="1"/>
  <c r="R426" i="1"/>
  <c r="S426" i="1"/>
  <c r="R182" i="1"/>
  <c r="S182" i="1"/>
  <c r="R246" i="1"/>
  <c r="S246" i="1"/>
  <c r="R374" i="1"/>
  <c r="S374" i="1"/>
  <c r="R502" i="1"/>
  <c r="S502" i="1"/>
  <c r="R566" i="1"/>
  <c r="S566" i="1"/>
  <c r="R427" i="1"/>
  <c r="S427" i="1"/>
  <c r="R599" i="1"/>
  <c r="S599" i="1"/>
  <c r="R671" i="1"/>
  <c r="S671" i="1"/>
  <c r="R735" i="1"/>
  <c r="S735" i="1"/>
  <c r="R799" i="1"/>
  <c r="S799" i="1"/>
  <c r="R863" i="1"/>
  <c r="S863" i="1"/>
  <c r="R927" i="1"/>
  <c r="S927" i="1"/>
  <c r="R991" i="1"/>
  <c r="S991" i="1"/>
  <c r="R760" i="1"/>
  <c r="S760" i="1"/>
  <c r="R896" i="1"/>
  <c r="S896" i="1"/>
  <c r="R553" i="1"/>
  <c r="S553" i="1"/>
  <c r="R152" i="1"/>
  <c r="S152" i="1"/>
  <c r="R312" i="1"/>
  <c r="S312" i="1"/>
  <c r="R384" i="1"/>
  <c r="S384" i="1"/>
  <c r="R512" i="1"/>
  <c r="S512" i="1"/>
  <c r="R584" i="1"/>
  <c r="S584" i="1"/>
  <c r="R664" i="1"/>
  <c r="S664" i="1"/>
  <c r="R784" i="1"/>
  <c r="S784" i="1"/>
  <c r="R904" i="1"/>
  <c r="S904" i="1"/>
  <c r="R106" i="1"/>
  <c r="S106" i="1"/>
  <c r="R466" i="1"/>
  <c r="S466" i="1"/>
  <c r="R690" i="1"/>
  <c r="S690" i="1"/>
  <c r="R770" i="1"/>
  <c r="S770" i="1"/>
  <c r="R858" i="1"/>
  <c r="S858" i="1"/>
  <c r="R387" i="1"/>
  <c r="S387" i="1"/>
  <c r="R293" i="1"/>
  <c r="S293" i="1"/>
  <c r="R357" i="1"/>
  <c r="S357" i="1"/>
  <c r="R421" i="1"/>
  <c r="S421" i="1"/>
  <c r="R485" i="1"/>
  <c r="S485" i="1"/>
  <c r="R613" i="1"/>
  <c r="S613" i="1"/>
  <c r="R766" i="1"/>
  <c r="S766" i="1"/>
  <c r="R830" i="1"/>
  <c r="S830" i="1"/>
  <c r="R894" i="1"/>
  <c r="S894" i="1"/>
  <c r="R958" i="1"/>
  <c r="S958" i="1"/>
  <c r="R557" i="1"/>
  <c r="S557" i="1"/>
  <c r="R631" i="1"/>
  <c r="S631" i="1"/>
  <c r="R897" i="1"/>
  <c r="S897" i="1"/>
  <c r="R828" i="1"/>
  <c r="S828" i="1"/>
  <c r="R809" i="1"/>
  <c r="S809" i="1"/>
  <c r="R1001" i="1"/>
  <c r="S1001" i="1"/>
  <c r="R931" i="1"/>
  <c r="S931" i="1"/>
  <c r="R988" i="1"/>
  <c r="S988" i="1"/>
  <c r="R965" i="1"/>
  <c r="S965" i="1"/>
  <c r="R729" i="1"/>
  <c r="S729" i="1"/>
  <c r="R913" i="1"/>
  <c r="S913" i="1"/>
  <c r="R819" i="1"/>
  <c r="S819" i="1"/>
  <c r="R836" i="1"/>
  <c r="S836" i="1"/>
  <c r="R773" i="1"/>
  <c r="S773" i="1"/>
  <c r="R651" i="1"/>
  <c r="S651" i="1"/>
  <c r="R715" i="1"/>
  <c r="S715" i="1"/>
  <c r="R779" i="1"/>
  <c r="S779" i="1"/>
  <c r="R995" i="1"/>
  <c r="S995" i="1"/>
  <c r="R645" i="1"/>
  <c r="S645" i="1"/>
  <c r="R84" i="1"/>
  <c r="S84" i="1"/>
  <c r="S612" i="1"/>
  <c r="S676" i="1"/>
  <c r="S629" i="1"/>
  <c r="R498" i="1"/>
  <c r="S498" i="1"/>
  <c r="R267" i="1"/>
  <c r="S267" i="1"/>
  <c r="R156" i="1"/>
  <c r="S156" i="1"/>
  <c r="R245" i="1"/>
  <c r="S245" i="1"/>
  <c r="R598" i="1"/>
  <c r="S598" i="1"/>
  <c r="R31" i="1"/>
  <c r="S31" i="1"/>
  <c r="R200" i="1"/>
  <c r="S200" i="1"/>
  <c r="R337" i="1"/>
  <c r="S337" i="1"/>
  <c r="R82" i="1"/>
  <c r="S82" i="1"/>
  <c r="R211" i="1"/>
  <c r="S211" i="1"/>
  <c r="R286" i="1"/>
  <c r="S286" i="1"/>
  <c r="R110" i="1"/>
  <c r="S110" i="1"/>
  <c r="R127" i="1"/>
  <c r="S127" i="1"/>
  <c r="R327" i="1"/>
  <c r="S327" i="1"/>
  <c r="R72" i="1"/>
  <c r="S72" i="1"/>
  <c r="R113" i="1"/>
  <c r="S113" i="1"/>
  <c r="R305" i="1"/>
  <c r="S305" i="1"/>
  <c r="R433" i="1"/>
  <c r="S433" i="1"/>
  <c r="R122" i="1"/>
  <c r="S122" i="1"/>
  <c r="R210" i="1"/>
  <c r="S210" i="1"/>
  <c r="R115" i="1"/>
  <c r="S115" i="1"/>
  <c r="R179" i="1"/>
  <c r="S179" i="1"/>
  <c r="R243" i="1"/>
  <c r="S243" i="1"/>
  <c r="R315" i="1"/>
  <c r="S315" i="1"/>
  <c r="R403" i="1"/>
  <c r="S403" i="1"/>
  <c r="R483" i="1"/>
  <c r="S483" i="1"/>
  <c r="R60" i="1"/>
  <c r="S60" i="1"/>
  <c r="R132" i="1"/>
  <c r="S132" i="1"/>
  <c r="R204" i="1"/>
  <c r="S204" i="1"/>
  <c r="R268" i="1"/>
  <c r="S268" i="1"/>
  <c r="R540" i="1"/>
  <c r="S540" i="1"/>
  <c r="R190" i="1"/>
  <c r="S190" i="1"/>
  <c r="R254" i="1"/>
  <c r="S254" i="1"/>
  <c r="R318" i="1"/>
  <c r="S318" i="1"/>
  <c r="R446" i="1"/>
  <c r="S446" i="1"/>
  <c r="R510" i="1"/>
  <c r="S510" i="1"/>
  <c r="R574" i="1"/>
  <c r="S574" i="1"/>
  <c r="R638" i="1"/>
  <c r="S638" i="1"/>
  <c r="R702" i="1"/>
  <c r="S702" i="1"/>
  <c r="R311" i="1"/>
  <c r="S311" i="1"/>
  <c r="R607" i="1"/>
  <c r="S607" i="1"/>
  <c r="R743" i="1"/>
  <c r="S743" i="1"/>
  <c r="R807" i="1"/>
  <c r="S807" i="1"/>
  <c r="R871" i="1"/>
  <c r="S871" i="1"/>
  <c r="R935" i="1"/>
  <c r="S935" i="1"/>
  <c r="R999" i="1"/>
  <c r="S999" i="1"/>
  <c r="R776" i="1"/>
  <c r="S776" i="1"/>
  <c r="R569" i="1"/>
  <c r="S569" i="1"/>
  <c r="R192" i="1"/>
  <c r="S192" i="1"/>
  <c r="R392" i="1"/>
  <c r="S392" i="1"/>
  <c r="R456" i="1"/>
  <c r="S456" i="1"/>
  <c r="R520" i="1"/>
  <c r="S520" i="1"/>
  <c r="R920" i="1"/>
  <c r="S920" i="1"/>
  <c r="R130" i="1"/>
  <c r="S130" i="1"/>
  <c r="R490" i="1"/>
  <c r="S490" i="1"/>
  <c r="R698" i="1"/>
  <c r="S698" i="1"/>
  <c r="R786" i="1"/>
  <c r="S786" i="1"/>
  <c r="R866" i="1"/>
  <c r="S866" i="1"/>
  <c r="R954" i="1"/>
  <c r="S954" i="1"/>
  <c r="R451" i="1"/>
  <c r="S451" i="1"/>
  <c r="R619" i="1"/>
  <c r="S619" i="1"/>
  <c r="S301" i="1"/>
  <c r="S365" i="1"/>
  <c r="S429" i="1"/>
  <c r="S493" i="1"/>
  <c r="R677" i="1"/>
  <c r="S677" i="1"/>
  <c r="R774" i="1"/>
  <c r="S774" i="1"/>
  <c r="R838" i="1"/>
  <c r="S838" i="1"/>
  <c r="R902" i="1"/>
  <c r="S902" i="1"/>
  <c r="R966" i="1"/>
  <c r="S966" i="1"/>
  <c r="R621" i="1"/>
  <c r="S621" i="1"/>
  <c r="R921" i="1"/>
  <c r="S921" i="1"/>
  <c r="R868" i="1"/>
  <c r="S868" i="1"/>
  <c r="R665" i="1"/>
  <c r="S665" i="1"/>
  <c r="S833" i="1"/>
  <c r="S778" i="1"/>
  <c r="R955" i="1"/>
  <c r="S955" i="1"/>
  <c r="R617" i="1"/>
  <c r="S617" i="1"/>
  <c r="R745" i="1"/>
  <c r="S745" i="1"/>
  <c r="R937" i="1"/>
  <c r="S937" i="1"/>
  <c r="R821" i="1"/>
  <c r="S821" i="1"/>
  <c r="R172" i="1"/>
  <c r="S172" i="1"/>
  <c r="R620" i="1"/>
  <c r="S620" i="1"/>
  <c r="R684" i="1"/>
  <c r="S684" i="1"/>
  <c r="R772" i="1"/>
  <c r="S772" i="1"/>
  <c r="R6" i="1"/>
  <c r="R87" i="1"/>
  <c r="R151" i="1"/>
  <c r="R215" i="1"/>
  <c r="R74" i="1"/>
  <c r="R154" i="1"/>
  <c r="R410" i="1"/>
  <c r="R203" i="1"/>
  <c r="R228" i="1"/>
  <c r="R292" i="1"/>
  <c r="R703" i="1"/>
  <c r="R682" i="1"/>
  <c r="R552" i="1"/>
  <c r="R616" i="1"/>
  <c r="R798" i="1"/>
  <c r="R947" i="1"/>
  <c r="R549" i="1"/>
  <c r="R900" i="1"/>
  <c r="R869" i="1"/>
  <c r="R580" i="1"/>
  <c r="R644" i="1"/>
  <c r="R719" i="1"/>
  <c r="R864" i="1"/>
  <c r="R992" i="1"/>
  <c r="R980" i="1"/>
  <c r="R615" i="1"/>
  <c r="R751" i="1"/>
  <c r="R815" i="1"/>
  <c r="R879" i="1"/>
  <c r="R943" i="1"/>
  <c r="R585" i="1"/>
  <c r="R794" i="1"/>
  <c r="R309" i="1"/>
  <c r="R373" i="1"/>
  <c r="R437" i="1"/>
  <c r="R501" i="1"/>
  <c r="R782" i="1"/>
  <c r="R910" i="1"/>
  <c r="R974" i="1"/>
  <c r="R625" i="1"/>
  <c r="R654" i="1"/>
  <c r="R718" i="1"/>
  <c r="R695" i="1"/>
  <c r="R824" i="1"/>
  <c r="R952" i="1"/>
  <c r="R802" i="1"/>
  <c r="R978" i="1"/>
  <c r="R725" i="1"/>
  <c r="R777" i="1"/>
  <c r="R764" i="1"/>
  <c r="R700" i="1"/>
  <c r="R789" i="1"/>
  <c r="R708" i="1"/>
  <c r="R294" i="1"/>
  <c r="R568" i="1"/>
  <c r="R666" i="1"/>
  <c r="R277" i="1"/>
  <c r="R341" i="1"/>
  <c r="R405" i="1"/>
  <c r="R469" i="1"/>
  <c r="R632" i="1"/>
  <c r="R953" i="1"/>
  <c r="R906" i="1"/>
  <c r="R494" i="1"/>
  <c r="R504" i="1"/>
  <c r="R888" i="1"/>
  <c r="R479" i="1"/>
  <c r="R674" i="1"/>
  <c r="R565" i="1"/>
  <c r="R972" i="1"/>
  <c r="R889" i="1"/>
  <c r="R448" i="1"/>
  <c r="R603" i="1"/>
  <c r="R649" i="1"/>
  <c r="R629" i="1"/>
  <c r="R320" i="1"/>
  <c r="R296" i="1"/>
  <c r="R360" i="1"/>
  <c r="R595" i="1"/>
  <c r="R940" i="1"/>
  <c r="R909" i="1"/>
  <c r="R256" i="1"/>
  <c r="R778" i="1"/>
  <c r="R507" i="1"/>
  <c r="R142" i="1"/>
  <c r="R544" i="1"/>
  <c r="R608" i="1"/>
  <c r="R317" i="1"/>
  <c r="R381" i="1"/>
  <c r="R445" i="1"/>
  <c r="R915" i="1"/>
  <c r="R470" i="1"/>
  <c r="R439" i="1"/>
  <c r="R480" i="1"/>
  <c r="R298" i="1"/>
  <c r="R993" i="1"/>
  <c r="R939" i="1"/>
  <c r="R541" i="1"/>
  <c r="R905" i="1"/>
  <c r="R812" i="1"/>
  <c r="R817" i="1"/>
  <c r="R579" i="1"/>
  <c r="R683" i="1"/>
  <c r="R747" i="1"/>
  <c r="R884" i="1"/>
  <c r="R443" i="1"/>
  <c r="R100" i="1"/>
  <c r="R164" i="1"/>
  <c r="R189" i="1"/>
  <c r="R253" i="1"/>
  <c r="R222" i="1"/>
  <c r="R350" i="1"/>
  <c r="R424" i="1"/>
  <c r="R736" i="1"/>
  <c r="R738" i="1"/>
  <c r="R746" i="1"/>
  <c r="R929" i="1"/>
  <c r="R810" i="1"/>
  <c r="R979" i="1"/>
  <c r="R605" i="1"/>
  <c r="R588" i="1"/>
  <c r="R652" i="1"/>
  <c r="R35" i="1"/>
  <c r="R379" i="1"/>
  <c r="R388" i="1"/>
  <c r="R524" i="1"/>
  <c r="R238" i="1"/>
  <c r="R558" i="1"/>
  <c r="R622" i="1"/>
  <c r="R663" i="1"/>
  <c r="R791" i="1"/>
  <c r="R855" i="1"/>
  <c r="R919" i="1"/>
  <c r="R983" i="1"/>
  <c r="R762" i="1"/>
  <c r="R285" i="1"/>
  <c r="R349" i="1"/>
  <c r="R413" i="1"/>
  <c r="R477" i="1"/>
  <c r="R758" i="1"/>
  <c r="R822" i="1"/>
  <c r="R886" i="1"/>
  <c r="R950" i="1"/>
  <c r="R938" i="1"/>
  <c r="R969" i="1"/>
  <c r="R713" i="1"/>
  <c r="R1002" i="1"/>
  <c r="R643" i="1"/>
  <c r="R732" i="1"/>
  <c r="R573" i="1"/>
  <c r="R981" i="1"/>
  <c r="R538" i="1"/>
  <c r="R460" i="1"/>
  <c r="R310" i="1"/>
  <c r="R438" i="1"/>
  <c r="R630" i="1"/>
  <c r="R694" i="1"/>
  <c r="R545" i="1"/>
  <c r="R618" i="1"/>
  <c r="R946" i="1"/>
  <c r="R811" i="1"/>
  <c r="R765" i="1"/>
  <c r="R612" i="1"/>
  <c r="R676" i="1"/>
  <c r="R740" i="1"/>
  <c r="R989" i="1"/>
  <c r="R375" i="1"/>
  <c r="R29" i="1"/>
  <c r="R93" i="1"/>
  <c r="R157" i="1"/>
  <c r="R221" i="1"/>
  <c r="R382" i="1"/>
  <c r="R672" i="1"/>
  <c r="R800" i="1"/>
  <c r="R561" i="1"/>
  <c r="R626" i="1"/>
  <c r="R829" i="1"/>
  <c r="R851" i="1"/>
  <c r="R659" i="1"/>
  <c r="R723" i="1"/>
  <c r="R787" i="1"/>
  <c r="R780" i="1"/>
  <c r="R701" i="1"/>
  <c r="R846" i="1"/>
  <c r="R669" i="1"/>
  <c r="R945" i="1"/>
  <c r="R865" i="1"/>
  <c r="R987" i="1"/>
  <c r="R769" i="1"/>
  <c r="R877" i="1"/>
  <c r="R667" i="1"/>
  <c r="R731" i="1"/>
  <c r="R795" i="1"/>
  <c r="R820" i="1"/>
  <c r="R628" i="1"/>
  <c r="R692" i="1"/>
  <c r="R804" i="1"/>
  <c r="R741" i="1"/>
  <c r="R58" i="1"/>
  <c r="R394" i="1"/>
  <c r="R148" i="1"/>
  <c r="R173" i="1"/>
  <c r="R237" i="1"/>
  <c r="R206" i="1"/>
  <c r="R334" i="1"/>
  <c r="R408" i="1"/>
  <c r="R472" i="1"/>
  <c r="R854" i="1"/>
  <c r="R977" i="1"/>
  <c r="R956" i="1"/>
  <c r="R705" i="1"/>
  <c r="R881" i="1"/>
  <c r="R641" i="1"/>
  <c r="R827" i="1"/>
  <c r="R813" i="1"/>
  <c r="R476" i="1"/>
  <c r="R636" i="1"/>
  <c r="R844" i="1"/>
  <c r="R280" i="1"/>
  <c r="R344" i="1"/>
  <c r="R720" i="1"/>
  <c r="R609" i="1"/>
  <c r="R586" i="1"/>
  <c r="R730" i="1"/>
  <c r="R801" i="1"/>
  <c r="R749" i="1"/>
  <c r="R714" i="1"/>
  <c r="R859" i="1"/>
  <c r="R330" i="1"/>
  <c r="R19" i="1"/>
  <c r="R355" i="1"/>
  <c r="R372" i="1"/>
  <c r="R508" i="1"/>
  <c r="R572" i="1"/>
  <c r="R542" i="1"/>
  <c r="R606" i="1"/>
  <c r="R503" i="1"/>
  <c r="R647" i="1"/>
  <c r="R775" i="1"/>
  <c r="R839" i="1"/>
  <c r="R903" i="1"/>
  <c r="R967" i="1"/>
  <c r="R848" i="1"/>
  <c r="R976" i="1"/>
  <c r="R24" i="1"/>
  <c r="R984" i="1"/>
  <c r="R594" i="1"/>
  <c r="R269" i="1"/>
  <c r="R333" i="1"/>
  <c r="R397" i="1"/>
  <c r="R461" i="1"/>
  <c r="R525" i="1"/>
  <c r="R806" i="1"/>
  <c r="R870" i="1"/>
  <c r="R934" i="1"/>
  <c r="R998" i="1"/>
  <c r="R528" i="1"/>
  <c r="R737" i="1"/>
  <c r="R681" i="1"/>
  <c r="R891" i="1"/>
  <c r="R925" i="1"/>
  <c r="R716" i="1"/>
  <c r="R120" i="1"/>
  <c r="R308" i="1"/>
  <c r="R444" i="1"/>
  <c r="R678" i="1"/>
  <c r="R742" i="1"/>
  <c r="R543" i="1"/>
  <c r="R949" i="1"/>
  <c r="R842" i="1"/>
  <c r="R748" i="1"/>
  <c r="R653" i="1"/>
  <c r="R892" i="1"/>
  <c r="R635" i="1"/>
  <c r="R699" i="1"/>
  <c r="R763" i="1"/>
  <c r="R923" i="1"/>
  <c r="R88" i="1"/>
  <c r="R596" i="1"/>
  <c r="R660" i="1"/>
  <c r="R724" i="1"/>
  <c r="R78" i="1"/>
  <c r="R39" i="1"/>
  <c r="R289" i="1"/>
  <c r="R353" i="1"/>
  <c r="R417" i="1"/>
  <c r="R481" i="1"/>
  <c r="R522" i="1"/>
  <c r="R99" i="1"/>
  <c r="R163" i="1"/>
  <c r="R227" i="1"/>
  <c r="R291" i="1"/>
  <c r="R13" i="1"/>
  <c r="R77" i="1"/>
  <c r="R141" i="1"/>
  <c r="R205" i="1"/>
  <c r="R174" i="1"/>
  <c r="R366" i="1"/>
  <c r="R850" i="1"/>
  <c r="R930" i="1"/>
  <c r="R363" i="1"/>
  <c r="R973" i="1"/>
  <c r="R709" i="1"/>
  <c r="R899" i="1"/>
  <c r="R796" i="1"/>
  <c r="R717" i="1"/>
  <c r="R707" i="1"/>
  <c r="R771" i="1"/>
  <c r="R963" i="1"/>
  <c r="R589" i="1"/>
  <c r="R604" i="1"/>
  <c r="R668" i="1"/>
  <c r="R458" i="1"/>
  <c r="R51" i="1"/>
  <c r="R340" i="1"/>
  <c r="R404" i="1"/>
  <c r="R468" i="1"/>
  <c r="R126" i="1"/>
  <c r="R679" i="1"/>
  <c r="R912" i="1"/>
  <c r="R592" i="1"/>
  <c r="R301" i="1"/>
  <c r="R365" i="1"/>
  <c r="R429" i="1"/>
  <c r="R493" i="1"/>
  <c r="R673" i="1"/>
  <c r="R835" i="1"/>
  <c r="R833" i="1"/>
  <c r="R581" i="1"/>
  <c r="R876" i="1"/>
  <c r="R685" i="1"/>
  <c r="R99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7E5616-D871-49F3-AE91-AC0584F7E71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DB4D75F-BD36-47B0-917E-B41D1E76ADCB}" name="WorksheetConnection_retail_sales (Recovered).xlsx!Table1" type="102" refreshedVersion="8" minRefreshableVersion="5">
    <extLst>
      <ext xmlns:x15="http://schemas.microsoft.com/office/spreadsheetml/2010/11/main" uri="{DE250136-89BD-433C-8126-D09CA5730AF9}">
        <x15:connection id="Table1" autoDelete="1">
          <x15:rangePr sourceName="_xlcn.WorksheetConnection_retail_salesRecovered.xlsxTable1"/>
        </x15:connection>
      </ext>
    </extLst>
  </connection>
</connections>
</file>

<file path=xl/sharedStrings.xml><?xml version="1.0" encoding="utf-8"?>
<sst xmlns="http://schemas.openxmlformats.org/spreadsheetml/2006/main" count="3162" uniqueCount="1072">
  <si>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</si>
  <si>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</si>
  <si>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</si>
  <si>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</si>
  <si>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</si>
  <si>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</si>
  <si>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</si>
  <si>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</si>
  <si>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</si>
  <si>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</si>
  <si>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</si>
  <si>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</si>
  <si>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</si>
  <si>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</si>
  <si>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</si>
  <si>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</si>
  <si>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</si>
  <si>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</si>
  <si>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</si>
  <si>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</si>
  <si>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</si>
  <si>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</si>
  <si>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</si>
  <si>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</si>
  <si>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</si>
  <si>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</si>
  <si>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</si>
  <si>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</si>
  <si>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</si>
  <si>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</si>
  <si>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</si>
  <si>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</si>
  <si>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</si>
  <si>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</si>
  <si>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</si>
  <si>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</si>
  <si>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</si>
  <si>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</si>
  <si>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</si>
  <si>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</si>
  <si>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</si>
  <si>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</si>
  <si>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</si>
  <si>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</si>
  <si>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</si>
  <si>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</si>
  <si>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</si>
  <si>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</si>
  <si>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</si>
  <si>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</si>
  <si>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</si>
  <si>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</si>
  <si>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</si>
  <si>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</si>
  <si>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</si>
  <si>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</si>
  <si>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</si>
  <si>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</si>
  <si>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</si>
  <si>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</si>
  <si>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</si>
  <si>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</si>
  <si>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</si>
  <si>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</si>
  <si>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</si>
  <si>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</si>
  <si>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</si>
  <si>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</si>
  <si>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</si>
  <si>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</si>
  <si>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</si>
  <si>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</si>
  <si>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</si>
  <si>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</si>
  <si>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</si>
  <si>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</si>
  <si>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</si>
  <si>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</si>
  <si>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</si>
  <si>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</si>
  <si>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</si>
  <si>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</si>
  <si>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</si>
  <si>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</si>
  <si>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</si>
  <si>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</si>
  <si>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</si>
  <si>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</si>
  <si>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</si>
  <si>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</si>
  <si>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</si>
  <si>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</si>
  <si>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</si>
  <si>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</si>
  <si>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</si>
  <si>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</si>
  <si>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</si>
  <si>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</si>
  <si>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</si>
  <si>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</si>
  <si>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</si>
  <si>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</si>
  <si>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</si>
  <si>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</si>
  <si>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</si>
  <si>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</si>
  <si>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</si>
  <si>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</si>
  <si>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</si>
  <si>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</si>
  <si>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</si>
  <si>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</si>
  <si>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</si>
  <si>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</si>
  <si>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</si>
  <si>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</si>
  <si>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</si>
  <si>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</si>
  <si>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</si>
  <si>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</si>
  <si>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</si>
  <si>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</si>
  <si>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</si>
  <si>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</si>
  <si>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</si>
  <si>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</si>
  <si>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</si>
  <si>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</si>
  <si>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</si>
  <si>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</si>
  <si>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</si>
  <si>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</si>
  <si>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</si>
  <si>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</si>
  <si>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</si>
  <si>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</si>
  <si>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</si>
  <si>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</si>
  <si>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</si>
  <si>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</si>
  <si>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</si>
  <si>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</si>
  <si>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</si>
  <si>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</si>
  <si>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</si>
  <si>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</si>
  <si>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</si>
  <si>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</si>
  <si>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</si>
  <si>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</si>
  <si>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</si>
  <si>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</si>
  <si>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</si>
  <si>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</si>
  <si>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</si>
  <si>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</si>
  <si>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</si>
  <si>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</si>
  <si>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</si>
  <si>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</si>
  <si>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</si>
  <si>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</si>
  <si>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</si>
  <si>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</si>
  <si>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</si>
  <si>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</si>
  <si>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</si>
  <si>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</si>
  <si>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</si>
  <si>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</si>
  <si>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</si>
  <si>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</si>
  <si>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</si>
  <si>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</si>
  <si>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</si>
  <si>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</si>
  <si>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</si>
  <si>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</si>
  <si>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</si>
  <si>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</si>
  <si>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</si>
  <si>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</si>
  <si>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</si>
  <si>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</si>
  <si>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</si>
  <si>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</si>
  <si>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</si>
  <si>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</si>
  <si>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</si>
  <si>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</si>
  <si>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</si>
  <si>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</si>
  <si>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</si>
  <si>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</si>
  <si>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</si>
  <si>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</si>
  <si>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</si>
  <si>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</si>
  <si>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</si>
  <si>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</si>
  <si>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</si>
  <si>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</si>
  <si>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</si>
  <si>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</si>
  <si>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</si>
  <si>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</si>
  <si>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</si>
  <si>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</si>
  <si>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</si>
  <si>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</si>
  <si>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</si>
  <si>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</si>
  <si>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</si>
  <si>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</si>
  <si>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</si>
  <si>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</si>
  <si>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</si>
  <si>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</si>
  <si>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</si>
  <si>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</si>
  <si>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</si>
  <si>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</si>
  <si>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</si>
  <si>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</si>
  <si>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</si>
  <si>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</si>
  <si>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</si>
  <si>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</si>
  <si>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</si>
  <si>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</si>
  <si>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</si>
  <si>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</si>
  <si>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</si>
  <si>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</si>
  <si>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</si>
  <si>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</si>
  <si>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</si>
  <si>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</si>
  <si>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</si>
  <si>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</si>
  <si>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</si>
  <si>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</si>
  <si>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</si>
  <si>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</si>
  <si>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</si>
  <si>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</si>
  <si>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</si>
  <si>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</si>
  <si>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</si>
  <si>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</si>
  <si>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</si>
  <si>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</si>
  <si>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</si>
  <si>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</si>
  <si>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</si>
  <si>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</si>
  <si>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</si>
  <si>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</si>
  <si>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</si>
  <si>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</si>
  <si>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</si>
  <si>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</si>
  <si>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</si>
  <si>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</si>
  <si>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</si>
  <si>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</si>
  <si>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</si>
  <si>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</si>
  <si>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</si>
  <si>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</si>
  <si>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</si>
  <si>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</si>
  <si>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</si>
  <si>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</si>
  <si>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</si>
  <si>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</si>
  <si>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</si>
  <si>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</si>
  <si>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</si>
  <si>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</si>
  <si>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</si>
  <si>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</si>
  <si>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</si>
  <si>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</si>
  <si>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</si>
  <si>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</si>
  <si>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</si>
  <si>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</si>
  <si>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</si>
  <si>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</si>
  <si>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</si>
  <si>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</si>
  <si>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</si>
  <si>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</si>
  <si>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</si>
  <si>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</si>
  <si>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</si>
  <si>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</si>
  <si>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</si>
  <si>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</si>
  <si>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</si>
  <si>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</si>
  <si>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</si>
  <si>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</si>
  <si>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</si>
  <si>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</si>
  <si>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</si>
  <si>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</si>
  <si>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</si>
  <si>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</si>
  <si>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</si>
  <si>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</si>
  <si>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</si>
  <si>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</si>
  <si>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</si>
  <si>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</si>
  <si>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</si>
  <si>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</si>
  <si>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</si>
  <si>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</si>
  <si>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</si>
  <si>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</si>
  <si>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</si>
  <si>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</si>
  <si>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</si>
  <si>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</si>
  <si>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</si>
  <si>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</si>
  <si>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</si>
  <si>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</si>
  <si>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</si>
  <si>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</si>
  <si>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</si>
  <si>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</si>
  <si>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</si>
  <si>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</si>
  <si>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</si>
  <si>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</si>
  <si>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</si>
  <si>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</si>
  <si>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</si>
  <si>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</si>
  <si>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</si>
  <si>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</si>
  <si>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</si>
  <si>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</si>
  <si>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</si>
  <si>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</si>
  <si>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</si>
  <si>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</si>
  <si>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</si>
  <si>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</si>
  <si>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</si>
  <si>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</si>
  <si>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</si>
  <si>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</si>
  <si>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</si>
  <si>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</si>
  <si>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</si>
  <si>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</si>
  <si>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</si>
  <si>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</si>
  <si>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</si>
  <si>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</si>
  <si>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</si>
  <si>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</si>
  <si>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</si>
  <si>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</si>
  <si>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</si>
  <si>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</si>
  <si>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</si>
  <si>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</si>
  <si>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</si>
  <si>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</si>
  <si>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</si>
  <si>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</si>
  <si>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</si>
  <si>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</si>
  <si>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</si>
  <si>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</si>
  <si>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</si>
  <si>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</si>
  <si>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</si>
  <si>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</si>
  <si>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</si>
  <si>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</si>
  <si>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</si>
  <si>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</si>
  <si>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</si>
  <si>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</si>
  <si>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</si>
  <si>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</si>
  <si>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</si>
  <si>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</si>
  <si>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</si>
  <si>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</si>
  <si>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</si>
  <si>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</si>
  <si>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</si>
  <si>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</si>
  <si>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</si>
  <si>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</si>
  <si>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</si>
  <si>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</si>
  <si>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</si>
  <si>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</si>
  <si>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</si>
  <si>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</si>
  <si>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</si>
  <si>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</si>
  <si>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</si>
  <si>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</si>
  <si>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</si>
  <si>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</si>
  <si>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</si>
  <si>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</si>
  <si>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</si>
  <si>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</si>
  <si>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</si>
  <si>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</si>
  <si>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</si>
  <si>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</si>
  <si>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</si>
  <si>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</si>
  <si>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</si>
  <si>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</si>
  <si>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</si>
  <si>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</si>
  <si>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</si>
  <si>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</si>
  <si>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</si>
  <si>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</si>
  <si>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</si>
  <si>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</si>
  <si>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</si>
  <si>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</si>
  <si>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</si>
  <si>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</si>
  <si>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</si>
  <si>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</si>
  <si>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</si>
  <si>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</si>
  <si>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</si>
  <si>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</si>
  <si>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</si>
  <si>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</si>
  <si>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</si>
  <si>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</si>
  <si>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</si>
  <si>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</si>
  <si>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</si>
  <si>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</si>
  <si>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</si>
  <si>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</si>
  <si>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</si>
  <si>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</si>
  <si>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</si>
  <si>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</si>
  <si>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</si>
  <si>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</si>
  <si>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</si>
  <si>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</si>
  <si>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</si>
  <si>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</si>
  <si>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</si>
  <si>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</si>
  <si>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</si>
  <si>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</si>
  <si>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</si>
  <si>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</si>
  <si>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</si>
  <si>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</si>
  <si>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</si>
  <si>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</si>
  <si>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</si>
  <si>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</si>
  <si>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</si>
  <si>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</si>
  <si>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</si>
  <si>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</si>
  <si>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</si>
  <si>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</si>
  <si>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</si>
  <si>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</si>
  <si>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</si>
  <si>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</si>
  <si>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</si>
  <si>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</si>
  <si>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</si>
  <si>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</si>
  <si>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</si>
  <si>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</si>
  <si>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</si>
  <si>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</si>
  <si>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</si>
  <si>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</si>
  <si>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</si>
  <si>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</si>
  <si>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</si>
  <si>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</si>
  <si>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</si>
  <si>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</si>
  <si>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</si>
  <si>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</si>
  <si>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</si>
  <si>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</si>
  <si>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</si>
  <si>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</si>
  <si>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</si>
  <si>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</si>
  <si>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</si>
  <si>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</si>
  <si>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</si>
  <si>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</si>
  <si>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</si>
  <si>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</si>
  <si>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</si>
  <si>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</si>
  <si>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</si>
  <si>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</si>
  <si>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</si>
  <si>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</si>
  <si>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</si>
  <si>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</si>
  <si>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</si>
  <si>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</si>
  <si>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</si>
  <si>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</si>
  <si>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</si>
  <si>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</si>
  <si>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</si>
  <si>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</si>
  <si>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</si>
  <si>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</si>
  <si>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</si>
  <si>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</si>
  <si>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</si>
  <si>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</si>
  <si>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</si>
  <si>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</si>
  <si>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</si>
  <si>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</si>
  <si>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</si>
  <si>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</si>
  <si>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</si>
  <si>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</si>
  <si>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</si>
  <si>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</si>
  <si>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</si>
  <si>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</si>
  <si>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</si>
  <si>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</si>
  <si>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</si>
  <si>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</si>
  <si>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</si>
  <si>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</si>
  <si>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</si>
  <si>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</si>
  <si>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</si>
  <si>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</si>
  <si>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</si>
  <si>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</si>
  <si>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</si>
  <si>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</si>
  <si>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</si>
  <si>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</si>
  <si>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</si>
  <si>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</si>
  <si>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</si>
  <si>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</si>
  <si>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</si>
  <si>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</si>
  <si>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</si>
  <si>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</si>
  <si>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</si>
  <si>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</si>
  <si>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</si>
  <si>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</si>
  <si>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</si>
  <si>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</si>
  <si>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</si>
  <si>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</si>
  <si>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</si>
  <si>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</si>
  <si>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</si>
  <si>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</si>
  <si>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</si>
  <si>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</si>
  <si>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</si>
  <si>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</si>
  <si>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</si>
  <si>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</si>
  <si>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</si>
  <si>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</si>
  <si>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</si>
  <si>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</si>
  <si>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</si>
  <si>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</si>
  <si>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</si>
  <si>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</si>
  <si>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</si>
  <si>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</si>
  <si>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</si>
  <si>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</si>
  <si>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</si>
  <si>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</si>
  <si>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</si>
  <si>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</si>
  <si>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</si>
  <si>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</si>
  <si>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</si>
  <si>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</si>
  <si>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</si>
  <si>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</si>
  <si>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</si>
  <si>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</si>
  <si>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</si>
  <si>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</si>
  <si>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</si>
  <si>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</si>
  <si>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</si>
  <si>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</si>
  <si>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</si>
  <si>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</si>
  <si>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</si>
  <si>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</si>
  <si>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</si>
  <si>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</si>
  <si>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</si>
  <si>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</si>
  <si>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</si>
  <si>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</si>
  <si>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</si>
  <si>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</si>
  <si>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</si>
  <si>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</si>
  <si>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</si>
  <si>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</si>
  <si>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</si>
  <si>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</si>
  <si>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</si>
  <si>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</si>
  <si>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</si>
  <si>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</si>
  <si>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</si>
  <si>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</si>
  <si>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</si>
  <si>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</si>
  <si>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</si>
  <si>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</si>
  <si>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</si>
  <si>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</si>
  <si>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</si>
  <si>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</si>
  <si>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</si>
  <si>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</si>
  <si>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</si>
  <si>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</si>
  <si>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</si>
  <si>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</si>
  <si>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</si>
  <si>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</si>
  <si>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</si>
  <si>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</si>
  <si>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</si>
  <si>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</si>
  <si>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</si>
  <si>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</si>
  <si>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</si>
  <si>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</si>
  <si>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</si>
  <si>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</si>
  <si>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</si>
  <si>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</si>
  <si>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</si>
  <si>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</si>
  <si>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</si>
  <si>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</si>
  <si>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</si>
  <si>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</si>
  <si>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</si>
  <si>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</si>
  <si>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</si>
  <si>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</si>
  <si>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</si>
  <si>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</si>
  <si>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</si>
  <si>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</si>
  <si>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</si>
  <si>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</si>
  <si>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</si>
  <si>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</si>
  <si>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</si>
  <si>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</si>
  <si>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</si>
  <si>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</si>
  <si>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</si>
  <si>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</si>
  <si>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</si>
  <si>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</si>
  <si>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</si>
  <si>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</si>
  <si>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</si>
  <si>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</si>
  <si>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</si>
  <si>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</si>
  <si>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</si>
  <si>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</si>
  <si>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</si>
  <si>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</si>
  <si>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</si>
  <si>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</si>
  <si>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</si>
  <si>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</si>
  <si>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</si>
  <si>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</si>
  <si>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</si>
  <si>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</si>
  <si>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</si>
  <si>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</si>
  <si>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</si>
  <si>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</si>
  <si>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</si>
  <si>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</si>
  <si>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</si>
  <si>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</si>
  <si>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</si>
  <si>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</si>
  <si>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</si>
  <si>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</si>
  <si>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</si>
  <si>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</si>
  <si>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</si>
  <si>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</si>
  <si>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</si>
  <si>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</si>
  <si>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</si>
  <si>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</si>
  <si>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</si>
  <si>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</si>
  <si>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</si>
  <si>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</si>
  <si>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</si>
  <si>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</si>
  <si>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</si>
  <si>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</si>
  <si>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</si>
  <si>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</si>
  <si>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</si>
  <si>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</si>
  <si>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</si>
  <si>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</si>
  <si>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</si>
  <si>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</si>
  <si>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</si>
  <si>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</si>
  <si>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</si>
  <si>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</si>
  <si>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</si>
  <si>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</si>
  <si>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</si>
  <si>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</si>
  <si>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</si>
  <si>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</si>
  <si>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</si>
  <si>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</si>
  <si>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</si>
  <si>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</si>
  <si>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</si>
  <si>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</si>
  <si>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</si>
  <si>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</si>
  <si>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</si>
  <si>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</si>
  <si>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</si>
  <si>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</si>
  <si>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</si>
  <si>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</si>
  <si>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</si>
  <si>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</si>
  <si>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</si>
  <si>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</si>
  <si>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</si>
  <si>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</si>
  <si>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</si>
  <si>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</si>
  <si>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</si>
  <si>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</si>
  <si>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</si>
  <si>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</si>
  <si>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</si>
  <si>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</si>
  <si>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</si>
  <si>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</si>
  <si>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</si>
  <si>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</si>
  <si>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</si>
  <si>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</si>
  <si>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</si>
  <si>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</si>
  <si>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</si>
  <si>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</si>
  <si>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</si>
  <si>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</si>
  <si>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</si>
  <si>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</si>
  <si>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</si>
  <si>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</si>
  <si>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</si>
  <si>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</si>
  <si>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</si>
  <si>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</si>
  <si>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</si>
  <si>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</si>
  <si>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</si>
  <si>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</si>
  <si>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</si>
  <si>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</si>
  <si>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</si>
  <si>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</si>
  <si>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</si>
  <si>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</si>
  <si>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</si>
  <si>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</si>
  <si>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</si>
  <si>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</si>
  <si>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</si>
  <si>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</si>
  <si>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</si>
  <si>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</si>
  <si>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</si>
  <si>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</si>
  <si>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</si>
  <si>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</si>
  <si>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</si>
  <si>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</si>
  <si>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</si>
  <si>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</si>
  <si>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</si>
  <si>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</si>
  <si>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</si>
  <si>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</si>
  <si>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</si>
  <si>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</si>
  <si>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</si>
  <si>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</si>
  <si>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</si>
  <si>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</si>
  <si>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</si>
  <si>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</si>
  <si>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</si>
  <si>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</si>
  <si>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</si>
  <si>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</si>
  <si>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</si>
  <si>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</si>
  <si>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</si>
  <si>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</si>
  <si>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</si>
  <si>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</si>
  <si>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</si>
  <si>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</si>
  <si>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</si>
  <si>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</si>
  <si>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</si>
  <si>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</si>
  <si>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</si>
  <si>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</si>
  <si>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</si>
  <si>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</si>
  <si>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</si>
  <si>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</si>
  <si>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</si>
  <si>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</si>
  <si>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</si>
  <si>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</si>
  <si>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</si>
  <si>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</si>
  <si>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</si>
  <si>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</si>
  <si>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</si>
  <si>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</si>
  <si>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</si>
  <si>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</si>
  <si>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</si>
  <si>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</si>
  <si>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</si>
  <si>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</si>
  <si>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</si>
  <si>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</si>
  <si>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</si>
  <si>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</si>
  <si>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</si>
  <si>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</si>
  <si>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</si>
  <si>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</si>
  <si>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</si>
  <si>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</si>
  <si>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</si>
  <si>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</si>
  <si>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</si>
  <si>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</si>
  <si>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</si>
  <si>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</si>
  <si>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</si>
  <si>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</si>
  <si>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</si>
  <si>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</si>
  <si>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</si>
  <si>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</si>
  <si>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</si>
  <si>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</si>
  <si>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</si>
  <si>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</si>
  <si>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</si>
  <si>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</si>
  <si>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</si>
  <si>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</si>
  <si>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</si>
  <si>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</si>
  <si>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</si>
  <si>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</si>
  <si>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</si>
  <si>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</si>
  <si>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</si>
  <si>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</si>
  <si>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</si>
  <si>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</si>
  <si>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</si>
  <si>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</si>
  <si>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</si>
  <si>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</si>
  <si>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</si>
  <si>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</si>
  <si>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</si>
  <si>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</si>
  <si>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</si>
  <si>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</si>
  <si>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</si>
  <si>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</si>
  <si>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</si>
  <si>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</si>
  <si>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</si>
  <si>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</si>
  <si>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</si>
  <si>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</si>
  <si>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</si>
  <si>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</si>
  <si>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</si>
  <si>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</si>
  <si>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</si>
  <si>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</si>
  <si>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</si>
  <si>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</si>
  <si>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</si>
  <si>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</si>
  <si>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</si>
  <si>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</si>
  <si>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</si>
  <si>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</si>
  <si>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</si>
  <si>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</si>
  <si>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</si>
  <si>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</si>
  <si>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</si>
  <si>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</si>
  <si>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</si>
  <si>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</si>
  <si>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</si>
  <si>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</si>
  <si>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</si>
  <si>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</si>
  <si>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</si>
  <si>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</si>
  <si>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</si>
  <si>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</si>
  <si>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</si>
  <si>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</si>
  <si>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</si>
  <si>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</si>
  <si>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</si>
  <si>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</si>
  <si>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</si>
  <si>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</si>
  <si>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</si>
  <si>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</si>
  <si>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</si>
  <si>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</si>
  <si>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</si>
  <si>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</si>
  <si>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</si>
  <si>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</si>
  <si>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</si>
  <si>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</si>
  <si>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</si>
  <si>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</si>
  <si>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</si>
  <si>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</si>
  <si>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</si>
  <si>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</si>
  <si>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</si>
  <si>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</si>
  <si>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</si>
  <si>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</si>
  <si>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</si>
  <si>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</si>
  <si>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</si>
  <si>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</si>
  <si>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</si>
  <si>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</si>
  <si>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</si>
  <si>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</si>
  <si>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</si>
  <si>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</si>
  <si>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</si>
  <si>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Sum of Total Amount</t>
  </si>
  <si>
    <t>Jan</t>
  </si>
  <si>
    <t>Feb</t>
  </si>
  <si>
    <t>Mar</t>
  </si>
  <si>
    <t>Apr</t>
  </si>
  <si>
    <t>May</t>
  </si>
  <si>
    <t>Jun</t>
  </si>
  <si>
    <t>Jul</t>
  </si>
  <si>
    <t>Aug</t>
  </si>
  <si>
    <t>Sep</t>
  </si>
  <si>
    <t>Oct</t>
  </si>
  <si>
    <t>Nov</t>
  </si>
  <si>
    <t>Dec</t>
  </si>
  <si>
    <t>Sum of Price per Unit</t>
  </si>
  <si>
    <t>total revenue</t>
  </si>
  <si>
    <t>Sum of Quantity</t>
  </si>
  <si>
    <t>categories and quantity sold</t>
  </si>
  <si>
    <t>total price per quantity</t>
  </si>
  <si>
    <t>Total</t>
  </si>
  <si>
    <t>total sale by months</t>
  </si>
  <si>
    <t>Sum of Total Amount2</t>
  </si>
  <si>
    <t>max</t>
  </si>
  <si>
    <t>avg</t>
  </si>
  <si>
    <t>min</t>
  </si>
  <si>
    <t xml:space="preserve"> </t>
  </si>
  <si>
    <t>Grand Total</t>
  </si>
  <si>
    <t>spending by gender</t>
  </si>
  <si>
    <t>Count of Customer ID</t>
  </si>
  <si>
    <t>top 5 spending customers</t>
  </si>
  <si>
    <t>Column Labels</t>
  </si>
  <si>
    <t>gender distribution</t>
  </si>
  <si>
    <t>percent</t>
  </si>
  <si>
    <t>Top-Selling Categories (by Quantity)</t>
  </si>
  <si>
    <t>Revenue by Product Category</t>
  </si>
  <si>
    <t>Average Price per Product Category</t>
  </si>
  <si>
    <t>Average of Price per Unit</t>
  </si>
  <si>
    <t>RFM Segmentation (Recency, Frequency, Monetary)</t>
  </si>
  <si>
    <t>Latest Date</t>
  </si>
  <si>
    <t>Recency</t>
  </si>
  <si>
    <t>Frequency</t>
  </si>
  <si>
    <t>Max Date</t>
  </si>
  <si>
    <t>recency</t>
  </si>
  <si>
    <t>Monetary</t>
  </si>
  <si>
    <t>R Score</t>
  </si>
  <si>
    <t>F Score</t>
  </si>
  <si>
    <t>M Score</t>
  </si>
  <si>
    <t>RFM Segment</t>
  </si>
  <si>
    <t>RFM Score</t>
  </si>
  <si>
    <t>Customer Segment</t>
  </si>
  <si>
    <t>At Risk</t>
  </si>
  <si>
    <t>Lost customer</t>
  </si>
  <si>
    <t>Loyal customer</t>
  </si>
  <si>
    <t>sales trend by month</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</si>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</sst>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_ * #,##0_ ;_ * \-#,##0_ ;_ * &quot;-&quot;??_ ;_ @_ "/>
    <numFmt numFmtId="165" formatCode="_ [$₹-4009]\ * #,##0.00_ ;_ [$₹-4009]\ * \-#,##0.00_ ;_ [$₹-4009]\ * &quot;-&quot;??_ ;_ @_ "/>
    <numFmt numFmtId="166" formatCode="_ &quot;₹&quot;\ * #,##0_ ;_ &quot;₹&quot;\ * \-#,##0_ ;_ &quot;₹&quot;\ * &quot;-&quot;??_ ;_ @_ "/>
    <numFmt numFmtId="167" formatCode="0.0,&quot;K&quot;"/>
    <numFmt numFmtId="168"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030A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0" tint="-0.14999847407452621"/>
        <bgColor indexed="64"/>
      </patternFill>
    </fill>
    <fill>
      <patternFill patternType="solid">
        <fgColor rgb="FF7030A0"/>
        <bgColor indexed="64"/>
      </patternFill>
    </fill>
    <fill>
      <patternFill patternType="solid">
        <fgColor rgb="FFF1F0F5"/>
        <bgColor indexed="64"/>
      </patternFill>
    </fill>
    <fill>
      <patternFill patternType="solid">
        <fgColor rgb="FF00206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style="thin">
        <color rgb="FF7030A0"/>
      </top>
      <bottom/>
      <diagonal/>
    </border>
    <border>
      <left style="thin">
        <color indexed="64"/>
      </left>
      <right/>
      <top/>
      <bottom/>
      <diagonal/>
    </border>
    <border>
      <left/>
      <right/>
      <top/>
      <bottom style="thin">
        <color indexed="64"/>
      </bottom>
      <diagonal/>
    </border>
    <border>
      <left/>
      <right/>
      <top style="thin">
        <color theme="1" tint="0.499984740745262"/>
      </top>
      <bottom style="thin">
        <color theme="1" tint="0.499984740745262"/>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13" fillId="33" borderId="0" xfId="0" applyFont="1" applyFill="1" applyAlignment="1">
      <alignment horizontal="center" vertical="center" wrapText="1"/>
    </xf>
    <xf numFmtId="0" fontId="0" fillId="34" borderId="0" xfId="0" applyFill="1" applyAlignment="1">
      <alignment horizontal="center" vertical="center"/>
    </xf>
    <xf numFmtId="14" fontId="0" fillId="34" borderId="0" xfId="0" applyNumberFormat="1" applyFill="1" applyAlignment="1">
      <alignment horizontal="center" vertical="center"/>
    </xf>
    <xf numFmtId="0" fontId="18" fillId="35" borderId="10" xfId="0" applyFont="1" applyFill="1" applyBorder="1" applyAlignment="1">
      <alignment horizontal="center" vertical="center"/>
    </xf>
    <xf numFmtId="0" fontId="18" fillId="35" borderId="11" xfId="0" applyFont="1" applyFill="1" applyBorder="1" applyAlignment="1">
      <alignment horizontal="center" vertical="center"/>
    </xf>
    <xf numFmtId="0" fontId="0" fillId="36" borderId="0" xfId="0" applyFill="1"/>
    <xf numFmtId="0" fontId="17" fillId="37" borderId="0" xfId="0" applyFont="1" applyFill="1" applyAlignment="1">
      <alignment horizontal="center"/>
    </xf>
    <xf numFmtId="164" fontId="0" fillId="0" borderId="0" xfId="0" applyNumberFormat="1" applyAlignment="1">
      <alignment horizontal="center"/>
    </xf>
    <xf numFmtId="165" fontId="0" fillId="0" borderId="0" xfId="0" applyNumberFormat="1" applyAlignment="1">
      <alignment horizontal="center" vertical="center"/>
    </xf>
    <xf numFmtId="165" fontId="0" fillId="34" borderId="0" xfId="0" applyNumberFormat="1" applyFill="1" applyAlignment="1">
      <alignment horizontal="center" vertical="center"/>
    </xf>
    <xf numFmtId="44" fontId="0" fillId="0" borderId="0" xfId="43" applyFont="1" applyAlignment="1">
      <alignment horizontal="center" vertical="center"/>
    </xf>
    <xf numFmtId="44" fontId="0" fillId="34" borderId="0" xfId="43" applyFont="1" applyFill="1" applyAlignment="1">
      <alignment horizontal="center" vertical="center"/>
    </xf>
    <xf numFmtId="166" fontId="0" fillId="0" borderId="0" xfId="0" applyNumberFormat="1" applyAlignment="1">
      <alignment horizontal="center"/>
    </xf>
    <xf numFmtId="0" fontId="0" fillId="0" borderId="0" xfId="0" applyAlignment="1">
      <alignment horizontal="center"/>
    </xf>
    <xf numFmtId="0" fontId="0" fillId="0" borderId="0" xfId="0" pivotButton="1" applyAlignment="1">
      <alignment horizontal="center"/>
    </xf>
    <xf numFmtId="0" fontId="0" fillId="0" borderId="12" xfId="0" applyBorder="1"/>
    <xf numFmtId="167" fontId="0" fillId="0" borderId="0" xfId="0" applyNumberFormat="1" applyAlignment="1">
      <alignment horizontal="center"/>
    </xf>
    <xf numFmtId="164" fontId="0" fillId="0" borderId="0" xfId="42" applyNumberFormat="1" applyFont="1" applyBorder="1"/>
    <xf numFmtId="0" fontId="0" fillId="0" borderId="13" xfId="0" applyBorder="1"/>
    <xf numFmtId="164" fontId="0" fillId="0" borderId="13" xfId="42" applyNumberFormat="1" applyFont="1" applyBorder="1"/>
    <xf numFmtId="1" fontId="0" fillId="0" borderId="0" xfId="0" applyNumberFormat="1"/>
    <xf numFmtId="1" fontId="17" fillId="37" borderId="0" xfId="0" applyNumberFormat="1" applyFont="1" applyFill="1" applyAlignment="1">
      <alignment horizontal="center"/>
    </xf>
    <xf numFmtId="1" fontId="0" fillId="0" borderId="0" xfId="0" applyNumberFormat="1" applyAlignment="1">
      <alignment horizontal="center"/>
    </xf>
    <xf numFmtId="9" fontId="0" fillId="0" borderId="0" xfId="44" applyFont="1"/>
    <xf numFmtId="0" fontId="0" fillId="0" borderId="0" xfId="0" applyAlignment="1">
      <alignment wrapText="1"/>
    </xf>
    <xf numFmtId="168" fontId="0" fillId="0" borderId="0" xfId="0" applyNumberFormat="1"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center"/>
    </xf>
    <xf numFmtId="14" fontId="0" fillId="0" borderId="0" xfId="0" applyNumberFormat="1"/>
    <xf numFmtId="14" fontId="13" fillId="33" borderId="0" xfId="0" applyNumberFormat="1" applyFont="1" applyFill="1" applyAlignment="1">
      <alignment horizontal="center" vertical="center" wrapText="1"/>
    </xf>
    <xf numFmtId="14" fontId="0" fillId="0" borderId="0" xfId="43" applyNumberFormat="1" applyFont="1" applyAlignment="1">
      <alignment horizontal="center" vertical="center"/>
    </xf>
    <xf numFmtId="14" fontId="0" fillId="34" borderId="0" xfId="43" applyNumberFormat="1" applyFont="1" applyFill="1" applyAlignment="1">
      <alignment horizontal="center" vertical="center"/>
    </xf>
    <xf numFmtId="0" fontId="0" fillId="0" borderId="0" xfId="43" applyNumberFormat="1" applyFont="1" applyAlignment="1">
      <alignment horizontal="center" vertical="center"/>
    </xf>
    <xf numFmtId="0" fontId="0" fillId="34" borderId="0" xfId="43" applyNumberFormat="1" applyFont="1" applyFill="1" applyAlignment="1">
      <alignment horizontal="center" vertical="center"/>
    </xf>
    <xf numFmtId="0" fontId="16" fillId="0" borderId="14" xfId="0" applyFont="1" applyBorder="1" applyAlignment="1">
      <alignment horizontal="center"/>
    </xf>
    <xf numFmtId="2" fontId="0" fillId="0" borderId="0" xfId="0" applyNumberFormat="1" applyAlignment="1">
      <alignment horizontal="center" vertical="center"/>
    </xf>
    <xf numFmtId="2" fontId="13" fillId="33" borderId="0" xfId="0" applyNumberFormat="1" applyFont="1" applyFill="1" applyAlignment="1">
      <alignment horizontal="center" vertical="center" wrapText="1"/>
    </xf>
    <xf numFmtId="2" fontId="0" fillId="0" borderId="0" xfId="43" applyNumberFormat="1" applyFont="1" applyAlignment="1">
      <alignment horizontal="center" vertical="center"/>
    </xf>
    <xf numFmtId="2" fontId="0" fillId="34" borderId="0" xfId="43" applyNumberFormat="1" applyFont="1" applyFill="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112">
    <dxf>
      <numFmt numFmtId="168" formatCode="&quot;₹&quot;\ #,##0"/>
    </dxf>
    <dxf>
      <numFmt numFmtId="169" formatCode="&quot;₹&quot;\ #,##0.00"/>
    </dxf>
    <dxf>
      <numFmt numFmtId="1" formatCode="0"/>
    </dxf>
    <dxf>
      <alignment horizontal="center"/>
    </dxf>
    <dxf>
      <alignment horizontal="center"/>
    </dxf>
    <dxf>
      <alignment horizontal="center"/>
    </dxf>
    <dxf>
      <font>
        <color theme="0"/>
      </font>
    </dxf>
    <dxf>
      <fill>
        <patternFill patternType="solid">
          <bgColor rgb="FF002060"/>
        </patternFill>
      </fill>
    </dxf>
    <dxf>
      <numFmt numFmtId="166" formatCode="_ &quot;₹&quot;\ * #,##0_ ;_ &quot;₹&quot;\ * \-#,##0_ ;_ &quot;₹&quot;\ * &quot;-&quot;??_ ;_ @_ "/>
    </dxf>
    <dxf>
      <alignment horizontal="center"/>
    </dxf>
    <dxf>
      <alignment horizontal="center"/>
    </dxf>
    <dxf>
      <alignment horizontal="center"/>
    </dxf>
    <dxf>
      <font>
        <color theme="0"/>
      </font>
    </dxf>
    <dxf>
      <fill>
        <patternFill patternType="solid">
          <bgColor rgb="FF002060"/>
        </patternFill>
      </fill>
    </dxf>
    <dxf>
      <numFmt numFmtId="164" formatCode="_ * #,##0_ ;_ * \-#,##0_ ;_ * &quot;-&quot;??_ ;_ @_ "/>
    </dxf>
    <dxf>
      <alignment horizontal="center"/>
    </dxf>
    <dxf>
      <alignment horizontal="center"/>
    </dxf>
    <dxf>
      <alignment horizontal="center"/>
    </dxf>
    <dxf>
      <font>
        <color theme="0"/>
      </font>
    </dxf>
    <dxf>
      <fill>
        <patternFill patternType="solid">
          <bgColor rgb="FF002060"/>
        </patternFill>
      </fill>
    </dxf>
    <dxf>
      <numFmt numFmtId="1" formatCode="0"/>
    </dxf>
    <dxf>
      <numFmt numFmtId="1" formatCode="0"/>
    </dxf>
    <dxf>
      <alignment horizontal="center"/>
    </dxf>
    <dxf>
      <alignment horizontal="center"/>
    </dxf>
    <dxf>
      <alignment horizontal="center"/>
    </dxf>
    <dxf>
      <font>
        <color theme="0"/>
      </font>
    </dxf>
    <dxf>
      <fill>
        <patternFill patternType="solid">
          <bgColor rgb="FF002060"/>
        </patternFill>
      </fill>
    </dxf>
    <dxf>
      <numFmt numFmtId="167" formatCode="0.0,&quot;K&quot;"/>
    </dxf>
    <dxf>
      <alignment horizontal="center"/>
    </dxf>
    <dxf>
      <alignment horizontal="center"/>
    </dxf>
    <dxf>
      <alignment horizontal="center"/>
    </dxf>
    <dxf>
      <font>
        <color theme="0"/>
      </font>
    </dxf>
    <dxf>
      <fill>
        <patternFill patternType="solid">
          <bgColor rgb="FF002060"/>
        </patternFill>
      </fill>
    </dxf>
    <dxf>
      <numFmt numFmtId="1" formatCode="0"/>
    </dxf>
    <dxf>
      <numFmt numFmtId="1" formatCode="0"/>
    </dxf>
    <dxf>
      <alignment horizontal="center"/>
    </dxf>
    <dxf>
      <alignment horizontal="center"/>
    </dxf>
    <dxf>
      <alignment horizontal="center"/>
    </dxf>
    <dxf>
      <font>
        <color theme="0"/>
      </font>
    </dxf>
    <dxf>
      <fill>
        <patternFill patternType="solid">
          <bgColor rgb="FF002060"/>
        </patternFill>
      </fill>
    </dxf>
    <dxf>
      <numFmt numFmtId="1" formatCode="0"/>
    </dxf>
    <dxf>
      <numFmt numFmtId="1" formatCode="0"/>
    </dxf>
    <dxf>
      <alignment horizontal="center"/>
    </dxf>
    <dxf>
      <alignment horizontal="center"/>
    </dxf>
    <dxf>
      <alignment horizontal="center"/>
    </dxf>
    <dxf>
      <font>
        <color theme="0"/>
      </font>
    </dxf>
    <dxf>
      <fill>
        <patternFill patternType="solid">
          <bgColor rgb="FF002060"/>
        </patternFill>
      </fill>
    </dxf>
    <dxf>
      <numFmt numFmtId="0" formatCode="General"/>
    </dxf>
    <dxf>
      <numFmt numFmtId="0" formatCode="General"/>
    </dxf>
    <dxf>
      <alignment horizontal="center"/>
    </dxf>
    <dxf>
      <alignment horizontal="center"/>
    </dxf>
    <dxf>
      <alignment horizontal="center"/>
    </dxf>
    <dxf>
      <font>
        <color theme="0"/>
      </font>
    </dxf>
    <dxf>
      <fill>
        <patternFill patternType="solid">
          <bgColor rgb="FF002060"/>
        </patternFill>
      </fill>
    </dxf>
    <dxf>
      <numFmt numFmtId="166" formatCode="_ &quot;₹&quot;\ * #,##0_ ;_ &quot;₹&quot;\ * \-#,##0_ ;_ &quot;₹&quot;\ * &quot;-&quot;??_ ;_ @_ "/>
    </dxf>
    <dxf>
      <alignment horizontal="center"/>
    </dxf>
    <dxf>
      <alignment horizontal="center"/>
    </dxf>
    <dxf>
      <alignment horizontal="center"/>
    </dxf>
    <dxf>
      <font>
        <color theme="0"/>
      </font>
    </dxf>
    <dxf>
      <fill>
        <patternFill patternType="solid">
          <bgColor rgb="FF002060"/>
        </patternFill>
      </fill>
    </dxf>
    <dxf>
      <numFmt numFmtId="19" formatCode="dd/mm/yyyy"/>
    </dxf>
    <dxf>
      <numFmt numFmtId="1" formatCode="0"/>
    </dxf>
    <dxf>
      <alignment horizontal="center"/>
    </dxf>
    <dxf>
      <alignment horizontal="center"/>
    </dxf>
    <dxf>
      <alignment horizontal="center"/>
    </dxf>
    <dxf>
      <font>
        <color theme="0"/>
      </font>
    </dxf>
    <dxf>
      <fill>
        <patternFill patternType="solid">
          <bgColor rgb="FF002060"/>
        </patternFill>
      </fill>
    </dxf>
    <dxf>
      <numFmt numFmtId="166" formatCode="_ &quot;₹&quot;\ * #,##0_ ;_ &quot;₹&quot;\ * \-#,##0_ ;_ &quot;₹&quot;\ * &quot;-&quot;??_ ;_ @_ "/>
    </dxf>
    <dxf>
      <alignment horizontal="center"/>
    </dxf>
    <dxf>
      <alignment horizontal="center"/>
    </dxf>
    <dxf>
      <alignment horizontal="center"/>
    </dxf>
    <dxf>
      <font>
        <color theme="0"/>
      </font>
    </dxf>
    <dxf>
      <fill>
        <patternFill patternType="solid">
          <bgColor rgb="FF002060"/>
        </patternFill>
      </fill>
    </dxf>
    <dxf>
      <numFmt numFmtId="168" formatCode="&quot;₹&quot;\ #,##0"/>
    </dxf>
    <dxf>
      <numFmt numFmtId="1" formatCode="0"/>
    </dxf>
    <dxf>
      <alignment horizontal="center"/>
    </dxf>
    <dxf>
      <alignment horizontal="center"/>
    </dxf>
    <dxf>
      <alignment horizontal="center"/>
    </dxf>
    <dxf>
      <font>
        <color theme="0"/>
      </font>
    </dxf>
    <dxf>
      <fill>
        <patternFill patternType="solid">
          <bgColor rgb="FF002060"/>
        </patternFill>
      </fil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_ [$₹-4009]\ * #,##0.00_ ;_ [$₹-4009]\ * \-#,##0.00_ ;_ [$₹-4009]\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theme="3" tint="-0.249977111117893"/>
        </patternFill>
      </fill>
      <alignment horizontal="center" vertical="center" textRotation="0" wrapText="1" indent="0" justifyLastLine="0" shrinkToFit="0" readingOrder="0"/>
    </dxf>
  </dxfs>
  <tableStyles count="0" defaultTableStyle="TableStyleMedium2" defaultPivotStyle="PivotStyleLight16"/>
  <colors>
    <mruColors>
      <color rgb="FF8D7EF3"/>
      <color rgb="FF3333CC"/>
      <color rgb="FFC25E8B"/>
      <color rgb="FF0000FF"/>
      <color rgb="FFE494DE"/>
      <color rgb="FFF1F0F5"/>
      <color rgb="FF723AB0"/>
      <color rgb="FF783DB9"/>
      <color rgb="FF723CBA"/>
      <color rgb="FF773F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Analysis.xlsx]Pivottable!PivotTable4</c:name>
    <c:fmtId val="22"/>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8D7EF3"/>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100000">
                <a:schemeClr val="bg1">
                  <a:lumMod val="0"/>
                  <a:lumOff val="100000"/>
                </a:schemeClr>
              </a:gs>
              <a:gs pos="0">
                <a:srgbClr val="C25E8B">
                  <a:lumMod val="37000"/>
                  <a:lumOff val="63000"/>
                </a:srgb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8D7EF3"/>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100000">
                <a:schemeClr val="bg1">
                  <a:lumMod val="0"/>
                  <a:lumOff val="100000"/>
                </a:schemeClr>
              </a:gs>
              <a:gs pos="0">
                <a:srgbClr val="C25E8B">
                  <a:lumMod val="37000"/>
                  <a:lumOff val="63000"/>
                </a:srgb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8D7EF3"/>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100000">
                <a:schemeClr val="bg1">
                  <a:lumMod val="0"/>
                  <a:lumOff val="100000"/>
                </a:schemeClr>
              </a:gs>
              <a:gs pos="0">
                <a:srgbClr val="C25E8B">
                  <a:lumMod val="37000"/>
                  <a:lumOff val="63000"/>
                </a:srgb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8D7EF3"/>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100000">
                <a:schemeClr val="bg1">
                  <a:lumMod val="0"/>
                  <a:lumOff val="100000"/>
                </a:schemeClr>
              </a:gs>
              <a:gs pos="0">
                <a:srgbClr val="C25E8B">
                  <a:lumMod val="37000"/>
                  <a:lumOff val="63000"/>
                </a:srgb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8D7EF3"/>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100000">
                <a:schemeClr val="bg1">
                  <a:lumMod val="0"/>
                  <a:lumOff val="100000"/>
                </a:schemeClr>
              </a:gs>
              <a:gs pos="0">
                <a:srgbClr val="C25E8B">
                  <a:lumMod val="37000"/>
                  <a:lumOff val="63000"/>
                </a:srgb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rgbClr val="8D7EF3"/>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100000">
                <a:schemeClr val="bg1">
                  <a:lumMod val="0"/>
                  <a:lumOff val="100000"/>
                </a:schemeClr>
              </a:gs>
              <a:gs pos="0">
                <a:srgbClr val="C25E8B">
                  <a:lumMod val="37000"/>
                  <a:lumOff val="63000"/>
                </a:srgb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100000">
                <a:schemeClr val="bg1">
                  <a:lumMod val="0"/>
                  <a:lumOff val="100000"/>
                </a:schemeClr>
              </a:gs>
              <a:gs pos="0">
                <a:srgbClr val="C25E8B">
                  <a:lumMod val="37000"/>
                  <a:lumOff val="63000"/>
                </a:srgbClr>
              </a:gs>
            </a:gsLst>
            <a:lin ang="5400000" scaled="1"/>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138065606967668E-2"/>
          <c:y val="0.14865904919779765"/>
          <c:w val="0.95488690318204605"/>
          <c:h val="0.71500437445319331"/>
        </c:manualLayout>
      </c:layout>
      <c:areaChart>
        <c:grouping val="standard"/>
        <c:varyColors val="0"/>
        <c:ser>
          <c:idx val="0"/>
          <c:order val="0"/>
          <c:tx>
            <c:strRef>
              <c:f>Pivottable!$N$5</c:f>
              <c:strCache>
                <c:ptCount val="1"/>
                <c:pt idx="0">
                  <c:v>Sum of Total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Pivottable!$N$6:$N$18</c:f>
              <c:numCache>
                <c:formatCode>0.0,"K"</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extLst>
            <c:ext xmlns:c16="http://schemas.microsoft.com/office/drawing/2014/chart" uri="{C3380CC4-5D6E-409C-BE32-E72D297353CC}">
              <c16:uniqueId val="{00000000-EAB1-4A1B-83DC-389F8FBEC32E}"/>
            </c:ext>
          </c:extLst>
        </c:ser>
        <c:ser>
          <c:idx val="1"/>
          <c:order val="1"/>
          <c:tx>
            <c:strRef>
              <c:f>Pivottable!$O$5</c:f>
              <c:strCache>
                <c:ptCount val="1"/>
                <c:pt idx="0">
                  <c:v>Sum of Total Amount2</c:v>
                </c:pt>
              </c:strCache>
            </c:strRef>
          </c:tx>
          <c:spPr>
            <a:gradFill rotWithShape="1">
              <a:gsLst>
                <a:gs pos="100000">
                  <a:schemeClr val="bg1">
                    <a:lumMod val="0"/>
                    <a:lumOff val="100000"/>
                  </a:schemeClr>
                </a:gs>
                <a:gs pos="0">
                  <a:srgbClr val="C25E8B">
                    <a:lumMod val="37000"/>
                    <a:lumOff val="63000"/>
                  </a:srgbClr>
                </a:gs>
              </a:gsLst>
              <a:lin ang="5400000" scaled="1"/>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Pivottable!$O$6:$O$18</c:f>
              <c:numCache>
                <c:formatCode>0.0,"K"</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extLst>
            <c:ext xmlns:c16="http://schemas.microsoft.com/office/drawing/2014/chart" uri="{C3380CC4-5D6E-409C-BE32-E72D297353CC}">
              <c16:uniqueId val="{00000001-EAB1-4A1B-83DC-389F8FBEC32E}"/>
            </c:ext>
          </c:extLst>
        </c:ser>
        <c:dLbls>
          <c:showLegendKey val="0"/>
          <c:showVal val="0"/>
          <c:showCatName val="0"/>
          <c:showSerName val="0"/>
          <c:showPercent val="0"/>
          <c:showBubbleSize val="0"/>
        </c:dLbls>
        <c:axId val="574990552"/>
        <c:axId val="574995232"/>
      </c:areaChart>
      <c:catAx>
        <c:axId val="574990552"/>
        <c:scaling>
          <c:orientation val="minMax"/>
        </c:scaling>
        <c:delete val="1"/>
        <c:axPos val="b"/>
        <c:numFmt formatCode="General" sourceLinked="1"/>
        <c:majorTickMark val="none"/>
        <c:minorTickMark val="none"/>
        <c:tickLblPos val="nextTo"/>
        <c:crossAx val="574995232"/>
        <c:crosses val="autoZero"/>
        <c:auto val="1"/>
        <c:lblAlgn val="ctr"/>
        <c:lblOffset val="100"/>
        <c:noMultiLvlLbl val="0"/>
      </c:catAx>
      <c:valAx>
        <c:axId val="574995232"/>
        <c:scaling>
          <c:orientation val="minMax"/>
        </c:scaling>
        <c:delete val="1"/>
        <c:axPos val="l"/>
        <c:numFmt formatCode="0.0,&quot;K&quot;" sourceLinked="1"/>
        <c:majorTickMark val="none"/>
        <c:minorTickMark val="none"/>
        <c:tickLblPos val="nextTo"/>
        <c:crossAx val="574990552"/>
        <c:crosses val="autoZero"/>
        <c:crossBetween val="midCat"/>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a:solidFill>
            <a:schemeClr val="bg1">
              <a:lumMod val="50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Analysis.xlsx]Pivottable!PivotTable5</c:name>
    <c:fmtId val="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25E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s>
    <c:plotArea>
      <c:layout>
        <c:manualLayout>
          <c:layoutTarget val="inner"/>
          <c:xMode val="edge"/>
          <c:yMode val="edge"/>
          <c:x val="5.2287591484570857E-2"/>
          <c:y val="7.8239588718508432E-2"/>
          <c:w val="0.8954248170308583"/>
          <c:h val="0.8565607540160679"/>
        </c:manualLayout>
      </c:layout>
      <c:barChart>
        <c:barDir val="bar"/>
        <c:grouping val="clustered"/>
        <c:varyColors val="0"/>
        <c:ser>
          <c:idx val="0"/>
          <c:order val="0"/>
          <c:tx>
            <c:strRef>
              <c:f>Pivottable!$V$3</c:f>
              <c:strCache>
                <c:ptCount val="1"/>
                <c:pt idx="0">
                  <c:v>Total</c:v>
                </c:pt>
              </c:strCache>
            </c:strRef>
          </c:tx>
          <c:spPr>
            <a:solidFill>
              <a:srgbClr val="C25E8B"/>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3-803F-4F2C-AA39-276EB135DB7A}"/>
              </c:ext>
            </c:extLst>
          </c:dPt>
          <c:cat>
            <c:strRef>
              <c:f>Pivottable!$U$4:$U$6</c:f>
              <c:strCache>
                <c:ptCount val="2"/>
                <c:pt idx="0">
                  <c:v>Female</c:v>
                </c:pt>
                <c:pt idx="1">
                  <c:v>Male</c:v>
                </c:pt>
              </c:strCache>
            </c:strRef>
          </c:cat>
          <c:val>
            <c:numRef>
              <c:f>Pivottable!$V$4:$V$6</c:f>
              <c:numCache>
                <c:formatCode>_ "₹"\ * #,##0_ ;_ "₹"\ * \-#,##0_ ;_ "₹"\ * "-"??_ ;_ @_ </c:formatCode>
                <c:ptCount val="2"/>
                <c:pt idx="0">
                  <c:v>232840</c:v>
                </c:pt>
                <c:pt idx="1">
                  <c:v>223160</c:v>
                </c:pt>
              </c:numCache>
            </c:numRef>
          </c:val>
          <c:extLst>
            <c:ext xmlns:c16="http://schemas.microsoft.com/office/drawing/2014/chart" uri="{C3380CC4-5D6E-409C-BE32-E72D297353CC}">
              <c16:uniqueId val="{00000000-803F-4F2C-AA39-276EB135DB7A}"/>
            </c:ext>
          </c:extLst>
        </c:ser>
        <c:dLbls>
          <c:showLegendKey val="0"/>
          <c:showVal val="0"/>
          <c:showCatName val="0"/>
          <c:showSerName val="0"/>
          <c:showPercent val="0"/>
          <c:showBubbleSize val="0"/>
        </c:dLbls>
        <c:gapWidth val="150"/>
        <c:axId val="643819704"/>
        <c:axId val="643822944"/>
      </c:barChart>
      <c:valAx>
        <c:axId val="643822944"/>
        <c:scaling>
          <c:orientation val="minMax"/>
        </c:scaling>
        <c:delete val="1"/>
        <c:axPos val="b"/>
        <c:numFmt formatCode="_ &quot;₹&quot;\ * #,##0_ ;_ &quot;₹&quot;\ * \-#,##0_ ;_ &quot;₹&quot;\ * &quot;-&quot;??_ ;_ @_ " sourceLinked="1"/>
        <c:majorTickMark val="out"/>
        <c:minorTickMark val="none"/>
        <c:tickLblPos val="nextTo"/>
        <c:crossAx val="643819704"/>
        <c:crosses val="autoZero"/>
        <c:crossBetween val="between"/>
      </c:valAx>
      <c:catAx>
        <c:axId val="643819704"/>
        <c:scaling>
          <c:orientation val="minMax"/>
        </c:scaling>
        <c:delete val="1"/>
        <c:axPos val="l"/>
        <c:numFmt formatCode="General" sourceLinked="1"/>
        <c:majorTickMark val="out"/>
        <c:minorTickMark val="none"/>
        <c:tickLblPos val="nextTo"/>
        <c:crossAx val="643822944"/>
        <c:crosses val="autoZero"/>
        <c:auto val="1"/>
        <c:lblAlgn val="ctr"/>
        <c:lblOffset val="100"/>
        <c:noMultiLvlLbl val="0"/>
      </c:catAx>
      <c:spPr>
        <a:noFill/>
        <a:ln>
          <a:noFill/>
        </a:ln>
        <a:effectLst>
          <a:glow rad="330200">
            <a:schemeClr val="accent1">
              <a:alpha val="74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Analysis.xlsx]Pivottable!PivotTable8</c:name>
    <c:fmtId val="38"/>
  </c:pivotSource>
  <c:chart>
    <c:autoTitleDeleted val="0"/>
    <c:pivotFmts>
      <c:pivotFmt>
        <c:idx val="0"/>
        <c:spPr>
          <a:gradFill flip="none" rotWithShape="1">
            <a:gsLst>
              <a:gs pos="0">
                <a:srgbClr val="E494DE">
                  <a:shade val="30000"/>
                  <a:satMod val="115000"/>
                </a:srgbClr>
              </a:gs>
              <a:gs pos="50000">
                <a:srgbClr val="E494DE">
                  <a:shade val="67500"/>
                  <a:satMod val="115000"/>
                </a:srgbClr>
              </a:gs>
              <a:gs pos="100000">
                <a:srgbClr val="E494DE">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Pivottable!$AD$3:$AD$4</c:f>
              <c:strCache>
                <c:ptCount val="1"/>
                <c:pt idx="0">
                  <c:v>Female</c:v>
                </c:pt>
              </c:strCache>
            </c:strRef>
          </c:tx>
          <c:spPr>
            <a:gradFill flip="none" rotWithShape="1">
              <a:gsLst>
                <a:gs pos="0">
                  <a:srgbClr val="E494DE">
                    <a:shade val="30000"/>
                    <a:satMod val="115000"/>
                  </a:srgbClr>
                </a:gs>
                <a:gs pos="50000">
                  <a:srgbClr val="E494DE">
                    <a:shade val="67500"/>
                    <a:satMod val="115000"/>
                  </a:srgbClr>
                </a:gs>
                <a:gs pos="100000">
                  <a:srgbClr val="E494DE">
                    <a:shade val="100000"/>
                    <a:satMod val="115000"/>
                  </a:srgbClr>
                </a:gs>
              </a:gsLst>
              <a:lin ang="0" scaled="1"/>
              <a:tileRect/>
            </a:gradFill>
            <a:ln>
              <a:noFill/>
            </a:ln>
            <a:effectLst/>
          </c:spPr>
          <c:invertIfNegative val="0"/>
          <c:cat>
            <c:strRef>
              <c:f>Pivottable!$AC$5:$AC$8</c:f>
              <c:strCache>
                <c:ptCount val="3"/>
                <c:pt idx="0">
                  <c:v>Beauty</c:v>
                </c:pt>
                <c:pt idx="1">
                  <c:v>Clothing</c:v>
                </c:pt>
                <c:pt idx="2">
                  <c:v>Electronics</c:v>
                </c:pt>
              </c:strCache>
            </c:strRef>
          </c:cat>
          <c:val>
            <c:numRef>
              <c:f>Pivottable!$AD$5:$AD$8</c:f>
              <c:numCache>
                <c:formatCode>0</c:formatCode>
                <c:ptCount val="3"/>
                <c:pt idx="0">
                  <c:v>166</c:v>
                </c:pt>
                <c:pt idx="1">
                  <c:v>174</c:v>
                </c:pt>
                <c:pt idx="2">
                  <c:v>170</c:v>
                </c:pt>
              </c:numCache>
            </c:numRef>
          </c:val>
          <c:extLst>
            <c:ext xmlns:c16="http://schemas.microsoft.com/office/drawing/2014/chart" uri="{C3380CC4-5D6E-409C-BE32-E72D297353CC}">
              <c16:uniqueId val="{00000000-E67C-4E0F-92AB-CF9633DF1813}"/>
            </c:ext>
          </c:extLst>
        </c:ser>
        <c:ser>
          <c:idx val="1"/>
          <c:order val="1"/>
          <c:tx>
            <c:strRef>
              <c:f>Pivottable!$AE$3:$AE$4</c:f>
              <c:strCache>
                <c:ptCount val="1"/>
                <c:pt idx="0">
                  <c:v>Male</c:v>
                </c:pt>
              </c:strCache>
            </c:strRef>
          </c:tx>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0" scaled="1"/>
              <a:tileRect/>
            </a:gradFill>
            <a:ln>
              <a:noFill/>
            </a:ln>
            <a:effectLst/>
          </c:spPr>
          <c:invertIfNegative val="0"/>
          <c:cat>
            <c:strRef>
              <c:f>Pivottable!$AC$5:$AC$8</c:f>
              <c:strCache>
                <c:ptCount val="3"/>
                <c:pt idx="0">
                  <c:v>Beauty</c:v>
                </c:pt>
                <c:pt idx="1">
                  <c:v>Clothing</c:v>
                </c:pt>
                <c:pt idx="2">
                  <c:v>Electronics</c:v>
                </c:pt>
              </c:strCache>
            </c:strRef>
          </c:cat>
          <c:val>
            <c:numRef>
              <c:f>Pivottable!$AE$5:$AE$8</c:f>
              <c:numCache>
                <c:formatCode>0</c:formatCode>
                <c:ptCount val="3"/>
                <c:pt idx="0">
                  <c:v>141</c:v>
                </c:pt>
                <c:pt idx="1">
                  <c:v>177</c:v>
                </c:pt>
                <c:pt idx="2">
                  <c:v>172</c:v>
                </c:pt>
              </c:numCache>
            </c:numRef>
          </c:val>
          <c:extLst>
            <c:ext xmlns:c16="http://schemas.microsoft.com/office/drawing/2014/chart" uri="{C3380CC4-5D6E-409C-BE32-E72D297353CC}">
              <c16:uniqueId val="{00000001-E67C-4E0F-92AB-CF9633DF1813}"/>
            </c:ext>
          </c:extLst>
        </c:ser>
        <c:dLbls>
          <c:showLegendKey val="0"/>
          <c:showVal val="0"/>
          <c:showCatName val="0"/>
          <c:showSerName val="0"/>
          <c:showPercent val="0"/>
          <c:showBubbleSize val="0"/>
        </c:dLbls>
        <c:gapWidth val="219"/>
        <c:overlap val="-27"/>
        <c:axId val="680448056"/>
        <c:axId val="680448416"/>
      </c:barChart>
      <c:catAx>
        <c:axId val="680448056"/>
        <c:scaling>
          <c:orientation val="minMax"/>
        </c:scaling>
        <c:delete val="1"/>
        <c:axPos val="b"/>
        <c:numFmt formatCode="General" sourceLinked="1"/>
        <c:majorTickMark val="none"/>
        <c:minorTickMark val="none"/>
        <c:tickLblPos val="nextTo"/>
        <c:crossAx val="680448416"/>
        <c:crosses val="autoZero"/>
        <c:auto val="1"/>
        <c:lblAlgn val="ctr"/>
        <c:lblOffset val="100"/>
        <c:noMultiLvlLbl val="0"/>
      </c:catAx>
      <c:valAx>
        <c:axId val="680448416"/>
        <c:scaling>
          <c:orientation val="minMax"/>
        </c:scaling>
        <c:delete val="1"/>
        <c:axPos val="l"/>
        <c:numFmt formatCode="0" sourceLinked="1"/>
        <c:majorTickMark val="none"/>
        <c:minorTickMark val="none"/>
        <c:tickLblPos val="nextTo"/>
        <c:crossAx val="68044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Analysis.xlsx]Pivottable!PivotTable9</c:name>
    <c:fmtId val="7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Pivottable!$AJ$3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52-4B95-93B1-4A872A3F30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52-4B95-93B1-4A872A3F30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52-4B95-93B1-4A872A3F3070}"/>
              </c:ext>
            </c:extLst>
          </c:dPt>
          <c:cat>
            <c:strRef>
              <c:f>Pivottable!$AI$4:$AI$7</c:f>
              <c:strCache>
                <c:ptCount val="3"/>
                <c:pt idx="0">
                  <c:v>Beauty</c:v>
                </c:pt>
                <c:pt idx="1">
                  <c:v>Clothing</c:v>
                </c:pt>
                <c:pt idx="2">
                  <c:v>Electronics</c:v>
                </c:pt>
              </c:strCache>
            </c:strRef>
          </c:cat>
          <c:val>
            <c:numRef>
              <c:f>Pivottable!$AJ$4:$AJ$7</c:f>
              <c:numCache>
                <c:formatCode>0</c:formatCode>
                <c:ptCount val="3"/>
                <c:pt idx="0">
                  <c:v>771</c:v>
                </c:pt>
                <c:pt idx="1">
                  <c:v>894</c:v>
                </c:pt>
                <c:pt idx="2">
                  <c:v>849</c:v>
                </c:pt>
              </c:numCache>
            </c:numRef>
          </c:val>
          <c:extLst>
            <c:ext xmlns:c16="http://schemas.microsoft.com/office/drawing/2014/chart" uri="{C3380CC4-5D6E-409C-BE32-E72D297353CC}">
              <c16:uniqueId val="{00000000-7B9E-4D69-8E9C-F6C5F2FA41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Analysis.xlsx]Pivottable!PivotTable10</c:name>
    <c:fmtId val="9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Pivottable!$AP$3</c:f>
              <c:strCache>
                <c:ptCount val="1"/>
                <c:pt idx="0">
                  <c:v>Total</c:v>
                </c:pt>
              </c:strCache>
            </c:strRef>
          </c:tx>
          <c:spPr>
            <a:solidFill>
              <a:schemeClr val="accent1"/>
            </a:solidFill>
            <a:ln>
              <a:noFill/>
            </a:ln>
            <a:effectLst/>
          </c:spPr>
          <c:invertIfNegative val="0"/>
          <c:cat>
            <c:strRef>
              <c:f>Pivottable!$AO$4:$AO$7</c:f>
              <c:strCache>
                <c:ptCount val="3"/>
                <c:pt idx="0">
                  <c:v>Beauty</c:v>
                </c:pt>
                <c:pt idx="1">
                  <c:v>Clothing</c:v>
                </c:pt>
                <c:pt idx="2">
                  <c:v>Electronics</c:v>
                </c:pt>
              </c:strCache>
            </c:strRef>
          </c:cat>
          <c:val>
            <c:numRef>
              <c:f>Pivottable!$AP$4:$AP$7</c:f>
              <c:numCache>
                <c:formatCode>"₹"\ #,##0</c:formatCode>
                <c:ptCount val="3"/>
                <c:pt idx="0">
                  <c:v>143515</c:v>
                </c:pt>
                <c:pt idx="1">
                  <c:v>155580</c:v>
                </c:pt>
                <c:pt idx="2">
                  <c:v>156905</c:v>
                </c:pt>
              </c:numCache>
            </c:numRef>
          </c:val>
          <c:extLst>
            <c:ext xmlns:c16="http://schemas.microsoft.com/office/drawing/2014/chart" uri="{C3380CC4-5D6E-409C-BE32-E72D297353CC}">
              <c16:uniqueId val="{00000000-5D79-445D-9208-581CF85A6A1D}"/>
            </c:ext>
          </c:extLst>
        </c:ser>
        <c:dLbls>
          <c:showLegendKey val="0"/>
          <c:showVal val="0"/>
          <c:showCatName val="0"/>
          <c:showSerName val="0"/>
          <c:showPercent val="0"/>
          <c:showBubbleSize val="0"/>
        </c:dLbls>
        <c:gapWidth val="219"/>
        <c:overlap val="-27"/>
        <c:axId val="614979200"/>
        <c:axId val="614982800"/>
      </c:barChart>
      <c:catAx>
        <c:axId val="61497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82800"/>
        <c:crosses val="autoZero"/>
        <c:auto val="1"/>
        <c:lblAlgn val="ctr"/>
        <c:lblOffset val="100"/>
        <c:noMultiLvlLbl val="0"/>
      </c:catAx>
      <c:valAx>
        <c:axId val="614982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7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Analysis.xlsx]Pivottable!PivotTable7</c:name>
    <c:fmtId val="9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Pivottable!$AT$3</c:f>
              <c:strCache>
                <c:ptCount val="1"/>
                <c:pt idx="0">
                  <c:v>Total</c:v>
                </c:pt>
              </c:strCache>
            </c:strRef>
          </c:tx>
          <c:spPr>
            <a:ln w="28575" cap="rnd">
              <a:solidFill>
                <a:schemeClr val="accent1"/>
              </a:solidFill>
              <a:round/>
            </a:ln>
            <a:effectLst/>
          </c:spPr>
          <c:marker>
            <c:symbol val="none"/>
          </c:marker>
          <c:cat>
            <c:strRef>
              <c:f>Pivottable!$AS$4:$AS$7</c:f>
              <c:strCache>
                <c:ptCount val="3"/>
                <c:pt idx="0">
                  <c:v>Beauty</c:v>
                </c:pt>
                <c:pt idx="1">
                  <c:v>Clothing</c:v>
                </c:pt>
                <c:pt idx="2">
                  <c:v>Electronics</c:v>
                </c:pt>
              </c:strCache>
            </c:strRef>
          </c:cat>
          <c:val>
            <c:numRef>
              <c:f>Pivottable!$AT$4:$AT$7</c:f>
              <c:numCache>
                <c:formatCode>"₹"\ #,##0</c:formatCode>
                <c:ptCount val="3"/>
                <c:pt idx="0">
                  <c:v>184.05537459283389</c:v>
                </c:pt>
                <c:pt idx="1">
                  <c:v>174.28774928774928</c:v>
                </c:pt>
                <c:pt idx="2">
                  <c:v>181.90058479532163</c:v>
                </c:pt>
              </c:numCache>
            </c:numRef>
          </c:val>
          <c:smooth val="0"/>
          <c:extLst>
            <c:ext xmlns:c16="http://schemas.microsoft.com/office/drawing/2014/chart" uri="{C3380CC4-5D6E-409C-BE32-E72D297353CC}">
              <c16:uniqueId val="{00000000-541F-424E-B84B-B0C1E4616542}"/>
            </c:ext>
          </c:extLst>
        </c:ser>
        <c:dLbls>
          <c:showLegendKey val="0"/>
          <c:showVal val="0"/>
          <c:showCatName val="0"/>
          <c:showSerName val="0"/>
          <c:showPercent val="0"/>
          <c:showBubbleSize val="0"/>
        </c:dLbls>
        <c:smooth val="0"/>
        <c:axId val="614991800"/>
        <c:axId val="614991080"/>
      </c:lineChart>
      <c:catAx>
        <c:axId val="614991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91080"/>
        <c:crosses val="autoZero"/>
        <c:auto val="1"/>
        <c:lblAlgn val="ctr"/>
        <c:lblOffset val="100"/>
        <c:noMultiLvlLbl val="0"/>
      </c:catAx>
      <c:valAx>
        <c:axId val="614991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91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Analysis.xlsx]Pivottable!PivotTable5</c:name>
    <c:fmtId val="1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25E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rgbClr val="C25E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rgbClr val="C25E8B"/>
          </a:solidFill>
          <a:ln>
            <a:noFill/>
          </a:ln>
          <a:effectLst>
            <a:glow rad="38100">
              <a:schemeClr val="accent1">
                <a:alpha val="40000"/>
              </a:schemeClr>
            </a:glow>
            <a:outerShdw blurRad="50800" dir="5400000" sx="67000" sy="67000" algn="ctr"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a:glow rad="38100">
              <a:schemeClr val="accent1">
                <a:alpha val="40000"/>
              </a:schemeClr>
            </a:glow>
            <a:outerShdw blurRad="50800" dir="5400000" sx="67000" sy="67000" algn="ctr" rotWithShape="0">
              <a:srgbClr val="000000">
                <a:alpha val="60000"/>
              </a:srgbClr>
            </a:outerShdw>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Pivottable!$V$3</c:f>
              <c:strCache>
                <c:ptCount val="1"/>
                <c:pt idx="0">
                  <c:v>Total</c:v>
                </c:pt>
              </c:strCache>
            </c:strRef>
          </c:tx>
          <c:spPr>
            <a:solidFill>
              <a:srgbClr val="C25E8B"/>
            </a:solidFill>
            <a:ln>
              <a:noFill/>
            </a:ln>
            <a:effectLst>
              <a:glow rad="38100">
                <a:schemeClr val="accent1">
                  <a:alpha val="40000"/>
                </a:schemeClr>
              </a:glow>
              <a:outerShdw blurRad="50800" dir="5400000" sx="67000" sy="67000" algn="ctr" rotWithShape="0">
                <a:srgbClr val="000000">
                  <a:alpha val="60000"/>
                </a:srgbClr>
              </a:outerShdw>
            </a:effectLst>
          </c:spPr>
          <c:invertIfNegative val="0"/>
          <c:dPt>
            <c:idx val="1"/>
            <c:invertIfNegative val="0"/>
            <c:bubble3D val="0"/>
            <c:spPr>
              <a:solidFill>
                <a:srgbClr val="0070C0"/>
              </a:solidFill>
              <a:ln>
                <a:noFill/>
              </a:ln>
              <a:effectLst>
                <a:glow rad="38100">
                  <a:schemeClr val="accent1">
                    <a:alpha val="40000"/>
                  </a:schemeClr>
                </a:glow>
                <a:outerShdw blurRad="50800" dir="5400000" sx="67000" sy="67000" algn="ctr" rotWithShape="0">
                  <a:srgbClr val="000000">
                    <a:alpha val="60000"/>
                  </a:srgbClr>
                </a:outerShdw>
              </a:effectLst>
            </c:spPr>
            <c:extLst>
              <c:ext xmlns:c16="http://schemas.microsoft.com/office/drawing/2014/chart" uri="{C3380CC4-5D6E-409C-BE32-E72D297353CC}">
                <c16:uniqueId val="{00000001-46EB-4A9C-B275-F57DEC4C666E}"/>
              </c:ext>
            </c:extLst>
          </c:dPt>
          <c:cat>
            <c:strRef>
              <c:f>Pivottable!$U$4:$U$6</c:f>
              <c:strCache>
                <c:ptCount val="2"/>
                <c:pt idx="0">
                  <c:v>Female</c:v>
                </c:pt>
                <c:pt idx="1">
                  <c:v>Male</c:v>
                </c:pt>
              </c:strCache>
            </c:strRef>
          </c:cat>
          <c:val>
            <c:numRef>
              <c:f>Pivottable!$V$4:$V$6</c:f>
              <c:numCache>
                <c:formatCode>_ "₹"\ * #,##0_ ;_ "₹"\ * \-#,##0_ ;_ "₹"\ * "-"??_ ;_ @_ </c:formatCode>
                <c:ptCount val="2"/>
                <c:pt idx="0">
                  <c:v>232840</c:v>
                </c:pt>
                <c:pt idx="1">
                  <c:v>223160</c:v>
                </c:pt>
              </c:numCache>
            </c:numRef>
          </c:val>
          <c:extLst>
            <c:ext xmlns:c16="http://schemas.microsoft.com/office/drawing/2014/chart" uri="{C3380CC4-5D6E-409C-BE32-E72D297353CC}">
              <c16:uniqueId val="{00000002-46EB-4A9C-B275-F57DEC4C666E}"/>
            </c:ext>
          </c:extLst>
        </c:ser>
        <c:dLbls>
          <c:showLegendKey val="0"/>
          <c:showVal val="0"/>
          <c:showCatName val="0"/>
          <c:showSerName val="0"/>
          <c:showPercent val="0"/>
          <c:showBubbleSize val="0"/>
        </c:dLbls>
        <c:gapWidth val="150"/>
        <c:axId val="643819704"/>
        <c:axId val="643822944"/>
      </c:barChart>
      <c:valAx>
        <c:axId val="643822944"/>
        <c:scaling>
          <c:orientation val="minMax"/>
        </c:scaling>
        <c:delete val="1"/>
        <c:axPos val="l"/>
        <c:numFmt formatCode="_ &quot;₹&quot;\ * #,##0_ ;_ &quot;₹&quot;\ * \-#,##0_ ;_ &quot;₹&quot;\ * &quot;-&quot;??_ ;_ @_ " sourceLinked="1"/>
        <c:majorTickMark val="out"/>
        <c:minorTickMark val="none"/>
        <c:tickLblPos val="nextTo"/>
        <c:crossAx val="643819704"/>
        <c:crosses val="autoZero"/>
        <c:crossBetween val="between"/>
      </c:valAx>
      <c:catAx>
        <c:axId val="643819704"/>
        <c:scaling>
          <c:orientation val="minMax"/>
        </c:scaling>
        <c:delete val="1"/>
        <c:axPos val="b"/>
        <c:numFmt formatCode="General" sourceLinked="1"/>
        <c:majorTickMark val="out"/>
        <c:minorTickMark val="none"/>
        <c:tickLblPos val="nextTo"/>
        <c:crossAx val="643822944"/>
        <c:crosses val="autoZero"/>
        <c:auto val="1"/>
        <c:lblAlgn val="ctr"/>
        <c:lblOffset val="100"/>
        <c:noMultiLvlLbl val="0"/>
      </c:catAx>
      <c:spPr>
        <a:noFill/>
        <a:ln>
          <a:noFill/>
        </a:ln>
        <a:effectLst>
          <a:glow rad="330200">
            <a:schemeClr val="accent1">
              <a:alpha val="74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E494DE">
            <a:alpha val="0"/>
            <a:lumMod val="96000"/>
            <a:lumOff val="4000"/>
          </a:srgbClr>
        </a:gs>
        <a:gs pos="100000">
          <a:schemeClr val="accent5">
            <a:lumMod val="60000"/>
            <a:lumOff val="40000"/>
          </a:schemeClr>
        </a:gs>
      </a:gsLst>
      <a:lin ang="5400000" scaled="1"/>
    </a:gradFill>
    <a:ln w="9525" cap="flat" cmpd="sng" algn="ctr">
      <a:solidFill>
        <a:schemeClr val="tx1">
          <a:lumMod val="15000"/>
          <a:lumOff val="85000"/>
        </a:schemeClr>
      </a:solidFill>
      <a:round/>
    </a:ln>
    <a:effectLst>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Analysis.xlsx]Pivottable!PivotTable8</c:name>
    <c:fmtId val="42"/>
  </c:pivotSource>
  <c:chart>
    <c:autoTitleDeleted val="0"/>
    <c:pivotFmts>
      <c:pivotFmt>
        <c:idx val="0"/>
        <c:spPr>
          <a:gradFill flip="none" rotWithShape="1">
            <a:gsLst>
              <a:gs pos="0">
                <a:srgbClr val="E494DE">
                  <a:shade val="30000"/>
                  <a:satMod val="115000"/>
                </a:srgbClr>
              </a:gs>
              <a:gs pos="50000">
                <a:srgbClr val="E494DE">
                  <a:shade val="67500"/>
                  <a:satMod val="115000"/>
                </a:srgbClr>
              </a:gs>
              <a:gs pos="100000">
                <a:srgbClr val="E494DE">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E494DE">
                  <a:shade val="30000"/>
                  <a:satMod val="115000"/>
                </a:srgbClr>
              </a:gs>
              <a:gs pos="50000">
                <a:srgbClr val="E494DE">
                  <a:shade val="67500"/>
                  <a:satMod val="115000"/>
                </a:srgbClr>
              </a:gs>
              <a:gs pos="100000">
                <a:srgbClr val="E494DE">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E494DE">
                  <a:shade val="30000"/>
                  <a:satMod val="115000"/>
                </a:srgbClr>
              </a:gs>
              <a:gs pos="50000">
                <a:srgbClr val="E494DE">
                  <a:shade val="67500"/>
                  <a:satMod val="115000"/>
                </a:srgbClr>
              </a:gs>
              <a:gs pos="100000">
                <a:srgbClr val="E494DE">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Pivottable!$AD$3:$AD$4</c:f>
              <c:strCache>
                <c:ptCount val="1"/>
                <c:pt idx="0">
                  <c:v>Female</c:v>
                </c:pt>
              </c:strCache>
            </c:strRef>
          </c:tx>
          <c:spPr>
            <a:gradFill flip="none" rotWithShape="1">
              <a:gsLst>
                <a:gs pos="0">
                  <a:srgbClr val="E494DE">
                    <a:shade val="30000"/>
                    <a:satMod val="115000"/>
                  </a:srgbClr>
                </a:gs>
                <a:gs pos="50000">
                  <a:srgbClr val="E494DE">
                    <a:shade val="67500"/>
                    <a:satMod val="115000"/>
                  </a:srgbClr>
                </a:gs>
                <a:gs pos="100000">
                  <a:srgbClr val="E494DE">
                    <a:shade val="100000"/>
                    <a:satMod val="115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Pivottable!$AC$5:$AC$8</c:f>
              <c:strCache>
                <c:ptCount val="3"/>
                <c:pt idx="0">
                  <c:v>Beauty</c:v>
                </c:pt>
                <c:pt idx="1">
                  <c:v>Clothing</c:v>
                </c:pt>
                <c:pt idx="2">
                  <c:v>Electronics</c:v>
                </c:pt>
              </c:strCache>
            </c:strRef>
          </c:cat>
          <c:val>
            <c:numRef>
              <c:f>Pivottable!$AD$5:$AD$8</c:f>
              <c:numCache>
                <c:formatCode>0</c:formatCode>
                <c:ptCount val="3"/>
                <c:pt idx="0">
                  <c:v>166</c:v>
                </c:pt>
                <c:pt idx="1">
                  <c:v>174</c:v>
                </c:pt>
                <c:pt idx="2">
                  <c:v>170</c:v>
                </c:pt>
              </c:numCache>
            </c:numRef>
          </c:val>
          <c:extLst>
            <c:ext xmlns:c16="http://schemas.microsoft.com/office/drawing/2014/chart" uri="{C3380CC4-5D6E-409C-BE32-E72D297353CC}">
              <c16:uniqueId val="{00000000-CB3A-4B0A-8B19-16ED65DBC945}"/>
            </c:ext>
          </c:extLst>
        </c:ser>
        <c:ser>
          <c:idx val="1"/>
          <c:order val="1"/>
          <c:tx>
            <c:strRef>
              <c:f>Pivottable!$AE$3:$AE$4</c:f>
              <c:strCache>
                <c:ptCount val="1"/>
                <c:pt idx="0">
                  <c:v>Male</c:v>
                </c:pt>
              </c:strCache>
            </c:strRef>
          </c:tx>
          <c:spPr>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Pivottable!$AC$5:$AC$8</c:f>
              <c:strCache>
                <c:ptCount val="3"/>
                <c:pt idx="0">
                  <c:v>Beauty</c:v>
                </c:pt>
                <c:pt idx="1">
                  <c:v>Clothing</c:v>
                </c:pt>
                <c:pt idx="2">
                  <c:v>Electronics</c:v>
                </c:pt>
              </c:strCache>
            </c:strRef>
          </c:cat>
          <c:val>
            <c:numRef>
              <c:f>Pivottable!$AE$5:$AE$8</c:f>
              <c:numCache>
                <c:formatCode>0</c:formatCode>
                <c:ptCount val="3"/>
                <c:pt idx="0">
                  <c:v>141</c:v>
                </c:pt>
                <c:pt idx="1">
                  <c:v>177</c:v>
                </c:pt>
                <c:pt idx="2">
                  <c:v>172</c:v>
                </c:pt>
              </c:numCache>
            </c:numRef>
          </c:val>
          <c:extLst>
            <c:ext xmlns:c16="http://schemas.microsoft.com/office/drawing/2014/chart" uri="{C3380CC4-5D6E-409C-BE32-E72D297353CC}">
              <c16:uniqueId val="{00000001-CB3A-4B0A-8B19-16ED65DBC945}"/>
            </c:ext>
          </c:extLst>
        </c:ser>
        <c:dLbls>
          <c:dLblPos val="outEnd"/>
          <c:showLegendKey val="0"/>
          <c:showVal val="1"/>
          <c:showCatName val="0"/>
          <c:showSerName val="0"/>
          <c:showPercent val="0"/>
          <c:showBubbleSize val="0"/>
        </c:dLbls>
        <c:gapWidth val="219"/>
        <c:overlap val="-27"/>
        <c:axId val="680448056"/>
        <c:axId val="680448416"/>
      </c:barChart>
      <c:catAx>
        <c:axId val="680448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48416"/>
        <c:crosses val="autoZero"/>
        <c:auto val="1"/>
        <c:lblAlgn val="ctr"/>
        <c:lblOffset val="100"/>
        <c:noMultiLvlLbl val="0"/>
      </c:catAx>
      <c:valAx>
        <c:axId val="680448416"/>
        <c:scaling>
          <c:orientation val="minMax"/>
        </c:scaling>
        <c:delete val="1"/>
        <c:axPos val="l"/>
        <c:numFmt formatCode="0" sourceLinked="1"/>
        <c:majorTickMark val="out"/>
        <c:minorTickMark val="none"/>
        <c:tickLblPos val="nextTo"/>
        <c:crossAx val="680448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Analysis.xlsx]Pivottable!PivotTable9</c:name>
    <c:fmtId val="6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rgbClr val="C25E8B"/>
          </a:solidFill>
          <a:ln>
            <a:noFill/>
          </a:ln>
          <a:effectLst/>
        </c:spPr>
      </c:pivotFmt>
      <c:pivotFmt>
        <c:idx val="5"/>
        <c:spPr>
          <a:solidFill>
            <a:srgbClr val="3333CC"/>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25E8B"/>
          </a:solidFill>
          <a:ln>
            <a:noFill/>
          </a:ln>
          <a:effectLst/>
        </c:spPr>
      </c:pivotFmt>
      <c:pivotFmt>
        <c:idx val="8"/>
        <c:spPr>
          <a:solidFill>
            <a:srgbClr val="3333CC"/>
          </a:solidFill>
          <a:ln>
            <a:noFill/>
          </a:ln>
          <a:effectLst/>
        </c:spPr>
      </c:pivotFmt>
      <c:pivotFmt>
        <c:idx val="9"/>
        <c:spPr>
          <a:solidFill>
            <a:srgbClr val="FFC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25E8B"/>
          </a:solidFill>
          <a:ln>
            <a:noFill/>
          </a:ln>
          <a:effectLst/>
        </c:spPr>
      </c:pivotFmt>
      <c:pivotFmt>
        <c:idx val="12"/>
        <c:spPr>
          <a:solidFill>
            <a:srgbClr val="3333CC"/>
          </a:solidFill>
          <a:ln>
            <a:noFill/>
          </a:ln>
          <a:effectLst/>
        </c:spPr>
      </c:pivotFmt>
      <c:pivotFmt>
        <c:idx val="13"/>
        <c:spPr>
          <a:solidFill>
            <a:srgbClr val="FFC000"/>
          </a:solidFill>
          <a:ln>
            <a:noFill/>
          </a:ln>
          <a:effectLst/>
        </c:spPr>
      </c:pivotFmt>
    </c:pivotFmts>
    <c:plotArea>
      <c:layout/>
      <c:pieChart>
        <c:varyColors val="1"/>
        <c:ser>
          <c:idx val="0"/>
          <c:order val="0"/>
          <c:tx>
            <c:strRef>
              <c:f>Pivottable!$AJ$3</c:f>
              <c:strCache>
                <c:ptCount val="1"/>
                <c:pt idx="0">
                  <c:v>Total</c:v>
                </c:pt>
              </c:strCache>
            </c:strRef>
          </c:tx>
          <c:dPt>
            <c:idx val="0"/>
            <c:bubble3D val="0"/>
            <c:spPr>
              <a:solidFill>
                <a:srgbClr val="C25E8B"/>
              </a:solidFill>
              <a:ln>
                <a:noFill/>
              </a:ln>
              <a:effectLst/>
            </c:spPr>
            <c:extLst>
              <c:ext xmlns:c16="http://schemas.microsoft.com/office/drawing/2014/chart" uri="{C3380CC4-5D6E-409C-BE32-E72D297353CC}">
                <c16:uniqueId val="{00000001-F942-49F5-BE0C-C23DC376FB9E}"/>
              </c:ext>
            </c:extLst>
          </c:dPt>
          <c:dPt>
            <c:idx val="1"/>
            <c:bubble3D val="0"/>
            <c:spPr>
              <a:solidFill>
                <a:srgbClr val="3333CC"/>
              </a:solidFill>
              <a:ln>
                <a:noFill/>
              </a:ln>
              <a:effectLst/>
            </c:spPr>
            <c:extLst>
              <c:ext xmlns:c16="http://schemas.microsoft.com/office/drawing/2014/chart" uri="{C3380CC4-5D6E-409C-BE32-E72D297353CC}">
                <c16:uniqueId val="{00000003-F942-49F5-BE0C-C23DC376FB9E}"/>
              </c:ext>
            </c:extLst>
          </c:dPt>
          <c:dPt>
            <c:idx val="2"/>
            <c:bubble3D val="0"/>
            <c:spPr>
              <a:solidFill>
                <a:srgbClr val="FFC000"/>
              </a:solidFill>
              <a:ln>
                <a:noFill/>
              </a:ln>
              <a:effectLst/>
            </c:spPr>
            <c:extLst>
              <c:ext xmlns:c16="http://schemas.microsoft.com/office/drawing/2014/chart" uri="{C3380CC4-5D6E-409C-BE32-E72D297353CC}">
                <c16:uniqueId val="{00000005-F942-49F5-BE0C-C23DC376FB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Pivottable!$AI$4:$AI$7</c:f>
              <c:strCache>
                <c:ptCount val="3"/>
                <c:pt idx="0">
                  <c:v>Beauty</c:v>
                </c:pt>
                <c:pt idx="1">
                  <c:v>Clothing</c:v>
                </c:pt>
                <c:pt idx="2">
                  <c:v>Electronics</c:v>
                </c:pt>
              </c:strCache>
            </c:strRef>
          </c:cat>
          <c:val>
            <c:numRef>
              <c:f>Pivottable!$AJ$4:$AJ$7</c:f>
              <c:numCache>
                <c:formatCode>0</c:formatCode>
                <c:ptCount val="3"/>
                <c:pt idx="0">
                  <c:v>771</c:v>
                </c:pt>
                <c:pt idx="1">
                  <c:v>894</c:v>
                </c:pt>
                <c:pt idx="2">
                  <c:v>849</c:v>
                </c:pt>
              </c:numCache>
            </c:numRef>
          </c:val>
          <c:extLst>
            <c:ext xmlns:c16="http://schemas.microsoft.com/office/drawing/2014/chart" uri="{C3380CC4-5D6E-409C-BE32-E72D297353CC}">
              <c16:uniqueId val="{00000006-F942-49F5-BE0C-C23DC376FB9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Analysis.xlsx]Pivottable!PivotTable10</c:name>
    <c:fmtId val="8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pivotFmt>
      <c:pivotFmt>
        <c:idx val="2"/>
        <c:spPr>
          <a:solidFill>
            <a:srgbClr val="3333CC"/>
          </a:solidFill>
          <a:ln>
            <a:noFill/>
          </a:ln>
          <a:effectLst/>
          <a:sp3d/>
        </c:spP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333CC"/>
          </a:solidFill>
          <a:ln>
            <a:noFill/>
          </a:ln>
          <a:effectLst/>
          <a:sp3d/>
        </c:spPr>
      </c:pivotFmt>
      <c:pivotFmt>
        <c:idx val="5"/>
        <c:spPr>
          <a:solidFill>
            <a:schemeClr val="accent2"/>
          </a:solidFill>
          <a:ln>
            <a:noFill/>
          </a:ln>
          <a:effectLst/>
          <a:sp3d/>
        </c:spP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3333CC"/>
          </a:solidFill>
          <a:ln>
            <a:noFill/>
          </a:ln>
          <a:effectLst/>
          <a:sp3d/>
        </c:spPr>
      </c:pivotFmt>
      <c:pivotFmt>
        <c:idx val="8"/>
        <c:spPr>
          <a:solidFill>
            <a:schemeClr val="accent2"/>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Pivottable!$AP$3</c:f>
              <c:strCache>
                <c:ptCount val="1"/>
                <c:pt idx="0">
                  <c:v>Total</c:v>
                </c:pt>
              </c:strCache>
            </c:strRef>
          </c:tx>
          <c:spPr>
            <a:solidFill>
              <a:schemeClr val="accent1"/>
            </a:solidFill>
            <a:ln>
              <a:noFill/>
            </a:ln>
            <a:effectLst/>
            <a:sp3d/>
          </c:spPr>
          <c:invertIfNegative val="0"/>
          <c:dPt>
            <c:idx val="0"/>
            <c:invertIfNegative val="0"/>
            <c:bubble3D val="0"/>
            <c:spPr>
              <a:solidFill>
                <a:srgbClr val="3333CC"/>
              </a:solidFill>
              <a:ln>
                <a:noFill/>
              </a:ln>
              <a:effectLst/>
              <a:sp3d/>
            </c:spPr>
            <c:extLst>
              <c:ext xmlns:c16="http://schemas.microsoft.com/office/drawing/2014/chart" uri="{C3380CC4-5D6E-409C-BE32-E72D297353CC}">
                <c16:uniqueId val="{00000001-0AB6-4B35-B3F7-480D026237D4}"/>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0AB6-4B35-B3F7-480D026237D4}"/>
              </c:ext>
            </c:extLst>
          </c:dPt>
          <c:cat>
            <c:strRef>
              <c:f>Pivottable!$AO$4:$AO$7</c:f>
              <c:strCache>
                <c:ptCount val="3"/>
                <c:pt idx="0">
                  <c:v>Beauty</c:v>
                </c:pt>
                <c:pt idx="1">
                  <c:v>Clothing</c:v>
                </c:pt>
                <c:pt idx="2">
                  <c:v>Electronics</c:v>
                </c:pt>
              </c:strCache>
            </c:strRef>
          </c:cat>
          <c:val>
            <c:numRef>
              <c:f>Pivottable!$AP$4:$AP$7</c:f>
              <c:numCache>
                <c:formatCode>"₹"\ #,##0</c:formatCode>
                <c:ptCount val="3"/>
                <c:pt idx="0">
                  <c:v>143515</c:v>
                </c:pt>
                <c:pt idx="1">
                  <c:v>155580</c:v>
                </c:pt>
                <c:pt idx="2">
                  <c:v>156905</c:v>
                </c:pt>
              </c:numCache>
            </c:numRef>
          </c:val>
          <c:extLst>
            <c:ext xmlns:c16="http://schemas.microsoft.com/office/drawing/2014/chart" uri="{C3380CC4-5D6E-409C-BE32-E72D297353CC}">
              <c16:uniqueId val="{00000004-0AB6-4B35-B3F7-480D026237D4}"/>
            </c:ext>
          </c:extLst>
        </c:ser>
        <c:dLbls>
          <c:showLegendKey val="0"/>
          <c:showVal val="0"/>
          <c:showCatName val="0"/>
          <c:showSerName val="0"/>
          <c:showPercent val="0"/>
          <c:showBubbleSize val="0"/>
        </c:dLbls>
        <c:gapWidth val="150"/>
        <c:shape val="box"/>
        <c:axId val="678932312"/>
        <c:axId val="678931592"/>
        <c:axId val="0"/>
      </c:bar3DChart>
      <c:catAx>
        <c:axId val="678932312"/>
        <c:scaling>
          <c:orientation val="minMax"/>
        </c:scaling>
        <c:delete val="0"/>
        <c:axPos val="b"/>
        <c:numFmt formatCode="General" sourceLinked="1"/>
        <c:majorTickMark val="out"/>
        <c:minorTickMark val="none"/>
        <c:tickLblPos val="nextTo"/>
        <c:spPr>
          <a:solidFill>
            <a:sysClr val="window" lastClr="FFFFFF"/>
          </a:solidFill>
          <a:ln>
            <a:noFill/>
          </a:ln>
          <a:effectLst/>
        </c:spPr>
        <c:txPr>
          <a:bodyPr rot="-60000000" spcFirstLastPara="1" vertOverflow="ellipsis" vert="horz" wrap="square" anchor="ctr" anchorCtr="1"/>
          <a:lstStyle/>
          <a:p>
            <a:pPr>
              <a:defRPr sz="11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678931592"/>
        <c:crosses val="autoZero"/>
        <c:auto val="1"/>
        <c:lblAlgn val="ctr"/>
        <c:lblOffset val="100"/>
        <c:noMultiLvlLbl val="0"/>
      </c:catAx>
      <c:valAx>
        <c:axId val="678931592"/>
        <c:scaling>
          <c:orientation val="minMax"/>
        </c:scaling>
        <c:delete val="1"/>
        <c:axPos val="l"/>
        <c:numFmt formatCode="&quot;₹&quot;\ #,##0" sourceLinked="1"/>
        <c:majorTickMark val="out"/>
        <c:minorTickMark val="none"/>
        <c:tickLblPos val="nextTo"/>
        <c:crossAx val="678932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Analysis.xlsx]Pivottable2!PivotTable2</c:name>
    <c:fmtId val="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50"/>
          </a:solidFill>
          <a:ln>
            <a:noFill/>
          </a:ln>
          <a:effectLst>
            <a:outerShdw blurRad="317500" algn="ctr" rotWithShape="0">
              <a:prstClr val="black">
                <a:alpha val="25000"/>
              </a:prstClr>
            </a:outerShdw>
          </a:effectLst>
        </c:spPr>
      </c:pivotFmt>
      <c:pivotFmt>
        <c:idx val="2"/>
        <c:spPr>
          <a:solidFill>
            <a:schemeClr val="tx1">
              <a:lumMod val="75000"/>
              <a:lumOff val="25000"/>
            </a:schemeClr>
          </a:solidFill>
          <a:ln>
            <a:noFill/>
          </a:ln>
          <a:effectLst>
            <a:outerShdw blurRad="317500" algn="ctr" rotWithShape="0">
              <a:prstClr val="black">
                <a:alpha val="25000"/>
              </a:prstClr>
            </a:outerShdw>
          </a:effectLst>
        </c:spPr>
      </c:pivotFmt>
      <c:pivotFmt>
        <c:idx val="3"/>
        <c:spPr>
          <a:solidFill>
            <a:srgbClr val="C00000"/>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1">
              <a:lumMod val="75000"/>
              <a:lumOff val="25000"/>
            </a:schemeClr>
          </a:solidFill>
          <a:ln>
            <a:noFill/>
          </a:ln>
          <a:effectLst>
            <a:outerShdw blurRad="317500" algn="ctr" rotWithShape="0">
              <a:prstClr val="black">
                <a:alpha val="25000"/>
              </a:prstClr>
            </a:outerShdw>
          </a:effectLst>
        </c:spPr>
      </c:pivotFmt>
      <c:pivotFmt>
        <c:idx val="6"/>
        <c:spPr>
          <a:solidFill>
            <a:srgbClr val="C00000"/>
          </a:solidFill>
          <a:ln>
            <a:noFill/>
          </a:ln>
          <a:effectLst>
            <a:outerShdw blurRad="317500" algn="ctr" rotWithShape="0">
              <a:prstClr val="black">
                <a:alpha val="25000"/>
              </a:prstClr>
            </a:outerShdw>
          </a:effectLst>
        </c:spPr>
      </c:pivotFmt>
      <c:pivotFmt>
        <c:idx val="7"/>
        <c:spPr>
          <a:solidFill>
            <a:srgbClr val="00B050"/>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tx1">
              <a:lumMod val="75000"/>
              <a:lumOff val="25000"/>
            </a:schemeClr>
          </a:solidFill>
          <a:ln>
            <a:noFill/>
          </a:ln>
          <a:effectLst>
            <a:outerShdw blurRad="317500" algn="ctr" rotWithShape="0">
              <a:prstClr val="black">
                <a:alpha val="25000"/>
              </a:prstClr>
            </a:outerShdw>
          </a:effectLst>
        </c:spPr>
      </c:pivotFmt>
      <c:pivotFmt>
        <c:idx val="10"/>
        <c:spPr>
          <a:solidFill>
            <a:srgbClr val="C00000"/>
          </a:solidFill>
          <a:ln>
            <a:noFill/>
          </a:ln>
          <a:effectLst>
            <a:outerShdw blurRad="317500" algn="ctr" rotWithShape="0">
              <a:prstClr val="black">
                <a:alpha val="25000"/>
              </a:prstClr>
            </a:outerShdw>
          </a:effectLst>
        </c:spPr>
      </c:pivotFmt>
      <c:pivotFmt>
        <c:idx val="11"/>
        <c:spPr>
          <a:solidFill>
            <a:srgbClr val="00B050"/>
          </a:solidFill>
          <a:ln>
            <a:noFill/>
          </a:ln>
          <a:effectLst>
            <a:outerShdw blurRad="317500" algn="ctr" rotWithShape="0">
              <a:prstClr val="black">
                <a:alpha val="25000"/>
              </a:prstClr>
            </a:outerShdw>
          </a:effectLst>
        </c:spPr>
      </c:pivotFmt>
    </c:pivotFmts>
    <c:plotArea>
      <c:layout/>
      <c:pieChart>
        <c:varyColors val="1"/>
        <c:ser>
          <c:idx val="0"/>
          <c:order val="0"/>
          <c:tx>
            <c:strRef>
              <c:f>Pivottable2!$B$3</c:f>
              <c:strCache>
                <c:ptCount val="1"/>
                <c:pt idx="0">
                  <c:v>Total</c:v>
                </c:pt>
              </c:strCache>
            </c:strRef>
          </c:tx>
          <c:dPt>
            <c:idx val="0"/>
            <c:bubble3D val="0"/>
            <c:spPr>
              <a:solidFill>
                <a:schemeClr val="tx1">
                  <a:lumMod val="75000"/>
                  <a:lumOff val="2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258-445B-9A35-6B0B94C9C0EC}"/>
              </c:ext>
            </c:extLst>
          </c:dPt>
          <c:dPt>
            <c:idx val="1"/>
            <c:bubble3D val="0"/>
            <c:spPr>
              <a:solidFill>
                <a:srgbClr val="C0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258-445B-9A35-6B0B94C9C0EC}"/>
              </c:ext>
            </c:extLst>
          </c:dPt>
          <c:dPt>
            <c:idx val="2"/>
            <c:bubble3D val="0"/>
            <c:spPr>
              <a:solidFill>
                <a:srgbClr val="00B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258-445B-9A35-6B0B94C9C0E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Pivottable2!$A$4:$A$7</c:f>
              <c:strCache>
                <c:ptCount val="3"/>
                <c:pt idx="0">
                  <c:v>At Risk</c:v>
                </c:pt>
                <c:pt idx="1">
                  <c:v>Lost customer</c:v>
                </c:pt>
                <c:pt idx="2">
                  <c:v>Loyal customer</c:v>
                </c:pt>
              </c:strCache>
            </c:strRef>
          </c:cat>
          <c:val>
            <c:numRef>
              <c:f>Pivottable2!$B$4:$B$7</c:f>
              <c:numCache>
                <c:formatCode>General</c:formatCode>
                <c:ptCount val="3"/>
                <c:pt idx="0">
                  <c:v>446</c:v>
                </c:pt>
                <c:pt idx="1">
                  <c:v>385</c:v>
                </c:pt>
                <c:pt idx="2">
                  <c:v>169</c:v>
                </c:pt>
              </c:numCache>
            </c:numRef>
          </c:val>
          <c:extLst>
            <c:ext xmlns:c16="http://schemas.microsoft.com/office/drawing/2014/chart" uri="{C3380CC4-5D6E-409C-BE32-E72D297353CC}">
              <c16:uniqueId val="{00000006-3258-445B-9A35-6B0B94C9C0E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Analysis.xlsx]Pivottable2!PivotTable2</c:name>
    <c:fmtId val="1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c:spPr>
      </c:pivotFmt>
      <c:pivotFmt>
        <c:idx val="4"/>
        <c:spPr>
          <a:solidFill>
            <a:srgbClr val="C00000"/>
          </a:solidFill>
          <a:ln>
            <a:noFill/>
          </a:ln>
          <a:effectLst>
            <a:outerShdw blurRad="57150" dist="19050" dir="5400000" algn="ctr" rotWithShape="0">
              <a:srgbClr val="000000">
                <a:alpha val="63000"/>
              </a:srgbClr>
            </a:outerShdw>
          </a:effectLst>
        </c:spPr>
      </c:pivotFmt>
      <c:pivotFmt>
        <c:idx val="5"/>
        <c:spPr>
          <a:solidFill>
            <a:schemeClr val="tx1">
              <a:lumMod val="75000"/>
              <a:lumOff val="2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Pivottable2!$B$3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1">
                  <a:lumMod val="75000"/>
                  <a:lumOff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46C-4CDE-A61B-2A74E6F537E8}"/>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46C-4CDE-A61B-2A74E6F537E8}"/>
              </c:ext>
            </c:extLst>
          </c:dPt>
          <c:dPt>
            <c:idx val="2"/>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46C-4CDE-A61B-2A74E6F537E8}"/>
              </c:ext>
            </c:extLst>
          </c:dPt>
          <c:cat>
            <c:strRef>
              <c:f>Pivottable2!$A$4:$A$7</c:f>
              <c:strCache>
                <c:ptCount val="3"/>
                <c:pt idx="0">
                  <c:v>At Risk</c:v>
                </c:pt>
                <c:pt idx="1">
                  <c:v>Lost customer</c:v>
                </c:pt>
                <c:pt idx="2">
                  <c:v>Loyal customer</c:v>
                </c:pt>
              </c:strCache>
            </c:strRef>
          </c:cat>
          <c:val>
            <c:numRef>
              <c:f>Pivottable2!$B$4:$B$7</c:f>
              <c:numCache>
                <c:formatCode>General</c:formatCode>
                <c:ptCount val="3"/>
                <c:pt idx="0">
                  <c:v>446</c:v>
                </c:pt>
                <c:pt idx="1">
                  <c:v>385</c:v>
                </c:pt>
                <c:pt idx="2">
                  <c:v>169</c:v>
                </c:pt>
              </c:numCache>
            </c:numRef>
          </c:val>
          <c:extLst>
            <c:ext xmlns:c16="http://schemas.microsoft.com/office/drawing/2014/chart" uri="{C3380CC4-5D6E-409C-BE32-E72D297353CC}">
              <c16:uniqueId val="{00000000-946C-4CDE-A61B-2A74E6F537E8}"/>
            </c:ext>
          </c:extLst>
        </c:ser>
        <c:dLbls>
          <c:showLegendKey val="0"/>
          <c:showVal val="0"/>
          <c:showCatName val="0"/>
          <c:showSerName val="0"/>
          <c:showPercent val="0"/>
          <c:showBubbleSize val="0"/>
        </c:dLbls>
        <c:gapWidth val="115"/>
        <c:overlap val="-20"/>
        <c:axId val="612818624"/>
        <c:axId val="612818984"/>
      </c:barChart>
      <c:catAx>
        <c:axId val="612818624"/>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12818984"/>
        <c:crosses val="autoZero"/>
        <c:auto val="1"/>
        <c:lblAlgn val="ctr"/>
        <c:lblOffset val="100"/>
        <c:noMultiLvlLbl val="0"/>
      </c:catAx>
      <c:valAx>
        <c:axId val="612818984"/>
        <c:scaling>
          <c:orientation val="minMax"/>
        </c:scaling>
        <c:delete val="1"/>
        <c:axPos val="b"/>
        <c:numFmt formatCode="General" sourceLinked="1"/>
        <c:majorTickMark val="out"/>
        <c:minorTickMark val="none"/>
        <c:tickLblPos val="nextTo"/>
        <c:crossAx val="61281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Analysis.xlsx]Pivottable!PivotTable12</c:name>
    <c:fmtId val="9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80043680043683E-2"/>
          <c:y val="6.8728559530567709E-2"/>
          <c:w val="0.87987987987987992"/>
          <c:h val="0.84879716903275104"/>
        </c:manualLayout>
      </c:layout>
      <c:lineChart>
        <c:grouping val="standard"/>
        <c:varyColors val="0"/>
        <c:ser>
          <c:idx val="0"/>
          <c:order val="0"/>
          <c:tx>
            <c:strRef>
              <c:f>Pivottable!$BD$3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Pivottable!$BC$4:$BC$8</c:f>
              <c:strCache>
                <c:ptCount val="4"/>
                <c:pt idx="0">
                  <c:v>Qtr1</c:v>
                </c:pt>
                <c:pt idx="1">
                  <c:v>Qtr2</c:v>
                </c:pt>
                <c:pt idx="2">
                  <c:v>Qtr3</c:v>
                </c:pt>
                <c:pt idx="3">
                  <c:v>Qtr4</c:v>
                </c:pt>
              </c:strCache>
            </c:strRef>
          </c:cat>
          <c:val>
            <c:numRef>
              <c:f>Pivottable!$BD$4:$BD$8</c:f>
              <c:numCache>
                <c:formatCode>General</c:formatCode>
                <c:ptCount val="4"/>
                <c:pt idx="0">
                  <c:v>110030</c:v>
                </c:pt>
                <c:pt idx="1">
                  <c:v>123735</c:v>
                </c:pt>
                <c:pt idx="2">
                  <c:v>96045</c:v>
                </c:pt>
                <c:pt idx="3">
                  <c:v>126190</c:v>
                </c:pt>
              </c:numCache>
            </c:numRef>
          </c:val>
          <c:smooth val="0"/>
          <c:extLst>
            <c:ext xmlns:c16="http://schemas.microsoft.com/office/drawing/2014/chart" uri="{C3380CC4-5D6E-409C-BE32-E72D297353CC}">
              <c16:uniqueId val="{00000000-908F-4684-BF95-B698F879C1D4}"/>
            </c:ext>
          </c:extLst>
        </c:ser>
        <c:dLbls>
          <c:showLegendKey val="0"/>
          <c:showVal val="0"/>
          <c:showCatName val="0"/>
          <c:showSerName val="0"/>
          <c:showPercent val="0"/>
          <c:showBubbleSize val="0"/>
        </c:dLbls>
        <c:marker val="1"/>
        <c:smooth val="0"/>
        <c:axId val="513025024"/>
        <c:axId val="513022504"/>
      </c:lineChart>
      <c:catAx>
        <c:axId val="513025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22504"/>
        <c:crosses val="autoZero"/>
        <c:auto val="1"/>
        <c:lblAlgn val="ctr"/>
        <c:lblOffset val="100"/>
        <c:noMultiLvlLbl val="0"/>
      </c:catAx>
      <c:valAx>
        <c:axId val="513022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2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 Analysis.xlsx]Pivottable!PivotTable4</c:name>
    <c:fmtId val="2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Pivottable!$N$5</c:f>
              <c:strCache>
                <c:ptCount val="1"/>
                <c:pt idx="0">
                  <c:v>Sum of Total Amount</c:v>
                </c:pt>
              </c:strCache>
            </c:strRef>
          </c:tx>
          <c:spPr>
            <a:ln w="28575" cap="rnd">
              <a:solidFill>
                <a:schemeClr val="accent1"/>
              </a:solidFill>
              <a:round/>
            </a:ln>
            <a:effectLst/>
          </c:spPr>
          <c:marker>
            <c:symbol val="none"/>
          </c:marker>
          <c:cat>
            <c:strRef>
              <c:f>Pivottable!$M$6:$M$18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Pivottable!$N$6:$N$18</c:f>
              <c:numCache>
                <c:formatCode>0.0,"K"</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DDC6-41D8-A69B-B4ADCB2F32D5}"/>
            </c:ext>
          </c:extLst>
        </c:ser>
        <c:ser>
          <c:idx val="1"/>
          <c:order val="1"/>
          <c:tx>
            <c:strRef>
              <c:f>Pivottable!$O$5</c:f>
              <c:strCache>
                <c:ptCount val="1"/>
                <c:pt idx="0">
                  <c:v>Sum of Total Amount2</c:v>
                </c:pt>
              </c:strCache>
            </c:strRef>
          </c:tx>
          <c:spPr>
            <a:ln w="28575" cap="rnd">
              <a:solidFill>
                <a:schemeClr val="accent2"/>
              </a:solidFill>
              <a:round/>
            </a:ln>
            <a:effectLst/>
          </c:spPr>
          <c:marker>
            <c:symbol val="none"/>
          </c:marker>
          <c:cat>
            <c:strRef>
              <c:f>Pivottable!$M$6:$M$18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Pivottable!$O$6:$O$18</c:f>
              <c:numCache>
                <c:formatCode>0.0,"K"</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1-DDC6-41D8-A69B-B4ADCB2F32D5}"/>
            </c:ext>
          </c:extLst>
        </c:ser>
        <c:dLbls>
          <c:showLegendKey val="0"/>
          <c:showVal val="0"/>
          <c:showCatName val="0"/>
          <c:showSerName val="0"/>
          <c:showPercent val="0"/>
          <c:showBubbleSize val="0"/>
        </c:dLbls>
        <c:smooth val="0"/>
        <c:axId val="411167696"/>
        <c:axId val="411165896"/>
      </c:lineChart>
      <c:catAx>
        <c:axId val="41116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65896"/>
        <c:crosses val="autoZero"/>
        <c:auto val="1"/>
        <c:lblAlgn val="ctr"/>
        <c:lblOffset val="100"/>
        <c:noMultiLvlLbl val="0"/>
      </c:catAx>
      <c:valAx>
        <c:axId val="411165896"/>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6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image" Target="../media/image2.png"/><Relationship Id="rId21" Type="http://schemas.openxmlformats.org/officeDocument/2006/relationships/chart" Target="../charts/chart8.xml"/><Relationship Id="rId7" Type="http://schemas.openxmlformats.org/officeDocument/2006/relationships/chart" Target="../charts/chart1.xml"/><Relationship Id="rId12" Type="http://schemas.openxmlformats.org/officeDocument/2006/relationships/chart" Target="../charts/chart5.xml"/><Relationship Id="rId17" Type="http://schemas.openxmlformats.org/officeDocument/2006/relationships/image" Target="../media/image10.png"/><Relationship Id="rId2" Type="http://schemas.openxmlformats.org/officeDocument/2006/relationships/hyperlink" Target="https://palmistryforyou.com/2014/05/robert-vadras-hand-reading.html" TargetMode="External"/><Relationship Id="rId16" Type="http://schemas.openxmlformats.org/officeDocument/2006/relationships/image" Target="../media/image9.svg"/><Relationship Id="rId20"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4.xml"/><Relationship Id="rId5" Type="http://schemas.openxmlformats.org/officeDocument/2006/relationships/image" Target="../media/image4.png"/><Relationship Id="rId15" Type="http://schemas.openxmlformats.org/officeDocument/2006/relationships/image" Target="../media/image8.png"/><Relationship Id="rId23" Type="http://schemas.openxmlformats.org/officeDocument/2006/relationships/image" Target="../media/image13.svg"/><Relationship Id="rId10" Type="http://schemas.openxmlformats.org/officeDocument/2006/relationships/chart" Target="../charts/chart3.xml"/><Relationship Id="rId19" Type="http://schemas.openxmlformats.org/officeDocument/2006/relationships/chart" Target="../charts/chart6.xml"/><Relationship Id="rId4" Type="http://schemas.openxmlformats.org/officeDocument/2006/relationships/image" Target="../media/image3.svg"/><Relationship Id="rId9" Type="http://schemas.openxmlformats.org/officeDocument/2006/relationships/hyperlink" Target="#Database!A1"/><Relationship Id="rId14" Type="http://schemas.openxmlformats.org/officeDocument/2006/relationships/image" Target="../media/image7.svg"/><Relationship Id="rId22"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19</xdr:col>
      <xdr:colOff>1214613</xdr:colOff>
      <xdr:row>0</xdr:row>
      <xdr:rowOff>424948</xdr:rowOff>
    </xdr:from>
    <xdr:to>
      <xdr:col>20</xdr:col>
      <xdr:colOff>279938</xdr:colOff>
      <xdr:row>1</xdr:row>
      <xdr:rowOff>185852</xdr:rowOff>
    </xdr:to>
    <xdr:sp macro="" textlink="">
      <xdr:nvSpPr>
        <xdr:cNvPr id="6" name="Rectangle 5">
          <a:extLst>
            <a:ext uri="{FF2B5EF4-FFF2-40B4-BE49-F238E27FC236}">
              <a16:creationId xmlns:a16="http://schemas.microsoft.com/office/drawing/2014/main" id="{554DCB99-7BCF-434B-8F32-90F6798BC71D}"/>
            </a:ext>
          </a:extLst>
        </xdr:cNvPr>
        <xdr:cNvSpPr/>
      </xdr:nvSpPr>
      <xdr:spPr>
        <a:xfrm rot="7906115">
          <a:off x="19515117" y="263357"/>
          <a:ext cx="224730" cy="547912"/>
        </a:xfrm>
        <a:prstGeom prst="rect">
          <a:avLst/>
        </a:prstGeom>
        <a:solidFill>
          <a:srgbClr val="723A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7030A0"/>
            </a:solidFill>
          </a:endParaRPr>
        </a:p>
      </xdr:txBody>
    </xdr:sp>
    <xdr:clientData/>
  </xdr:twoCellAnchor>
  <xdr:twoCellAnchor>
    <xdr:from>
      <xdr:col>0</xdr:col>
      <xdr:colOff>187061</xdr:colOff>
      <xdr:row>0</xdr:row>
      <xdr:rowOff>428612</xdr:rowOff>
    </xdr:from>
    <xdr:to>
      <xdr:col>1</xdr:col>
      <xdr:colOff>321998</xdr:colOff>
      <xdr:row>1</xdr:row>
      <xdr:rowOff>215886</xdr:rowOff>
    </xdr:to>
    <xdr:sp macro="" textlink="">
      <xdr:nvSpPr>
        <xdr:cNvPr id="5" name="Rectangle 4">
          <a:extLst>
            <a:ext uri="{FF2B5EF4-FFF2-40B4-BE49-F238E27FC236}">
              <a16:creationId xmlns:a16="http://schemas.microsoft.com/office/drawing/2014/main" id="{2EA5032A-F1C8-CF33-52AF-D36959ABDB9A}"/>
            </a:ext>
          </a:extLst>
        </xdr:cNvPr>
        <xdr:cNvSpPr/>
      </xdr:nvSpPr>
      <xdr:spPr>
        <a:xfrm rot="19551840">
          <a:off x="187061" y="428612"/>
          <a:ext cx="615328" cy="251100"/>
        </a:xfrm>
        <a:prstGeom prst="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7030A0"/>
            </a:solidFill>
          </a:endParaRPr>
        </a:p>
      </xdr:txBody>
    </xdr:sp>
    <xdr:clientData/>
  </xdr:twoCellAnchor>
  <xdr:twoCellAnchor>
    <xdr:from>
      <xdr:col>0</xdr:col>
      <xdr:colOff>0</xdr:colOff>
      <xdr:row>0</xdr:row>
      <xdr:rowOff>0</xdr:rowOff>
    </xdr:from>
    <xdr:to>
      <xdr:col>32</xdr:col>
      <xdr:colOff>7980</xdr:colOff>
      <xdr:row>104</xdr:row>
      <xdr:rowOff>173356</xdr:rowOff>
    </xdr:to>
    <xdr:sp macro="" textlink="">
      <xdr:nvSpPr>
        <xdr:cNvPr id="4" name="L-Shape 3">
          <a:extLst>
            <a:ext uri="{FF2B5EF4-FFF2-40B4-BE49-F238E27FC236}">
              <a16:creationId xmlns:a16="http://schemas.microsoft.com/office/drawing/2014/main" id="{395859BF-EBFF-11F7-A8E7-9CCBBE438A37}"/>
            </a:ext>
          </a:extLst>
        </xdr:cNvPr>
        <xdr:cNvSpPr/>
      </xdr:nvSpPr>
      <xdr:spPr>
        <a:xfrm rot="10800000">
          <a:off x="0" y="0"/>
          <a:ext cx="27103804" cy="19369032"/>
        </a:xfrm>
        <a:prstGeom prst="corner">
          <a:avLst>
            <a:gd name="adj1" fmla="val 2981"/>
            <a:gd name="adj2" fmla="val 38968"/>
          </a:avLst>
        </a:prstGeom>
        <a:gradFill flip="none" rotWithShape="1">
          <a:gsLst>
            <a:gs pos="0">
              <a:schemeClr val="accent1">
                <a:lumMod val="75000"/>
              </a:schemeClr>
            </a:gs>
            <a:gs pos="100000">
              <a:srgbClr val="7030A0"/>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xdr:from>
      <xdr:col>1</xdr:col>
      <xdr:colOff>17229</xdr:colOff>
      <xdr:row>1</xdr:row>
      <xdr:rowOff>91109</xdr:rowOff>
    </xdr:from>
    <xdr:to>
      <xdr:col>19</xdr:col>
      <xdr:colOff>1439270</xdr:colOff>
      <xdr:row>1</xdr:row>
      <xdr:rowOff>398146</xdr:rowOff>
    </xdr:to>
    <xdr:sp macro="" textlink="">
      <xdr:nvSpPr>
        <xdr:cNvPr id="2" name="Rectangle: Top Corners Rounded 1">
          <a:extLst>
            <a:ext uri="{FF2B5EF4-FFF2-40B4-BE49-F238E27FC236}">
              <a16:creationId xmlns:a16="http://schemas.microsoft.com/office/drawing/2014/main" id="{1C921F10-FDBB-7226-5DC7-AB9A6194C816}"/>
            </a:ext>
          </a:extLst>
        </xdr:cNvPr>
        <xdr:cNvSpPr/>
      </xdr:nvSpPr>
      <xdr:spPr>
        <a:xfrm>
          <a:off x="497620" y="554935"/>
          <a:ext cx="19080563" cy="307037"/>
        </a:xfrm>
        <a:prstGeom prst="round2SameRect">
          <a:avLst>
            <a:gd name="adj1" fmla="val 50000"/>
            <a:gd name="adj2" fmla="val 0"/>
          </a:avLst>
        </a:prstGeom>
        <a:noFill/>
        <a:ln w="76200">
          <a:solidFill>
            <a:schemeClr val="tx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xdr:colOff>
      <xdr:row>0</xdr:row>
      <xdr:rowOff>174626</xdr:rowOff>
    </xdr:from>
    <xdr:to>
      <xdr:col>20</xdr:col>
      <xdr:colOff>289893</xdr:colOff>
      <xdr:row>1</xdr:row>
      <xdr:rowOff>24848</xdr:rowOff>
    </xdr:to>
    <xdr:sp macro="" textlink="">
      <xdr:nvSpPr>
        <xdr:cNvPr id="7" name="TextBox 6">
          <a:hlinkClick xmlns:r="http://schemas.openxmlformats.org/officeDocument/2006/relationships" r:id="rId1" tooltip="Go to Dashboard"/>
          <a:extLst>
            <a:ext uri="{FF2B5EF4-FFF2-40B4-BE49-F238E27FC236}">
              <a16:creationId xmlns:a16="http://schemas.microsoft.com/office/drawing/2014/main" id="{80CDFF73-0091-5E6A-0748-C4B6B47DD7ED}"/>
            </a:ext>
          </a:extLst>
        </xdr:cNvPr>
        <xdr:cNvSpPr txBox="1"/>
      </xdr:nvSpPr>
      <xdr:spPr>
        <a:xfrm>
          <a:off x="10427805" y="174626"/>
          <a:ext cx="289892" cy="31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a:t>
          </a:r>
          <a:endParaRPr lang="en-IN"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124284</xdr:rowOff>
    </xdr:from>
    <xdr:to>
      <xdr:col>2</xdr:col>
      <xdr:colOff>171450</xdr:colOff>
      <xdr:row>10</xdr:row>
      <xdr:rowOff>156084</xdr:rowOff>
    </xdr:to>
    <xdr:sp macro="" textlink="">
      <xdr:nvSpPr>
        <xdr:cNvPr id="3" name="Rectangle: Rounded Corners 2">
          <a:extLst>
            <a:ext uri="{FF2B5EF4-FFF2-40B4-BE49-F238E27FC236}">
              <a16:creationId xmlns:a16="http://schemas.microsoft.com/office/drawing/2014/main" id="{EBBC8C53-CB2B-43D4-DD56-B116B2DCBC61}"/>
            </a:ext>
          </a:extLst>
        </xdr:cNvPr>
        <xdr:cNvSpPr/>
      </xdr:nvSpPr>
      <xdr:spPr>
        <a:xfrm>
          <a:off x="133350" y="124284"/>
          <a:ext cx="1257300" cy="1936800"/>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172287</xdr:colOff>
      <xdr:row>5</xdr:row>
      <xdr:rowOff>10324</xdr:rowOff>
    </xdr:from>
    <xdr:to>
      <xdr:col>2</xdr:col>
      <xdr:colOff>172287</xdr:colOff>
      <xdr:row>10</xdr:row>
      <xdr:rowOff>82194</xdr:rowOff>
    </xdr:to>
    <xdr:sp macro="" textlink="">
      <xdr:nvSpPr>
        <xdr:cNvPr id="4" name="TextBox 3">
          <a:extLst>
            <a:ext uri="{FF2B5EF4-FFF2-40B4-BE49-F238E27FC236}">
              <a16:creationId xmlns:a16="http://schemas.microsoft.com/office/drawing/2014/main" id="{FA6E488A-8D48-BCEF-1D18-E15BC0F12B58}"/>
            </a:ext>
          </a:extLst>
        </xdr:cNvPr>
        <xdr:cNvSpPr txBox="1"/>
      </xdr:nvSpPr>
      <xdr:spPr>
        <a:xfrm>
          <a:off x="172287" y="915199"/>
          <a:ext cx="1257300" cy="976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EE0000"/>
              </a:solidFill>
              <a:latin typeface="Arial" panose="020B0604020202020204" pitchFamily="34" charset="0"/>
              <a:cs typeface="Arial" panose="020B0604020202020204" pitchFamily="34" charset="0"/>
            </a:rPr>
            <a:t>Retail</a:t>
          </a:r>
          <a:r>
            <a:rPr lang="en-IN" sz="1200" b="1" baseline="0">
              <a:solidFill>
                <a:srgbClr val="EE0000"/>
              </a:solidFill>
              <a:latin typeface="Arial" panose="020B0604020202020204" pitchFamily="34" charset="0"/>
              <a:cs typeface="Arial" panose="020B0604020202020204" pitchFamily="34" charset="0"/>
            </a:rPr>
            <a:t> Store</a:t>
          </a:r>
          <a:endParaRPr lang="en-IN" sz="1200" b="1">
            <a:solidFill>
              <a:srgbClr val="EE0000"/>
            </a:solidFill>
            <a:latin typeface="Arial" panose="020B0604020202020204" pitchFamily="34" charset="0"/>
            <a:cs typeface="Arial" panose="020B0604020202020204" pitchFamily="34" charset="0"/>
          </a:endParaRPr>
        </a:p>
        <a:p>
          <a:pPr algn="ctr"/>
          <a:r>
            <a:rPr lang="en-IN" sz="1200" b="1">
              <a:latin typeface="Arial" panose="020B0604020202020204" pitchFamily="34" charset="0"/>
              <a:cs typeface="Arial" panose="020B0604020202020204" pitchFamily="34" charset="0"/>
            </a:rPr>
            <a:t>Sales</a:t>
          </a:r>
          <a:r>
            <a:rPr lang="en-IN" sz="1200" b="1" baseline="0">
              <a:latin typeface="Arial" panose="020B0604020202020204" pitchFamily="34" charset="0"/>
              <a:cs typeface="Arial" panose="020B0604020202020204" pitchFamily="34" charset="0"/>
            </a:rPr>
            <a:t> Performance Matrics</a:t>
          </a:r>
        </a:p>
        <a:p>
          <a:pPr algn="ctr"/>
          <a:r>
            <a:rPr lang="en-IN" sz="1050" b="1" baseline="0">
              <a:solidFill>
                <a:schemeClr val="bg1">
                  <a:lumMod val="75000"/>
                </a:schemeClr>
              </a:solidFill>
              <a:latin typeface="Arial" panose="020B0604020202020204" pitchFamily="34" charset="0"/>
              <a:cs typeface="Arial" panose="020B0604020202020204" pitchFamily="34" charset="0"/>
            </a:rPr>
            <a:t>2023</a:t>
          </a:r>
          <a:endParaRPr lang="en-IN" sz="1050" b="1">
            <a:solidFill>
              <a:schemeClr val="bg1">
                <a:lumMod val="75000"/>
              </a:schemeClr>
            </a:solidFill>
            <a:latin typeface="Arial" panose="020B0604020202020204" pitchFamily="34" charset="0"/>
            <a:cs typeface="Arial" panose="020B0604020202020204" pitchFamily="34" charset="0"/>
          </a:endParaRPr>
        </a:p>
      </xdr:txBody>
    </xdr:sp>
    <xdr:clientData/>
  </xdr:twoCellAnchor>
  <xdr:twoCellAnchor>
    <xdr:from>
      <xdr:col>2</xdr:col>
      <xdr:colOff>271512</xdr:colOff>
      <xdr:row>0</xdr:row>
      <xdr:rowOff>127907</xdr:rowOff>
    </xdr:from>
    <xdr:to>
      <xdr:col>5</xdr:col>
      <xdr:colOff>445248</xdr:colOff>
      <xdr:row>10</xdr:row>
      <xdr:rowOff>159707</xdr:rowOff>
    </xdr:to>
    <xdr:sp macro="" textlink="">
      <xdr:nvSpPr>
        <xdr:cNvPr id="5" name="Rectangle: Rounded Corners 4">
          <a:extLst>
            <a:ext uri="{FF2B5EF4-FFF2-40B4-BE49-F238E27FC236}">
              <a16:creationId xmlns:a16="http://schemas.microsoft.com/office/drawing/2014/main" id="{193FECAE-DDFE-A2FE-F630-FA7AE3EC8574}"/>
            </a:ext>
          </a:extLst>
        </xdr:cNvPr>
        <xdr:cNvSpPr/>
      </xdr:nvSpPr>
      <xdr:spPr>
        <a:xfrm>
          <a:off x="1490712" y="127907"/>
          <a:ext cx="2002536" cy="1936800"/>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3</xdr:col>
      <xdr:colOff>113215</xdr:colOff>
      <xdr:row>1</xdr:row>
      <xdr:rowOff>162792</xdr:rowOff>
    </xdr:from>
    <xdr:to>
      <xdr:col>5</xdr:col>
      <xdr:colOff>37987</xdr:colOff>
      <xdr:row>3</xdr:row>
      <xdr:rowOff>93821</xdr:rowOff>
    </xdr:to>
    <xdr:sp macro="" textlink="">
      <xdr:nvSpPr>
        <xdr:cNvPr id="6" name="TextBox 5">
          <a:extLst>
            <a:ext uri="{FF2B5EF4-FFF2-40B4-BE49-F238E27FC236}">
              <a16:creationId xmlns:a16="http://schemas.microsoft.com/office/drawing/2014/main" id="{7E081E93-1551-AF48-EDB8-69000581F047}"/>
            </a:ext>
          </a:extLst>
        </xdr:cNvPr>
        <xdr:cNvSpPr txBox="1"/>
      </xdr:nvSpPr>
      <xdr:spPr>
        <a:xfrm>
          <a:off x="1942015" y="353292"/>
          <a:ext cx="1143972" cy="312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lumMod val="65000"/>
                </a:schemeClr>
              </a:solidFill>
              <a:latin typeface="Arial" panose="020B0604020202020204" pitchFamily="34" charset="0"/>
              <a:cs typeface="Arial" panose="020B0604020202020204" pitchFamily="34" charset="0"/>
            </a:rPr>
            <a:t>Total</a:t>
          </a:r>
          <a:r>
            <a:rPr lang="en-IN" sz="1100" b="1" baseline="0">
              <a:solidFill>
                <a:schemeClr val="bg1">
                  <a:lumMod val="65000"/>
                </a:schemeClr>
              </a:solidFill>
              <a:latin typeface="Arial" panose="020B0604020202020204" pitchFamily="34" charset="0"/>
              <a:cs typeface="Arial" panose="020B0604020202020204" pitchFamily="34" charset="0"/>
            </a:rPr>
            <a:t> Revenue</a:t>
          </a:r>
          <a:endParaRPr lang="en-IN" sz="11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2</xdr:col>
      <xdr:colOff>260875</xdr:colOff>
      <xdr:row>3</xdr:row>
      <xdr:rowOff>180972</xdr:rowOff>
    </xdr:from>
    <xdr:to>
      <xdr:col>4</xdr:col>
      <xdr:colOff>585591</xdr:colOff>
      <xdr:row>5</xdr:row>
      <xdr:rowOff>161922</xdr:rowOff>
    </xdr:to>
    <xdr:sp macro="" textlink="Pivottable!B4">
      <xdr:nvSpPr>
        <xdr:cNvPr id="7" name="TextBox 6">
          <a:extLst>
            <a:ext uri="{FF2B5EF4-FFF2-40B4-BE49-F238E27FC236}">
              <a16:creationId xmlns:a16="http://schemas.microsoft.com/office/drawing/2014/main" id="{BA4B3A03-F00E-173F-F663-774A48A292ED}"/>
            </a:ext>
          </a:extLst>
        </xdr:cNvPr>
        <xdr:cNvSpPr txBox="1"/>
      </xdr:nvSpPr>
      <xdr:spPr>
        <a:xfrm>
          <a:off x="1480075" y="752472"/>
          <a:ext cx="154391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34EA2B-45C8-442A-B993-DB58EB939013}" type="TxLink">
            <a:rPr lang="en-US" sz="1600" b="0" i="0" u="none" strike="noStrike">
              <a:solidFill>
                <a:srgbClr val="000000"/>
              </a:solidFill>
              <a:latin typeface="Arial" panose="020B0604020202020204" pitchFamily="34" charset="0"/>
              <a:ea typeface="Calibri"/>
              <a:cs typeface="Arial" panose="020B0604020202020204" pitchFamily="34" charset="0"/>
            </a:rPr>
            <a:pPr algn="ctr"/>
            <a:t> ₹ 4,56,000 </a:t>
          </a:fld>
          <a:endParaRPr lang="en-IN" sz="18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4</xdr:col>
      <xdr:colOff>354764</xdr:colOff>
      <xdr:row>4</xdr:row>
      <xdr:rowOff>13603</xdr:rowOff>
    </xdr:from>
    <xdr:to>
      <xdr:col>4</xdr:col>
      <xdr:colOff>465358</xdr:colOff>
      <xdr:row>4</xdr:row>
      <xdr:rowOff>77611</xdr:rowOff>
    </xdr:to>
    <xdr:sp macro="" textlink="">
      <xdr:nvSpPr>
        <xdr:cNvPr id="8" name="Isosceles Triangle 7">
          <a:extLst>
            <a:ext uri="{FF2B5EF4-FFF2-40B4-BE49-F238E27FC236}">
              <a16:creationId xmlns:a16="http://schemas.microsoft.com/office/drawing/2014/main" id="{ABCB6500-0AD7-DECE-3FBE-9848C6024D71}"/>
            </a:ext>
          </a:extLst>
        </xdr:cNvPr>
        <xdr:cNvSpPr/>
      </xdr:nvSpPr>
      <xdr:spPr>
        <a:xfrm>
          <a:off x="2793164" y="775603"/>
          <a:ext cx="110594" cy="64008"/>
        </a:xfrm>
        <a:prstGeom prst="triangle">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504198</xdr:colOff>
      <xdr:row>5</xdr:row>
      <xdr:rowOff>8652</xdr:rowOff>
    </xdr:from>
    <xdr:to>
      <xdr:col>5</xdr:col>
      <xdr:colOff>1168</xdr:colOff>
      <xdr:row>6</xdr:row>
      <xdr:rowOff>180102</xdr:rowOff>
    </xdr:to>
    <xdr:sp macro="" textlink="">
      <xdr:nvSpPr>
        <xdr:cNvPr id="9" name="TextBox 8">
          <a:extLst>
            <a:ext uri="{FF2B5EF4-FFF2-40B4-BE49-F238E27FC236}">
              <a16:creationId xmlns:a16="http://schemas.microsoft.com/office/drawing/2014/main" id="{64E7F8E7-8B00-24A8-1A1F-B711B232F5B2}"/>
            </a:ext>
          </a:extLst>
        </xdr:cNvPr>
        <xdr:cNvSpPr txBox="1"/>
      </xdr:nvSpPr>
      <xdr:spPr>
        <a:xfrm>
          <a:off x="1723398" y="961152"/>
          <a:ext cx="132577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b="0">
              <a:solidFill>
                <a:schemeClr val="bg1">
                  <a:lumMod val="65000"/>
                </a:schemeClr>
              </a:solidFill>
              <a:latin typeface="Arial" panose="020B0604020202020204" pitchFamily="34" charset="0"/>
              <a:cs typeface="Arial" panose="020B0604020202020204" pitchFamily="34" charset="0"/>
            </a:rPr>
            <a:t>Indian Rupees</a:t>
          </a:r>
        </a:p>
      </xdr:txBody>
    </xdr:sp>
    <xdr:clientData/>
  </xdr:twoCellAnchor>
  <xdr:twoCellAnchor editAs="oneCell">
    <xdr:from>
      <xdr:col>2</xdr:col>
      <xdr:colOff>499887</xdr:colOff>
      <xdr:row>1</xdr:row>
      <xdr:rowOff>133351</xdr:rowOff>
    </xdr:from>
    <xdr:to>
      <xdr:col>3</xdr:col>
      <xdr:colOff>170342</xdr:colOff>
      <xdr:row>3</xdr:row>
      <xdr:rowOff>72737</xdr:rowOff>
    </xdr:to>
    <xdr:pic>
      <xdr:nvPicPr>
        <xdr:cNvPr id="11" name="Picture 10">
          <a:extLst>
            <a:ext uri="{FF2B5EF4-FFF2-40B4-BE49-F238E27FC236}">
              <a16:creationId xmlns:a16="http://schemas.microsoft.com/office/drawing/2014/main" id="{BF13AA6A-8478-EB35-DD5B-0B7EB5746F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719087" y="323851"/>
          <a:ext cx="280055" cy="320386"/>
        </a:xfrm>
        <a:prstGeom prst="rect">
          <a:avLst/>
        </a:prstGeom>
      </xdr:spPr>
    </xdr:pic>
    <xdr:clientData/>
  </xdr:twoCellAnchor>
  <xdr:oneCellAnchor>
    <xdr:from>
      <xdr:col>10</xdr:col>
      <xdr:colOff>53340</xdr:colOff>
      <xdr:row>35</xdr:row>
      <xdr:rowOff>142875</xdr:rowOff>
    </xdr:from>
    <xdr:ext cx="6096000" cy="266700"/>
    <xdr:sp macro="" textlink="">
      <xdr:nvSpPr>
        <xdr:cNvPr id="12" name="TextBox 11">
          <a:extLst>
            <a:ext uri="{FF2B5EF4-FFF2-40B4-BE49-F238E27FC236}">
              <a16:creationId xmlns:a16="http://schemas.microsoft.com/office/drawing/2014/main" id="{A3E47A87-305D-3CA1-C76D-49737D0EEE6B}"/>
            </a:ext>
          </a:extLst>
        </xdr:cNvPr>
        <xdr:cNvSpPr txBox="1"/>
      </xdr:nvSpPr>
      <xdr:spPr>
        <a:xfrm>
          <a:off x="6339840" y="6477000"/>
          <a:ext cx="60960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twoCellAnchor editAs="oneCell">
    <xdr:from>
      <xdr:col>0</xdr:col>
      <xdr:colOff>551381</xdr:colOff>
      <xdr:row>2</xdr:row>
      <xdr:rowOff>27319</xdr:rowOff>
    </xdr:from>
    <xdr:to>
      <xdr:col>1</xdr:col>
      <xdr:colOff>343596</xdr:colOff>
      <xdr:row>4</xdr:row>
      <xdr:rowOff>22440</xdr:rowOff>
    </xdr:to>
    <xdr:pic>
      <xdr:nvPicPr>
        <xdr:cNvPr id="14" name="Graphic 13" descr="Store">
          <a:extLst>
            <a:ext uri="{FF2B5EF4-FFF2-40B4-BE49-F238E27FC236}">
              <a16:creationId xmlns:a16="http://schemas.microsoft.com/office/drawing/2014/main" id="{875D64EB-33D0-73B0-28A5-C523FF58C79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51381" y="389269"/>
          <a:ext cx="420865" cy="366596"/>
        </a:xfrm>
        <a:prstGeom prst="rect">
          <a:avLst/>
        </a:prstGeom>
      </xdr:spPr>
    </xdr:pic>
    <xdr:clientData/>
  </xdr:twoCellAnchor>
  <xdr:twoCellAnchor>
    <xdr:from>
      <xdr:col>2</xdr:col>
      <xdr:colOff>385329</xdr:colOff>
      <xdr:row>6</xdr:row>
      <xdr:rowOff>180975</xdr:rowOff>
    </xdr:from>
    <xdr:to>
      <xdr:col>5</xdr:col>
      <xdr:colOff>355022</xdr:colOff>
      <xdr:row>6</xdr:row>
      <xdr:rowOff>185305</xdr:rowOff>
    </xdr:to>
    <xdr:cxnSp macro="">
      <xdr:nvCxnSpPr>
        <xdr:cNvPr id="16" name="Straight Connector 15">
          <a:extLst>
            <a:ext uri="{FF2B5EF4-FFF2-40B4-BE49-F238E27FC236}">
              <a16:creationId xmlns:a16="http://schemas.microsoft.com/office/drawing/2014/main" id="{4EB87E29-F24B-ACD6-A6C5-7E1D424214FF}"/>
            </a:ext>
          </a:extLst>
        </xdr:cNvPr>
        <xdr:cNvCxnSpPr/>
      </xdr:nvCxnSpPr>
      <xdr:spPr>
        <a:xfrm>
          <a:off x="1604529" y="1323975"/>
          <a:ext cx="1798493" cy="433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420009</xdr:colOff>
      <xdr:row>6</xdr:row>
      <xdr:rowOff>178474</xdr:rowOff>
    </xdr:from>
    <xdr:to>
      <xdr:col>5</xdr:col>
      <xdr:colOff>175137</xdr:colOff>
      <xdr:row>8</xdr:row>
      <xdr:rowOff>159424</xdr:rowOff>
    </xdr:to>
    <xdr:sp macro="" textlink="">
      <xdr:nvSpPr>
        <xdr:cNvPr id="19" name="TextBox 18">
          <a:extLst>
            <a:ext uri="{FF2B5EF4-FFF2-40B4-BE49-F238E27FC236}">
              <a16:creationId xmlns:a16="http://schemas.microsoft.com/office/drawing/2014/main" id="{A3F7223F-0CB1-894E-536F-C0286666233F}"/>
            </a:ext>
          </a:extLst>
        </xdr:cNvPr>
        <xdr:cNvSpPr txBox="1"/>
      </xdr:nvSpPr>
      <xdr:spPr>
        <a:xfrm>
          <a:off x="1639209" y="1321474"/>
          <a:ext cx="1583928"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solidFill>
                <a:schemeClr val="bg1">
                  <a:lumMod val="65000"/>
                </a:schemeClr>
              </a:solidFill>
              <a:latin typeface="Arial" panose="020B0604020202020204" pitchFamily="34" charset="0"/>
              <a:cs typeface="Arial" panose="020B0604020202020204" pitchFamily="34" charset="0"/>
            </a:rPr>
            <a:t>Total</a:t>
          </a:r>
          <a:r>
            <a:rPr lang="en-IN" sz="1000" b="1" baseline="0">
              <a:solidFill>
                <a:schemeClr val="bg1">
                  <a:lumMod val="65000"/>
                </a:schemeClr>
              </a:solidFill>
              <a:latin typeface="Arial" panose="020B0604020202020204" pitchFamily="34" charset="0"/>
              <a:cs typeface="Arial" panose="020B0604020202020204" pitchFamily="34" charset="0"/>
            </a:rPr>
            <a:t> Price per Unit</a:t>
          </a:r>
          <a:endParaRPr lang="en-IN" sz="10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2</xdr:col>
      <xdr:colOff>147740</xdr:colOff>
      <xdr:row>8</xdr:row>
      <xdr:rowOff>87879</xdr:rowOff>
    </xdr:from>
    <xdr:to>
      <xdr:col>4</xdr:col>
      <xdr:colOff>475769</xdr:colOff>
      <xdr:row>10</xdr:row>
      <xdr:rowOff>68829</xdr:rowOff>
    </xdr:to>
    <xdr:sp macro="" textlink="Pivottable!E4">
      <xdr:nvSpPr>
        <xdr:cNvPr id="20" name="TextBox 19">
          <a:extLst>
            <a:ext uri="{FF2B5EF4-FFF2-40B4-BE49-F238E27FC236}">
              <a16:creationId xmlns:a16="http://schemas.microsoft.com/office/drawing/2014/main" id="{BD78571B-5C50-9E71-D155-1315FBCA8EE6}"/>
            </a:ext>
          </a:extLst>
        </xdr:cNvPr>
        <xdr:cNvSpPr txBox="1"/>
      </xdr:nvSpPr>
      <xdr:spPr>
        <a:xfrm>
          <a:off x="1366940" y="1611879"/>
          <a:ext cx="154722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06BBB5-B023-4DE0-8CC7-810FE7F3D84D}" type="TxLink">
            <a:rPr lang="en-US" sz="1600" b="0" i="0" u="none" strike="noStrike">
              <a:solidFill>
                <a:srgbClr val="000000"/>
              </a:solidFill>
              <a:latin typeface="Calibri"/>
              <a:ea typeface="Calibri"/>
              <a:cs typeface="Calibri"/>
            </a:rPr>
            <a:pPr algn="ctr"/>
            <a:t> ₹ 1,79,890 </a:t>
          </a:fld>
          <a:endParaRPr lang="en-IN" sz="28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editAs="oneCell">
    <xdr:from>
      <xdr:col>4</xdr:col>
      <xdr:colOff>506730</xdr:colOff>
      <xdr:row>8</xdr:row>
      <xdr:rowOff>78105</xdr:rowOff>
    </xdr:from>
    <xdr:to>
      <xdr:col>5</xdr:col>
      <xdr:colOff>247650</xdr:colOff>
      <xdr:row>10</xdr:row>
      <xdr:rowOff>40005</xdr:rowOff>
    </xdr:to>
    <xdr:pic>
      <xdr:nvPicPr>
        <xdr:cNvPr id="23" name="Graphic 22" descr="Box">
          <a:extLst>
            <a:ext uri="{FF2B5EF4-FFF2-40B4-BE49-F238E27FC236}">
              <a16:creationId xmlns:a16="http://schemas.microsoft.com/office/drawing/2014/main" id="{B7A8FC9B-02A5-7B23-351F-FE25E07A581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945130" y="1602105"/>
          <a:ext cx="342900" cy="342900"/>
        </a:xfrm>
        <a:prstGeom prst="rect">
          <a:avLst/>
        </a:prstGeom>
      </xdr:spPr>
    </xdr:pic>
    <xdr:clientData/>
  </xdr:twoCellAnchor>
  <xdr:twoCellAnchor>
    <xdr:from>
      <xdr:col>5</xdr:col>
      <xdr:colOff>545310</xdr:colOff>
      <xdr:row>0</xdr:row>
      <xdr:rowOff>120660</xdr:rowOff>
    </xdr:from>
    <xdr:to>
      <xdr:col>9</xdr:col>
      <xdr:colOff>106133</xdr:colOff>
      <xdr:row>10</xdr:row>
      <xdr:rowOff>152460</xdr:rowOff>
    </xdr:to>
    <xdr:sp macro="" textlink="">
      <xdr:nvSpPr>
        <xdr:cNvPr id="24" name="Rectangle: Rounded Corners 23">
          <a:extLst>
            <a:ext uri="{FF2B5EF4-FFF2-40B4-BE49-F238E27FC236}">
              <a16:creationId xmlns:a16="http://schemas.microsoft.com/office/drawing/2014/main" id="{FEC52764-3BE9-FEDF-021C-FD8ACAAA032F}"/>
            </a:ext>
          </a:extLst>
        </xdr:cNvPr>
        <xdr:cNvSpPr/>
      </xdr:nvSpPr>
      <xdr:spPr>
        <a:xfrm>
          <a:off x="3593310" y="120660"/>
          <a:ext cx="1999223" cy="1936800"/>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5</xdr:col>
      <xdr:colOff>562726</xdr:colOff>
      <xdr:row>1</xdr:row>
      <xdr:rowOff>60172</xdr:rowOff>
    </xdr:from>
    <xdr:to>
      <xdr:col>8</xdr:col>
      <xdr:colOff>619876</xdr:colOff>
      <xdr:row>3</xdr:row>
      <xdr:rowOff>167724</xdr:rowOff>
    </xdr:to>
    <xdr:sp macro="" textlink="">
      <xdr:nvSpPr>
        <xdr:cNvPr id="25" name="TextBox 24">
          <a:extLst>
            <a:ext uri="{FF2B5EF4-FFF2-40B4-BE49-F238E27FC236}">
              <a16:creationId xmlns:a16="http://schemas.microsoft.com/office/drawing/2014/main" id="{73CF1B27-2631-4A83-4E56-AB1612143270}"/>
            </a:ext>
          </a:extLst>
        </xdr:cNvPr>
        <xdr:cNvSpPr txBox="1"/>
      </xdr:nvSpPr>
      <xdr:spPr>
        <a:xfrm>
          <a:off x="3705976" y="241147"/>
          <a:ext cx="1943100" cy="469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tx1"/>
              </a:solidFill>
              <a:latin typeface="Arial" panose="020B0604020202020204" pitchFamily="34" charset="0"/>
              <a:cs typeface="Arial" panose="020B0604020202020204" pitchFamily="34" charset="0"/>
            </a:rPr>
            <a:t>Top Product Categories &amp; Quantity Sold</a:t>
          </a:r>
        </a:p>
      </xdr:txBody>
    </xdr:sp>
    <xdr:clientData/>
  </xdr:twoCellAnchor>
  <xdr:twoCellAnchor>
    <xdr:from>
      <xdr:col>6</xdr:col>
      <xdr:colOff>202097</xdr:colOff>
      <xdr:row>3</xdr:row>
      <xdr:rowOff>161962</xdr:rowOff>
    </xdr:from>
    <xdr:to>
      <xdr:col>8</xdr:col>
      <xdr:colOff>598006</xdr:colOff>
      <xdr:row>8</xdr:row>
      <xdr:rowOff>51764</xdr:rowOff>
    </xdr:to>
    <xdr:grpSp>
      <xdr:nvGrpSpPr>
        <xdr:cNvPr id="36" name="Group 35">
          <a:extLst>
            <a:ext uri="{FF2B5EF4-FFF2-40B4-BE49-F238E27FC236}">
              <a16:creationId xmlns:a16="http://schemas.microsoft.com/office/drawing/2014/main" id="{0EE2AC6E-82B0-EEE6-CA69-A240AE00AAFA}"/>
            </a:ext>
          </a:extLst>
        </xdr:cNvPr>
        <xdr:cNvGrpSpPr/>
      </xdr:nvGrpSpPr>
      <xdr:grpSpPr>
        <a:xfrm>
          <a:off x="3859697" y="733462"/>
          <a:ext cx="1615109" cy="842302"/>
          <a:chOff x="3879575" y="590587"/>
          <a:chExt cx="1621735" cy="842302"/>
        </a:xfrm>
      </xdr:grpSpPr>
      <xdr:sp macro="" textlink="Pivottable!I4">
        <xdr:nvSpPr>
          <xdr:cNvPr id="26" name="TextBox 25">
            <a:extLst>
              <a:ext uri="{FF2B5EF4-FFF2-40B4-BE49-F238E27FC236}">
                <a16:creationId xmlns:a16="http://schemas.microsoft.com/office/drawing/2014/main" id="{430B0A61-F134-6B14-7D4E-33CB6F00B987}"/>
              </a:ext>
            </a:extLst>
          </xdr:cNvPr>
          <xdr:cNvSpPr txBox="1"/>
        </xdr:nvSpPr>
        <xdr:spPr>
          <a:xfrm>
            <a:off x="3884545" y="597214"/>
            <a:ext cx="616228"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44C616-5234-49B8-9B3F-1736B7DF7F5B}" type="TxLink">
              <a:rPr lang="en-US" sz="1100" b="0" i="0" u="none" strike="noStrike">
                <a:solidFill>
                  <a:schemeClr val="bg1">
                    <a:lumMod val="50000"/>
                  </a:schemeClr>
                </a:solidFill>
                <a:latin typeface="Calibri"/>
                <a:ea typeface="Calibri"/>
                <a:cs typeface="Calibri"/>
              </a:rPr>
              <a:pPr algn="ctr"/>
              <a:t>Beauty</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sp macro="" textlink="Pivottable!I5">
        <xdr:nvSpPr>
          <xdr:cNvPr id="27" name="TextBox 26">
            <a:extLst>
              <a:ext uri="{FF2B5EF4-FFF2-40B4-BE49-F238E27FC236}">
                <a16:creationId xmlns:a16="http://schemas.microsoft.com/office/drawing/2014/main" id="{FDCD1CEF-DCBA-4CAC-21B8-314577CDFE0A}"/>
              </a:ext>
            </a:extLst>
          </xdr:cNvPr>
          <xdr:cNvSpPr txBox="1"/>
        </xdr:nvSpPr>
        <xdr:spPr>
          <a:xfrm>
            <a:off x="3879575" y="857287"/>
            <a:ext cx="684142"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C1A9-CE85-4A6B-94E9-A43C2F19D460}" type="TxLink">
              <a:rPr lang="en-US" sz="1100" b="0" i="0" u="none" strike="noStrike">
                <a:solidFill>
                  <a:schemeClr val="bg1">
                    <a:lumMod val="50000"/>
                  </a:schemeClr>
                </a:solidFill>
                <a:latin typeface="Calibri"/>
                <a:ea typeface="Calibri"/>
                <a:cs typeface="Calibri"/>
              </a:rPr>
              <a:pPr algn="ctr"/>
              <a:t>Clothing</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sp macro="" textlink="Pivottable!I6">
        <xdr:nvSpPr>
          <xdr:cNvPr id="28" name="TextBox 27">
            <a:extLst>
              <a:ext uri="{FF2B5EF4-FFF2-40B4-BE49-F238E27FC236}">
                <a16:creationId xmlns:a16="http://schemas.microsoft.com/office/drawing/2014/main" id="{E4A75B34-B109-108D-4FBF-D79A9549F96E}"/>
              </a:ext>
            </a:extLst>
          </xdr:cNvPr>
          <xdr:cNvSpPr txBox="1"/>
        </xdr:nvSpPr>
        <xdr:spPr>
          <a:xfrm>
            <a:off x="3882888" y="1133926"/>
            <a:ext cx="829915"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A1B71-5FBE-45E4-8925-17FA6B128867}" type="TxLink">
              <a:rPr lang="en-US" sz="1100" b="0" i="0" u="none" strike="noStrike">
                <a:solidFill>
                  <a:schemeClr val="bg1">
                    <a:lumMod val="50000"/>
                  </a:schemeClr>
                </a:solidFill>
                <a:latin typeface="Calibri"/>
                <a:ea typeface="Calibri"/>
                <a:cs typeface="Calibri"/>
              </a:rPr>
              <a:pPr algn="ctr"/>
              <a:t>Electronics</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sp macro="" textlink="Pivottable!J4">
        <xdr:nvSpPr>
          <xdr:cNvPr id="29" name="TextBox 28">
            <a:extLst>
              <a:ext uri="{FF2B5EF4-FFF2-40B4-BE49-F238E27FC236}">
                <a16:creationId xmlns:a16="http://schemas.microsoft.com/office/drawing/2014/main" id="{3CA3AAED-A76A-CE0A-5851-6FF98FB58709}"/>
              </a:ext>
            </a:extLst>
          </xdr:cNvPr>
          <xdr:cNvSpPr txBox="1"/>
        </xdr:nvSpPr>
        <xdr:spPr>
          <a:xfrm>
            <a:off x="4656484" y="590587"/>
            <a:ext cx="829915"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3DAD9C-9560-4614-9981-1401F78CF696}" type="TxLink">
              <a:rPr lang="en-US" sz="1100" b="1" i="0" u="none" strike="noStrike">
                <a:solidFill>
                  <a:schemeClr val="bg1">
                    <a:lumMod val="50000"/>
                  </a:schemeClr>
                </a:solidFill>
                <a:latin typeface="Calibri"/>
                <a:ea typeface="Calibri"/>
                <a:cs typeface="Calibri"/>
              </a:rPr>
              <a:pPr algn="ctr"/>
              <a:t> 771 </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sp macro="" textlink="Pivottable!J5">
        <xdr:nvSpPr>
          <xdr:cNvPr id="30" name="TextBox 29">
            <a:extLst>
              <a:ext uri="{FF2B5EF4-FFF2-40B4-BE49-F238E27FC236}">
                <a16:creationId xmlns:a16="http://schemas.microsoft.com/office/drawing/2014/main" id="{9FB1946C-E0A0-97B9-C807-8F4FB8E833AD}"/>
              </a:ext>
            </a:extLst>
          </xdr:cNvPr>
          <xdr:cNvSpPr txBox="1"/>
        </xdr:nvSpPr>
        <xdr:spPr>
          <a:xfrm>
            <a:off x="4659797" y="867227"/>
            <a:ext cx="829915"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DD7F5D-3C74-4021-8884-F953DF0F80FC}" type="TxLink">
              <a:rPr lang="en-US" sz="1100" b="1" i="0" u="none" strike="noStrike">
                <a:solidFill>
                  <a:schemeClr val="bg1">
                    <a:lumMod val="50000"/>
                  </a:schemeClr>
                </a:solidFill>
                <a:latin typeface="Calibri"/>
                <a:ea typeface="Calibri"/>
                <a:cs typeface="Calibri"/>
              </a:rPr>
              <a:pPr algn="ctr"/>
              <a:t> 894 </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sp macro="" textlink="Pivottable!J6">
        <xdr:nvSpPr>
          <xdr:cNvPr id="31" name="TextBox 30">
            <a:extLst>
              <a:ext uri="{FF2B5EF4-FFF2-40B4-BE49-F238E27FC236}">
                <a16:creationId xmlns:a16="http://schemas.microsoft.com/office/drawing/2014/main" id="{097DD5ED-B00E-7E1B-5AE1-BC9507D22DAD}"/>
              </a:ext>
            </a:extLst>
          </xdr:cNvPr>
          <xdr:cNvSpPr txBox="1"/>
        </xdr:nvSpPr>
        <xdr:spPr>
          <a:xfrm>
            <a:off x="4671395" y="1143865"/>
            <a:ext cx="829915"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7C1F20-280F-41F4-BAC2-F9CCA4F42623}" type="TxLink">
              <a:rPr lang="en-US" sz="1100" b="1" i="0" u="none" strike="noStrike">
                <a:solidFill>
                  <a:schemeClr val="bg1">
                    <a:lumMod val="50000"/>
                  </a:schemeClr>
                </a:solidFill>
                <a:latin typeface="Calibri"/>
                <a:ea typeface="Calibri"/>
                <a:cs typeface="Calibri"/>
              </a:rPr>
              <a:pPr algn="ctr"/>
              <a:t> 849 </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6</xdr:col>
      <xdr:colOff>142461</xdr:colOff>
      <xdr:row>8</xdr:row>
      <xdr:rowOff>141255</xdr:rowOff>
    </xdr:from>
    <xdr:to>
      <xdr:col>7</xdr:col>
      <xdr:colOff>359463</xdr:colOff>
      <xdr:row>10</xdr:row>
      <xdr:rowOff>49279</xdr:rowOff>
    </xdr:to>
    <xdr:sp macro="" textlink="Pivottable!I7">
      <xdr:nvSpPr>
        <xdr:cNvPr id="32" name="TextBox 31">
          <a:extLst>
            <a:ext uri="{FF2B5EF4-FFF2-40B4-BE49-F238E27FC236}">
              <a16:creationId xmlns:a16="http://schemas.microsoft.com/office/drawing/2014/main" id="{AFB47F3F-5B86-C1ED-ED8A-5B69EC672B64}"/>
            </a:ext>
          </a:extLst>
        </xdr:cNvPr>
        <xdr:cNvSpPr txBox="1"/>
      </xdr:nvSpPr>
      <xdr:spPr>
        <a:xfrm>
          <a:off x="3800061" y="1665255"/>
          <a:ext cx="826602"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A4AA28-7D1C-4B28-87F9-0D71340B172C}" type="TxLink">
            <a:rPr lang="en-US" sz="1100" b="0" i="0" u="none" strike="noStrike">
              <a:solidFill>
                <a:sysClr val="windowText" lastClr="000000"/>
              </a:solidFill>
              <a:latin typeface="Calibri"/>
              <a:ea typeface="Calibri"/>
              <a:cs typeface="Calibri"/>
            </a:rPr>
            <a:pPr algn="ctr"/>
            <a:t>Total</a:t>
          </a:fld>
          <a:endParaRPr lang="en-IN"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7</xdr:col>
      <xdr:colOff>384317</xdr:colOff>
      <xdr:row>8</xdr:row>
      <xdr:rowOff>142912</xdr:rowOff>
    </xdr:from>
    <xdr:to>
      <xdr:col>8</xdr:col>
      <xdr:colOff>601319</xdr:colOff>
      <xdr:row>10</xdr:row>
      <xdr:rowOff>50936</xdr:rowOff>
    </xdr:to>
    <xdr:sp macro="" textlink="Pivottable!J7">
      <xdr:nvSpPr>
        <xdr:cNvPr id="33" name="TextBox 32">
          <a:extLst>
            <a:ext uri="{FF2B5EF4-FFF2-40B4-BE49-F238E27FC236}">
              <a16:creationId xmlns:a16="http://schemas.microsoft.com/office/drawing/2014/main" id="{6A2341AD-A6AE-7DC1-C42A-A92E93ACF818}"/>
            </a:ext>
          </a:extLst>
        </xdr:cNvPr>
        <xdr:cNvSpPr txBox="1"/>
      </xdr:nvSpPr>
      <xdr:spPr>
        <a:xfrm>
          <a:off x="4651517" y="1666912"/>
          <a:ext cx="826602"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382FBA-7A02-48D1-9680-C416B010108B}" type="TxLink">
            <a:rPr lang="en-US" sz="1100" b="0" i="0" u="none" strike="noStrike">
              <a:solidFill>
                <a:srgbClr val="000000"/>
              </a:solidFill>
              <a:latin typeface="Calibri"/>
              <a:ea typeface="Calibri"/>
              <a:cs typeface="Calibri"/>
            </a:rPr>
            <a:pPr algn="ctr"/>
            <a:t> 2,514 </a:t>
          </a:fld>
          <a:endParaRPr lang="en-IN" sz="11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24207</xdr:colOff>
      <xdr:row>8</xdr:row>
      <xdr:rowOff>114300</xdr:rowOff>
    </xdr:from>
    <xdr:to>
      <xdr:col>8</xdr:col>
      <xdr:colOff>596348</xdr:colOff>
      <xdr:row>8</xdr:row>
      <xdr:rowOff>117199</xdr:rowOff>
    </xdr:to>
    <xdr:cxnSp macro="">
      <xdr:nvCxnSpPr>
        <xdr:cNvPr id="34" name="Straight Connector 33">
          <a:extLst>
            <a:ext uri="{FF2B5EF4-FFF2-40B4-BE49-F238E27FC236}">
              <a16:creationId xmlns:a16="http://schemas.microsoft.com/office/drawing/2014/main" id="{EA919E2B-6C25-3C41-13E1-380FB674C7A4}"/>
            </a:ext>
          </a:extLst>
        </xdr:cNvPr>
        <xdr:cNvCxnSpPr/>
      </xdr:nvCxnSpPr>
      <xdr:spPr>
        <a:xfrm>
          <a:off x="3681807" y="1638300"/>
          <a:ext cx="1791341" cy="2899"/>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8</xdr:col>
      <xdr:colOff>606454</xdr:colOff>
      <xdr:row>1</xdr:row>
      <xdr:rowOff>29119</xdr:rowOff>
    </xdr:from>
    <xdr:to>
      <xdr:col>9</xdr:col>
      <xdr:colOff>40186</xdr:colOff>
      <xdr:row>1</xdr:row>
      <xdr:rowOff>82818</xdr:rowOff>
    </xdr:to>
    <xdr:sp macro="" textlink="">
      <xdr:nvSpPr>
        <xdr:cNvPr id="37" name="Star: 5 Points 36">
          <a:extLst>
            <a:ext uri="{FF2B5EF4-FFF2-40B4-BE49-F238E27FC236}">
              <a16:creationId xmlns:a16="http://schemas.microsoft.com/office/drawing/2014/main" id="{83740A32-B9B3-BE3D-5A59-52901F7B87C0}"/>
            </a:ext>
          </a:extLst>
        </xdr:cNvPr>
        <xdr:cNvSpPr/>
      </xdr:nvSpPr>
      <xdr:spPr>
        <a:xfrm>
          <a:off x="5635654" y="210094"/>
          <a:ext cx="62382" cy="53699"/>
        </a:xfrm>
        <a:prstGeom prst="star5">
          <a:avLst/>
        </a:prstGeom>
        <a:ln>
          <a:solidFill>
            <a:schemeClr val="accent4">
              <a:lumMod val="60000"/>
              <a:lumOff val="4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206195</xdr:colOff>
      <xdr:row>0</xdr:row>
      <xdr:rowOff>117036</xdr:rowOff>
    </xdr:from>
    <xdr:to>
      <xdr:col>17</xdr:col>
      <xdr:colOff>590550</xdr:colOff>
      <xdr:row>10</xdr:row>
      <xdr:rowOff>148836</xdr:rowOff>
    </xdr:to>
    <xdr:sp macro="" textlink="">
      <xdr:nvSpPr>
        <xdr:cNvPr id="38" name="Rectangle: Rounded Corners 37">
          <a:extLst>
            <a:ext uri="{FF2B5EF4-FFF2-40B4-BE49-F238E27FC236}">
              <a16:creationId xmlns:a16="http://schemas.microsoft.com/office/drawing/2014/main" id="{7CF1DB72-7607-635E-9541-FEBE58C496CB}"/>
            </a:ext>
          </a:extLst>
        </xdr:cNvPr>
        <xdr:cNvSpPr/>
      </xdr:nvSpPr>
      <xdr:spPr>
        <a:xfrm>
          <a:off x="5692595" y="117036"/>
          <a:ext cx="5261155" cy="1936800"/>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endParaRPr lang="en-IN" sz="1100"/>
        </a:p>
      </xdr:txBody>
    </xdr:sp>
    <xdr:clientData/>
  </xdr:twoCellAnchor>
  <xdr:twoCellAnchor>
    <xdr:from>
      <xdr:col>9</xdr:col>
      <xdr:colOff>280786</xdr:colOff>
      <xdr:row>0</xdr:row>
      <xdr:rowOff>123038</xdr:rowOff>
    </xdr:from>
    <xdr:to>
      <xdr:col>16</xdr:col>
      <xdr:colOff>533400</xdr:colOff>
      <xdr:row>2</xdr:row>
      <xdr:rowOff>133350</xdr:rowOff>
    </xdr:to>
    <xdr:sp macro="" textlink="">
      <xdr:nvSpPr>
        <xdr:cNvPr id="39" name="TextBox 38">
          <a:extLst>
            <a:ext uri="{FF2B5EF4-FFF2-40B4-BE49-F238E27FC236}">
              <a16:creationId xmlns:a16="http://schemas.microsoft.com/office/drawing/2014/main" id="{322EA14D-3B30-AF80-F5B5-EB12183899F3}"/>
            </a:ext>
          </a:extLst>
        </xdr:cNvPr>
        <xdr:cNvSpPr txBox="1"/>
      </xdr:nvSpPr>
      <xdr:spPr>
        <a:xfrm>
          <a:off x="5767186" y="123038"/>
          <a:ext cx="4519814" cy="391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tx1"/>
              </a:solidFill>
              <a:latin typeface="Arial" panose="020B0604020202020204" pitchFamily="34" charset="0"/>
              <a:cs typeface="Arial" panose="020B0604020202020204" pitchFamily="34" charset="0"/>
            </a:rPr>
            <a:t>Total Earnings</a:t>
          </a:r>
          <a:r>
            <a:rPr lang="en-IN" sz="1100" b="1" baseline="0">
              <a:solidFill>
                <a:schemeClr val="tx1"/>
              </a:solidFill>
              <a:latin typeface="Arial" panose="020B0604020202020204" pitchFamily="34" charset="0"/>
              <a:cs typeface="Arial" panose="020B0604020202020204" pitchFamily="34" charset="0"/>
            </a:rPr>
            <a:t> by Months</a:t>
          </a:r>
          <a:endParaRPr lang="en-IN" sz="11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276225</xdr:colOff>
      <xdr:row>1</xdr:row>
      <xdr:rowOff>180975</xdr:rowOff>
    </xdr:from>
    <xdr:to>
      <xdr:col>17</xdr:col>
      <xdr:colOff>485775</xdr:colOff>
      <xdr:row>7</xdr:row>
      <xdr:rowOff>114300</xdr:rowOff>
    </xdr:to>
    <xdr:graphicFrame macro="">
      <xdr:nvGraphicFramePr>
        <xdr:cNvPr id="41" name="Chart 40">
          <a:extLst>
            <a:ext uri="{FF2B5EF4-FFF2-40B4-BE49-F238E27FC236}">
              <a16:creationId xmlns:a16="http://schemas.microsoft.com/office/drawing/2014/main" id="{12A270D3-1F87-4BFE-B31E-AA95BECFE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505734</xdr:colOff>
      <xdr:row>7</xdr:row>
      <xdr:rowOff>26073</xdr:rowOff>
    </xdr:from>
    <xdr:to>
      <xdr:col>11</xdr:col>
      <xdr:colOff>390525</xdr:colOff>
      <xdr:row>10</xdr:row>
      <xdr:rowOff>28575</xdr:rowOff>
    </xdr:to>
    <xdr:grpSp>
      <xdr:nvGrpSpPr>
        <xdr:cNvPr id="44" name="Group 43">
          <a:extLst>
            <a:ext uri="{FF2B5EF4-FFF2-40B4-BE49-F238E27FC236}">
              <a16:creationId xmlns:a16="http://schemas.microsoft.com/office/drawing/2014/main" id="{CD065A15-4ADD-8069-5012-E3EB42EA71A3}"/>
            </a:ext>
          </a:extLst>
        </xdr:cNvPr>
        <xdr:cNvGrpSpPr/>
      </xdr:nvGrpSpPr>
      <xdr:grpSpPr>
        <a:xfrm>
          <a:off x="5992134" y="1359573"/>
          <a:ext cx="1103991" cy="574002"/>
          <a:chOff x="5992134" y="1292898"/>
          <a:chExt cx="1103991" cy="574002"/>
        </a:xfrm>
      </xdr:grpSpPr>
      <xdr:sp macro="" textlink="">
        <xdr:nvSpPr>
          <xdr:cNvPr id="42" name="TextBox 41">
            <a:extLst>
              <a:ext uri="{FF2B5EF4-FFF2-40B4-BE49-F238E27FC236}">
                <a16:creationId xmlns:a16="http://schemas.microsoft.com/office/drawing/2014/main" id="{DBCC2BC8-4972-D8B6-E112-4B702550A8F8}"/>
              </a:ext>
            </a:extLst>
          </xdr:cNvPr>
          <xdr:cNvSpPr txBox="1"/>
        </xdr:nvSpPr>
        <xdr:spPr>
          <a:xfrm>
            <a:off x="5992134" y="1292898"/>
            <a:ext cx="1103991" cy="345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solidFill>
                  <a:schemeClr val="tx1"/>
                </a:solidFill>
                <a:latin typeface="Arial" panose="020B0604020202020204" pitchFamily="34" charset="0"/>
                <a:cs typeface="Arial" panose="020B0604020202020204" pitchFamily="34" charset="0"/>
              </a:rPr>
              <a:t>Highest</a:t>
            </a:r>
            <a:r>
              <a:rPr lang="en-IN" sz="1050" b="1" baseline="0">
                <a:solidFill>
                  <a:schemeClr val="tx1"/>
                </a:solidFill>
                <a:latin typeface="Arial" panose="020B0604020202020204" pitchFamily="34" charset="0"/>
                <a:cs typeface="Arial" panose="020B0604020202020204" pitchFamily="34" charset="0"/>
              </a:rPr>
              <a:t> </a:t>
            </a:r>
          </a:p>
          <a:p>
            <a:pPr algn="ctr"/>
            <a:r>
              <a:rPr lang="en-IN" sz="600" b="1" baseline="0">
                <a:solidFill>
                  <a:schemeClr val="bg1">
                    <a:lumMod val="50000"/>
                  </a:schemeClr>
                </a:solidFill>
                <a:latin typeface="Arial" panose="020B0604020202020204" pitchFamily="34" charset="0"/>
                <a:cs typeface="Arial" panose="020B0604020202020204" pitchFamily="34" charset="0"/>
              </a:rPr>
              <a:t>Monthly Revenue</a:t>
            </a:r>
            <a:endParaRPr lang="en-IN" sz="1050" b="1">
              <a:solidFill>
                <a:schemeClr val="bg1">
                  <a:lumMod val="50000"/>
                </a:schemeClr>
              </a:solidFill>
              <a:latin typeface="Arial" panose="020B0604020202020204" pitchFamily="34" charset="0"/>
              <a:cs typeface="Arial" panose="020B0604020202020204" pitchFamily="34" charset="0"/>
            </a:endParaRPr>
          </a:p>
        </xdr:txBody>
      </xdr:sp>
      <xdr:sp macro="" textlink="Pivottable!R8">
        <xdr:nvSpPr>
          <xdr:cNvPr id="43" name="TextBox 42">
            <a:extLst>
              <a:ext uri="{FF2B5EF4-FFF2-40B4-BE49-F238E27FC236}">
                <a16:creationId xmlns:a16="http://schemas.microsoft.com/office/drawing/2014/main" id="{D3EF4A96-B2CD-0AB6-4F24-0108D8C1AF0D}"/>
              </a:ext>
            </a:extLst>
          </xdr:cNvPr>
          <xdr:cNvSpPr txBox="1"/>
        </xdr:nvSpPr>
        <xdr:spPr>
          <a:xfrm flipH="1">
            <a:off x="6100043" y="1673899"/>
            <a:ext cx="844591" cy="193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C16363-7CF6-4E00-93BC-F2E159574169}" type="TxLink">
              <a:rPr lang="en-US" sz="1200" b="1" i="0" u="none" strike="noStrike">
                <a:solidFill>
                  <a:schemeClr val="bg1">
                    <a:lumMod val="50000"/>
                  </a:schemeClr>
                </a:solidFill>
                <a:latin typeface="Arial" panose="020B0604020202020204" pitchFamily="34" charset="0"/>
                <a:ea typeface="Calibri"/>
                <a:cs typeface="Arial" panose="020B0604020202020204" pitchFamily="34" charset="0"/>
              </a:rPr>
              <a:pPr algn="ctr"/>
              <a:t> 53,150 </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12</xdr:col>
      <xdr:colOff>420009</xdr:colOff>
      <xdr:row>7</xdr:row>
      <xdr:rowOff>35598</xdr:rowOff>
    </xdr:from>
    <xdr:to>
      <xdr:col>14</xdr:col>
      <xdr:colOff>304800</xdr:colOff>
      <xdr:row>10</xdr:row>
      <xdr:rowOff>38100</xdr:rowOff>
    </xdr:to>
    <xdr:grpSp>
      <xdr:nvGrpSpPr>
        <xdr:cNvPr id="45" name="Group 44">
          <a:extLst>
            <a:ext uri="{FF2B5EF4-FFF2-40B4-BE49-F238E27FC236}">
              <a16:creationId xmlns:a16="http://schemas.microsoft.com/office/drawing/2014/main" id="{A666A592-E541-A4F1-E009-5184B5491FE3}"/>
            </a:ext>
          </a:extLst>
        </xdr:cNvPr>
        <xdr:cNvGrpSpPr/>
      </xdr:nvGrpSpPr>
      <xdr:grpSpPr>
        <a:xfrm>
          <a:off x="7735209" y="1369098"/>
          <a:ext cx="1103991" cy="574002"/>
          <a:chOff x="5992134" y="1292898"/>
          <a:chExt cx="1103991" cy="574002"/>
        </a:xfrm>
      </xdr:grpSpPr>
      <xdr:sp macro="" textlink="">
        <xdr:nvSpPr>
          <xdr:cNvPr id="46" name="TextBox 45">
            <a:extLst>
              <a:ext uri="{FF2B5EF4-FFF2-40B4-BE49-F238E27FC236}">
                <a16:creationId xmlns:a16="http://schemas.microsoft.com/office/drawing/2014/main" id="{3A056443-DE34-6343-2A11-6CD35CE74A6C}"/>
              </a:ext>
            </a:extLst>
          </xdr:cNvPr>
          <xdr:cNvSpPr txBox="1"/>
        </xdr:nvSpPr>
        <xdr:spPr>
          <a:xfrm>
            <a:off x="5992134" y="1292898"/>
            <a:ext cx="1103991" cy="345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baseline="0">
                <a:solidFill>
                  <a:schemeClr val="tx1"/>
                </a:solidFill>
                <a:latin typeface="Arial" panose="020B0604020202020204" pitchFamily="34" charset="0"/>
                <a:cs typeface="Arial" panose="020B0604020202020204" pitchFamily="34" charset="0"/>
              </a:rPr>
              <a:t>Average </a:t>
            </a:r>
          </a:p>
          <a:p>
            <a:pPr algn="ctr"/>
            <a:r>
              <a:rPr lang="en-IN" sz="600" b="1" baseline="0">
                <a:solidFill>
                  <a:schemeClr val="bg1">
                    <a:lumMod val="50000"/>
                  </a:schemeClr>
                </a:solidFill>
                <a:latin typeface="Arial" panose="020B0604020202020204" pitchFamily="34" charset="0"/>
                <a:cs typeface="Arial" panose="020B0604020202020204" pitchFamily="34" charset="0"/>
              </a:rPr>
              <a:t>Monthly Revenue</a:t>
            </a:r>
            <a:endParaRPr lang="en-IN" sz="1050" b="1">
              <a:solidFill>
                <a:schemeClr val="bg1">
                  <a:lumMod val="50000"/>
                </a:schemeClr>
              </a:solidFill>
              <a:latin typeface="Arial" panose="020B0604020202020204" pitchFamily="34" charset="0"/>
              <a:cs typeface="Arial" panose="020B0604020202020204" pitchFamily="34" charset="0"/>
            </a:endParaRPr>
          </a:p>
        </xdr:txBody>
      </xdr:sp>
      <xdr:sp macro="" textlink="Pivottable!R9">
        <xdr:nvSpPr>
          <xdr:cNvPr id="47" name="TextBox 46">
            <a:extLst>
              <a:ext uri="{FF2B5EF4-FFF2-40B4-BE49-F238E27FC236}">
                <a16:creationId xmlns:a16="http://schemas.microsoft.com/office/drawing/2014/main" id="{CF7B7DA3-3FA5-03F7-122C-EAAA81F716EA}"/>
              </a:ext>
            </a:extLst>
          </xdr:cNvPr>
          <xdr:cNvSpPr txBox="1"/>
        </xdr:nvSpPr>
        <xdr:spPr>
          <a:xfrm flipH="1">
            <a:off x="6100043" y="1673899"/>
            <a:ext cx="844591" cy="193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9ABEB3-E21D-4317-81EC-A5CFF6F94E17}" type="TxLink">
              <a:rPr lang="en-US" sz="1100" b="1" i="0" u="none" strike="noStrike">
                <a:solidFill>
                  <a:schemeClr val="bg1">
                    <a:lumMod val="50000"/>
                  </a:schemeClr>
                </a:solidFill>
                <a:latin typeface="Arial" panose="020B0604020202020204" pitchFamily="34" charset="0"/>
                <a:ea typeface="Calibri"/>
                <a:cs typeface="Arial" panose="020B0604020202020204" pitchFamily="34" charset="0"/>
              </a:rPr>
              <a:pPr algn="ctr"/>
              <a:t> 38,000 </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15</xdr:col>
      <xdr:colOff>334284</xdr:colOff>
      <xdr:row>7</xdr:row>
      <xdr:rowOff>45123</xdr:rowOff>
    </xdr:from>
    <xdr:to>
      <xdr:col>17</xdr:col>
      <xdr:colOff>219075</xdr:colOff>
      <xdr:row>10</xdr:row>
      <xdr:rowOff>47625</xdr:rowOff>
    </xdr:to>
    <xdr:grpSp>
      <xdr:nvGrpSpPr>
        <xdr:cNvPr id="48" name="Group 47">
          <a:extLst>
            <a:ext uri="{FF2B5EF4-FFF2-40B4-BE49-F238E27FC236}">
              <a16:creationId xmlns:a16="http://schemas.microsoft.com/office/drawing/2014/main" id="{3E7D6636-CC4F-9007-61B6-A4C6DD4F1B3D}"/>
            </a:ext>
          </a:extLst>
        </xdr:cNvPr>
        <xdr:cNvGrpSpPr/>
      </xdr:nvGrpSpPr>
      <xdr:grpSpPr>
        <a:xfrm>
          <a:off x="9478284" y="1378623"/>
          <a:ext cx="1103991" cy="574002"/>
          <a:chOff x="5992134" y="1292898"/>
          <a:chExt cx="1103991" cy="574002"/>
        </a:xfrm>
      </xdr:grpSpPr>
      <xdr:sp macro="" textlink="">
        <xdr:nvSpPr>
          <xdr:cNvPr id="49" name="TextBox 48">
            <a:extLst>
              <a:ext uri="{FF2B5EF4-FFF2-40B4-BE49-F238E27FC236}">
                <a16:creationId xmlns:a16="http://schemas.microsoft.com/office/drawing/2014/main" id="{6AE3D3AF-18C1-2303-2154-DE7EB1DF0752}"/>
              </a:ext>
            </a:extLst>
          </xdr:cNvPr>
          <xdr:cNvSpPr txBox="1"/>
        </xdr:nvSpPr>
        <xdr:spPr>
          <a:xfrm>
            <a:off x="5992134" y="1292898"/>
            <a:ext cx="1103991" cy="345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baseline="0">
                <a:solidFill>
                  <a:schemeClr val="tx1"/>
                </a:solidFill>
                <a:latin typeface="Arial" panose="020B0604020202020204" pitchFamily="34" charset="0"/>
                <a:cs typeface="Arial" panose="020B0604020202020204" pitchFamily="34" charset="0"/>
              </a:rPr>
              <a:t>Lowest </a:t>
            </a:r>
          </a:p>
          <a:p>
            <a:pPr algn="ctr"/>
            <a:r>
              <a:rPr lang="en-IN" sz="600" b="1" baseline="0">
                <a:solidFill>
                  <a:schemeClr val="bg1">
                    <a:lumMod val="50000"/>
                  </a:schemeClr>
                </a:solidFill>
                <a:latin typeface="Arial" panose="020B0604020202020204" pitchFamily="34" charset="0"/>
                <a:cs typeface="Arial" panose="020B0604020202020204" pitchFamily="34" charset="0"/>
              </a:rPr>
              <a:t>Monthly Revenue</a:t>
            </a:r>
            <a:endParaRPr lang="en-IN" sz="1050" b="1">
              <a:solidFill>
                <a:schemeClr val="bg1">
                  <a:lumMod val="50000"/>
                </a:schemeClr>
              </a:solidFill>
              <a:latin typeface="Arial" panose="020B0604020202020204" pitchFamily="34" charset="0"/>
              <a:cs typeface="Arial" panose="020B0604020202020204" pitchFamily="34" charset="0"/>
            </a:endParaRPr>
          </a:p>
        </xdr:txBody>
      </xdr:sp>
      <xdr:sp macro="" textlink="Pivottable!R10">
        <xdr:nvSpPr>
          <xdr:cNvPr id="50" name="TextBox 49">
            <a:extLst>
              <a:ext uri="{FF2B5EF4-FFF2-40B4-BE49-F238E27FC236}">
                <a16:creationId xmlns:a16="http://schemas.microsoft.com/office/drawing/2014/main" id="{686AF6BF-AE68-0BC5-5D8C-F319902597A5}"/>
              </a:ext>
            </a:extLst>
          </xdr:cNvPr>
          <xdr:cNvSpPr txBox="1"/>
        </xdr:nvSpPr>
        <xdr:spPr>
          <a:xfrm flipH="1">
            <a:off x="6100043" y="1673899"/>
            <a:ext cx="844591" cy="193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0E2BA3-E8E6-4571-AC9F-2C8E7B5F1124}" type="TxLink">
              <a:rPr lang="en-US" sz="1100" b="1" i="0" u="none" strike="noStrike">
                <a:solidFill>
                  <a:schemeClr val="bg1">
                    <a:lumMod val="50000"/>
                  </a:schemeClr>
                </a:solidFill>
                <a:latin typeface="Arial" panose="020B0604020202020204" pitchFamily="34" charset="0"/>
                <a:ea typeface="Calibri"/>
                <a:cs typeface="Arial" panose="020B0604020202020204" pitchFamily="34" charset="0"/>
              </a:rPr>
              <a:pPr algn="ctr"/>
              <a:t> 23,620 </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10</xdr:col>
      <xdr:colOff>1091</xdr:colOff>
      <xdr:row>7</xdr:row>
      <xdr:rowOff>91440</xdr:rowOff>
    </xdr:from>
    <xdr:to>
      <xdr:col>10</xdr:col>
      <xdr:colOff>114300</xdr:colOff>
      <xdr:row>8</xdr:row>
      <xdr:rowOff>91440</xdr:rowOff>
    </xdr:to>
    <xdr:sp macro="" textlink="">
      <xdr:nvSpPr>
        <xdr:cNvPr id="51" name="Arrow: Up 50">
          <a:extLst>
            <a:ext uri="{FF2B5EF4-FFF2-40B4-BE49-F238E27FC236}">
              <a16:creationId xmlns:a16="http://schemas.microsoft.com/office/drawing/2014/main" id="{659456A1-144C-A0FC-4B94-D1D7CBDD3B0B}"/>
            </a:ext>
          </a:extLst>
        </xdr:cNvPr>
        <xdr:cNvSpPr/>
      </xdr:nvSpPr>
      <xdr:spPr>
        <a:xfrm>
          <a:off x="6314805" y="1348740"/>
          <a:ext cx="113209" cy="179614"/>
        </a:xfrm>
        <a:prstGeom prst="upArrow">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436245</xdr:colOff>
      <xdr:row>7</xdr:row>
      <xdr:rowOff>114300</xdr:rowOff>
    </xdr:from>
    <xdr:to>
      <xdr:col>15</xdr:col>
      <xdr:colOff>563880</xdr:colOff>
      <xdr:row>8</xdr:row>
      <xdr:rowOff>114300</xdr:rowOff>
    </xdr:to>
    <xdr:sp macro="" textlink="">
      <xdr:nvSpPr>
        <xdr:cNvPr id="52" name="Arrow: Up 51">
          <a:extLst>
            <a:ext uri="{FF2B5EF4-FFF2-40B4-BE49-F238E27FC236}">
              <a16:creationId xmlns:a16="http://schemas.microsoft.com/office/drawing/2014/main" id="{30953DF2-4CC0-46EA-B2EA-75903ADB6152}"/>
            </a:ext>
          </a:extLst>
        </xdr:cNvPr>
        <xdr:cNvSpPr/>
      </xdr:nvSpPr>
      <xdr:spPr>
        <a:xfrm rot="10800000">
          <a:off x="9865995" y="1381125"/>
          <a:ext cx="127635" cy="180975"/>
        </a:xfrm>
        <a:prstGeom prst="upArrow">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381000</xdr:colOff>
      <xdr:row>7</xdr:row>
      <xdr:rowOff>133350</xdr:rowOff>
    </xdr:from>
    <xdr:to>
      <xdr:col>13</xdr:col>
      <xdr:colOff>20955</xdr:colOff>
      <xdr:row>8</xdr:row>
      <xdr:rowOff>72390</xdr:rowOff>
    </xdr:to>
    <xdr:sp macro="" textlink="">
      <xdr:nvSpPr>
        <xdr:cNvPr id="53" name="Arrow: Left-Right 52">
          <a:extLst>
            <a:ext uri="{FF2B5EF4-FFF2-40B4-BE49-F238E27FC236}">
              <a16:creationId xmlns:a16="http://schemas.microsoft.com/office/drawing/2014/main" id="{BAC7A48D-01F9-B9A5-3BA9-551B676DB3BF}"/>
            </a:ext>
          </a:extLst>
        </xdr:cNvPr>
        <xdr:cNvSpPr/>
      </xdr:nvSpPr>
      <xdr:spPr>
        <a:xfrm>
          <a:off x="7924800" y="1400175"/>
          <a:ext cx="268605" cy="120015"/>
        </a:xfrm>
        <a:prstGeom prst="leftRightArrow">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72165</xdr:colOff>
      <xdr:row>0</xdr:row>
      <xdr:rowOff>122937</xdr:rowOff>
    </xdr:from>
    <xdr:to>
      <xdr:col>21</xdr:col>
      <xdr:colOff>600075</xdr:colOff>
      <xdr:row>10</xdr:row>
      <xdr:rowOff>154737</xdr:rowOff>
    </xdr:to>
    <xdr:sp macro="" textlink="">
      <xdr:nvSpPr>
        <xdr:cNvPr id="54" name="Rectangle: Rounded Corners 53">
          <a:extLst>
            <a:ext uri="{FF2B5EF4-FFF2-40B4-BE49-F238E27FC236}">
              <a16:creationId xmlns:a16="http://schemas.microsoft.com/office/drawing/2014/main" id="{3E2E9838-2FA0-79DC-1C5E-6EF312A9A5DE}"/>
            </a:ext>
          </a:extLst>
        </xdr:cNvPr>
        <xdr:cNvSpPr/>
      </xdr:nvSpPr>
      <xdr:spPr>
        <a:xfrm>
          <a:off x="11044965" y="122937"/>
          <a:ext cx="2356710" cy="1936800"/>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endParaRPr lang="en-IN" sz="1100"/>
        </a:p>
      </xdr:txBody>
    </xdr:sp>
    <xdr:clientData/>
  </xdr:twoCellAnchor>
  <xdr:twoCellAnchor>
    <xdr:from>
      <xdr:col>18</xdr:col>
      <xdr:colOff>123824</xdr:colOff>
      <xdr:row>2</xdr:row>
      <xdr:rowOff>19051</xdr:rowOff>
    </xdr:from>
    <xdr:to>
      <xdr:col>20</xdr:col>
      <xdr:colOff>314325</xdr:colOff>
      <xdr:row>10</xdr:row>
      <xdr:rowOff>76201</xdr:rowOff>
    </xdr:to>
    <xdr:graphicFrame macro="">
      <xdr:nvGraphicFramePr>
        <xdr:cNvPr id="2" name="Chart 1">
          <a:extLst>
            <a:ext uri="{FF2B5EF4-FFF2-40B4-BE49-F238E27FC236}">
              <a16:creationId xmlns:a16="http://schemas.microsoft.com/office/drawing/2014/main" id="{4FD14737-F4AC-4CCE-B0A3-BCF426AAD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156961</xdr:colOff>
      <xdr:row>0</xdr:row>
      <xdr:rowOff>94463</xdr:rowOff>
    </xdr:from>
    <xdr:to>
      <xdr:col>21</xdr:col>
      <xdr:colOff>114300</xdr:colOff>
      <xdr:row>2</xdr:row>
      <xdr:rowOff>104775</xdr:rowOff>
    </xdr:to>
    <xdr:sp macro="" textlink="">
      <xdr:nvSpPr>
        <xdr:cNvPr id="10" name="TextBox 9">
          <a:extLst>
            <a:ext uri="{FF2B5EF4-FFF2-40B4-BE49-F238E27FC236}">
              <a16:creationId xmlns:a16="http://schemas.microsoft.com/office/drawing/2014/main" id="{98F7E429-EA17-F885-0E58-12152D345E52}"/>
            </a:ext>
          </a:extLst>
        </xdr:cNvPr>
        <xdr:cNvSpPr txBox="1"/>
      </xdr:nvSpPr>
      <xdr:spPr>
        <a:xfrm>
          <a:off x="11129761" y="94463"/>
          <a:ext cx="1786139" cy="391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tx1"/>
              </a:solidFill>
              <a:latin typeface="Arial" panose="020B0604020202020204" pitchFamily="34" charset="0"/>
              <a:cs typeface="Arial" panose="020B0604020202020204" pitchFamily="34" charset="0"/>
            </a:rPr>
            <a:t>Spending by</a:t>
          </a:r>
          <a:r>
            <a:rPr lang="en-IN" sz="1100" b="1" baseline="0">
              <a:solidFill>
                <a:schemeClr val="tx1"/>
              </a:solidFill>
              <a:latin typeface="Arial" panose="020B0604020202020204" pitchFamily="34" charset="0"/>
              <a:cs typeface="Arial" panose="020B0604020202020204" pitchFamily="34" charset="0"/>
            </a:rPr>
            <a:t> Gender</a:t>
          </a:r>
          <a:endParaRPr lang="en-IN" sz="1100" b="1">
            <a:solidFill>
              <a:schemeClr val="tx1"/>
            </a:solidFill>
            <a:latin typeface="Arial" panose="020B0604020202020204" pitchFamily="34" charset="0"/>
            <a:cs typeface="Arial" panose="020B0604020202020204" pitchFamily="34" charset="0"/>
          </a:endParaRPr>
        </a:p>
      </xdr:txBody>
    </xdr:sp>
    <xdr:clientData/>
  </xdr:twoCellAnchor>
  <xdr:twoCellAnchor>
    <xdr:from>
      <xdr:col>20</xdr:col>
      <xdr:colOff>313911</xdr:colOff>
      <xdr:row>2</xdr:row>
      <xdr:rowOff>150780</xdr:rowOff>
    </xdr:from>
    <xdr:to>
      <xdr:col>21</xdr:col>
      <xdr:colOff>530913</xdr:colOff>
      <xdr:row>4</xdr:row>
      <xdr:rowOff>58804</xdr:rowOff>
    </xdr:to>
    <xdr:sp macro="" textlink="Pivottable!I7">
      <xdr:nvSpPr>
        <xdr:cNvPr id="13" name="TextBox 12">
          <a:extLst>
            <a:ext uri="{FF2B5EF4-FFF2-40B4-BE49-F238E27FC236}">
              <a16:creationId xmlns:a16="http://schemas.microsoft.com/office/drawing/2014/main" id="{31C8027F-1E3B-C7D9-CE32-244560BF51BC}"/>
            </a:ext>
          </a:extLst>
        </xdr:cNvPr>
        <xdr:cNvSpPr txBox="1"/>
      </xdr:nvSpPr>
      <xdr:spPr>
        <a:xfrm>
          <a:off x="12505911" y="531780"/>
          <a:ext cx="826602"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lumMod val="50000"/>
                </a:schemeClr>
              </a:solidFill>
              <a:latin typeface="Arial" panose="020B0604020202020204" pitchFamily="34" charset="0"/>
              <a:cs typeface="Arial" panose="020B0604020202020204" pitchFamily="34" charset="0"/>
            </a:rPr>
            <a:t>Male</a:t>
          </a:r>
        </a:p>
      </xdr:txBody>
    </xdr:sp>
    <xdr:clientData/>
  </xdr:twoCellAnchor>
  <xdr:twoCellAnchor>
    <xdr:from>
      <xdr:col>34</xdr:col>
      <xdr:colOff>523461</xdr:colOff>
      <xdr:row>0</xdr:row>
      <xdr:rowOff>0</xdr:rowOff>
    </xdr:from>
    <xdr:to>
      <xdr:col>36</xdr:col>
      <xdr:colOff>130863</xdr:colOff>
      <xdr:row>0</xdr:row>
      <xdr:rowOff>0</xdr:rowOff>
    </xdr:to>
    <xdr:sp macro="" textlink="Pivottable!I7">
      <xdr:nvSpPr>
        <xdr:cNvPr id="15" name="TextBox 14">
          <a:extLst>
            <a:ext uri="{FF2B5EF4-FFF2-40B4-BE49-F238E27FC236}">
              <a16:creationId xmlns:a16="http://schemas.microsoft.com/office/drawing/2014/main" id="{7B4EE10D-7FC0-9037-5346-723BB7B20882}"/>
            </a:ext>
          </a:extLst>
        </xdr:cNvPr>
        <xdr:cNvSpPr txBox="1"/>
      </xdr:nvSpPr>
      <xdr:spPr>
        <a:xfrm>
          <a:off x="21249861" y="0"/>
          <a:ext cx="826602"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ysClr val="windowText" lastClr="000000"/>
              </a:solidFill>
              <a:latin typeface="Arial" panose="020B0604020202020204" pitchFamily="34" charset="0"/>
              <a:cs typeface="Arial" panose="020B0604020202020204" pitchFamily="34" charset="0"/>
            </a:rPr>
            <a:t>Male</a:t>
          </a:r>
        </a:p>
      </xdr:txBody>
    </xdr:sp>
    <xdr:clientData/>
  </xdr:twoCellAnchor>
  <xdr:twoCellAnchor>
    <xdr:from>
      <xdr:col>20</xdr:col>
      <xdr:colOff>285336</xdr:colOff>
      <xdr:row>4</xdr:row>
      <xdr:rowOff>7905</xdr:rowOff>
    </xdr:from>
    <xdr:to>
      <xdr:col>21</xdr:col>
      <xdr:colOff>502338</xdr:colOff>
      <xdr:row>5</xdr:row>
      <xdr:rowOff>106429</xdr:rowOff>
    </xdr:to>
    <xdr:sp macro="" textlink="Pivottable!V5">
      <xdr:nvSpPr>
        <xdr:cNvPr id="17" name="TextBox 16">
          <a:extLst>
            <a:ext uri="{FF2B5EF4-FFF2-40B4-BE49-F238E27FC236}">
              <a16:creationId xmlns:a16="http://schemas.microsoft.com/office/drawing/2014/main" id="{760C1827-3C9E-7448-6F85-835DDE63F29C}"/>
            </a:ext>
          </a:extLst>
        </xdr:cNvPr>
        <xdr:cNvSpPr txBox="1"/>
      </xdr:nvSpPr>
      <xdr:spPr>
        <a:xfrm>
          <a:off x="12477336" y="769905"/>
          <a:ext cx="826602"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ACA738-E327-430C-8DC1-029345FB940E}" type="TxLink">
            <a:rPr lang="en-US" sz="1100" b="1" i="0" u="none" strike="noStrike">
              <a:solidFill>
                <a:srgbClr val="000000"/>
              </a:solidFill>
              <a:latin typeface="Calibri"/>
              <a:ea typeface="Calibri"/>
              <a:cs typeface="Calibri"/>
            </a:rPr>
            <a:pPr algn="ctr"/>
            <a:t> ₹ 2,23,160 </a:t>
          </a:fld>
          <a:endParaRPr lang="en-IN"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20</xdr:col>
      <xdr:colOff>323436</xdr:colOff>
      <xdr:row>6</xdr:row>
      <xdr:rowOff>26955</xdr:rowOff>
    </xdr:from>
    <xdr:to>
      <xdr:col>21</xdr:col>
      <xdr:colOff>540438</xdr:colOff>
      <xdr:row>7</xdr:row>
      <xdr:rowOff>125479</xdr:rowOff>
    </xdr:to>
    <xdr:sp macro="" textlink="Pivottable!I7">
      <xdr:nvSpPr>
        <xdr:cNvPr id="18" name="TextBox 17">
          <a:extLst>
            <a:ext uri="{FF2B5EF4-FFF2-40B4-BE49-F238E27FC236}">
              <a16:creationId xmlns:a16="http://schemas.microsoft.com/office/drawing/2014/main" id="{6C1CD375-B0BD-E76E-66E2-FAA8FA9CAB63}"/>
            </a:ext>
          </a:extLst>
        </xdr:cNvPr>
        <xdr:cNvSpPr txBox="1"/>
      </xdr:nvSpPr>
      <xdr:spPr>
        <a:xfrm>
          <a:off x="12515436" y="1169955"/>
          <a:ext cx="826602"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1">
                  <a:lumMod val="50000"/>
                </a:schemeClr>
              </a:solidFill>
              <a:latin typeface="Arial" panose="020B0604020202020204" pitchFamily="34" charset="0"/>
              <a:cs typeface="Arial" panose="020B0604020202020204" pitchFamily="34" charset="0"/>
            </a:rPr>
            <a:t>Female</a:t>
          </a:r>
        </a:p>
      </xdr:txBody>
    </xdr:sp>
    <xdr:clientData/>
  </xdr:twoCellAnchor>
  <xdr:twoCellAnchor>
    <xdr:from>
      <xdr:col>20</xdr:col>
      <xdr:colOff>285336</xdr:colOff>
      <xdr:row>7</xdr:row>
      <xdr:rowOff>74580</xdr:rowOff>
    </xdr:from>
    <xdr:to>
      <xdr:col>21</xdr:col>
      <xdr:colOff>502338</xdr:colOff>
      <xdr:row>8</xdr:row>
      <xdr:rowOff>173104</xdr:rowOff>
    </xdr:to>
    <xdr:sp macro="" textlink="Pivottable!V4">
      <xdr:nvSpPr>
        <xdr:cNvPr id="21" name="TextBox 20">
          <a:extLst>
            <a:ext uri="{FF2B5EF4-FFF2-40B4-BE49-F238E27FC236}">
              <a16:creationId xmlns:a16="http://schemas.microsoft.com/office/drawing/2014/main" id="{A1FB47BB-8A0F-6006-62A7-2EA3987865AF}"/>
            </a:ext>
          </a:extLst>
        </xdr:cNvPr>
        <xdr:cNvSpPr txBox="1"/>
      </xdr:nvSpPr>
      <xdr:spPr>
        <a:xfrm>
          <a:off x="12477336" y="1408080"/>
          <a:ext cx="826602"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4A2C34-81F6-4DED-BDFF-721818B26524}" type="TxLink">
            <a:rPr lang="en-US" sz="1100" b="1" i="0" u="none" strike="noStrike">
              <a:solidFill>
                <a:srgbClr val="000000"/>
              </a:solidFill>
              <a:effectLst/>
              <a:latin typeface="Calibri"/>
              <a:ea typeface="Calibri"/>
              <a:cs typeface="Calibri"/>
            </a:rPr>
            <a:pPr algn="ctr"/>
            <a:t> ₹ 2,32,840 </a:t>
          </a:fld>
          <a:endParaRPr lang="en-IN" sz="1100" b="1" i="0" u="none" strike="noStrike">
            <a:solidFill>
              <a:sysClr val="windowText" lastClr="000000"/>
            </a:solidFill>
            <a:latin typeface="Arial" panose="020B0604020202020204" pitchFamily="34" charset="0"/>
            <a:ea typeface="Calibri"/>
            <a:cs typeface="Arial" panose="020B0604020202020204" pitchFamily="34" charset="0"/>
          </a:endParaRPr>
        </a:p>
      </xdr:txBody>
    </xdr:sp>
    <xdr:clientData/>
  </xdr:twoCellAnchor>
  <xdr:twoCellAnchor>
    <xdr:from>
      <xdr:col>22</xdr:col>
      <xdr:colOff>62641</xdr:colOff>
      <xdr:row>0</xdr:row>
      <xdr:rowOff>113412</xdr:rowOff>
    </xdr:from>
    <xdr:to>
      <xdr:col>25</xdr:col>
      <xdr:colOff>114301</xdr:colOff>
      <xdr:row>10</xdr:row>
      <xdr:rowOff>145212</xdr:rowOff>
    </xdr:to>
    <xdr:sp macro="" textlink="">
      <xdr:nvSpPr>
        <xdr:cNvPr id="35" name="Rectangle: Rounded Corners 34">
          <a:extLst>
            <a:ext uri="{FF2B5EF4-FFF2-40B4-BE49-F238E27FC236}">
              <a16:creationId xmlns:a16="http://schemas.microsoft.com/office/drawing/2014/main" id="{EB3DC3EE-9E6C-BA2B-571E-D29DC18F783F}"/>
            </a:ext>
          </a:extLst>
        </xdr:cNvPr>
        <xdr:cNvSpPr/>
      </xdr:nvSpPr>
      <xdr:spPr>
        <a:xfrm>
          <a:off x="13473841" y="113412"/>
          <a:ext cx="1880460" cy="1936800"/>
        </a:xfrm>
        <a:prstGeom prst="roundRect">
          <a:avLst>
            <a:gd name="adj" fmla="val 6330"/>
          </a:avLst>
        </a:prstGeom>
        <a:solidFill>
          <a:schemeClr val="accent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endParaRPr lang="en-IN" sz="1100"/>
        </a:p>
      </xdr:txBody>
    </xdr:sp>
    <xdr:clientData/>
  </xdr:twoCellAnchor>
  <xdr:twoCellAnchor editAs="oneCell">
    <xdr:from>
      <xdr:col>22</xdr:col>
      <xdr:colOff>76200</xdr:colOff>
      <xdr:row>3</xdr:row>
      <xdr:rowOff>59874</xdr:rowOff>
    </xdr:from>
    <xdr:to>
      <xdr:col>25</xdr:col>
      <xdr:colOff>97427</xdr:colOff>
      <xdr:row>9</xdr:row>
      <xdr:rowOff>173356</xdr:rowOff>
    </xdr:to>
    <mc:AlternateContent xmlns:mc="http://schemas.openxmlformats.org/markup-compatibility/2006" xmlns:a14="http://schemas.microsoft.com/office/drawing/2010/main">
      <mc:Choice Requires="a14">
        <xdr:graphicFrame macro="">
          <xdr:nvGraphicFramePr>
            <xdr:cNvPr id="22" name="Months (Date)">
              <a:extLst>
                <a:ext uri="{FF2B5EF4-FFF2-40B4-BE49-F238E27FC236}">
                  <a16:creationId xmlns:a16="http://schemas.microsoft.com/office/drawing/2014/main" id="{447CF553-F261-4F34-B4EF-1993A0A3BE2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3906500" y="598989"/>
              <a:ext cx="1903367" cy="1206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202409</xdr:colOff>
      <xdr:row>0</xdr:row>
      <xdr:rowOff>170934</xdr:rowOff>
    </xdr:from>
    <xdr:to>
      <xdr:col>23</xdr:col>
      <xdr:colOff>342900</xdr:colOff>
      <xdr:row>3</xdr:row>
      <xdr:rowOff>20410</xdr:rowOff>
    </xdr:to>
    <xdr:sp macro="" textlink="">
      <xdr:nvSpPr>
        <xdr:cNvPr id="40" name="TextBox 39">
          <a:extLst>
            <a:ext uri="{FF2B5EF4-FFF2-40B4-BE49-F238E27FC236}">
              <a16:creationId xmlns:a16="http://schemas.microsoft.com/office/drawing/2014/main" id="{36B69003-A145-7785-A1B9-3A5EF0239C17}"/>
            </a:ext>
          </a:extLst>
        </xdr:cNvPr>
        <xdr:cNvSpPr txBox="1"/>
      </xdr:nvSpPr>
      <xdr:spPr>
        <a:xfrm>
          <a:off x="14092580" y="170934"/>
          <a:ext cx="771863" cy="388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0">
              <a:solidFill>
                <a:schemeClr val="bg1"/>
              </a:solidFill>
              <a:latin typeface="Arial" panose="020B0604020202020204" pitchFamily="34" charset="0"/>
              <a:cs typeface="Arial" panose="020B0604020202020204" pitchFamily="34" charset="0"/>
            </a:rPr>
            <a:t>Monthly</a:t>
          </a:r>
        </a:p>
        <a:p>
          <a:pPr algn="l"/>
          <a:r>
            <a:rPr lang="en-IN" sz="700" b="0">
              <a:solidFill>
                <a:schemeClr val="bg1"/>
              </a:solidFill>
              <a:latin typeface="Arial" panose="020B0604020202020204" pitchFamily="34" charset="0"/>
              <a:cs typeface="Arial" panose="020B0604020202020204" pitchFamily="34" charset="0"/>
            </a:rPr>
            <a:t>Slicer</a:t>
          </a:r>
        </a:p>
      </xdr:txBody>
    </xdr:sp>
    <xdr:clientData/>
  </xdr:twoCellAnchor>
  <xdr:oneCellAnchor>
    <xdr:from>
      <xdr:col>24</xdr:col>
      <xdr:colOff>431619</xdr:colOff>
      <xdr:row>0</xdr:row>
      <xdr:rowOff>157843</xdr:rowOff>
    </xdr:from>
    <xdr:ext cx="309059" cy="264560"/>
    <xdr:sp macro="" textlink="">
      <xdr:nvSpPr>
        <xdr:cNvPr id="58" name="TextBox 57">
          <a:hlinkClick xmlns:r="http://schemas.openxmlformats.org/officeDocument/2006/relationships" r:id="rId9" tooltip="Go to Database"/>
          <a:extLst>
            <a:ext uri="{FF2B5EF4-FFF2-40B4-BE49-F238E27FC236}">
              <a16:creationId xmlns:a16="http://schemas.microsoft.com/office/drawing/2014/main" id="{76BD992F-4133-228A-835B-C60551ADA1B1}"/>
            </a:ext>
          </a:extLst>
        </xdr:cNvPr>
        <xdr:cNvSpPr txBox="1"/>
      </xdr:nvSpPr>
      <xdr:spPr>
        <a:xfrm>
          <a:off x="15584533" y="157843"/>
          <a:ext cx="3090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bg1"/>
              </a:solidFill>
              <a:effectLst/>
              <a:latin typeface="+mn-lt"/>
              <a:ea typeface="+mn-ea"/>
              <a:cs typeface="+mn-cs"/>
            </a:rPr>
            <a:t>↗</a:t>
          </a:r>
          <a:endParaRPr lang="en-IN">
            <a:solidFill>
              <a:schemeClr val="bg1"/>
            </a:solidFill>
            <a:effectLst/>
          </a:endParaRPr>
        </a:p>
      </xdr:txBody>
    </xdr:sp>
    <xdr:clientData/>
  </xdr:oneCellAnchor>
  <xdr:twoCellAnchor>
    <xdr:from>
      <xdr:col>25</xdr:col>
      <xdr:colOff>180750</xdr:colOff>
      <xdr:row>0</xdr:row>
      <xdr:rowOff>117222</xdr:rowOff>
    </xdr:from>
    <xdr:to>
      <xdr:col>28</xdr:col>
      <xdr:colOff>133350</xdr:colOff>
      <xdr:row>10</xdr:row>
      <xdr:rowOff>162357</xdr:rowOff>
    </xdr:to>
    <xdr:sp macro="" textlink="">
      <xdr:nvSpPr>
        <xdr:cNvPr id="59" name="Rectangle: Rounded Corners 58">
          <a:extLst>
            <a:ext uri="{FF2B5EF4-FFF2-40B4-BE49-F238E27FC236}">
              <a16:creationId xmlns:a16="http://schemas.microsoft.com/office/drawing/2014/main" id="{D50AFD8E-5280-951F-D0D3-9BC65A40B684}"/>
            </a:ext>
          </a:extLst>
        </xdr:cNvPr>
        <xdr:cNvSpPr/>
      </xdr:nvSpPr>
      <xdr:spPr>
        <a:xfrm>
          <a:off x="15897000" y="117222"/>
          <a:ext cx="1838550" cy="1854885"/>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endParaRPr lang="en-IN" sz="1100"/>
        </a:p>
      </xdr:txBody>
    </xdr:sp>
    <xdr:clientData/>
  </xdr:twoCellAnchor>
  <xdr:twoCellAnchor>
    <xdr:from>
      <xdr:col>25</xdr:col>
      <xdr:colOff>199415</xdr:colOff>
      <xdr:row>1</xdr:row>
      <xdr:rowOff>301</xdr:rowOff>
    </xdr:from>
    <xdr:to>
      <xdr:col>28</xdr:col>
      <xdr:colOff>158659</xdr:colOff>
      <xdr:row>3</xdr:row>
      <xdr:rowOff>141513</xdr:rowOff>
    </xdr:to>
    <xdr:sp macro="" textlink="">
      <xdr:nvSpPr>
        <xdr:cNvPr id="60" name="TextBox 59">
          <a:extLst>
            <a:ext uri="{FF2B5EF4-FFF2-40B4-BE49-F238E27FC236}">
              <a16:creationId xmlns:a16="http://schemas.microsoft.com/office/drawing/2014/main" id="{15D83F70-3FF2-2DDF-B2AE-D7BA9DEA7761}"/>
            </a:ext>
          </a:extLst>
        </xdr:cNvPr>
        <xdr:cNvSpPr txBox="1"/>
      </xdr:nvSpPr>
      <xdr:spPr>
        <a:xfrm>
          <a:off x="15983701" y="179915"/>
          <a:ext cx="1853358" cy="500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tx1"/>
              </a:solidFill>
              <a:latin typeface="Arial" panose="020B0604020202020204" pitchFamily="34" charset="0"/>
              <a:cs typeface="Arial" panose="020B0604020202020204" pitchFamily="34" charset="0"/>
            </a:rPr>
            <a:t>Top 5 Spending Customers</a:t>
          </a:r>
        </a:p>
      </xdr:txBody>
    </xdr:sp>
    <xdr:clientData/>
  </xdr:twoCellAnchor>
  <xdr:twoCellAnchor>
    <xdr:from>
      <xdr:col>25</xdr:col>
      <xdr:colOff>206828</xdr:colOff>
      <xdr:row>4</xdr:row>
      <xdr:rowOff>20441</xdr:rowOff>
    </xdr:from>
    <xdr:to>
      <xdr:col>28</xdr:col>
      <xdr:colOff>172266</xdr:colOff>
      <xdr:row>10</xdr:row>
      <xdr:rowOff>14968</xdr:rowOff>
    </xdr:to>
    <xdr:sp macro="" textlink="">
      <xdr:nvSpPr>
        <xdr:cNvPr id="55" name="TextBox 54">
          <a:extLst>
            <a:ext uri="{FF2B5EF4-FFF2-40B4-BE49-F238E27FC236}">
              <a16:creationId xmlns:a16="http://schemas.microsoft.com/office/drawing/2014/main" id="{338CF8F8-012C-ADA7-265B-BEE0EE484119}"/>
            </a:ext>
          </a:extLst>
        </xdr:cNvPr>
        <xdr:cNvSpPr txBox="1"/>
      </xdr:nvSpPr>
      <xdr:spPr>
        <a:xfrm>
          <a:off x="15991114" y="738898"/>
          <a:ext cx="1859552" cy="1072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0" i="0" u="none" strike="noStrike">
              <a:solidFill>
                <a:schemeClr val="accent1">
                  <a:lumMod val="50000"/>
                </a:schemeClr>
              </a:solidFill>
              <a:effectLst/>
              <a:latin typeface="Arial" panose="020B0604020202020204" pitchFamily="34" charset="0"/>
              <a:ea typeface="+mn-ea"/>
              <a:cs typeface="Arial" panose="020B0604020202020204" pitchFamily="34" charset="0"/>
            </a:rPr>
            <a:t>CUST015</a:t>
          </a:r>
          <a:r>
            <a:rPr lang="en-IN" sz="1200" b="1" i="0" u="none" strike="noStrike">
              <a:solidFill>
                <a:schemeClr val="accent1">
                  <a:lumMod val="50000"/>
                </a:schemeClr>
              </a:solidFill>
              <a:effectLst/>
              <a:latin typeface="Arial" panose="020B0604020202020204" pitchFamily="34" charset="0"/>
              <a:ea typeface="+mn-ea"/>
              <a:cs typeface="Arial" panose="020B0604020202020204" pitchFamily="34" charset="0"/>
            </a:rPr>
            <a:t>	</a:t>
          </a:r>
          <a:r>
            <a:rPr lang="en-IN" sz="1200" b="1" i="0" u="none" strike="noStrike" baseline="0">
              <a:solidFill>
                <a:schemeClr val="accent1">
                  <a:lumMod val="50000"/>
                </a:schemeClr>
              </a:solidFill>
              <a:effectLst/>
              <a:latin typeface="Arial" panose="020B0604020202020204" pitchFamily="34" charset="0"/>
              <a:ea typeface="+mn-ea"/>
              <a:cs typeface="Arial" panose="020B0604020202020204" pitchFamily="34" charset="0"/>
            </a:rPr>
            <a:t>       </a:t>
          </a:r>
          <a:r>
            <a:rPr lang="en-IN" sz="1050" b="1" i="0" u="none" strike="noStrike">
              <a:solidFill>
                <a:schemeClr val="bg1">
                  <a:lumMod val="65000"/>
                </a:schemeClr>
              </a:solidFill>
              <a:effectLst/>
              <a:latin typeface="Arial" panose="020B0604020202020204" pitchFamily="34" charset="0"/>
              <a:ea typeface="+mn-ea"/>
              <a:cs typeface="Arial" panose="020B0604020202020204" pitchFamily="34" charset="0"/>
            </a:rPr>
            <a:t>2000</a:t>
          </a:r>
        </a:p>
        <a:p>
          <a:pPr algn="l"/>
          <a:r>
            <a:rPr lang="en-IN" sz="1200" b="0" i="0" u="none" strike="noStrike">
              <a:solidFill>
                <a:schemeClr val="accent1">
                  <a:lumMod val="50000"/>
                </a:schemeClr>
              </a:solidFill>
              <a:effectLst/>
              <a:latin typeface="Arial" panose="020B0604020202020204" pitchFamily="34" charset="0"/>
              <a:ea typeface="+mn-ea"/>
              <a:cs typeface="Arial" panose="020B0604020202020204" pitchFamily="34" charset="0"/>
            </a:rPr>
            <a:t>CUST065</a:t>
          </a:r>
          <a:r>
            <a:rPr lang="en-IN" sz="1050" b="1" i="0" u="none" strike="noStrike">
              <a:solidFill>
                <a:schemeClr val="accent1">
                  <a:lumMod val="50000"/>
                </a:schemeClr>
              </a:solidFill>
              <a:effectLst/>
              <a:latin typeface="Arial" panose="020B0604020202020204" pitchFamily="34" charset="0"/>
              <a:ea typeface="+mn-ea"/>
              <a:cs typeface="Arial" panose="020B0604020202020204" pitchFamily="34" charset="0"/>
            </a:rPr>
            <a:t>	</a:t>
          </a:r>
          <a:r>
            <a:rPr lang="en-IN" sz="1050" b="1" i="0" u="none" strike="noStrike" baseline="0">
              <a:solidFill>
                <a:schemeClr val="accent1">
                  <a:lumMod val="50000"/>
                </a:schemeClr>
              </a:solidFill>
              <a:effectLst/>
              <a:latin typeface="Arial" panose="020B0604020202020204" pitchFamily="34" charset="0"/>
              <a:ea typeface="+mn-ea"/>
              <a:cs typeface="Arial" panose="020B0604020202020204" pitchFamily="34" charset="0"/>
            </a:rPr>
            <a:t>        </a:t>
          </a:r>
          <a:r>
            <a:rPr lang="en-IN" sz="1050" b="1">
              <a:solidFill>
                <a:schemeClr val="bg1">
                  <a:lumMod val="65000"/>
                </a:schemeClr>
              </a:solidFill>
              <a:latin typeface="Arial" panose="020B0604020202020204" pitchFamily="34" charset="0"/>
              <a:cs typeface="Arial" panose="020B0604020202020204" pitchFamily="34" charset="0"/>
            </a:rPr>
            <a:t>2000</a:t>
          </a:r>
        </a:p>
        <a:p>
          <a:pPr algn="l"/>
          <a:r>
            <a:rPr lang="en-IN" sz="1200" b="0" i="0" u="none" strike="noStrike">
              <a:solidFill>
                <a:schemeClr val="accent1">
                  <a:lumMod val="50000"/>
                </a:schemeClr>
              </a:solidFill>
              <a:effectLst/>
              <a:latin typeface="Arial" panose="020B0604020202020204" pitchFamily="34" charset="0"/>
              <a:ea typeface="+mn-ea"/>
              <a:cs typeface="Arial" panose="020B0604020202020204" pitchFamily="34" charset="0"/>
            </a:rPr>
            <a:t>CUST072</a:t>
          </a:r>
          <a:r>
            <a:rPr lang="en-IN" sz="1200" b="1" i="0" u="none" strike="noStrike">
              <a:solidFill>
                <a:schemeClr val="accent1">
                  <a:lumMod val="50000"/>
                </a:schemeClr>
              </a:solidFill>
              <a:effectLst/>
              <a:latin typeface="Arial" panose="020B0604020202020204" pitchFamily="34" charset="0"/>
              <a:ea typeface="+mn-ea"/>
              <a:cs typeface="Arial" panose="020B0604020202020204" pitchFamily="34" charset="0"/>
            </a:rPr>
            <a:t>	       </a:t>
          </a:r>
          <a:r>
            <a:rPr lang="en-IN" sz="1050" b="1" i="0" u="none" strike="noStrike">
              <a:solidFill>
                <a:schemeClr val="bg1">
                  <a:lumMod val="65000"/>
                </a:schemeClr>
              </a:solidFill>
              <a:effectLst/>
              <a:latin typeface="Arial" panose="020B0604020202020204" pitchFamily="34" charset="0"/>
              <a:ea typeface="+mn-ea"/>
              <a:cs typeface="Arial" panose="020B0604020202020204" pitchFamily="34" charset="0"/>
            </a:rPr>
            <a:t>2000</a:t>
          </a:r>
          <a:endParaRPr lang="en-IN" sz="1050" b="1">
            <a:solidFill>
              <a:schemeClr val="bg1">
                <a:lumMod val="65000"/>
              </a:schemeClr>
            </a:solidFill>
            <a:latin typeface="Arial" panose="020B0604020202020204" pitchFamily="34" charset="0"/>
            <a:cs typeface="Arial" panose="020B0604020202020204" pitchFamily="34" charset="0"/>
          </a:endParaRPr>
        </a:p>
        <a:p>
          <a:pPr algn="l"/>
          <a:r>
            <a:rPr lang="en-IN" sz="1200" b="0" i="0" u="none" strike="noStrike">
              <a:solidFill>
                <a:schemeClr val="accent1">
                  <a:lumMod val="50000"/>
                </a:schemeClr>
              </a:solidFill>
              <a:effectLst/>
              <a:latin typeface="Arial" panose="020B0604020202020204" pitchFamily="34" charset="0"/>
              <a:ea typeface="+mn-ea"/>
              <a:cs typeface="Arial" panose="020B0604020202020204" pitchFamily="34" charset="0"/>
            </a:rPr>
            <a:t>CUST074</a:t>
          </a:r>
          <a:r>
            <a:rPr lang="en-IN" sz="1200" b="1" i="0" u="none" strike="noStrike">
              <a:solidFill>
                <a:schemeClr val="accent1">
                  <a:lumMod val="50000"/>
                </a:schemeClr>
              </a:solidFill>
              <a:effectLst/>
              <a:latin typeface="Arial" panose="020B0604020202020204" pitchFamily="34" charset="0"/>
              <a:ea typeface="+mn-ea"/>
              <a:cs typeface="Arial" panose="020B0604020202020204" pitchFamily="34" charset="0"/>
            </a:rPr>
            <a:t>	       </a:t>
          </a:r>
          <a:r>
            <a:rPr lang="en-IN" sz="1050" b="1" i="0" u="none" strike="noStrike">
              <a:solidFill>
                <a:schemeClr val="bg1">
                  <a:lumMod val="65000"/>
                </a:schemeClr>
              </a:solidFill>
              <a:effectLst/>
              <a:latin typeface="Arial" panose="020B0604020202020204" pitchFamily="34" charset="0"/>
              <a:ea typeface="+mn-ea"/>
              <a:cs typeface="Arial" panose="020B0604020202020204" pitchFamily="34" charset="0"/>
            </a:rPr>
            <a:t>2000</a:t>
          </a:r>
          <a:endParaRPr lang="en-IN" sz="1050" b="1">
            <a:solidFill>
              <a:schemeClr val="bg1">
                <a:lumMod val="65000"/>
              </a:schemeClr>
            </a:solidFill>
            <a:latin typeface="Arial" panose="020B0604020202020204" pitchFamily="34" charset="0"/>
            <a:cs typeface="Arial" panose="020B0604020202020204" pitchFamily="34" charset="0"/>
          </a:endParaRPr>
        </a:p>
        <a:p>
          <a:pPr algn="l"/>
          <a:r>
            <a:rPr lang="en-IN" sz="1200" b="0" i="0" u="none" strike="noStrike">
              <a:solidFill>
                <a:schemeClr val="accent1">
                  <a:lumMod val="50000"/>
                </a:schemeClr>
              </a:solidFill>
              <a:effectLst/>
              <a:latin typeface="Arial" panose="020B0604020202020204" pitchFamily="34" charset="0"/>
              <a:ea typeface="+mn-ea"/>
              <a:cs typeface="Arial" panose="020B0604020202020204" pitchFamily="34" charset="0"/>
            </a:rPr>
            <a:t>CUST089</a:t>
          </a:r>
          <a:r>
            <a:rPr lang="en-IN" sz="1200" b="1" i="0" u="none" strike="noStrike">
              <a:solidFill>
                <a:schemeClr val="accent1">
                  <a:lumMod val="50000"/>
                </a:schemeClr>
              </a:solidFill>
              <a:effectLst/>
              <a:latin typeface="Arial" panose="020B0604020202020204" pitchFamily="34" charset="0"/>
              <a:ea typeface="+mn-ea"/>
              <a:cs typeface="Arial" panose="020B0604020202020204" pitchFamily="34" charset="0"/>
            </a:rPr>
            <a:t>	       </a:t>
          </a:r>
          <a:r>
            <a:rPr lang="en-IN" sz="1050" b="1" i="0" u="none" strike="noStrike">
              <a:solidFill>
                <a:schemeClr val="bg1">
                  <a:lumMod val="65000"/>
                </a:schemeClr>
              </a:solidFill>
              <a:effectLst/>
              <a:latin typeface="Arial" panose="020B0604020202020204" pitchFamily="34" charset="0"/>
              <a:ea typeface="+mn-ea"/>
              <a:cs typeface="Arial" panose="020B0604020202020204" pitchFamily="34" charset="0"/>
            </a:rPr>
            <a:t>2000</a:t>
          </a:r>
          <a:endParaRPr lang="en-IN" sz="105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25</xdr:col>
      <xdr:colOff>326299</xdr:colOff>
      <xdr:row>4</xdr:row>
      <xdr:rowOff>0</xdr:rowOff>
    </xdr:from>
    <xdr:to>
      <xdr:col>27</xdr:col>
      <xdr:colOff>609600</xdr:colOff>
      <xdr:row>4</xdr:row>
      <xdr:rowOff>9253</xdr:rowOff>
    </xdr:to>
    <xdr:cxnSp macro="">
      <xdr:nvCxnSpPr>
        <xdr:cNvPr id="56" name="Straight Connector 55">
          <a:extLst>
            <a:ext uri="{FF2B5EF4-FFF2-40B4-BE49-F238E27FC236}">
              <a16:creationId xmlns:a16="http://schemas.microsoft.com/office/drawing/2014/main" id="{93E07B54-8926-4443-B247-0094C02FF5EC}"/>
            </a:ext>
          </a:extLst>
        </xdr:cNvPr>
        <xdr:cNvCxnSpPr/>
      </xdr:nvCxnSpPr>
      <xdr:spPr>
        <a:xfrm flipV="1">
          <a:off x="16110585" y="718457"/>
          <a:ext cx="1546044" cy="9253"/>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135255</xdr:colOff>
      <xdr:row>11</xdr:row>
      <xdr:rowOff>101981</xdr:rowOff>
    </xdr:from>
    <xdr:to>
      <xdr:col>9</xdr:col>
      <xdr:colOff>87630</xdr:colOff>
      <xdr:row>26</xdr:row>
      <xdr:rowOff>19050</xdr:rowOff>
    </xdr:to>
    <xdr:sp macro="" textlink="">
      <xdr:nvSpPr>
        <xdr:cNvPr id="61" name="Rectangle: Rounded Corners 60">
          <a:extLst>
            <a:ext uri="{FF2B5EF4-FFF2-40B4-BE49-F238E27FC236}">
              <a16:creationId xmlns:a16="http://schemas.microsoft.com/office/drawing/2014/main" id="{B5605BC4-DB35-1069-1590-871C8961D550}"/>
            </a:ext>
          </a:extLst>
        </xdr:cNvPr>
        <xdr:cNvSpPr/>
      </xdr:nvSpPr>
      <xdr:spPr>
        <a:xfrm>
          <a:off x="135255" y="2197481"/>
          <a:ext cx="5438775" cy="2774569"/>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endParaRPr lang="en-IN" sz="1100"/>
        </a:p>
      </xdr:txBody>
    </xdr:sp>
    <xdr:clientData/>
  </xdr:twoCellAnchor>
  <xdr:twoCellAnchor>
    <xdr:from>
      <xdr:col>0</xdr:col>
      <xdr:colOff>180975</xdr:colOff>
      <xdr:row>14</xdr:row>
      <xdr:rowOff>158115</xdr:rowOff>
    </xdr:from>
    <xdr:to>
      <xdr:col>5</xdr:col>
      <xdr:colOff>40005</xdr:colOff>
      <xdr:row>25</xdr:row>
      <xdr:rowOff>161925</xdr:rowOff>
    </xdr:to>
    <xdr:graphicFrame macro="">
      <xdr:nvGraphicFramePr>
        <xdr:cNvPr id="62" name="Chart 61">
          <a:extLst>
            <a:ext uri="{FF2B5EF4-FFF2-40B4-BE49-F238E27FC236}">
              <a16:creationId xmlns:a16="http://schemas.microsoft.com/office/drawing/2014/main" id="{E430CA5C-3CDB-4E05-865E-870B618D0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363245</xdr:colOff>
      <xdr:row>11</xdr:row>
      <xdr:rowOff>167941</xdr:rowOff>
    </xdr:from>
    <xdr:to>
      <xdr:col>6</xdr:col>
      <xdr:colOff>495300</xdr:colOff>
      <xdr:row>14</xdr:row>
      <xdr:rowOff>141513</xdr:rowOff>
    </xdr:to>
    <xdr:sp macro="" textlink="">
      <xdr:nvSpPr>
        <xdr:cNvPr id="63" name="TextBox 62">
          <a:extLst>
            <a:ext uri="{FF2B5EF4-FFF2-40B4-BE49-F238E27FC236}">
              <a16:creationId xmlns:a16="http://schemas.microsoft.com/office/drawing/2014/main" id="{1FEA9323-821F-FC60-022D-5BBF5BC5C0C0}"/>
            </a:ext>
          </a:extLst>
        </xdr:cNvPr>
        <xdr:cNvSpPr txBox="1"/>
      </xdr:nvSpPr>
      <xdr:spPr>
        <a:xfrm>
          <a:off x="363245" y="2158666"/>
          <a:ext cx="3903955" cy="516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tx1"/>
              </a:solidFill>
              <a:latin typeface="Arial" panose="020B0604020202020204" pitchFamily="34" charset="0"/>
              <a:cs typeface="Arial" panose="020B0604020202020204" pitchFamily="34" charset="0"/>
            </a:rPr>
            <a:t>Gender</a:t>
          </a:r>
          <a:r>
            <a:rPr lang="en-IN" sz="1200" b="1" baseline="0">
              <a:solidFill>
                <a:schemeClr val="tx1"/>
              </a:solidFill>
              <a:latin typeface="Arial" panose="020B0604020202020204" pitchFamily="34" charset="0"/>
              <a:cs typeface="Arial" panose="020B0604020202020204" pitchFamily="34" charset="0"/>
            </a:rPr>
            <a:t> Distribution by Total Purchases</a:t>
          </a:r>
          <a:endParaRPr lang="en-IN"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401073</xdr:colOff>
      <xdr:row>21</xdr:row>
      <xdr:rowOff>116506</xdr:rowOff>
    </xdr:from>
    <xdr:to>
      <xdr:col>8</xdr:col>
      <xdr:colOff>360317</xdr:colOff>
      <xdr:row>25</xdr:row>
      <xdr:rowOff>28575</xdr:rowOff>
    </xdr:to>
    <xdr:sp macro="" textlink="">
      <xdr:nvSpPr>
        <xdr:cNvPr id="64" name="TextBox 63">
          <a:extLst>
            <a:ext uri="{FF2B5EF4-FFF2-40B4-BE49-F238E27FC236}">
              <a16:creationId xmlns:a16="http://schemas.microsoft.com/office/drawing/2014/main" id="{93FBA005-3C08-544B-A6C1-8859E81034EE}"/>
            </a:ext>
          </a:extLst>
        </xdr:cNvPr>
        <xdr:cNvSpPr txBox="1"/>
      </xdr:nvSpPr>
      <xdr:spPr>
        <a:xfrm>
          <a:off x="3544323" y="3916981"/>
          <a:ext cx="1845194" cy="635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tx1"/>
              </a:solidFill>
              <a:latin typeface="Arial" panose="020B0604020202020204" pitchFamily="34" charset="0"/>
              <a:cs typeface="Arial" panose="020B0604020202020204" pitchFamily="34" charset="0"/>
            </a:rPr>
            <a:t>Electronics</a:t>
          </a:r>
          <a:endParaRPr lang="en-IN" sz="1100" b="1" baseline="0">
            <a:solidFill>
              <a:schemeClr val="tx1"/>
            </a:solidFill>
            <a:latin typeface="Arial" panose="020B0604020202020204" pitchFamily="34" charset="0"/>
            <a:cs typeface="Arial" panose="020B0604020202020204" pitchFamily="34" charset="0"/>
          </a:endParaRPr>
        </a:p>
        <a:p>
          <a:pPr algn="l"/>
          <a:r>
            <a:rPr lang="en-IN" sz="1100" b="0" baseline="0">
              <a:solidFill>
                <a:schemeClr val="bg1">
                  <a:lumMod val="65000"/>
                </a:schemeClr>
              </a:solidFill>
              <a:latin typeface="Arial" panose="020B0604020202020204" pitchFamily="34" charset="0"/>
              <a:cs typeface="Arial" panose="020B0604020202020204" pitchFamily="34" charset="0"/>
            </a:rPr>
            <a:t>Male	</a:t>
          </a:r>
          <a:r>
            <a:rPr lang="en-IN" sz="1100" b="1" baseline="0">
              <a:solidFill>
                <a:schemeClr val="bg1">
                  <a:lumMod val="50000"/>
                </a:schemeClr>
              </a:solidFill>
              <a:latin typeface="Arial" panose="020B0604020202020204" pitchFamily="34" charset="0"/>
              <a:cs typeface="Arial" panose="020B0604020202020204" pitchFamily="34" charset="0"/>
            </a:rPr>
            <a:t>172</a:t>
          </a:r>
        </a:p>
        <a:p>
          <a:pPr algn="l"/>
          <a:r>
            <a:rPr lang="en-IN" sz="1100" b="0" baseline="0">
              <a:solidFill>
                <a:schemeClr val="bg1">
                  <a:lumMod val="65000"/>
                </a:schemeClr>
              </a:solidFill>
              <a:latin typeface="Arial" panose="020B0604020202020204" pitchFamily="34" charset="0"/>
              <a:cs typeface="Arial" panose="020B0604020202020204" pitchFamily="34" charset="0"/>
            </a:rPr>
            <a:t>Female	</a:t>
          </a:r>
          <a:r>
            <a:rPr lang="en-IN" sz="1100" b="1" baseline="0">
              <a:solidFill>
                <a:schemeClr val="bg1">
                  <a:lumMod val="50000"/>
                </a:schemeClr>
              </a:solidFill>
              <a:latin typeface="Arial" panose="020B0604020202020204" pitchFamily="34" charset="0"/>
              <a:cs typeface="Arial" panose="020B0604020202020204" pitchFamily="34" charset="0"/>
            </a:rPr>
            <a:t>170</a:t>
          </a:r>
          <a:endParaRPr lang="en-IN" sz="11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5</xdr:col>
      <xdr:colOff>412775</xdr:colOff>
      <xdr:row>17</xdr:row>
      <xdr:rowOff>110791</xdr:rowOff>
    </xdr:from>
    <xdr:to>
      <xdr:col>8</xdr:col>
      <xdr:colOff>144780</xdr:colOff>
      <xdr:row>21</xdr:row>
      <xdr:rowOff>59055</xdr:rowOff>
    </xdr:to>
    <xdr:sp macro="" textlink="">
      <xdr:nvSpPr>
        <xdr:cNvPr id="65" name="TextBox 64">
          <a:extLst>
            <a:ext uri="{FF2B5EF4-FFF2-40B4-BE49-F238E27FC236}">
              <a16:creationId xmlns:a16="http://schemas.microsoft.com/office/drawing/2014/main" id="{7C25DCD0-E3A4-DCC2-D0A2-09CC5FFF8C5B}"/>
            </a:ext>
          </a:extLst>
        </xdr:cNvPr>
        <xdr:cNvSpPr txBox="1"/>
      </xdr:nvSpPr>
      <xdr:spPr>
        <a:xfrm>
          <a:off x="3556025" y="3187366"/>
          <a:ext cx="1617955" cy="67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tx1"/>
              </a:solidFill>
              <a:latin typeface="Arial" panose="020B0604020202020204" pitchFamily="34" charset="0"/>
              <a:cs typeface="Arial" panose="020B0604020202020204" pitchFamily="34" charset="0"/>
            </a:rPr>
            <a:t>Clothing</a:t>
          </a:r>
        </a:p>
        <a:p>
          <a:pPr algn="l"/>
          <a:r>
            <a:rPr lang="en-IN" sz="1100" b="0">
              <a:solidFill>
                <a:schemeClr val="bg1">
                  <a:lumMod val="65000"/>
                </a:schemeClr>
              </a:solidFill>
              <a:latin typeface="Arial" panose="020B0604020202020204" pitchFamily="34" charset="0"/>
              <a:cs typeface="Arial" panose="020B0604020202020204" pitchFamily="34" charset="0"/>
            </a:rPr>
            <a:t>Male	</a:t>
          </a:r>
          <a:r>
            <a:rPr lang="en-IN" sz="1100" b="1">
              <a:solidFill>
                <a:schemeClr val="bg1">
                  <a:lumMod val="50000"/>
                </a:schemeClr>
              </a:solidFill>
              <a:latin typeface="Arial" panose="020B0604020202020204" pitchFamily="34" charset="0"/>
              <a:cs typeface="Arial" panose="020B0604020202020204" pitchFamily="34" charset="0"/>
            </a:rPr>
            <a:t>177</a:t>
          </a:r>
        </a:p>
        <a:p>
          <a:pPr algn="l"/>
          <a:r>
            <a:rPr lang="en-IN" sz="1100" b="0">
              <a:solidFill>
                <a:schemeClr val="bg1">
                  <a:lumMod val="65000"/>
                </a:schemeClr>
              </a:solidFill>
              <a:latin typeface="Arial" panose="020B0604020202020204" pitchFamily="34" charset="0"/>
              <a:cs typeface="Arial" panose="020B0604020202020204" pitchFamily="34" charset="0"/>
            </a:rPr>
            <a:t>Female	</a:t>
          </a:r>
          <a:r>
            <a:rPr lang="en-IN" sz="1100" b="1">
              <a:solidFill>
                <a:schemeClr val="bg1">
                  <a:lumMod val="50000"/>
                </a:schemeClr>
              </a:solidFill>
              <a:latin typeface="Arial" panose="020B0604020202020204" pitchFamily="34" charset="0"/>
              <a:cs typeface="Arial" panose="020B0604020202020204" pitchFamily="34" charset="0"/>
            </a:rPr>
            <a:t>174</a:t>
          </a:r>
        </a:p>
      </xdr:txBody>
    </xdr:sp>
    <xdr:clientData/>
  </xdr:twoCellAnchor>
  <xdr:twoCellAnchor>
    <xdr:from>
      <xdr:col>5</xdr:col>
      <xdr:colOff>429920</xdr:colOff>
      <xdr:row>13</xdr:row>
      <xdr:rowOff>167941</xdr:rowOff>
    </xdr:from>
    <xdr:to>
      <xdr:col>9</xdr:col>
      <xdr:colOff>64770</xdr:colOff>
      <xdr:row>17</xdr:row>
      <xdr:rowOff>81915</xdr:rowOff>
    </xdr:to>
    <xdr:sp macro="" textlink="">
      <xdr:nvSpPr>
        <xdr:cNvPr id="66" name="TextBox 65">
          <a:extLst>
            <a:ext uri="{FF2B5EF4-FFF2-40B4-BE49-F238E27FC236}">
              <a16:creationId xmlns:a16="http://schemas.microsoft.com/office/drawing/2014/main" id="{E2DBDE0F-09AA-A34F-054E-541895A3D9C1}"/>
            </a:ext>
          </a:extLst>
        </xdr:cNvPr>
        <xdr:cNvSpPr txBox="1"/>
      </xdr:nvSpPr>
      <xdr:spPr>
        <a:xfrm>
          <a:off x="3573170" y="2520616"/>
          <a:ext cx="2149450" cy="637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tx1"/>
              </a:solidFill>
              <a:latin typeface="Arial" panose="020B0604020202020204" pitchFamily="34" charset="0"/>
              <a:cs typeface="Arial" panose="020B0604020202020204" pitchFamily="34" charset="0"/>
            </a:rPr>
            <a:t>Beauty</a:t>
          </a:r>
        </a:p>
        <a:p>
          <a:pPr algn="l"/>
          <a:r>
            <a:rPr lang="en-IN" sz="1100" b="0">
              <a:solidFill>
                <a:schemeClr val="bg1">
                  <a:lumMod val="65000"/>
                </a:schemeClr>
              </a:solidFill>
              <a:latin typeface="Arial" panose="020B0604020202020204" pitchFamily="34" charset="0"/>
              <a:cs typeface="Arial" panose="020B0604020202020204" pitchFamily="34" charset="0"/>
            </a:rPr>
            <a:t>Male	</a:t>
          </a:r>
          <a:r>
            <a:rPr lang="en-IN" sz="1100" b="1">
              <a:solidFill>
                <a:schemeClr val="bg1">
                  <a:lumMod val="50000"/>
                </a:schemeClr>
              </a:solidFill>
              <a:latin typeface="Arial" panose="020B0604020202020204" pitchFamily="34" charset="0"/>
              <a:cs typeface="Arial" panose="020B0604020202020204" pitchFamily="34" charset="0"/>
            </a:rPr>
            <a:t>141</a:t>
          </a:r>
        </a:p>
        <a:p>
          <a:pPr algn="l"/>
          <a:r>
            <a:rPr lang="en-IN" sz="1100" b="0">
              <a:solidFill>
                <a:schemeClr val="bg1">
                  <a:lumMod val="65000"/>
                </a:schemeClr>
              </a:solidFill>
              <a:latin typeface="Arial" panose="020B0604020202020204" pitchFamily="34" charset="0"/>
              <a:cs typeface="Arial" panose="020B0604020202020204" pitchFamily="34" charset="0"/>
            </a:rPr>
            <a:t>Female	</a:t>
          </a:r>
          <a:r>
            <a:rPr lang="en-IN" sz="1100" b="1">
              <a:solidFill>
                <a:schemeClr val="bg1">
                  <a:lumMod val="50000"/>
                </a:schemeClr>
              </a:solidFill>
              <a:latin typeface="Arial" panose="020B0604020202020204" pitchFamily="34" charset="0"/>
              <a:cs typeface="Arial" panose="020B0604020202020204" pitchFamily="34" charset="0"/>
            </a:rPr>
            <a:t>166</a:t>
          </a:r>
        </a:p>
      </xdr:txBody>
    </xdr:sp>
    <xdr:clientData/>
  </xdr:twoCellAnchor>
  <xdr:twoCellAnchor>
    <xdr:from>
      <xdr:col>9</xdr:col>
      <xdr:colOff>209551</xdr:colOff>
      <xdr:row>11</xdr:row>
      <xdr:rowOff>96266</xdr:rowOff>
    </xdr:from>
    <xdr:to>
      <xdr:col>18</xdr:col>
      <xdr:colOff>435672</xdr:colOff>
      <xdr:row>39</xdr:row>
      <xdr:rowOff>66675</xdr:rowOff>
    </xdr:to>
    <xdr:sp macro="" textlink="">
      <xdr:nvSpPr>
        <xdr:cNvPr id="71" name="Rectangle: Rounded Corners 70">
          <a:extLst>
            <a:ext uri="{FF2B5EF4-FFF2-40B4-BE49-F238E27FC236}">
              <a16:creationId xmlns:a16="http://schemas.microsoft.com/office/drawing/2014/main" id="{F36406C5-F93C-9D97-5E80-D139A860D398}"/>
            </a:ext>
          </a:extLst>
        </xdr:cNvPr>
        <xdr:cNvSpPr/>
      </xdr:nvSpPr>
      <xdr:spPr>
        <a:xfrm>
          <a:off x="5867401" y="2086991"/>
          <a:ext cx="5883971" cy="5037709"/>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endParaRPr lang="en-IN" sz="1100"/>
        </a:p>
      </xdr:txBody>
    </xdr:sp>
    <xdr:clientData/>
  </xdr:twoCellAnchor>
  <xdr:twoCellAnchor>
    <xdr:from>
      <xdr:col>9</xdr:col>
      <xdr:colOff>546734</xdr:colOff>
      <xdr:row>11</xdr:row>
      <xdr:rowOff>131442</xdr:rowOff>
    </xdr:from>
    <xdr:to>
      <xdr:col>18</xdr:col>
      <xdr:colOff>96934</xdr:colOff>
      <xdr:row>39</xdr:row>
      <xdr:rowOff>13094</xdr:rowOff>
    </xdr:to>
    <xdr:graphicFrame macro="">
      <xdr:nvGraphicFramePr>
        <xdr:cNvPr id="72" name="Chart 71">
          <a:extLst>
            <a:ext uri="{FF2B5EF4-FFF2-40B4-BE49-F238E27FC236}">
              <a16:creationId xmlns:a16="http://schemas.microsoft.com/office/drawing/2014/main" id="{12161BB4-7735-41FA-9B0E-A932178EF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131446</xdr:colOff>
      <xdr:row>26</xdr:row>
      <xdr:rowOff>125731</xdr:rowOff>
    </xdr:from>
    <xdr:to>
      <xdr:col>3</xdr:col>
      <xdr:colOff>571500</xdr:colOff>
      <xdr:row>39</xdr:row>
      <xdr:rowOff>38100</xdr:rowOff>
    </xdr:to>
    <xdr:sp macro="" textlink="">
      <xdr:nvSpPr>
        <xdr:cNvPr id="73" name="Rectangle: Rounded Corners 72">
          <a:extLst>
            <a:ext uri="{FF2B5EF4-FFF2-40B4-BE49-F238E27FC236}">
              <a16:creationId xmlns:a16="http://schemas.microsoft.com/office/drawing/2014/main" id="{8527C10D-688B-558C-A009-6F04FCF38AFE}"/>
            </a:ext>
          </a:extLst>
        </xdr:cNvPr>
        <xdr:cNvSpPr/>
      </xdr:nvSpPr>
      <xdr:spPr>
        <a:xfrm>
          <a:off x="131446" y="4831081"/>
          <a:ext cx="2326004" cy="2265044"/>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endParaRPr lang="en-IN" sz="1100"/>
        </a:p>
      </xdr:txBody>
    </xdr:sp>
    <xdr:clientData/>
  </xdr:twoCellAnchor>
  <xdr:twoCellAnchor>
    <xdr:from>
      <xdr:col>8</xdr:col>
      <xdr:colOff>478554</xdr:colOff>
      <xdr:row>11</xdr:row>
      <xdr:rowOff>176183</xdr:rowOff>
    </xdr:from>
    <xdr:to>
      <xdr:col>8</xdr:col>
      <xdr:colOff>611228</xdr:colOff>
      <xdr:row>12</xdr:row>
      <xdr:rowOff>161978</xdr:rowOff>
    </xdr:to>
    <xdr:sp macro="" textlink="">
      <xdr:nvSpPr>
        <xdr:cNvPr id="74" name="Isosceles Triangle 73">
          <a:extLst>
            <a:ext uri="{FF2B5EF4-FFF2-40B4-BE49-F238E27FC236}">
              <a16:creationId xmlns:a16="http://schemas.microsoft.com/office/drawing/2014/main" id="{A54DE6E4-EDA0-7AF8-9468-1360B4629618}"/>
            </a:ext>
          </a:extLst>
        </xdr:cNvPr>
        <xdr:cNvSpPr/>
      </xdr:nvSpPr>
      <xdr:spPr>
        <a:xfrm rot="2913392">
          <a:off x="5483346" y="2193914"/>
          <a:ext cx="167636" cy="132674"/>
        </a:xfrm>
        <a:prstGeom prst="triangle">
          <a:avLst/>
        </a:prstGeom>
        <a:solidFill>
          <a:schemeClr val="accent6">
            <a:lumMod val="75000"/>
          </a:schemeClr>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71269</xdr:colOff>
      <xdr:row>12</xdr:row>
      <xdr:rowOff>112732</xdr:rowOff>
    </xdr:from>
    <xdr:to>
      <xdr:col>18</xdr:col>
      <xdr:colOff>224607</xdr:colOff>
      <xdr:row>13</xdr:row>
      <xdr:rowOff>85725</xdr:rowOff>
    </xdr:to>
    <xdr:sp macro="" textlink="">
      <xdr:nvSpPr>
        <xdr:cNvPr id="75" name="Star: 5 Points 74">
          <a:extLst>
            <a:ext uri="{FF2B5EF4-FFF2-40B4-BE49-F238E27FC236}">
              <a16:creationId xmlns:a16="http://schemas.microsoft.com/office/drawing/2014/main" id="{508CABC1-64CA-204C-0C1C-DE25E9849ADA}"/>
            </a:ext>
          </a:extLst>
        </xdr:cNvPr>
        <xdr:cNvSpPr/>
      </xdr:nvSpPr>
      <xdr:spPr>
        <a:xfrm>
          <a:off x="11044069" y="2398732"/>
          <a:ext cx="153338" cy="163493"/>
        </a:xfrm>
        <a:prstGeom prst="star5">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552982</xdr:colOff>
      <xdr:row>27</xdr:row>
      <xdr:rowOff>93231</xdr:rowOff>
    </xdr:from>
    <xdr:to>
      <xdr:col>28</xdr:col>
      <xdr:colOff>112063</xdr:colOff>
      <xdr:row>39</xdr:row>
      <xdr:rowOff>76199</xdr:rowOff>
    </xdr:to>
    <xdr:sp macro="" textlink="">
      <xdr:nvSpPr>
        <xdr:cNvPr id="76" name="Rectangle: Rounded Corners 75">
          <a:extLst>
            <a:ext uri="{FF2B5EF4-FFF2-40B4-BE49-F238E27FC236}">
              <a16:creationId xmlns:a16="http://schemas.microsoft.com/office/drawing/2014/main" id="{21589402-57E7-4038-9B26-0FDDABE5EA17}"/>
            </a:ext>
          </a:extLst>
        </xdr:cNvPr>
        <xdr:cNvSpPr/>
      </xdr:nvSpPr>
      <xdr:spPr>
        <a:xfrm rot="16200000">
          <a:off x="13714139" y="3134099"/>
          <a:ext cx="2154668" cy="5845581"/>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endParaRPr lang="en-IN" sz="1100"/>
        </a:p>
      </xdr:txBody>
    </xdr:sp>
    <xdr:clientData/>
  </xdr:twoCellAnchor>
  <xdr:twoCellAnchor>
    <xdr:from>
      <xdr:col>18</xdr:col>
      <xdr:colOff>526608</xdr:colOff>
      <xdr:row>11</xdr:row>
      <xdr:rowOff>78826</xdr:rowOff>
    </xdr:from>
    <xdr:to>
      <xdr:col>28</xdr:col>
      <xdr:colOff>149089</xdr:colOff>
      <xdr:row>26</xdr:row>
      <xdr:rowOff>179293</xdr:rowOff>
    </xdr:to>
    <xdr:sp macro="" textlink="">
      <xdr:nvSpPr>
        <xdr:cNvPr id="78" name="Rectangle: Rounded Corners 77">
          <a:extLst>
            <a:ext uri="{FF2B5EF4-FFF2-40B4-BE49-F238E27FC236}">
              <a16:creationId xmlns:a16="http://schemas.microsoft.com/office/drawing/2014/main" id="{F2965B70-ABAC-0DFA-F0D7-6063103B2002}"/>
            </a:ext>
          </a:extLst>
        </xdr:cNvPr>
        <xdr:cNvSpPr/>
      </xdr:nvSpPr>
      <xdr:spPr>
        <a:xfrm rot="16200000">
          <a:off x="12776571" y="816481"/>
          <a:ext cx="2957967" cy="5673657"/>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endParaRPr lang="en-IN" sz="1100"/>
        </a:p>
      </xdr:txBody>
    </xdr:sp>
    <xdr:clientData/>
  </xdr:twoCellAnchor>
  <xdr:twoCellAnchor>
    <xdr:from>
      <xdr:col>19</xdr:col>
      <xdr:colOff>370418</xdr:colOff>
      <xdr:row>12</xdr:row>
      <xdr:rowOff>133417</xdr:rowOff>
    </xdr:from>
    <xdr:to>
      <xdr:col>27</xdr:col>
      <xdr:colOff>390877</xdr:colOff>
      <xdr:row>24</xdr:row>
      <xdr:rowOff>137582</xdr:rowOff>
    </xdr:to>
    <xdr:graphicFrame macro="">
      <xdr:nvGraphicFramePr>
        <xdr:cNvPr id="57" name="Chart 56">
          <a:extLst>
            <a:ext uri="{FF2B5EF4-FFF2-40B4-BE49-F238E27FC236}">
              <a16:creationId xmlns:a16="http://schemas.microsoft.com/office/drawing/2014/main" id="{5BC98F5B-24D9-4728-A0A6-F1BE12B22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39396</xdr:colOff>
      <xdr:row>11</xdr:row>
      <xdr:rowOff>98091</xdr:rowOff>
    </xdr:from>
    <xdr:to>
      <xdr:col>25</xdr:col>
      <xdr:colOff>518519</xdr:colOff>
      <xdr:row>14</xdr:row>
      <xdr:rowOff>71663</xdr:rowOff>
    </xdr:to>
    <xdr:sp macro="" textlink="">
      <xdr:nvSpPr>
        <xdr:cNvPr id="67" name="TextBox 66">
          <a:extLst>
            <a:ext uri="{FF2B5EF4-FFF2-40B4-BE49-F238E27FC236}">
              <a16:creationId xmlns:a16="http://schemas.microsoft.com/office/drawing/2014/main" id="{F94E99F8-B144-12E2-BF8A-6D8C2AA23CD9}"/>
            </a:ext>
          </a:extLst>
        </xdr:cNvPr>
        <xdr:cNvSpPr txBox="1"/>
      </xdr:nvSpPr>
      <xdr:spPr>
        <a:xfrm>
          <a:off x="11684744" y="2193591"/>
          <a:ext cx="4156601" cy="545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latin typeface="Arial" panose="020B0604020202020204" pitchFamily="34" charset="0"/>
              <a:cs typeface="Arial" panose="020B0604020202020204" pitchFamily="34" charset="0"/>
            </a:rPr>
            <a:t>Revenue by Top Product Category</a:t>
          </a:r>
          <a:endParaRPr lang="en-IN" sz="1400" b="1">
            <a:solidFill>
              <a:schemeClr val="tx1"/>
            </a:solidFill>
            <a:latin typeface="Arial" panose="020B0604020202020204" pitchFamily="34" charset="0"/>
            <a:cs typeface="Arial" panose="020B0604020202020204" pitchFamily="34" charset="0"/>
          </a:endParaRPr>
        </a:p>
      </xdr:txBody>
    </xdr:sp>
    <xdr:clientData/>
  </xdr:twoCellAnchor>
  <xdr:twoCellAnchor>
    <xdr:from>
      <xdr:col>20</xdr:col>
      <xdr:colOff>213586</xdr:colOff>
      <xdr:row>24</xdr:row>
      <xdr:rowOff>112908</xdr:rowOff>
    </xdr:from>
    <xdr:to>
      <xdr:col>21</xdr:col>
      <xdr:colOff>599027</xdr:colOff>
      <xdr:row>26</xdr:row>
      <xdr:rowOff>78317</xdr:rowOff>
    </xdr:to>
    <xdr:sp macro="" textlink="Pivottable!AP4">
      <xdr:nvSpPr>
        <xdr:cNvPr id="68" name="TextBox 67">
          <a:extLst>
            <a:ext uri="{FF2B5EF4-FFF2-40B4-BE49-F238E27FC236}">
              <a16:creationId xmlns:a16="http://schemas.microsoft.com/office/drawing/2014/main" id="{7EA1B0EA-F556-BA6C-CEE1-9A0AEC643B3A}"/>
            </a:ext>
          </a:extLst>
        </xdr:cNvPr>
        <xdr:cNvSpPr txBox="1"/>
      </xdr:nvSpPr>
      <xdr:spPr>
        <a:xfrm>
          <a:off x="12431862" y="4684908"/>
          <a:ext cx="996355" cy="346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4D42F62-8E31-4444-84DA-C4418069CCA8}" type="TxLink">
            <a:rPr lang="en-US" sz="1100" b="1" i="0" u="none" strike="noStrike">
              <a:solidFill>
                <a:sysClr val="windowText" lastClr="000000"/>
              </a:solidFill>
              <a:latin typeface="Arial" panose="020B0604020202020204" pitchFamily="34" charset="0"/>
              <a:ea typeface="Calibri"/>
              <a:cs typeface="Arial" panose="020B0604020202020204" pitchFamily="34" charset="0"/>
            </a:rPr>
            <a:pPr algn="l"/>
            <a:t>₹ 1,43,515</a:t>
          </a:fld>
          <a:endParaRPr lang="en-IN"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22</xdr:col>
      <xdr:colOff>252133</xdr:colOff>
      <xdr:row>24</xdr:row>
      <xdr:rowOff>109623</xdr:rowOff>
    </xdr:from>
    <xdr:to>
      <xdr:col>23</xdr:col>
      <xdr:colOff>579999</xdr:colOff>
      <xdr:row>26</xdr:row>
      <xdr:rowOff>75032</xdr:rowOff>
    </xdr:to>
    <xdr:sp macro="" textlink="Pivottable!AP5">
      <xdr:nvSpPr>
        <xdr:cNvPr id="69" name="TextBox 68">
          <a:extLst>
            <a:ext uri="{FF2B5EF4-FFF2-40B4-BE49-F238E27FC236}">
              <a16:creationId xmlns:a16="http://schemas.microsoft.com/office/drawing/2014/main" id="{2019C401-2EDA-A12D-9D36-9419DFF042DF}"/>
            </a:ext>
          </a:extLst>
        </xdr:cNvPr>
        <xdr:cNvSpPr txBox="1"/>
      </xdr:nvSpPr>
      <xdr:spPr>
        <a:xfrm>
          <a:off x="13692236" y="4681623"/>
          <a:ext cx="938780" cy="346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4F1D6B-0047-4967-9E22-40AC6E57632F}" type="TxLink">
            <a:rPr lang="en-US" sz="1100" b="1" i="0" u="none" strike="noStrike">
              <a:solidFill>
                <a:srgbClr val="000000"/>
              </a:solidFill>
              <a:latin typeface="Arial" panose="020B0604020202020204" pitchFamily="34" charset="0"/>
              <a:ea typeface="Calibri"/>
              <a:cs typeface="Arial" panose="020B0604020202020204" pitchFamily="34" charset="0"/>
            </a:rPr>
            <a:pPr algn="l"/>
            <a:t>₹ 1,55,580</a:t>
          </a:fld>
          <a:endParaRPr lang="en-IN"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24</xdr:col>
      <xdr:colOff>233105</xdr:colOff>
      <xdr:row>24</xdr:row>
      <xdr:rowOff>106339</xdr:rowOff>
    </xdr:from>
    <xdr:to>
      <xdr:col>25</xdr:col>
      <xdr:colOff>580602</xdr:colOff>
      <xdr:row>26</xdr:row>
      <xdr:rowOff>71748</xdr:rowOff>
    </xdr:to>
    <xdr:sp macro="" textlink="Pivottable!AP6">
      <xdr:nvSpPr>
        <xdr:cNvPr id="70" name="TextBox 69">
          <a:extLst>
            <a:ext uri="{FF2B5EF4-FFF2-40B4-BE49-F238E27FC236}">
              <a16:creationId xmlns:a16="http://schemas.microsoft.com/office/drawing/2014/main" id="{5E107C47-2D37-896D-2158-D128B9767389}"/>
            </a:ext>
          </a:extLst>
        </xdr:cNvPr>
        <xdr:cNvSpPr txBox="1"/>
      </xdr:nvSpPr>
      <xdr:spPr>
        <a:xfrm>
          <a:off x="14895036" y="4678339"/>
          <a:ext cx="958411" cy="346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93A6697-0496-40D6-856D-A3428FF3C32E}" type="TxLink">
            <a:rPr lang="en-US" sz="1100" b="1" i="0" u="none" strike="noStrike">
              <a:solidFill>
                <a:srgbClr val="000000"/>
              </a:solidFill>
              <a:latin typeface="Arial" panose="020B0604020202020204" pitchFamily="34" charset="0"/>
              <a:ea typeface="Calibri"/>
              <a:cs typeface="Arial" panose="020B0604020202020204" pitchFamily="34" charset="0"/>
            </a:rPr>
            <a:pPr algn="l"/>
            <a:t>₹ 1,56,905</a:t>
          </a:fld>
          <a:endParaRPr lang="en-IN"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oneCell">
    <xdr:from>
      <xdr:col>20</xdr:col>
      <xdr:colOff>207841</xdr:colOff>
      <xdr:row>23</xdr:row>
      <xdr:rowOff>36089</xdr:rowOff>
    </xdr:from>
    <xdr:to>
      <xdr:col>20</xdr:col>
      <xdr:colOff>458039</xdr:colOff>
      <xdr:row>24</xdr:row>
      <xdr:rowOff>74543</xdr:rowOff>
    </xdr:to>
    <xdr:pic>
      <xdr:nvPicPr>
        <xdr:cNvPr id="80" name="Graphic 79" descr="Lashes">
          <a:extLst>
            <a:ext uri="{FF2B5EF4-FFF2-40B4-BE49-F238E27FC236}">
              <a16:creationId xmlns:a16="http://schemas.microsoft.com/office/drawing/2014/main" id="{816026E4-D245-286D-D173-FD83217F9E3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426117" y="4417589"/>
          <a:ext cx="250198" cy="228954"/>
        </a:xfrm>
        <a:prstGeom prst="rect">
          <a:avLst/>
        </a:prstGeom>
      </xdr:spPr>
    </xdr:pic>
    <xdr:clientData/>
  </xdr:twoCellAnchor>
  <xdr:twoCellAnchor editAs="oneCell">
    <xdr:from>
      <xdr:col>22</xdr:col>
      <xdr:colOff>268356</xdr:colOff>
      <xdr:row>23</xdr:row>
      <xdr:rowOff>49696</xdr:rowOff>
    </xdr:from>
    <xdr:to>
      <xdr:col>22</xdr:col>
      <xdr:colOff>458137</xdr:colOff>
      <xdr:row>24</xdr:row>
      <xdr:rowOff>33131</xdr:rowOff>
    </xdr:to>
    <xdr:pic>
      <xdr:nvPicPr>
        <xdr:cNvPr id="82" name="Graphic 81" descr="Shirt">
          <a:extLst>
            <a:ext uri="{FF2B5EF4-FFF2-40B4-BE49-F238E27FC236}">
              <a16:creationId xmlns:a16="http://schemas.microsoft.com/office/drawing/2014/main" id="{8C5EF0AD-373D-E8FC-3726-0120D24031E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752443" y="4431196"/>
          <a:ext cx="189781" cy="173935"/>
        </a:xfrm>
        <a:prstGeom prst="rect">
          <a:avLst/>
        </a:prstGeom>
      </xdr:spPr>
    </xdr:pic>
    <xdr:clientData/>
  </xdr:twoCellAnchor>
  <xdr:twoCellAnchor editAs="oneCell">
    <xdr:from>
      <xdr:col>24</xdr:col>
      <xdr:colOff>169201</xdr:colOff>
      <xdr:row>23</xdr:row>
      <xdr:rowOff>49695</xdr:rowOff>
    </xdr:from>
    <xdr:to>
      <xdr:col>24</xdr:col>
      <xdr:colOff>368019</xdr:colOff>
      <xdr:row>24</xdr:row>
      <xdr:rowOff>41412</xdr:rowOff>
    </xdr:to>
    <xdr:pic>
      <xdr:nvPicPr>
        <xdr:cNvPr id="84" name="Graphic 83" descr="Laptop">
          <a:extLst>
            <a:ext uri="{FF2B5EF4-FFF2-40B4-BE49-F238E27FC236}">
              <a16:creationId xmlns:a16="http://schemas.microsoft.com/office/drawing/2014/main" id="{F050DD70-8EFB-7A46-2951-660563F37F8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879114" y="4431195"/>
          <a:ext cx="198818" cy="182217"/>
        </a:xfrm>
        <a:prstGeom prst="rect">
          <a:avLst/>
        </a:prstGeom>
      </xdr:spPr>
    </xdr:pic>
    <xdr:clientData/>
  </xdr:twoCellAnchor>
  <xdr:twoCellAnchor>
    <xdr:from>
      <xdr:col>0</xdr:col>
      <xdr:colOff>246057</xdr:colOff>
      <xdr:row>27</xdr:row>
      <xdr:rowOff>107358</xdr:rowOff>
    </xdr:from>
    <xdr:to>
      <xdr:col>3</xdr:col>
      <xdr:colOff>474345</xdr:colOff>
      <xdr:row>30</xdr:row>
      <xdr:rowOff>41555</xdr:rowOff>
    </xdr:to>
    <xdr:sp macro="" textlink="">
      <xdr:nvSpPr>
        <xdr:cNvPr id="77" name="TextBox 76">
          <a:extLst>
            <a:ext uri="{FF2B5EF4-FFF2-40B4-BE49-F238E27FC236}">
              <a16:creationId xmlns:a16="http://schemas.microsoft.com/office/drawing/2014/main" id="{246315B9-E7E8-2E3D-1F35-E1A7B3D09D38}"/>
            </a:ext>
          </a:extLst>
        </xdr:cNvPr>
        <xdr:cNvSpPr txBox="1"/>
      </xdr:nvSpPr>
      <xdr:spPr>
        <a:xfrm>
          <a:off x="246057" y="4993683"/>
          <a:ext cx="2114238" cy="477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latin typeface="Arial" panose="020B0604020202020204" pitchFamily="34" charset="0"/>
              <a:cs typeface="Arial" panose="020B0604020202020204" pitchFamily="34" charset="0"/>
            </a:rPr>
            <a:t>Average Price per</a:t>
          </a:r>
          <a:r>
            <a:rPr lang="en-IN" sz="1100" b="1" baseline="0">
              <a:latin typeface="Arial" panose="020B0604020202020204" pitchFamily="34" charset="0"/>
              <a:cs typeface="Arial" panose="020B0604020202020204" pitchFamily="34" charset="0"/>
            </a:rPr>
            <a:t> </a:t>
          </a:r>
          <a:r>
            <a:rPr lang="en-IN" sz="1100" b="1">
              <a:latin typeface="Arial" panose="020B0604020202020204" pitchFamily="34" charset="0"/>
              <a:cs typeface="Arial" panose="020B0604020202020204" pitchFamily="34" charset="0"/>
            </a:rPr>
            <a:t>Product Category</a:t>
          </a:r>
          <a:endParaRPr lang="en-IN" sz="1100" b="1">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402249</xdr:colOff>
      <xdr:row>31</xdr:row>
      <xdr:rowOff>18903</xdr:rowOff>
    </xdr:from>
    <xdr:to>
      <xdr:col>3</xdr:col>
      <xdr:colOff>210978</xdr:colOff>
      <xdr:row>35</xdr:row>
      <xdr:rowOff>125875</xdr:rowOff>
    </xdr:to>
    <xdr:grpSp>
      <xdr:nvGrpSpPr>
        <xdr:cNvPr id="79" name="Group 78">
          <a:extLst>
            <a:ext uri="{FF2B5EF4-FFF2-40B4-BE49-F238E27FC236}">
              <a16:creationId xmlns:a16="http://schemas.microsoft.com/office/drawing/2014/main" id="{92E0832C-FDAF-4A58-9157-16E864E77C85}"/>
            </a:ext>
          </a:extLst>
        </xdr:cNvPr>
        <xdr:cNvGrpSpPr/>
      </xdr:nvGrpSpPr>
      <xdr:grpSpPr>
        <a:xfrm>
          <a:off x="402249" y="5924403"/>
          <a:ext cx="1637529" cy="868972"/>
          <a:chOff x="3879575" y="590587"/>
          <a:chExt cx="1621735" cy="842302"/>
        </a:xfrm>
      </xdr:grpSpPr>
      <xdr:sp macro="" textlink="Pivottable!I4">
        <xdr:nvSpPr>
          <xdr:cNvPr id="81" name="TextBox 80">
            <a:extLst>
              <a:ext uri="{FF2B5EF4-FFF2-40B4-BE49-F238E27FC236}">
                <a16:creationId xmlns:a16="http://schemas.microsoft.com/office/drawing/2014/main" id="{F28407B1-4E66-55E4-6553-E0E5FAC539D2}"/>
              </a:ext>
            </a:extLst>
          </xdr:cNvPr>
          <xdr:cNvSpPr txBox="1"/>
        </xdr:nvSpPr>
        <xdr:spPr>
          <a:xfrm>
            <a:off x="3884545" y="597214"/>
            <a:ext cx="616228"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44C616-5234-49B8-9B3F-1736B7DF7F5B}" type="TxLink">
              <a:rPr lang="en-US" sz="1100" b="0" i="0" u="none" strike="noStrike">
                <a:solidFill>
                  <a:schemeClr val="bg1">
                    <a:lumMod val="50000"/>
                  </a:schemeClr>
                </a:solidFill>
                <a:latin typeface="Calibri"/>
                <a:ea typeface="Calibri"/>
                <a:cs typeface="Calibri"/>
              </a:rPr>
              <a:pPr algn="ctr"/>
              <a:t>Beauty</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sp macro="" textlink="Pivottable!I5">
        <xdr:nvSpPr>
          <xdr:cNvPr id="83" name="TextBox 82">
            <a:extLst>
              <a:ext uri="{FF2B5EF4-FFF2-40B4-BE49-F238E27FC236}">
                <a16:creationId xmlns:a16="http://schemas.microsoft.com/office/drawing/2014/main" id="{0E61CBBF-1126-8644-5626-54C68D672896}"/>
              </a:ext>
            </a:extLst>
          </xdr:cNvPr>
          <xdr:cNvSpPr txBox="1"/>
        </xdr:nvSpPr>
        <xdr:spPr>
          <a:xfrm>
            <a:off x="3879575" y="857287"/>
            <a:ext cx="684142"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7C1A9-CE85-4A6B-94E9-A43C2F19D460}" type="TxLink">
              <a:rPr lang="en-US" sz="1100" b="0" i="0" u="none" strike="noStrike">
                <a:solidFill>
                  <a:schemeClr val="bg1">
                    <a:lumMod val="50000"/>
                  </a:schemeClr>
                </a:solidFill>
                <a:latin typeface="Calibri"/>
                <a:ea typeface="Calibri"/>
                <a:cs typeface="Calibri"/>
              </a:rPr>
              <a:pPr algn="ctr"/>
              <a:t>Clothing</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sp macro="" textlink="Pivottable!I6">
        <xdr:nvSpPr>
          <xdr:cNvPr id="85" name="TextBox 84">
            <a:extLst>
              <a:ext uri="{FF2B5EF4-FFF2-40B4-BE49-F238E27FC236}">
                <a16:creationId xmlns:a16="http://schemas.microsoft.com/office/drawing/2014/main" id="{083192C7-A7C4-0C5F-8390-69FD49831C5E}"/>
              </a:ext>
            </a:extLst>
          </xdr:cNvPr>
          <xdr:cNvSpPr txBox="1"/>
        </xdr:nvSpPr>
        <xdr:spPr>
          <a:xfrm>
            <a:off x="3882888" y="1133926"/>
            <a:ext cx="829915"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A1B71-5FBE-45E4-8925-17FA6B128867}" type="TxLink">
              <a:rPr lang="en-US" sz="1100" b="0" i="0" u="none" strike="noStrike">
                <a:solidFill>
                  <a:schemeClr val="bg1">
                    <a:lumMod val="50000"/>
                  </a:schemeClr>
                </a:solidFill>
                <a:latin typeface="Calibri"/>
                <a:ea typeface="Calibri"/>
                <a:cs typeface="Calibri"/>
              </a:rPr>
              <a:pPr algn="ctr"/>
              <a:t>Electronics</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sp macro="" textlink="Pivottable!AT4">
        <xdr:nvSpPr>
          <xdr:cNvPr id="86" name="TextBox 85">
            <a:extLst>
              <a:ext uri="{FF2B5EF4-FFF2-40B4-BE49-F238E27FC236}">
                <a16:creationId xmlns:a16="http://schemas.microsoft.com/office/drawing/2014/main" id="{97EF53B7-35A2-A604-5AA1-37B899BA3107}"/>
              </a:ext>
            </a:extLst>
          </xdr:cNvPr>
          <xdr:cNvSpPr txBox="1"/>
        </xdr:nvSpPr>
        <xdr:spPr>
          <a:xfrm>
            <a:off x="4656484" y="590587"/>
            <a:ext cx="829915"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6071A6-618E-478B-B341-FC7B7C5B6E62}" type="TxLink">
              <a:rPr lang="en-US" sz="1100" b="1" i="0" u="none" strike="noStrike">
                <a:solidFill>
                  <a:schemeClr val="bg1">
                    <a:lumMod val="50000"/>
                  </a:schemeClr>
                </a:solidFill>
                <a:latin typeface="Calibri"/>
                <a:ea typeface="Calibri"/>
                <a:cs typeface="Calibri"/>
              </a:rPr>
              <a:pPr algn="ctr"/>
              <a:t>₹ 184</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sp macro="" textlink="Pivottable!AT5">
        <xdr:nvSpPr>
          <xdr:cNvPr id="87" name="TextBox 86">
            <a:extLst>
              <a:ext uri="{FF2B5EF4-FFF2-40B4-BE49-F238E27FC236}">
                <a16:creationId xmlns:a16="http://schemas.microsoft.com/office/drawing/2014/main" id="{717E7C2F-6BC8-8F8B-AA63-21F2C4BC22A5}"/>
              </a:ext>
            </a:extLst>
          </xdr:cNvPr>
          <xdr:cNvSpPr txBox="1"/>
        </xdr:nvSpPr>
        <xdr:spPr>
          <a:xfrm>
            <a:off x="4659797" y="867227"/>
            <a:ext cx="829915"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D17BDD-050A-49FF-8516-39E09A79D69B}" type="TxLink">
              <a:rPr lang="en-US" sz="1100" b="1" i="0" u="none" strike="noStrike">
                <a:solidFill>
                  <a:schemeClr val="bg1">
                    <a:lumMod val="50000"/>
                  </a:schemeClr>
                </a:solidFill>
                <a:latin typeface="Calibri"/>
                <a:ea typeface="Calibri"/>
                <a:cs typeface="Calibri"/>
              </a:rPr>
              <a:pPr algn="ctr"/>
              <a:t>₹ 174</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sp macro="" textlink="Pivottable!AT6">
        <xdr:nvSpPr>
          <xdr:cNvPr id="88" name="TextBox 87">
            <a:extLst>
              <a:ext uri="{FF2B5EF4-FFF2-40B4-BE49-F238E27FC236}">
                <a16:creationId xmlns:a16="http://schemas.microsoft.com/office/drawing/2014/main" id="{C7C456D5-FEBB-518E-7E70-4662CE80E0C8}"/>
              </a:ext>
            </a:extLst>
          </xdr:cNvPr>
          <xdr:cNvSpPr txBox="1"/>
        </xdr:nvSpPr>
        <xdr:spPr>
          <a:xfrm>
            <a:off x="4671395" y="1143865"/>
            <a:ext cx="829915" cy="289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A4B7ED-5831-4CA8-A1DC-9A7631D66A59}" type="TxLink">
              <a:rPr lang="en-US" sz="1100" b="1" i="0" u="none" strike="noStrike">
                <a:solidFill>
                  <a:schemeClr val="bg1">
                    <a:lumMod val="50000"/>
                  </a:schemeClr>
                </a:solidFill>
                <a:latin typeface="Calibri"/>
                <a:ea typeface="Calibri"/>
                <a:cs typeface="Calibri"/>
              </a:rPr>
              <a:pPr algn="ctr"/>
              <a:t>₹ 182</a:t>
            </a:fld>
            <a:endParaRPr lang="en-IN" sz="1100" b="1">
              <a:solidFill>
                <a:schemeClr val="bg1">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0</xdr:col>
      <xdr:colOff>325927</xdr:colOff>
      <xdr:row>36</xdr:row>
      <xdr:rowOff>142867</xdr:rowOff>
    </xdr:from>
    <xdr:to>
      <xdr:col>1</xdr:col>
      <xdr:colOff>550548</xdr:colOff>
      <xdr:row>38</xdr:row>
      <xdr:rowOff>48986</xdr:rowOff>
    </xdr:to>
    <xdr:sp macro="" textlink="Pivottable!I7">
      <xdr:nvSpPr>
        <xdr:cNvPr id="89" name="TextBox 88">
          <a:extLst>
            <a:ext uri="{FF2B5EF4-FFF2-40B4-BE49-F238E27FC236}">
              <a16:creationId xmlns:a16="http://schemas.microsoft.com/office/drawing/2014/main" id="{40D60368-0193-3684-720B-95775FFA3287}"/>
            </a:ext>
          </a:extLst>
        </xdr:cNvPr>
        <xdr:cNvSpPr txBox="1"/>
      </xdr:nvSpPr>
      <xdr:spPr>
        <a:xfrm>
          <a:off x="325927" y="6657967"/>
          <a:ext cx="853271" cy="268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A4AA28-7D1C-4B28-87F9-0D71340B172C}" type="TxLink">
            <a:rPr lang="en-US" sz="1100" b="0" i="0" u="none" strike="noStrike">
              <a:solidFill>
                <a:sysClr val="windowText" lastClr="000000"/>
              </a:solidFill>
              <a:latin typeface="Calibri"/>
              <a:ea typeface="Calibri"/>
              <a:cs typeface="Calibri"/>
            </a:rPr>
            <a:pPr algn="ctr"/>
            <a:t>Total</a:t>
          </a:fld>
          <a:endParaRPr lang="en-IN" sz="11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326076</xdr:colOff>
      <xdr:row>36</xdr:row>
      <xdr:rowOff>38979</xdr:rowOff>
    </xdr:from>
    <xdr:to>
      <xdr:col>3</xdr:col>
      <xdr:colOff>245745</xdr:colOff>
      <xdr:row>36</xdr:row>
      <xdr:rowOff>38979</xdr:rowOff>
    </xdr:to>
    <xdr:cxnSp macro="">
      <xdr:nvCxnSpPr>
        <xdr:cNvPr id="90" name="Straight Connector 89">
          <a:extLst>
            <a:ext uri="{FF2B5EF4-FFF2-40B4-BE49-F238E27FC236}">
              <a16:creationId xmlns:a16="http://schemas.microsoft.com/office/drawing/2014/main" id="{DB6CF9F4-AB6F-025F-3088-18D7C490C59A}"/>
            </a:ext>
          </a:extLst>
        </xdr:cNvPr>
        <xdr:cNvCxnSpPr/>
      </xdr:nvCxnSpPr>
      <xdr:spPr>
        <a:xfrm>
          <a:off x="326076" y="6554079"/>
          <a:ext cx="1805619"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xdr:col>
      <xdr:colOff>550546</xdr:colOff>
      <xdr:row>36</xdr:row>
      <xdr:rowOff>120016</xdr:rowOff>
    </xdr:from>
    <xdr:to>
      <xdr:col>3</xdr:col>
      <xdr:colOff>171283</xdr:colOff>
      <xdr:row>38</xdr:row>
      <xdr:rowOff>45185</xdr:rowOff>
    </xdr:to>
    <xdr:sp macro="" textlink="Pivottable!AT7">
      <xdr:nvSpPr>
        <xdr:cNvPr id="91" name="TextBox 90">
          <a:extLst>
            <a:ext uri="{FF2B5EF4-FFF2-40B4-BE49-F238E27FC236}">
              <a16:creationId xmlns:a16="http://schemas.microsoft.com/office/drawing/2014/main" id="{574680D6-06B6-47D3-8941-5E52DA1274D1}"/>
            </a:ext>
          </a:extLst>
        </xdr:cNvPr>
        <xdr:cNvSpPr txBox="1"/>
      </xdr:nvSpPr>
      <xdr:spPr>
        <a:xfrm>
          <a:off x="1179196" y="6635116"/>
          <a:ext cx="878037" cy="287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8A1B4E-2348-404E-A3BB-EEC8166912EC}" type="TxLink">
            <a:rPr lang="en-US" sz="1100" b="0" i="0" u="none" strike="noStrike">
              <a:solidFill>
                <a:srgbClr val="000000"/>
              </a:solidFill>
              <a:latin typeface="Calibri"/>
              <a:ea typeface="Calibri"/>
              <a:cs typeface="Calibri"/>
            </a:rPr>
            <a:pPr algn="ctr"/>
            <a:t>₹ 180</a:t>
          </a:fld>
          <a:endParaRPr lang="en-IN" sz="11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4</xdr:col>
      <xdr:colOff>59055</xdr:colOff>
      <xdr:row>26</xdr:row>
      <xdr:rowOff>133351</xdr:rowOff>
    </xdr:from>
    <xdr:to>
      <xdr:col>9</xdr:col>
      <xdr:colOff>95249</xdr:colOff>
      <xdr:row>39</xdr:row>
      <xdr:rowOff>20955</xdr:rowOff>
    </xdr:to>
    <xdr:sp macro="" textlink="">
      <xdr:nvSpPr>
        <xdr:cNvPr id="92" name="Rectangle: Rounded Corners 91">
          <a:extLst>
            <a:ext uri="{FF2B5EF4-FFF2-40B4-BE49-F238E27FC236}">
              <a16:creationId xmlns:a16="http://schemas.microsoft.com/office/drawing/2014/main" id="{95E0D828-3528-AFDB-C32A-66A4EA194D51}"/>
            </a:ext>
          </a:extLst>
        </xdr:cNvPr>
        <xdr:cNvSpPr/>
      </xdr:nvSpPr>
      <xdr:spPr>
        <a:xfrm>
          <a:off x="2573655" y="4838701"/>
          <a:ext cx="3179444" cy="2240279"/>
        </a:xfrm>
        <a:prstGeom prst="roundRect">
          <a:avLst>
            <a:gd name="adj" fmla="val 6330"/>
          </a:avLst>
        </a:prstGeom>
        <a:solidFill>
          <a:schemeClr val="bg1"/>
        </a:solidFill>
        <a:ln>
          <a:solidFill>
            <a:srgbClr val="F1F0F5"/>
          </a:solid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ctr"/>
          <a:endParaRPr lang="en-IN" sz="1100"/>
        </a:p>
      </xdr:txBody>
    </xdr:sp>
    <xdr:clientData/>
  </xdr:twoCellAnchor>
  <xdr:twoCellAnchor>
    <xdr:from>
      <xdr:col>19</xdr:col>
      <xdr:colOff>38101</xdr:colOff>
      <xdr:row>29</xdr:row>
      <xdr:rowOff>100903</xdr:rowOff>
    </xdr:from>
    <xdr:to>
      <xdr:col>22</xdr:col>
      <xdr:colOff>190500</xdr:colOff>
      <xdr:row>39</xdr:row>
      <xdr:rowOff>78104</xdr:rowOff>
    </xdr:to>
    <xdr:graphicFrame macro="">
      <xdr:nvGraphicFramePr>
        <xdr:cNvPr id="93" name="Chart 92">
          <a:extLst>
            <a:ext uri="{FF2B5EF4-FFF2-40B4-BE49-F238E27FC236}">
              <a16:creationId xmlns:a16="http://schemas.microsoft.com/office/drawing/2014/main" id="{67927F7B-771F-448C-9955-894418858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22</xdr:col>
      <xdr:colOff>581025</xdr:colOff>
      <xdr:row>28</xdr:row>
      <xdr:rowOff>129541</xdr:rowOff>
    </xdr:from>
    <xdr:to>
      <xdr:col>28</xdr:col>
      <xdr:colOff>57151</xdr:colOff>
      <xdr:row>39</xdr:row>
      <xdr:rowOff>11430</xdr:rowOff>
    </xdr:to>
    <xdr:graphicFrame macro="">
      <xdr:nvGraphicFramePr>
        <xdr:cNvPr id="94" name="Chart 93">
          <a:extLst>
            <a:ext uri="{FF2B5EF4-FFF2-40B4-BE49-F238E27FC236}">
              <a16:creationId xmlns:a16="http://schemas.microsoft.com/office/drawing/2014/main" id="{33466146-4EBE-44D1-81F4-2B80E3554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141282</xdr:colOff>
      <xdr:row>27</xdr:row>
      <xdr:rowOff>78783</xdr:rowOff>
    </xdr:from>
    <xdr:to>
      <xdr:col>26</xdr:col>
      <xdr:colOff>466725</xdr:colOff>
      <xdr:row>30</xdr:row>
      <xdr:rowOff>3455</xdr:rowOff>
    </xdr:to>
    <xdr:sp macro="" textlink="">
      <xdr:nvSpPr>
        <xdr:cNvPr id="95" name="TextBox 94">
          <a:extLst>
            <a:ext uri="{FF2B5EF4-FFF2-40B4-BE49-F238E27FC236}">
              <a16:creationId xmlns:a16="http://schemas.microsoft.com/office/drawing/2014/main" id="{516075ED-3000-BAF7-1546-CF37DD22CE4A}"/>
            </a:ext>
          </a:extLst>
        </xdr:cNvPr>
        <xdr:cNvSpPr txBox="1"/>
      </xdr:nvSpPr>
      <xdr:spPr>
        <a:xfrm>
          <a:off x="12085632" y="4965108"/>
          <a:ext cx="4725993" cy="467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latin typeface="Arial" panose="020B0604020202020204" pitchFamily="34" charset="0"/>
              <a:cs typeface="Arial" panose="020B0604020202020204" pitchFamily="34" charset="0"/>
            </a:rPr>
            <a:t>RFM Analysis</a:t>
          </a:r>
          <a:r>
            <a:rPr lang="en-IN" sz="1100" b="1" baseline="0">
              <a:latin typeface="Arial" panose="020B0604020202020204" pitchFamily="34" charset="0"/>
              <a:cs typeface="Arial" panose="020B0604020202020204" pitchFamily="34" charset="0"/>
            </a:rPr>
            <a:t> &amp; Customer Segmentation</a:t>
          </a:r>
          <a:endParaRPr lang="en-IN" sz="1100" b="1">
            <a:solidFill>
              <a:schemeClr val="tx1"/>
            </a:solidFill>
            <a:latin typeface="Arial" panose="020B0604020202020204" pitchFamily="34" charset="0"/>
            <a:cs typeface="Arial" panose="020B0604020202020204" pitchFamily="34" charset="0"/>
          </a:endParaRPr>
        </a:p>
      </xdr:txBody>
    </xdr:sp>
    <xdr:clientData/>
  </xdr:twoCellAnchor>
  <xdr:twoCellAnchor>
    <xdr:from>
      <xdr:col>22</xdr:col>
      <xdr:colOff>289560</xdr:colOff>
      <xdr:row>29</xdr:row>
      <xdr:rowOff>146538</xdr:rowOff>
    </xdr:from>
    <xdr:to>
      <xdr:col>22</xdr:col>
      <xdr:colOff>305826</xdr:colOff>
      <xdr:row>38</xdr:row>
      <xdr:rowOff>113420</xdr:rowOff>
    </xdr:to>
    <xdr:cxnSp macro="">
      <xdr:nvCxnSpPr>
        <xdr:cNvPr id="96" name="Straight Connector 95">
          <a:extLst>
            <a:ext uri="{FF2B5EF4-FFF2-40B4-BE49-F238E27FC236}">
              <a16:creationId xmlns:a16="http://schemas.microsoft.com/office/drawing/2014/main" id="{4C8937CA-CB2B-E972-7938-F79A010FA27B}"/>
            </a:ext>
          </a:extLst>
        </xdr:cNvPr>
        <xdr:cNvCxnSpPr/>
      </xdr:nvCxnSpPr>
      <xdr:spPr>
        <a:xfrm>
          <a:off x="14152098" y="5458557"/>
          <a:ext cx="16266" cy="161544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oneCellAnchor>
    <xdr:from>
      <xdr:col>25</xdr:col>
      <xdr:colOff>510981</xdr:colOff>
      <xdr:row>36</xdr:row>
      <xdr:rowOff>29309</xdr:rowOff>
    </xdr:from>
    <xdr:ext cx="399148" cy="264560"/>
    <xdr:sp macro="" textlink="Pivottable2!B4">
      <xdr:nvSpPr>
        <xdr:cNvPr id="103" name="TextBox 102">
          <a:extLst>
            <a:ext uri="{FF2B5EF4-FFF2-40B4-BE49-F238E27FC236}">
              <a16:creationId xmlns:a16="http://schemas.microsoft.com/office/drawing/2014/main" id="{116609AA-833C-2CCE-3015-7B0C5F47131A}"/>
            </a:ext>
          </a:extLst>
        </xdr:cNvPr>
        <xdr:cNvSpPr txBox="1"/>
      </xdr:nvSpPr>
      <xdr:spPr>
        <a:xfrm>
          <a:off x="16263866" y="6623540"/>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ED753A8-AB2A-42DE-A413-3CDCA443DAD2}" type="TxLink">
            <a:rPr lang="en-US" sz="1100" b="1" i="0" u="none" strike="noStrike">
              <a:solidFill>
                <a:schemeClr val="bg1"/>
              </a:solidFill>
              <a:latin typeface="Calibri"/>
              <a:ea typeface="Calibri"/>
              <a:cs typeface="Calibri"/>
            </a:rPr>
            <a:pPr/>
            <a:t>446</a:t>
          </a:fld>
          <a:endParaRPr lang="en-IN" sz="1100" b="1">
            <a:solidFill>
              <a:schemeClr val="bg1"/>
            </a:solidFill>
          </a:endParaRPr>
        </a:p>
      </xdr:txBody>
    </xdr:sp>
    <xdr:clientData/>
  </xdr:oneCellAnchor>
  <xdr:oneCellAnchor>
    <xdr:from>
      <xdr:col>25</xdr:col>
      <xdr:colOff>373820</xdr:colOff>
      <xdr:row>33</xdr:row>
      <xdr:rowOff>35170</xdr:rowOff>
    </xdr:from>
    <xdr:ext cx="399148" cy="264560"/>
    <xdr:sp macro="" textlink="Pivottable2!B5">
      <xdr:nvSpPr>
        <xdr:cNvPr id="104" name="TextBox 103">
          <a:extLst>
            <a:ext uri="{FF2B5EF4-FFF2-40B4-BE49-F238E27FC236}">
              <a16:creationId xmlns:a16="http://schemas.microsoft.com/office/drawing/2014/main" id="{33B2EFB8-EA00-DD3D-681A-1A0C6391DA05}"/>
            </a:ext>
          </a:extLst>
        </xdr:cNvPr>
        <xdr:cNvSpPr txBox="1"/>
      </xdr:nvSpPr>
      <xdr:spPr>
        <a:xfrm>
          <a:off x="16126705" y="6079882"/>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E5669A2-BF84-4601-A628-09905D41C44D}" type="TxLink">
            <a:rPr lang="en-US" sz="1100" b="1" i="0" u="none" strike="noStrike">
              <a:solidFill>
                <a:schemeClr val="bg1"/>
              </a:solidFill>
              <a:latin typeface="Calibri"/>
              <a:ea typeface="Calibri"/>
              <a:cs typeface="Calibri"/>
            </a:rPr>
            <a:pPr/>
            <a:t>385</a:t>
          </a:fld>
          <a:endParaRPr lang="en-IN" sz="1100" b="1">
            <a:solidFill>
              <a:schemeClr val="bg1"/>
            </a:solidFill>
          </a:endParaRPr>
        </a:p>
      </xdr:txBody>
    </xdr:sp>
    <xdr:clientData/>
  </xdr:oneCellAnchor>
  <xdr:oneCellAnchor>
    <xdr:from>
      <xdr:col>24</xdr:col>
      <xdr:colOff>590552</xdr:colOff>
      <xdr:row>30</xdr:row>
      <xdr:rowOff>50557</xdr:rowOff>
    </xdr:from>
    <xdr:ext cx="399148" cy="264560"/>
    <xdr:sp macro="" textlink="Pivottable2!B6">
      <xdr:nvSpPr>
        <xdr:cNvPr id="105" name="TextBox 104">
          <a:extLst>
            <a:ext uri="{FF2B5EF4-FFF2-40B4-BE49-F238E27FC236}">
              <a16:creationId xmlns:a16="http://schemas.microsoft.com/office/drawing/2014/main" id="{3E0D3ED1-0FC8-99DF-DE05-698933E9258D}"/>
            </a:ext>
          </a:extLst>
        </xdr:cNvPr>
        <xdr:cNvSpPr txBox="1"/>
      </xdr:nvSpPr>
      <xdr:spPr>
        <a:xfrm>
          <a:off x="15713321" y="5545749"/>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5C685C3-EEC6-4D65-988F-44798E7B4A04}" type="TxLink">
            <a:rPr lang="en-US" sz="1100" b="1" i="0" u="none" strike="noStrike">
              <a:solidFill>
                <a:schemeClr val="bg1"/>
              </a:solidFill>
              <a:latin typeface="Calibri"/>
              <a:ea typeface="Calibri"/>
              <a:cs typeface="Calibri"/>
            </a:rPr>
            <a:pPr/>
            <a:t>169</a:t>
          </a:fld>
          <a:endParaRPr lang="en-IN" sz="1100" b="1">
            <a:solidFill>
              <a:schemeClr val="bg1"/>
            </a:solidFill>
          </a:endParaRPr>
        </a:p>
      </xdr:txBody>
    </xdr:sp>
    <xdr:clientData/>
  </xdr:oneCellAnchor>
  <xdr:twoCellAnchor>
    <xdr:from>
      <xdr:col>4</xdr:col>
      <xdr:colOff>131445</xdr:colOff>
      <xdr:row>29</xdr:row>
      <xdr:rowOff>133350</xdr:rowOff>
    </xdr:from>
    <xdr:to>
      <xdr:col>9</xdr:col>
      <xdr:colOff>16714</xdr:colOff>
      <xdr:row>38</xdr:row>
      <xdr:rowOff>43815</xdr:rowOff>
    </xdr:to>
    <xdr:graphicFrame macro="">
      <xdr:nvGraphicFramePr>
        <xdr:cNvPr id="107" name="Chart 106">
          <a:extLst>
            <a:ext uri="{FF2B5EF4-FFF2-40B4-BE49-F238E27FC236}">
              <a16:creationId xmlns:a16="http://schemas.microsoft.com/office/drawing/2014/main" id="{C3D905FA-36F0-48D2-A1F4-3DBB728AE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141282</xdr:colOff>
      <xdr:row>26</xdr:row>
      <xdr:rowOff>145458</xdr:rowOff>
    </xdr:from>
    <xdr:to>
      <xdr:col>7</xdr:col>
      <xdr:colOff>373380</xdr:colOff>
      <xdr:row>29</xdr:row>
      <xdr:rowOff>79655</xdr:rowOff>
    </xdr:to>
    <xdr:sp macro="" textlink="">
      <xdr:nvSpPr>
        <xdr:cNvPr id="108" name="TextBox 107">
          <a:extLst>
            <a:ext uri="{FF2B5EF4-FFF2-40B4-BE49-F238E27FC236}">
              <a16:creationId xmlns:a16="http://schemas.microsoft.com/office/drawing/2014/main" id="{7CD2619F-36A9-F5E1-6D07-D53801ECDB47}"/>
            </a:ext>
          </a:extLst>
        </xdr:cNvPr>
        <xdr:cNvSpPr txBox="1"/>
      </xdr:nvSpPr>
      <xdr:spPr>
        <a:xfrm>
          <a:off x="2655882" y="4850808"/>
          <a:ext cx="2118048" cy="477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latin typeface="Arial" panose="020B0604020202020204" pitchFamily="34" charset="0"/>
              <a:cs typeface="Arial" panose="020B0604020202020204" pitchFamily="34" charset="0"/>
            </a:rPr>
            <a:t>Seasonal Sales</a:t>
          </a:r>
        </a:p>
      </xdr:txBody>
    </xdr:sp>
    <xdr:clientData/>
  </xdr:twoCellAnchor>
  <xdr:twoCellAnchor editAs="oneCell">
    <xdr:from>
      <xdr:col>8</xdr:col>
      <xdr:colOff>460247</xdr:colOff>
      <xdr:row>27</xdr:row>
      <xdr:rowOff>34291</xdr:rowOff>
    </xdr:from>
    <xdr:to>
      <xdr:col>9</xdr:col>
      <xdr:colOff>7620</xdr:colOff>
      <xdr:row>28</xdr:row>
      <xdr:rowOff>36195</xdr:rowOff>
    </xdr:to>
    <xdr:pic>
      <xdr:nvPicPr>
        <xdr:cNvPr id="110" name="Graphic 109" descr="Upward trend">
          <a:extLst>
            <a:ext uri="{FF2B5EF4-FFF2-40B4-BE49-F238E27FC236}">
              <a16:creationId xmlns:a16="http://schemas.microsoft.com/office/drawing/2014/main" id="{D42A519A-D6A9-7112-D68E-BA234D955557}"/>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489447" y="4920616"/>
          <a:ext cx="176023" cy="18287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0.14297</cdr:x>
      <cdr:y>0.12682</cdr:y>
    </cdr:from>
    <cdr:to>
      <cdr:x>0.85972</cdr:x>
      <cdr:y>0.81849</cdr:y>
    </cdr:to>
    <cdr:sp macro="" textlink="">
      <cdr:nvSpPr>
        <cdr:cNvPr id="3" name="Oval 2">
          <a:extLst xmlns:a="http://schemas.openxmlformats.org/drawingml/2006/main">
            <a:ext uri="{FF2B5EF4-FFF2-40B4-BE49-F238E27FC236}">
              <a16:creationId xmlns:a16="http://schemas.microsoft.com/office/drawing/2014/main" id="{C4DC5671-7250-5617-1DE8-75EB598737EB}"/>
            </a:ext>
          </a:extLst>
        </cdr:cNvPr>
        <cdr:cNvSpPr/>
      </cdr:nvSpPr>
      <cdr:spPr>
        <a:xfrm xmlns:a="http://schemas.openxmlformats.org/drawingml/2006/main">
          <a:off x="720092" y="661462"/>
          <a:ext cx="3609974" cy="3607510"/>
        </a:xfrm>
        <a:prstGeom xmlns:a="http://schemas.openxmlformats.org/drawingml/2006/main" prst="ellipse">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IN" sz="1800" b="1">
              <a:solidFill>
                <a:srgbClr val="002060"/>
              </a:solidFill>
              <a:latin typeface="Arial" panose="020B0604020202020204" pitchFamily="34" charset="0"/>
              <a:cs typeface="Arial" panose="020B0604020202020204" pitchFamily="34" charset="0"/>
            </a:rPr>
            <a:t>Top-Selling Categories </a:t>
          </a:r>
        </a:p>
        <a:p xmlns:a="http://schemas.openxmlformats.org/drawingml/2006/main">
          <a:pPr algn="ctr"/>
          <a:r>
            <a:rPr lang="en-IN" sz="1800" b="1">
              <a:solidFill>
                <a:srgbClr val="002060"/>
              </a:solidFill>
              <a:latin typeface="Arial" panose="020B0604020202020204" pitchFamily="34" charset="0"/>
              <a:cs typeface="Arial" panose="020B0604020202020204" pitchFamily="34" charset="0"/>
            </a:rPr>
            <a:t>(by Quantity)</a:t>
          </a:r>
          <a:endParaRPr lang="en-IN" sz="1800" b="1" kern="1200">
            <a:solidFill>
              <a:srgbClr val="002060"/>
            </a:solidFill>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11</xdr:col>
      <xdr:colOff>200025</xdr:colOff>
      <xdr:row>20</xdr:row>
      <xdr:rowOff>52387</xdr:rowOff>
    </xdr:from>
    <xdr:to>
      <xdr:col>16</xdr:col>
      <xdr:colOff>495300</xdr:colOff>
      <xdr:row>34</xdr:row>
      <xdr:rowOff>128587</xdr:rowOff>
    </xdr:to>
    <xdr:graphicFrame macro="">
      <xdr:nvGraphicFramePr>
        <xdr:cNvPr id="2" name="Chart 1">
          <a:extLst>
            <a:ext uri="{FF2B5EF4-FFF2-40B4-BE49-F238E27FC236}">
              <a16:creationId xmlns:a16="http://schemas.microsoft.com/office/drawing/2014/main" id="{77CBD336-2BDB-F66D-4A24-CE31C2129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431483</xdr:colOff>
      <xdr:row>19</xdr:row>
      <xdr:rowOff>172402</xdr:rowOff>
    </xdr:from>
    <xdr:to>
      <xdr:col>22</xdr:col>
      <xdr:colOff>55245</xdr:colOff>
      <xdr:row>30</xdr:row>
      <xdr:rowOff>129540</xdr:rowOff>
    </xdr:to>
    <xdr:graphicFrame macro="">
      <xdr:nvGraphicFramePr>
        <xdr:cNvPr id="3" name="Chart 2">
          <a:extLst>
            <a:ext uri="{FF2B5EF4-FFF2-40B4-BE49-F238E27FC236}">
              <a16:creationId xmlns:a16="http://schemas.microsoft.com/office/drawing/2014/main" id="{B9B47248-D3B0-8831-ACEC-1448D6744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314325</xdr:colOff>
      <xdr:row>10</xdr:row>
      <xdr:rowOff>96202</xdr:rowOff>
    </xdr:from>
    <xdr:to>
      <xdr:col>32</xdr:col>
      <xdr:colOff>573405</xdr:colOff>
      <xdr:row>25</xdr:row>
      <xdr:rowOff>126682</xdr:rowOff>
    </xdr:to>
    <xdr:graphicFrame macro="">
      <xdr:nvGraphicFramePr>
        <xdr:cNvPr id="4" name="Chart 3">
          <a:extLst>
            <a:ext uri="{FF2B5EF4-FFF2-40B4-BE49-F238E27FC236}">
              <a16:creationId xmlns:a16="http://schemas.microsoft.com/office/drawing/2014/main" id="{9CD0A82A-5A3A-400D-8AF8-58D15F5D6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516256</xdr:colOff>
      <xdr:row>10</xdr:row>
      <xdr:rowOff>16192</xdr:rowOff>
    </xdr:from>
    <xdr:to>
      <xdr:col>38</xdr:col>
      <xdr:colOff>304801</xdr:colOff>
      <xdr:row>25</xdr:row>
      <xdr:rowOff>54292</xdr:rowOff>
    </xdr:to>
    <xdr:graphicFrame macro="">
      <xdr:nvGraphicFramePr>
        <xdr:cNvPr id="8" name="Chart 7">
          <a:extLst>
            <a:ext uri="{FF2B5EF4-FFF2-40B4-BE49-F238E27FC236}">
              <a16:creationId xmlns:a16="http://schemas.microsoft.com/office/drawing/2014/main" id="{47F610ED-1237-11A0-657C-895B74932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561975</xdr:colOff>
      <xdr:row>11</xdr:row>
      <xdr:rowOff>23812</xdr:rowOff>
    </xdr:from>
    <xdr:to>
      <xdr:col>42</xdr:col>
      <xdr:colOff>219075</xdr:colOff>
      <xdr:row>21</xdr:row>
      <xdr:rowOff>114300</xdr:rowOff>
    </xdr:to>
    <xdr:graphicFrame macro="">
      <xdr:nvGraphicFramePr>
        <xdr:cNvPr id="5" name="Chart 4">
          <a:extLst>
            <a:ext uri="{FF2B5EF4-FFF2-40B4-BE49-F238E27FC236}">
              <a16:creationId xmlns:a16="http://schemas.microsoft.com/office/drawing/2014/main" id="{F854C6F4-BEA7-E17E-2B91-CD7844CC7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400049</xdr:colOff>
      <xdr:row>9</xdr:row>
      <xdr:rowOff>71437</xdr:rowOff>
    </xdr:from>
    <xdr:to>
      <xdr:col>45</xdr:col>
      <xdr:colOff>1366836</xdr:colOff>
      <xdr:row>18</xdr:row>
      <xdr:rowOff>104775</xdr:rowOff>
    </xdr:to>
    <xdr:graphicFrame macro="">
      <xdr:nvGraphicFramePr>
        <xdr:cNvPr id="7" name="Chart 6">
          <a:extLst>
            <a:ext uri="{FF2B5EF4-FFF2-40B4-BE49-F238E27FC236}">
              <a16:creationId xmlns:a16="http://schemas.microsoft.com/office/drawing/2014/main" id="{CA0BCEBD-A89E-E6E0-DDD5-ABD479AA2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Dewangan" refreshedDate="45848.798897569446" createdVersion="8" refreshedVersion="8" minRefreshableVersion="3" recordCount="1000" xr:uid="{8E1A5412-629D-47AA-A036-9306951D8B02}">
  <cacheSource type="worksheet">
    <worksheetSource name="Table1"/>
  </cacheSource>
  <cacheFields count="12">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1"/>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Months (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Date)" numFmtId="0" databaseField="0">
      <fieldGroup base="1">
        <rangePr groupBy="quarters" startDate="2023-01-01T00:00:00" endDate="2024-01-02T00:00:00"/>
        <groupItems count="6">
          <s v="&lt;01-01-2023"/>
          <s v="Qtr1"/>
          <s v="Qtr2"/>
          <s v="Qtr3"/>
          <s v="Qtr4"/>
          <s v="&gt;02-01-2024"/>
        </groupItems>
      </fieldGroup>
    </cacheField>
    <cacheField name="Years (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20494371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Dewangan" refreshedDate="45853.49406261574" backgroundQuery="1" createdVersion="8" refreshedVersion="8" minRefreshableVersion="3" recordCount="0" supportSubquery="1" supportAdvancedDrill="1" xr:uid="{467E882A-1E39-4A8B-B090-6DC7141B0B53}">
  <cacheSource type="external" connectionId="1"/>
  <cacheFields count="2">
    <cacheField name="[Table1].[Customer Segment].[Customer Segment]" caption="Customer Segment" numFmtId="0" hierarchy="18" level="1">
      <sharedItems count="3">
        <s v="At Risk"/>
        <s v="Lost customer"/>
        <s v="Loyal customer"/>
      </sharedItems>
    </cacheField>
    <cacheField name="[Measures].[Count of Customer ID]" caption="Count of Customer ID" numFmtId="0" hierarchy="21" level="32767"/>
  </cacheFields>
  <cacheHierarchies count="22">
    <cacheHierarchy uniqueName="[Table1].[Transaction ID]" caption="Transaction ID" attribute="1" defaultMemberUniqueName="[Table1].[Transaction ID].[All]" allUniqueName="[Table1].[Transaction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Total Amount]" caption="Total Amount" attribute="1" defaultMemberUniqueName="[Table1].[Total Amount].[All]" allUniqueName="[Table1].[Total Amount].[All]" dimensionUniqueName="[Table1]" displayFolder="" count="0" memberValueDatatype="20" unbalanced="0"/>
    <cacheHierarchy uniqueName="[Table1].[Latest Date]" caption="Latest Date" attribute="1" time="1" defaultMemberUniqueName="[Table1].[Latest Date].[All]" allUniqueName="[Table1].[Latest Date].[All]" dimensionUniqueName="[Table1]" displayFolder="" count="0" memberValueDatatype="7" unbalanced="0"/>
    <cacheHierarchy uniqueName="[Table1].[Recency]" caption="Recency" attribute="1" defaultMemberUniqueName="[Table1].[Recency].[All]" allUniqueName="[Table1].[Recency].[All]" dimensionUniqueName="[Table1]" displayFolder="" count="0" memberValueDatatype="20" unbalanced="0"/>
    <cacheHierarchy uniqueName="[Table1].[Frequency]" caption="Frequency" attribute="1" defaultMemberUniqueName="[Table1].[Frequency].[All]" allUniqueName="[Table1].[Frequency].[All]" dimensionUniqueName="[Table1]" displayFolder="" count="0" memberValueDatatype="20" unbalanced="0"/>
    <cacheHierarchy uniqueName="[Table1].[Monetary]" caption="Monetary" attribute="1" defaultMemberUniqueName="[Table1].[Monetary].[All]" allUniqueName="[Table1].[Monetary].[All]" dimensionUniqueName="[Table1]" displayFolder="" count="0" memberValueDatatype="20" unbalanced="0"/>
    <cacheHierarchy uniqueName="[Table1].[R Score]" caption="R Score" attribute="1" defaultMemberUniqueName="[Table1].[R Score].[All]" allUniqueName="[Table1].[R Score].[All]" dimensionUniqueName="[Table1]" displayFolder="" count="0" memberValueDatatype="20" unbalanced="0"/>
    <cacheHierarchy uniqueName="[Table1].[F Score]" caption="F Score" attribute="1" defaultMemberUniqueName="[Table1].[F Score].[All]" allUniqueName="[Table1].[F Score].[All]" dimensionUniqueName="[Table1]" displayFolder="" count="0" memberValueDatatype="20" unbalanced="0"/>
    <cacheHierarchy uniqueName="[Table1].[M Score]" caption="M Score" attribute="1" defaultMemberUniqueName="[Table1].[M Score].[All]" allUniqueName="[Table1].[M Score].[All]" dimensionUniqueName="[Table1]" displayFolder="" count="0" memberValueDatatype="20" unbalanced="0"/>
    <cacheHierarchy uniqueName="[Table1].[RFM Segment]" caption="RFM Segment" attribute="1" defaultMemberUniqueName="[Table1].[RFM Segment].[All]" allUniqueName="[Table1].[RFM Segment].[All]" dimensionUniqueName="[Table1]" displayFolder="" count="0" memberValueDatatype="130" unbalanced="0"/>
    <cacheHierarchy uniqueName="[Table1].[RFM Score]" caption="RFM Score" attribute="1" defaultMemberUniqueName="[Table1].[RFM Score].[All]" allUniqueName="[Table1].[RFM Score].[All]" dimensionUniqueName="[Table1]" displayFolder="" count="0" memberValueDatatype="20" unbalanced="0"/>
    <cacheHierarchy uniqueName="[Table1].[Customer Segment]" caption="Customer Segment" attribute="1" defaultMemberUniqueName="[Table1].[Customer Segment].[All]" allUniqueName="[Table1].[Customer Segment].[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ustomer ID]" caption="Count of Customer ID"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n v="3"/>
    <n v="50"/>
    <n v="150"/>
  </r>
  <r>
    <n v="2"/>
    <x v="1"/>
    <x v="1"/>
    <x v="1"/>
    <x v="1"/>
    <x v="1"/>
    <n v="2"/>
    <n v="500"/>
    <n v="1000"/>
  </r>
  <r>
    <n v="3"/>
    <x v="2"/>
    <x v="2"/>
    <x v="0"/>
    <x v="2"/>
    <x v="2"/>
    <n v="1"/>
    <n v="30"/>
    <n v="30"/>
  </r>
  <r>
    <n v="4"/>
    <x v="3"/>
    <x v="3"/>
    <x v="0"/>
    <x v="3"/>
    <x v="1"/>
    <n v="1"/>
    <n v="500"/>
    <n v="500"/>
  </r>
  <r>
    <n v="5"/>
    <x v="4"/>
    <x v="4"/>
    <x v="0"/>
    <x v="4"/>
    <x v="0"/>
    <n v="2"/>
    <n v="50"/>
    <n v="100"/>
  </r>
  <r>
    <n v="6"/>
    <x v="5"/>
    <x v="5"/>
    <x v="1"/>
    <x v="5"/>
    <x v="0"/>
    <n v="1"/>
    <n v="30"/>
    <n v="30"/>
  </r>
  <r>
    <n v="7"/>
    <x v="6"/>
    <x v="6"/>
    <x v="0"/>
    <x v="6"/>
    <x v="1"/>
    <n v="2"/>
    <n v="25"/>
    <n v="50"/>
  </r>
  <r>
    <n v="8"/>
    <x v="7"/>
    <x v="7"/>
    <x v="0"/>
    <x v="4"/>
    <x v="2"/>
    <n v="4"/>
    <n v="25"/>
    <n v="100"/>
  </r>
  <r>
    <n v="9"/>
    <x v="8"/>
    <x v="8"/>
    <x v="0"/>
    <x v="7"/>
    <x v="2"/>
    <n v="2"/>
    <n v="300"/>
    <n v="600"/>
  </r>
  <r>
    <n v="10"/>
    <x v="9"/>
    <x v="9"/>
    <x v="1"/>
    <x v="8"/>
    <x v="1"/>
    <n v="4"/>
    <n v="50"/>
    <n v="200"/>
  </r>
  <r>
    <n v="11"/>
    <x v="10"/>
    <x v="10"/>
    <x v="0"/>
    <x v="9"/>
    <x v="1"/>
    <n v="2"/>
    <n v="50"/>
    <n v="100"/>
  </r>
  <r>
    <n v="12"/>
    <x v="11"/>
    <x v="11"/>
    <x v="0"/>
    <x v="10"/>
    <x v="0"/>
    <n v="3"/>
    <n v="25"/>
    <n v="75"/>
  </r>
  <r>
    <n v="13"/>
    <x v="12"/>
    <x v="12"/>
    <x v="0"/>
    <x v="11"/>
    <x v="2"/>
    <n v="3"/>
    <n v="500"/>
    <n v="1500"/>
  </r>
  <r>
    <n v="14"/>
    <x v="13"/>
    <x v="13"/>
    <x v="0"/>
    <x v="12"/>
    <x v="1"/>
    <n v="4"/>
    <n v="30"/>
    <n v="120"/>
  </r>
  <r>
    <n v="15"/>
    <x v="14"/>
    <x v="14"/>
    <x v="1"/>
    <x v="13"/>
    <x v="2"/>
    <n v="4"/>
    <n v="500"/>
    <n v="2000"/>
  </r>
  <r>
    <n v="16"/>
    <x v="15"/>
    <x v="15"/>
    <x v="0"/>
    <x v="14"/>
    <x v="1"/>
    <n v="3"/>
    <n v="500"/>
    <n v="1500"/>
  </r>
  <r>
    <n v="17"/>
    <x v="16"/>
    <x v="16"/>
    <x v="1"/>
    <x v="15"/>
    <x v="1"/>
    <n v="4"/>
    <n v="25"/>
    <n v="100"/>
  </r>
  <r>
    <n v="18"/>
    <x v="17"/>
    <x v="17"/>
    <x v="1"/>
    <x v="16"/>
    <x v="2"/>
    <n v="2"/>
    <n v="25"/>
    <n v="50"/>
  </r>
  <r>
    <n v="19"/>
    <x v="18"/>
    <x v="18"/>
    <x v="1"/>
    <x v="17"/>
    <x v="1"/>
    <n v="2"/>
    <n v="25"/>
    <n v="50"/>
  </r>
  <r>
    <n v="20"/>
    <x v="19"/>
    <x v="19"/>
    <x v="0"/>
    <x v="11"/>
    <x v="1"/>
    <n v="3"/>
    <n v="300"/>
    <n v="900"/>
  </r>
  <r>
    <n v="21"/>
    <x v="20"/>
    <x v="20"/>
    <x v="1"/>
    <x v="2"/>
    <x v="0"/>
    <n v="1"/>
    <n v="500"/>
    <n v="500"/>
  </r>
  <r>
    <n v="22"/>
    <x v="21"/>
    <x v="21"/>
    <x v="0"/>
    <x v="18"/>
    <x v="1"/>
    <n v="2"/>
    <n v="50"/>
    <n v="100"/>
  </r>
  <r>
    <n v="23"/>
    <x v="22"/>
    <x v="22"/>
    <x v="1"/>
    <x v="10"/>
    <x v="1"/>
    <n v="4"/>
    <n v="30"/>
    <n v="120"/>
  </r>
  <r>
    <n v="24"/>
    <x v="23"/>
    <x v="23"/>
    <x v="1"/>
    <x v="19"/>
    <x v="1"/>
    <n v="1"/>
    <n v="300"/>
    <n v="300"/>
  </r>
  <r>
    <n v="25"/>
    <x v="24"/>
    <x v="24"/>
    <x v="1"/>
    <x v="12"/>
    <x v="0"/>
    <n v="1"/>
    <n v="50"/>
    <n v="50"/>
  </r>
  <r>
    <n v="26"/>
    <x v="9"/>
    <x v="25"/>
    <x v="1"/>
    <x v="20"/>
    <x v="2"/>
    <n v="2"/>
    <n v="500"/>
    <n v="1000"/>
  </r>
  <r>
    <n v="27"/>
    <x v="25"/>
    <x v="26"/>
    <x v="1"/>
    <x v="21"/>
    <x v="0"/>
    <n v="2"/>
    <n v="25"/>
    <n v="50"/>
  </r>
  <r>
    <n v="28"/>
    <x v="26"/>
    <x v="27"/>
    <x v="1"/>
    <x v="22"/>
    <x v="0"/>
    <n v="1"/>
    <n v="500"/>
    <n v="500"/>
  </r>
  <r>
    <n v="29"/>
    <x v="27"/>
    <x v="28"/>
    <x v="1"/>
    <x v="13"/>
    <x v="2"/>
    <n v="1"/>
    <n v="30"/>
    <n v="30"/>
  </r>
  <r>
    <n v="30"/>
    <x v="28"/>
    <x v="29"/>
    <x v="1"/>
    <x v="23"/>
    <x v="0"/>
    <n v="3"/>
    <n v="300"/>
    <n v="900"/>
  </r>
  <r>
    <n v="31"/>
    <x v="29"/>
    <x v="30"/>
    <x v="0"/>
    <x v="24"/>
    <x v="2"/>
    <n v="4"/>
    <n v="300"/>
    <n v="1200"/>
  </r>
  <r>
    <n v="32"/>
    <x v="30"/>
    <x v="31"/>
    <x v="0"/>
    <x v="4"/>
    <x v="0"/>
    <n v="3"/>
    <n v="30"/>
    <n v="90"/>
  </r>
  <r>
    <n v="33"/>
    <x v="31"/>
    <x v="32"/>
    <x v="1"/>
    <x v="2"/>
    <x v="2"/>
    <n v="2"/>
    <n v="50"/>
    <n v="100"/>
  </r>
  <r>
    <n v="34"/>
    <x v="32"/>
    <x v="33"/>
    <x v="1"/>
    <x v="25"/>
    <x v="1"/>
    <n v="3"/>
    <n v="50"/>
    <n v="150"/>
  </r>
  <r>
    <n v="35"/>
    <x v="12"/>
    <x v="34"/>
    <x v="1"/>
    <x v="26"/>
    <x v="0"/>
    <n v="3"/>
    <n v="300"/>
    <n v="900"/>
  </r>
  <r>
    <n v="36"/>
    <x v="33"/>
    <x v="35"/>
    <x v="0"/>
    <x v="8"/>
    <x v="0"/>
    <n v="3"/>
    <n v="300"/>
    <n v="900"/>
  </r>
  <r>
    <n v="37"/>
    <x v="29"/>
    <x v="36"/>
    <x v="1"/>
    <x v="18"/>
    <x v="0"/>
    <n v="3"/>
    <n v="25"/>
    <n v="75"/>
  </r>
  <r>
    <n v="38"/>
    <x v="34"/>
    <x v="37"/>
    <x v="0"/>
    <x v="21"/>
    <x v="0"/>
    <n v="4"/>
    <n v="50"/>
    <n v="200"/>
  </r>
  <r>
    <n v="39"/>
    <x v="35"/>
    <x v="38"/>
    <x v="0"/>
    <x v="9"/>
    <x v="1"/>
    <n v="4"/>
    <n v="30"/>
    <n v="120"/>
  </r>
  <r>
    <n v="40"/>
    <x v="36"/>
    <x v="39"/>
    <x v="0"/>
    <x v="5"/>
    <x v="0"/>
    <n v="1"/>
    <n v="50"/>
    <n v="50"/>
  </r>
  <r>
    <n v="41"/>
    <x v="7"/>
    <x v="40"/>
    <x v="0"/>
    <x v="0"/>
    <x v="1"/>
    <n v="2"/>
    <n v="25"/>
    <n v="50"/>
  </r>
  <r>
    <n v="42"/>
    <x v="15"/>
    <x v="41"/>
    <x v="0"/>
    <x v="11"/>
    <x v="1"/>
    <n v="3"/>
    <n v="300"/>
    <n v="900"/>
  </r>
  <r>
    <n v="43"/>
    <x v="37"/>
    <x v="42"/>
    <x v="1"/>
    <x v="27"/>
    <x v="1"/>
    <n v="1"/>
    <n v="300"/>
    <n v="300"/>
  </r>
  <r>
    <n v="44"/>
    <x v="38"/>
    <x v="43"/>
    <x v="1"/>
    <x v="11"/>
    <x v="1"/>
    <n v="1"/>
    <n v="25"/>
    <n v="25"/>
  </r>
  <r>
    <n v="45"/>
    <x v="39"/>
    <x v="44"/>
    <x v="1"/>
    <x v="28"/>
    <x v="2"/>
    <n v="1"/>
    <n v="30"/>
    <n v="30"/>
  </r>
  <r>
    <n v="46"/>
    <x v="40"/>
    <x v="45"/>
    <x v="1"/>
    <x v="29"/>
    <x v="2"/>
    <n v="4"/>
    <n v="300"/>
    <n v="1200"/>
  </r>
  <r>
    <n v="47"/>
    <x v="41"/>
    <x v="46"/>
    <x v="1"/>
    <x v="30"/>
    <x v="0"/>
    <n v="3"/>
    <n v="500"/>
    <n v="1500"/>
  </r>
  <r>
    <n v="48"/>
    <x v="42"/>
    <x v="47"/>
    <x v="0"/>
    <x v="31"/>
    <x v="2"/>
    <n v="3"/>
    <n v="300"/>
    <n v="900"/>
  </r>
  <r>
    <n v="49"/>
    <x v="43"/>
    <x v="48"/>
    <x v="1"/>
    <x v="31"/>
    <x v="2"/>
    <n v="2"/>
    <n v="500"/>
    <n v="1000"/>
  </r>
  <r>
    <n v="50"/>
    <x v="44"/>
    <x v="49"/>
    <x v="1"/>
    <x v="15"/>
    <x v="0"/>
    <n v="3"/>
    <n v="25"/>
    <n v="75"/>
  </r>
  <r>
    <n v="51"/>
    <x v="45"/>
    <x v="50"/>
    <x v="0"/>
    <x v="15"/>
    <x v="0"/>
    <n v="3"/>
    <n v="25"/>
    <n v="75"/>
  </r>
  <r>
    <n v="52"/>
    <x v="46"/>
    <x v="51"/>
    <x v="1"/>
    <x v="32"/>
    <x v="0"/>
    <n v="1"/>
    <n v="300"/>
    <n v="300"/>
  </r>
  <r>
    <n v="53"/>
    <x v="47"/>
    <x v="52"/>
    <x v="0"/>
    <x v="0"/>
    <x v="2"/>
    <n v="2"/>
    <n v="50"/>
    <n v="100"/>
  </r>
  <r>
    <n v="54"/>
    <x v="48"/>
    <x v="53"/>
    <x v="1"/>
    <x v="21"/>
    <x v="2"/>
    <n v="3"/>
    <n v="500"/>
    <n v="1500"/>
  </r>
  <r>
    <n v="55"/>
    <x v="49"/>
    <x v="54"/>
    <x v="0"/>
    <x v="33"/>
    <x v="0"/>
    <n v="4"/>
    <n v="30"/>
    <n v="120"/>
  </r>
  <r>
    <n v="56"/>
    <x v="50"/>
    <x v="55"/>
    <x v="1"/>
    <x v="1"/>
    <x v="1"/>
    <n v="3"/>
    <n v="300"/>
    <n v="900"/>
  </r>
  <r>
    <n v="57"/>
    <x v="51"/>
    <x v="56"/>
    <x v="1"/>
    <x v="7"/>
    <x v="0"/>
    <n v="1"/>
    <n v="30"/>
    <n v="30"/>
  </r>
  <r>
    <n v="58"/>
    <x v="52"/>
    <x v="57"/>
    <x v="0"/>
    <x v="18"/>
    <x v="1"/>
    <n v="4"/>
    <n v="300"/>
    <n v="1200"/>
  </r>
  <r>
    <n v="59"/>
    <x v="53"/>
    <x v="58"/>
    <x v="0"/>
    <x v="17"/>
    <x v="1"/>
    <n v="1"/>
    <n v="50"/>
    <n v="50"/>
  </r>
  <r>
    <n v="60"/>
    <x v="54"/>
    <x v="59"/>
    <x v="0"/>
    <x v="4"/>
    <x v="0"/>
    <n v="3"/>
    <n v="50"/>
    <n v="150"/>
  </r>
  <r>
    <n v="61"/>
    <x v="55"/>
    <x v="60"/>
    <x v="0"/>
    <x v="34"/>
    <x v="0"/>
    <n v="4"/>
    <n v="50"/>
    <n v="200"/>
  </r>
  <r>
    <n v="62"/>
    <x v="56"/>
    <x v="61"/>
    <x v="0"/>
    <x v="18"/>
    <x v="0"/>
    <n v="2"/>
    <n v="50"/>
    <n v="100"/>
  </r>
  <r>
    <n v="63"/>
    <x v="57"/>
    <x v="62"/>
    <x v="0"/>
    <x v="35"/>
    <x v="2"/>
    <n v="2"/>
    <n v="25"/>
    <n v="50"/>
  </r>
  <r>
    <n v="64"/>
    <x v="58"/>
    <x v="63"/>
    <x v="0"/>
    <x v="19"/>
    <x v="1"/>
    <n v="4"/>
    <n v="25"/>
    <n v="100"/>
  </r>
  <r>
    <n v="65"/>
    <x v="59"/>
    <x v="64"/>
    <x v="0"/>
    <x v="25"/>
    <x v="2"/>
    <n v="4"/>
    <n v="500"/>
    <n v="2000"/>
  </r>
  <r>
    <n v="66"/>
    <x v="60"/>
    <x v="65"/>
    <x v="1"/>
    <x v="5"/>
    <x v="2"/>
    <n v="1"/>
    <n v="30"/>
    <n v="30"/>
  </r>
  <r>
    <n v="67"/>
    <x v="61"/>
    <x v="66"/>
    <x v="1"/>
    <x v="27"/>
    <x v="0"/>
    <n v="4"/>
    <n v="300"/>
    <n v="1200"/>
  </r>
  <r>
    <n v="68"/>
    <x v="48"/>
    <x v="67"/>
    <x v="0"/>
    <x v="36"/>
    <x v="2"/>
    <n v="1"/>
    <n v="300"/>
    <n v="300"/>
  </r>
  <r>
    <n v="69"/>
    <x v="17"/>
    <x v="68"/>
    <x v="1"/>
    <x v="37"/>
    <x v="0"/>
    <n v="3"/>
    <n v="25"/>
    <n v="75"/>
  </r>
  <r>
    <n v="70"/>
    <x v="62"/>
    <x v="69"/>
    <x v="1"/>
    <x v="22"/>
    <x v="1"/>
    <n v="1"/>
    <n v="300"/>
    <n v="300"/>
  </r>
  <r>
    <n v="71"/>
    <x v="37"/>
    <x v="70"/>
    <x v="1"/>
    <x v="25"/>
    <x v="0"/>
    <n v="4"/>
    <n v="25"/>
    <n v="100"/>
  </r>
  <r>
    <n v="72"/>
    <x v="29"/>
    <x v="71"/>
    <x v="1"/>
    <x v="29"/>
    <x v="2"/>
    <n v="4"/>
    <n v="500"/>
    <n v="2000"/>
  </r>
  <r>
    <n v="73"/>
    <x v="63"/>
    <x v="72"/>
    <x v="0"/>
    <x v="38"/>
    <x v="2"/>
    <n v="3"/>
    <n v="30"/>
    <n v="90"/>
  </r>
  <r>
    <n v="74"/>
    <x v="64"/>
    <x v="73"/>
    <x v="1"/>
    <x v="18"/>
    <x v="0"/>
    <n v="4"/>
    <n v="500"/>
    <n v="2000"/>
  </r>
  <r>
    <n v="75"/>
    <x v="65"/>
    <x v="74"/>
    <x v="0"/>
    <x v="39"/>
    <x v="0"/>
    <n v="4"/>
    <n v="50"/>
    <n v="200"/>
  </r>
  <r>
    <n v="76"/>
    <x v="66"/>
    <x v="75"/>
    <x v="1"/>
    <x v="11"/>
    <x v="2"/>
    <n v="2"/>
    <n v="50"/>
    <n v="100"/>
  </r>
  <r>
    <n v="77"/>
    <x v="67"/>
    <x v="76"/>
    <x v="1"/>
    <x v="16"/>
    <x v="1"/>
    <n v="2"/>
    <n v="50"/>
    <n v="100"/>
  </r>
  <r>
    <n v="78"/>
    <x v="68"/>
    <x v="77"/>
    <x v="1"/>
    <x v="16"/>
    <x v="1"/>
    <n v="3"/>
    <n v="500"/>
    <n v="1500"/>
  </r>
  <r>
    <n v="79"/>
    <x v="69"/>
    <x v="78"/>
    <x v="0"/>
    <x v="0"/>
    <x v="0"/>
    <n v="1"/>
    <n v="300"/>
    <n v="300"/>
  </r>
  <r>
    <n v="80"/>
    <x v="70"/>
    <x v="79"/>
    <x v="1"/>
    <x v="12"/>
    <x v="1"/>
    <n v="2"/>
    <n v="30"/>
    <n v="60"/>
  </r>
  <r>
    <n v="81"/>
    <x v="71"/>
    <x v="80"/>
    <x v="0"/>
    <x v="30"/>
    <x v="2"/>
    <n v="1"/>
    <n v="50"/>
    <n v="50"/>
  </r>
  <r>
    <n v="82"/>
    <x v="24"/>
    <x v="81"/>
    <x v="1"/>
    <x v="40"/>
    <x v="0"/>
    <n v="4"/>
    <n v="50"/>
    <n v="200"/>
  </r>
  <r>
    <n v="83"/>
    <x v="72"/>
    <x v="82"/>
    <x v="0"/>
    <x v="31"/>
    <x v="2"/>
    <n v="2"/>
    <n v="50"/>
    <n v="100"/>
  </r>
  <r>
    <n v="84"/>
    <x v="73"/>
    <x v="83"/>
    <x v="1"/>
    <x v="21"/>
    <x v="2"/>
    <n v="3"/>
    <n v="30"/>
    <n v="90"/>
  </r>
  <r>
    <n v="85"/>
    <x v="74"/>
    <x v="84"/>
    <x v="0"/>
    <x v="33"/>
    <x v="1"/>
    <n v="3"/>
    <n v="50"/>
    <n v="150"/>
  </r>
  <r>
    <n v="86"/>
    <x v="75"/>
    <x v="85"/>
    <x v="0"/>
    <x v="14"/>
    <x v="0"/>
    <n v="3"/>
    <n v="30"/>
    <n v="90"/>
  </r>
  <r>
    <n v="87"/>
    <x v="64"/>
    <x v="86"/>
    <x v="1"/>
    <x v="20"/>
    <x v="0"/>
    <n v="2"/>
    <n v="50"/>
    <n v="100"/>
  </r>
  <r>
    <n v="88"/>
    <x v="76"/>
    <x v="87"/>
    <x v="0"/>
    <x v="37"/>
    <x v="1"/>
    <n v="1"/>
    <n v="500"/>
    <n v="500"/>
  </r>
  <r>
    <n v="89"/>
    <x v="77"/>
    <x v="88"/>
    <x v="1"/>
    <x v="28"/>
    <x v="2"/>
    <n v="4"/>
    <n v="500"/>
    <n v="2000"/>
  </r>
  <r>
    <n v="90"/>
    <x v="4"/>
    <x v="89"/>
    <x v="1"/>
    <x v="25"/>
    <x v="2"/>
    <n v="1"/>
    <n v="30"/>
    <n v="30"/>
  </r>
  <r>
    <n v="91"/>
    <x v="66"/>
    <x v="90"/>
    <x v="1"/>
    <x v="28"/>
    <x v="2"/>
    <n v="1"/>
    <n v="500"/>
    <n v="500"/>
  </r>
  <r>
    <n v="92"/>
    <x v="78"/>
    <x v="91"/>
    <x v="1"/>
    <x v="25"/>
    <x v="2"/>
    <n v="4"/>
    <n v="30"/>
    <n v="120"/>
  </r>
  <r>
    <n v="93"/>
    <x v="37"/>
    <x v="92"/>
    <x v="1"/>
    <x v="10"/>
    <x v="0"/>
    <n v="4"/>
    <n v="500"/>
    <n v="2000"/>
  </r>
  <r>
    <n v="94"/>
    <x v="79"/>
    <x v="93"/>
    <x v="1"/>
    <x v="16"/>
    <x v="0"/>
    <n v="2"/>
    <n v="500"/>
    <n v="1000"/>
  </r>
  <r>
    <n v="95"/>
    <x v="0"/>
    <x v="94"/>
    <x v="1"/>
    <x v="40"/>
    <x v="1"/>
    <n v="2"/>
    <n v="30"/>
    <n v="60"/>
  </r>
  <r>
    <n v="96"/>
    <x v="80"/>
    <x v="95"/>
    <x v="1"/>
    <x v="24"/>
    <x v="1"/>
    <n v="2"/>
    <n v="300"/>
    <n v="600"/>
  </r>
  <r>
    <n v="97"/>
    <x v="81"/>
    <x v="96"/>
    <x v="1"/>
    <x v="25"/>
    <x v="0"/>
    <n v="2"/>
    <n v="500"/>
    <n v="1000"/>
  </r>
  <r>
    <n v="98"/>
    <x v="26"/>
    <x v="97"/>
    <x v="1"/>
    <x v="28"/>
    <x v="0"/>
    <n v="2"/>
    <n v="50"/>
    <n v="100"/>
  </r>
  <r>
    <n v="99"/>
    <x v="82"/>
    <x v="98"/>
    <x v="1"/>
    <x v="2"/>
    <x v="2"/>
    <n v="4"/>
    <n v="300"/>
    <n v="1200"/>
  </r>
  <r>
    <n v="100"/>
    <x v="83"/>
    <x v="99"/>
    <x v="0"/>
    <x v="41"/>
    <x v="2"/>
    <n v="1"/>
    <n v="30"/>
    <n v="30"/>
  </r>
  <r>
    <n v="101"/>
    <x v="84"/>
    <x v="100"/>
    <x v="0"/>
    <x v="40"/>
    <x v="1"/>
    <n v="2"/>
    <n v="300"/>
    <n v="600"/>
  </r>
  <r>
    <n v="102"/>
    <x v="85"/>
    <x v="101"/>
    <x v="1"/>
    <x v="16"/>
    <x v="0"/>
    <n v="2"/>
    <n v="25"/>
    <n v="50"/>
  </r>
  <r>
    <n v="103"/>
    <x v="13"/>
    <x v="102"/>
    <x v="1"/>
    <x v="42"/>
    <x v="1"/>
    <n v="1"/>
    <n v="25"/>
    <n v="25"/>
  </r>
  <r>
    <n v="104"/>
    <x v="86"/>
    <x v="103"/>
    <x v="1"/>
    <x v="0"/>
    <x v="0"/>
    <n v="2"/>
    <n v="500"/>
    <n v="1000"/>
  </r>
  <r>
    <n v="105"/>
    <x v="87"/>
    <x v="104"/>
    <x v="1"/>
    <x v="11"/>
    <x v="2"/>
    <n v="1"/>
    <n v="500"/>
    <n v="500"/>
  </r>
  <r>
    <n v="106"/>
    <x v="88"/>
    <x v="105"/>
    <x v="1"/>
    <x v="6"/>
    <x v="1"/>
    <n v="1"/>
    <n v="50"/>
    <n v="50"/>
  </r>
  <r>
    <n v="107"/>
    <x v="89"/>
    <x v="106"/>
    <x v="1"/>
    <x v="34"/>
    <x v="1"/>
    <n v="4"/>
    <n v="300"/>
    <n v="1200"/>
  </r>
  <r>
    <n v="108"/>
    <x v="90"/>
    <x v="107"/>
    <x v="1"/>
    <x v="15"/>
    <x v="0"/>
    <n v="3"/>
    <n v="25"/>
    <n v="75"/>
  </r>
  <r>
    <n v="109"/>
    <x v="91"/>
    <x v="108"/>
    <x v="1"/>
    <x v="0"/>
    <x v="2"/>
    <n v="4"/>
    <n v="500"/>
    <n v="2000"/>
  </r>
  <r>
    <n v="110"/>
    <x v="86"/>
    <x v="109"/>
    <x v="0"/>
    <x v="15"/>
    <x v="1"/>
    <n v="3"/>
    <n v="300"/>
    <n v="900"/>
  </r>
  <r>
    <n v="111"/>
    <x v="90"/>
    <x v="110"/>
    <x v="1"/>
    <x v="0"/>
    <x v="2"/>
    <n v="3"/>
    <n v="500"/>
    <n v="1500"/>
  </r>
  <r>
    <n v="112"/>
    <x v="92"/>
    <x v="111"/>
    <x v="0"/>
    <x v="3"/>
    <x v="1"/>
    <n v="3"/>
    <n v="500"/>
    <n v="1500"/>
  </r>
  <r>
    <n v="113"/>
    <x v="93"/>
    <x v="112"/>
    <x v="1"/>
    <x v="41"/>
    <x v="2"/>
    <n v="2"/>
    <n v="25"/>
    <n v="50"/>
  </r>
  <r>
    <n v="114"/>
    <x v="94"/>
    <x v="113"/>
    <x v="1"/>
    <x v="11"/>
    <x v="0"/>
    <n v="4"/>
    <n v="25"/>
    <n v="100"/>
  </r>
  <r>
    <n v="115"/>
    <x v="95"/>
    <x v="114"/>
    <x v="0"/>
    <x v="25"/>
    <x v="1"/>
    <n v="3"/>
    <n v="500"/>
    <n v="1500"/>
  </r>
  <r>
    <n v="116"/>
    <x v="96"/>
    <x v="115"/>
    <x v="1"/>
    <x v="9"/>
    <x v="1"/>
    <n v="1"/>
    <n v="30"/>
    <n v="30"/>
  </r>
  <r>
    <n v="117"/>
    <x v="97"/>
    <x v="116"/>
    <x v="0"/>
    <x v="14"/>
    <x v="2"/>
    <n v="2"/>
    <n v="500"/>
    <n v="1000"/>
  </r>
  <r>
    <n v="118"/>
    <x v="42"/>
    <x v="117"/>
    <x v="1"/>
    <x v="4"/>
    <x v="2"/>
    <n v="4"/>
    <n v="500"/>
    <n v="2000"/>
  </r>
  <r>
    <n v="119"/>
    <x v="6"/>
    <x v="118"/>
    <x v="1"/>
    <x v="43"/>
    <x v="1"/>
    <n v="3"/>
    <n v="50"/>
    <n v="150"/>
  </r>
  <r>
    <n v="120"/>
    <x v="98"/>
    <x v="119"/>
    <x v="0"/>
    <x v="43"/>
    <x v="0"/>
    <n v="1"/>
    <n v="50"/>
    <n v="50"/>
  </r>
  <r>
    <n v="121"/>
    <x v="21"/>
    <x v="120"/>
    <x v="1"/>
    <x v="20"/>
    <x v="2"/>
    <n v="4"/>
    <n v="50"/>
    <n v="200"/>
  </r>
  <r>
    <n v="122"/>
    <x v="99"/>
    <x v="121"/>
    <x v="0"/>
    <x v="12"/>
    <x v="2"/>
    <n v="4"/>
    <n v="30"/>
    <n v="120"/>
  </r>
  <r>
    <n v="123"/>
    <x v="100"/>
    <x v="122"/>
    <x v="1"/>
    <x v="30"/>
    <x v="2"/>
    <n v="2"/>
    <n v="30"/>
    <n v="60"/>
  </r>
  <r>
    <n v="124"/>
    <x v="101"/>
    <x v="123"/>
    <x v="0"/>
    <x v="44"/>
    <x v="1"/>
    <n v="4"/>
    <n v="500"/>
    <n v="2000"/>
  </r>
  <r>
    <n v="125"/>
    <x v="102"/>
    <x v="124"/>
    <x v="0"/>
    <x v="27"/>
    <x v="1"/>
    <n v="2"/>
    <n v="50"/>
    <n v="100"/>
  </r>
  <r>
    <n v="126"/>
    <x v="103"/>
    <x v="125"/>
    <x v="1"/>
    <x v="20"/>
    <x v="1"/>
    <n v="3"/>
    <n v="30"/>
    <n v="90"/>
  </r>
  <r>
    <n v="127"/>
    <x v="104"/>
    <x v="126"/>
    <x v="1"/>
    <x v="44"/>
    <x v="1"/>
    <n v="2"/>
    <n v="25"/>
    <n v="50"/>
  </r>
  <r>
    <n v="128"/>
    <x v="53"/>
    <x v="127"/>
    <x v="0"/>
    <x v="36"/>
    <x v="0"/>
    <n v="1"/>
    <n v="500"/>
    <n v="500"/>
  </r>
  <r>
    <n v="129"/>
    <x v="26"/>
    <x v="128"/>
    <x v="1"/>
    <x v="34"/>
    <x v="0"/>
    <n v="2"/>
    <n v="300"/>
    <n v="600"/>
  </r>
  <r>
    <n v="130"/>
    <x v="105"/>
    <x v="129"/>
    <x v="1"/>
    <x v="35"/>
    <x v="1"/>
    <n v="1"/>
    <n v="500"/>
    <n v="500"/>
  </r>
  <r>
    <n v="131"/>
    <x v="106"/>
    <x v="130"/>
    <x v="1"/>
    <x v="34"/>
    <x v="0"/>
    <n v="2"/>
    <n v="300"/>
    <n v="600"/>
  </r>
  <r>
    <n v="132"/>
    <x v="107"/>
    <x v="131"/>
    <x v="0"/>
    <x v="13"/>
    <x v="2"/>
    <n v="4"/>
    <n v="50"/>
    <n v="200"/>
  </r>
  <r>
    <n v="133"/>
    <x v="108"/>
    <x v="132"/>
    <x v="0"/>
    <x v="29"/>
    <x v="2"/>
    <n v="3"/>
    <n v="300"/>
    <n v="900"/>
  </r>
  <r>
    <n v="134"/>
    <x v="109"/>
    <x v="133"/>
    <x v="0"/>
    <x v="19"/>
    <x v="2"/>
    <n v="1"/>
    <n v="50"/>
    <n v="50"/>
  </r>
  <r>
    <n v="135"/>
    <x v="110"/>
    <x v="134"/>
    <x v="0"/>
    <x v="29"/>
    <x v="1"/>
    <n v="2"/>
    <n v="25"/>
    <n v="50"/>
  </r>
  <r>
    <n v="136"/>
    <x v="111"/>
    <x v="135"/>
    <x v="0"/>
    <x v="24"/>
    <x v="2"/>
    <n v="2"/>
    <n v="300"/>
    <n v="600"/>
  </r>
  <r>
    <n v="137"/>
    <x v="51"/>
    <x v="136"/>
    <x v="0"/>
    <x v="6"/>
    <x v="0"/>
    <n v="2"/>
    <n v="500"/>
    <n v="1000"/>
  </r>
  <r>
    <n v="138"/>
    <x v="31"/>
    <x v="137"/>
    <x v="0"/>
    <x v="19"/>
    <x v="1"/>
    <n v="4"/>
    <n v="50"/>
    <n v="200"/>
  </r>
  <r>
    <n v="139"/>
    <x v="112"/>
    <x v="138"/>
    <x v="0"/>
    <x v="32"/>
    <x v="0"/>
    <n v="4"/>
    <n v="500"/>
    <n v="2000"/>
  </r>
  <r>
    <n v="140"/>
    <x v="12"/>
    <x v="139"/>
    <x v="0"/>
    <x v="21"/>
    <x v="2"/>
    <n v="1"/>
    <n v="30"/>
    <n v="30"/>
  </r>
  <r>
    <n v="141"/>
    <x v="113"/>
    <x v="140"/>
    <x v="1"/>
    <x v="11"/>
    <x v="2"/>
    <n v="1"/>
    <n v="50"/>
    <n v="50"/>
  </r>
  <r>
    <n v="142"/>
    <x v="114"/>
    <x v="141"/>
    <x v="0"/>
    <x v="10"/>
    <x v="2"/>
    <n v="4"/>
    <n v="300"/>
    <n v="1200"/>
  </r>
  <r>
    <n v="143"/>
    <x v="115"/>
    <x v="142"/>
    <x v="1"/>
    <x v="5"/>
    <x v="1"/>
    <n v="1"/>
    <n v="50"/>
    <n v="50"/>
  </r>
  <r>
    <n v="144"/>
    <x v="116"/>
    <x v="143"/>
    <x v="1"/>
    <x v="42"/>
    <x v="0"/>
    <n v="3"/>
    <n v="500"/>
    <n v="1500"/>
  </r>
  <r>
    <n v="145"/>
    <x v="113"/>
    <x v="144"/>
    <x v="1"/>
    <x v="23"/>
    <x v="1"/>
    <n v="3"/>
    <n v="25"/>
    <n v="75"/>
  </r>
  <r>
    <n v="146"/>
    <x v="117"/>
    <x v="145"/>
    <x v="0"/>
    <x v="21"/>
    <x v="1"/>
    <n v="4"/>
    <n v="50"/>
    <n v="200"/>
  </r>
  <r>
    <n v="147"/>
    <x v="118"/>
    <x v="146"/>
    <x v="0"/>
    <x v="9"/>
    <x v="2"/>
    <n v="1"/>
    <n v="300"/>
    <n v="300"/>
  </r>
  <r>
    <n v="148"/>
    <x v="119"/>
    <x v="147"/>
    <x v="0"/>
    <x v="18"/>
    <x v="1"/>
    <n v="2"/>
    <n v="30"/>
    <n v="60"/>
  </r>
  <r>
    <n v="149"/>
    <x v="120"/>
    <x v="148"/>
    <x v="0"/>
    <x v="11"/>
    <x v="1"/>
    <n v="3"/>
    <n v="25"/>
    <n v="75"/>
  </r>
  <r>
    <n v="150"/>
    <x v="121"/>
    <x v="149"/>
    <x v="1"/>
    <x v="26"/>
    <x v="2"/>
    <n v="4"/>
    <n v="30"/>
    <n v="120"/>
  </r>
  <r>
    <n v="151"/>
    <x v="112"/>
    <x v="150"/>
    <x v="0"/>
    <x v="38"/>
    <x v="1"/>
    <n v="1"/>
    <n v="50"/>
    <n v="50"/>
  </r>
  <r>
    <n v="152"/>
    <x v="122"/>
    <x v="151"/>
    <x v="0"/>
    <x v="22"/>
    <x v="2"/>
    <n v="4"/>
    <n v="500"/>
    <n v="2000"/>
  </r>
  <r>
    <n v="153"/>
    <x v="72"/>
    <x v="152"/>
    <x v="0"/>
    <x v="7"/>
    <x v="2"/>
    <n v="2"/>
    <n v="500"/>
    <n v="1000"/>
  </r>
  <r>
    <n v="154"/>
    <x v="45"/>
    <x v="153"/>
    <x v="0"/>
    <x v="25"/>
    <x v="2"/>
    <n v="3"/>
    <n v="300"/>
    <n v="900"/>
  </r>
  <r>
    <n v="155"/>
    <x v="71"/>
    <x v="154"/>
    <x v="0"/>
    <x v="33"/>
    <x v="2"/>
    <n v="4"/>
    <n v="500"/>
    <n v="2000"/>
  </r>
  <r>
    <n v="156"/>
    <x v="123"/>
    <x v="155"/>
    <x v="1"/>
    <x v="22"/>
    <x v="1"/>
    <n v="4"/>
    <n v="25"/>
    <n v="100"/>
  </r>
  <r>
    <n v="157"/>
    <x v="33"/>
    <x v="156"/>
    <x v="0"/>
    <x v="17"/>
    <x v="2"/>
    <n v="4"/>
    <n v="500"/>
    <n v="2000"/>
  </r>
  <r>
    <n v="158"/>
    <x v="1"/>
    <x v="157"/>
    <x v="1"/>
    <x v="24"/>
    <x v="2"/>
    <n v="2"/>
    <n v="300"/>
    <n v="600"/>
  </r>
  <r>
    <n v="159"/>
    <x v="50"/>
    <x v="158"/>
    <x v="0"/>
    <x v="1"/>
    <x v="1"/>
    <n v="4"/>
    <n v="50"/>
    <n v="200"/>
  </r>
  <r>
    <n v="160"/>
    <x v="124"/>
    <x v="159"/>
    <x v="1"/>
    <x v="22"/>
    <x v="1"/>
    <n v="2"/>
    <n v="50"/>
    <n v="100"/>
  </r>
  <r>
    <n v="161"/>
    <x v="125"/>
    <x v="160"/>
    <x v="0"/>
    <x v="12"/>
    <x v="0"/>
    <n v="2"/>
    <n v="500"/>
    <n v="1000"/>
  </r>
  <r>
    <n v="162"/>
    <x v="63"/>
    <x v="161"/>
    <x v="0"/>
    <x v="23"/>
    <x v="1"/>
    <n v="2"/>
    <n v="30"/>
    <n v="60"/>
  </r>
  <r>
    <n v="163"/>
    <x v="126"/>
    <x v="162"/>
    <x v="1"/>
    <x v="12"/>
    <x v="1"/>
    <n v="3"/>
    <n v="50"/>
    <n v="150"/>
  </r>
  <r>
    <n v="164"/>
    <x v="100"/>
    <x v="163"/>
    <x v="1"/>
    <x v="16"/>
    <x v="0"/>
    <n v="3"/>
    <n v="500"/>
    <n v="1500"/>
  </r>
  <r>
    <n v="165"/>
    <x v="127"/>
    <x v="164"/>
    <x v="1"/>
    <x v="43"/>
    <x v="1"/>
    <n v="4"/>
    <n v="300"/>
    <n v="1200"/>
  </r>
  <r>
    <n v="166"/>
    <x v="128"/>
    <x v="165"/>
    <x v="0"/>
    <x v="0"/>
    <x v="1"/>
    <n v="4"/>
    <n v="500"/>
    <n v="2000"/>
  </r>
  <r>
    <n v="167"/>
    <x v="129"/>
    <x v="166"/>
    <x v="1"/>
    <x v="22"/>
    <x v="1"/>
    <n v="3"/>
    <n v="50"/>
    <n v="150"/>
  </r>
  <r>
    <n v="168"/>
    <x v="130"/>
    <x v="167"/>
    <x v="0"/>
    <x v="45"/>
    <x v="1"/>
    <n v="1"/>
    <n v="300"/>
    <n v="300"/>
  </r>
  <r>
    <n v="169"/>
    <x v="131"/>
    <x v="168"/>
    <x v="0"/>
    <x v="18"/>
    <x v="0"/>
    <n v="3"/>
    <n v="500"/>
    <n v="1500"/>
  </r>
  <r>
    <n v="170"/>
    <x v="132"/>
    <x v="169"/>
    <x v="1"/>
    <x v="36"/>
    <x v="1"/>
    <n v="2"/>
    <n v="25"/>
    <n v="50"/>
  </r>
  <r>
    <n v="171"/>
    <x v="0"/>
    <x v="170"/>
    <x v="1"/>
    <x v="8"/>
    <x v="1"/>
    <n v="3"/>
    <n v="300"/>
    <n v="900"/>
  </r>
  <r>
    <n v="172"/>
    <x v="129"/>
    <x v="171"/>
    <x v="0"/>
    <x v="40"/>
    <x v="0"/>
    <n v="2"/>
    <n v="25"/>
    <n v="50"/>
  </r>
  <r>
    <n v="173"/>
    <x v="75"/>
    <x v="172"/>
    <x v="0"/>
    <x v="12"/>
    <x v="2"/>
    <n v="4"/>
    <n v="30"/>
    <n v="120"/>
  </r>
  <r>
    <n v="174"/>
    <x v="22"/>
    <x v="173"/>
    <x v="1"/>
    <x v="23"/>
    <x v="0"/>
    <n v="1"/>
    <n v="300"/>
    <n v="300"/>
  </r>
  <r>
    <n v="175"/>
    <x v="111"/>
    <x v="174"/>
    <x v="1"/>
    <x v="33"/>
    <x v="2"/>
    <n v="4"/>
    <n v="25"/>
    <n v="100"/>
  </r>
  <r>
    <n v="176"/>
    <x v="133"/>
    <x v="175"/>
    <x v="1"/>
    <x v="22"/>
    <x v="0"/>
    <n v="2"/>
    <n v="50"/>
    <n v="100"/>
  </r>
  <r>
    <n v="177"/>
    <x v="134"/>
    <x v="176"/>
    <x v="0"/>
    <x v="5"/>
    <x v="0"/>
    <n v="2"/>
    <n v="50"/>
    <n v="100"/>
  </r>
  <r>
    <n v="178"/>
    <x v="135"/>
    <x v="177"/>
    <x v="0"/>
    <x v="30"/>
    <x v="1"/>
    <n v="2"/>
    <n v="30"/>
    <n v="60"/>
  </r>
  <r>
    <n v="179"/>
    <x v="136"/>
    <x v="178"/>
    <x v="0"/>
    <x v="33"/>
    <x v="2"/>
    <n v="1"/>
    <n v="300"/>
    <n v="300"/>
  </r>
  <r>
    <n v="180"/>
    <x v="137"/>
    <x v="179"/>
    <x v="0"/>
    <x v="41"/>
    <x v="1"/>
    <n v="3"/>
    <n v="300"/>
    <n v="900"/>
  </r>
  <r>
    <n v="181"/>
    <x v="138"/>
    <x v="180"/>
    <x v="0"/>
    <x v="14"/>
    <x v="2"/>
    <n v="4"/>
    <n v="300"/>
    <n v="1200"/>
  </r>
  <r>
    <n v="182"/>
    <x v="139"/>
    <x v="181"/>
    <x v="0"/>
    <x v="17"/>
    <x v="0"/>
    <n v="4"/>
    <n v="30"/>
    <n v="120"/>
  </r>
  <r>
    <n v="183"/>
    <x v="140"/>
    <x v="182"/>
    <x v="1"/>
    <x v="22"/>
    <x v="0"/>
    <n v="3"/>
    <n v="300"/>
    <n v="900"/>
  </r>
  <r>
    <n v="184"/>
    <x v="141"/>
    <x v="183"/>
    <x v="0"/>
    <x v="33"/>
    <x v="2"/>
    <n v="4"/>
    <n v="50"/>
    <n v="200"/>
  </r>
  <r>
    <n v="185"/>
    <x v="1"/>
    <x v="184"/>
    <x v="0"/>
    <x v="46"/>
    <x v="1"/>
    <n v="1"/>
    <n v="25"/>
    <n v="25"/>
  </r>
  <r>
    <n v="186"/>
    <x v="53"/>
    <x v="185"/>
    <x v="0"/>
    <x v="29"/>
    <x v="1"/>
    <n v="4"/>
    <n v="50"/>
    <n v="200"/>
  </r>
  <r>
    <n v="187"/>
    <x v="142"/>
    <x v="186"/>
    <x v="1"/>
    <x v="12"/>
    <x v="1"/>
    <n v="2"/>
    <n v="50"/>
    <n v="100"/>
  </r>
  <r>
    <n v="188"/>
    <x v="143"/>
    <x v="187"/>
    <x v="0"/>
    <x v="30"/>
    <x v="1"/>
    <n v="3"/>
    <n v="25"/>
    <n v="75"/>
  </r>
  <r>
    <n v="189"/>
    <x v="144"/>
    <x v="188"/>
    <x v="0"/>
    <x v="7"/>
    <x v="0"/>
    <n v="1"/>
    <n v="50"/>
    <n v="50"/>
  </r>
  <r>
    <n v="190"/>
    <x v="145"/>
    <x v="189"/>
    <x v="1"/>
    <x v="43"/>
    <x v="0"/>
    <n v="3"/>
    <n v="30"/>
    <n v="90"/>
  </r>
  <r>
    <n v="191"/>
    <x v="91"/>
    <x v="190"/>
    <x v="0"/>
    <x v="12"/>
    <x v="0"/>
    <n v="1"/>
    <n v="25"/>
    <n v="25"/>
  </r>
  <r>
    <n v="192"/>
    <x v="48"/>
    <x v="191"/>
    <x v="0"/>
    <x v="17"/>
    <x v="0"/>
    <n v="2"/>
    <n v="50"/>
    <n v="100"/>
  </r>
  <r>
    <n v="193"/>
    <x v="146"/>
    <x v="192"/>
    <x v="0"/>
    <x v="10"/>
    <x v="0"/>
    <n v="3"/>
    <n v="500"/>
    <n v="1500"/>
  </r>
  <r>
    <n v="194"/>
    <x v="147"/>
    <x v="193"/>
    <x v="0"/>
    <x v="28"/>
    <x v="1"/>
    <n v="4"/>
    <n v="50"/>
    <n v="200"/>
  </r>
  <r>
    <n v="195"/>
    <x v="57"/>
    <x v="194"/>
    <x v="0"/>
    <x v="8"/>
    <x v="1"/>
    <n v="1"/>
    <n v="30"/>
    <n v="30"/>
  </r>
  <r>
    <n v="196"/>
    <x v="148"/>
    <x v="195"/>
    <x v="1"/>
    <x v="40"/>
    <x v="1"/>
    <n v="3"/>
    <n v="300"/>
    <n v="900"/>
  </r>
  <r>
    <n v="197"/>
    <x v="149"/>
    <x v="196"/>
    <x v="1"/>
    <x v="13"/>
    <x v="1"/>
    <n v="4"/>
    <n v="50"/>
    <n v="200"/>
  </r>
  <r>
    <n v="198"/>
    <x v="150"/>
    <x v="197"/>
    <x v="1"/>
    <x v="31"/>
    <x v="0"/>
    <n v="3"/>
    <n v="300"/>
    <n v="900"/>
  </r>
  <r>
    <n v="199"/>
    <x v="151"/>
    <x v="198"/>
    <x v="0"/>
    <x v="5"/>
    <x v="0"/>
    <n v="3"/>
    <n v="500"/>
    <n v="1500"/>
  </r>
  <r>
    <n v="200"/>
    <x v="152"/>
    <x v="199"/>
    <x v="0"/>
    <x v="15"/>
    <x v="0"/>
    <n v="3"/>
    <n v="50"/>
    <n v="150"/>
  </r>
  <r>
    <n v="201"/>
    <x v="153"/>
    <x v="200"/>
    <x v="0"/>
    <x v="37"/>
    <x v="2"/>
    <n v="1"/>
    <n v="25"/>
    <n v="25"/>
  </r>
  <r>
    <n v="202"/>
    <x v="154"/>
    <x v="201"/>
    <x v="1"/>
    <x v="0"/>
    <x v="1"/>
    <n v="4"/>
    <n v="300"/>
    <n v="1200"/>
  </r>
  <r>
    <n v="203"/>
    <x v="42"/>
    <x v="202"/>
    <x v="0"/>
    <x v="37"/>
    <x v="1"/>
    <n v="2"/>
    <n v="500"/>
    <n v="1000"/>
  </r>
  <r>
    <n v="204"/>
    <x v="118"/>
    <x v="203"/>
    <x v="0"/>
    <x v="23"/>
    <x v="0"/>
    <n v="1"/>
    <n v="25"/>
    <n v="25"/>
  </r>
  <r>
    <n v="205"/>
    <x v="155"/>
    <x v="204"/>
    <x v="1"/>
    <x v="22"/>
    <x v="1"/>
    <n v="1"/>
    <n v="25"/>
    <n v="25"/>
  </r>
  <r>
    <n v="206"/>
    <x v="12"/>
    <x v="205"/>
    <x v="0"/>
    <x v="39"/>
    <x v="1"/>
    <n v="1"/>
    <n v="25"/>
    <n v="25"/>
  </r>
  <r>
    <n v="207"/>
    <x v="90"/>
    <x v="206"/>
    <x v="1"/>
    <x v="13"/>
    <x v="0"/>
    <n v="2"/>
    <n v="25"/>
    <n v="50"/>
  </r>
  <r>
    <n v="208"/>
    <x v="135"/>
    <x v="207"/>
    <x v="1"/>
    <x v="0"/>
    <x v="2"/>
    <n v="4"/>
    <n v="50"/>
    <n v="200"/>
  </r>
  <r>
    <n v="209"/>
    <x v="156"/>
    <x v="208"/>
    <x v="1"/>
    <x v="4"/>
    <x v="2"/>
    <n v="4"/>
    <n v="50"/>
    <n v="200"/>
  </r>
  <r>
    <n v="210"/>
    <x v="157"/>
    <x v="209"/>
    <x v="0"/>
    <x v="3"/>
    <x v="2"/>
    <n v="4"/>
    <n v="50"/>
    <n v="200"/>
  </r>
  <r>
    <n v="211"/>
    <x v="158"/>
    <x v="210"/>
    <x v="0"/>
    <x v="13"/>
    <x v="0"/>
    <n v="3"/>
    <n v="500"/>
    <n v="1500"/>
  </r>
  <r>
    <n v="212"/>
    <x v="159"/>
    <x v="211"/>
    <x v="0"/>
    <x v="34"/>
    <x v="1"/>
    <n v="3"/>
    <n v="500"/>
    <n v="1500"/>
  </r>
  <r>
    <n v="213"/>
    <x v="104"/>
    <x v="212"/>
    <x v="0"/>
    <x v="15"/>
    <x v="0"/>
    <n v="3"/>
    <n v="500"/>
    <n v="1500"/>
  </r>
  <r>
    <n v="214"/>
    <x v="70"/>
    <x v="213"/>
    <x v="0"/>
    <x v="29"/>
    <x v="0"/>
    <n v="2"/>
    <n v="30"/>
    <n v="60"/>
  </r>
  <r>
    <n v="215"/>
    <x v="23"/>
    <x v="214"/>
    <x v="0"/>
    <x v="26"/>
    <x v="1"/>
    <n v="3"/>
    <n v="500"/>
    <n v="1500"/>
  </r>
  <r>
    <n v="216"/>
    <x v="133"/>
    <x v="215"/>
    <x v="0"/>
    <x v="17"/>
    <x v="2"/>
    <n v="2"/>
    <n v="50"/>
    <n v="100"/>
  </r>
  <r>
    <n v="217"/>
    <x v="160"/>
    <x v="216"/>
    <x v="1"/>
    <x v="10"/>
    <x v="2"/>
    <n v="4"/>
    <n v="50"/>
    <n v="200"/>
  </r>
  <r>
    <n v="218"/>
    <x v="161"/>
    <x v="217"/>
    <x v="0"/>
    <x v="12"/>
    <x v="0"/>
    <n v="3"/>
    <n v="30"/>
    <n v="90"/>
  </r>
  <r>
    <n v="219"/>
    <x v="162"/>
    <x v="218"/>
    <x v="1"/>
    <x v="45"/>
    <x v="2"/>
    <n v="3"/>
    <n v="30"/>
    <n v="90"/>
  </r>
  <r>
    <n v="220"/>
    <x v="163"/>
    <x v="219"/>
    <x v="0"/>
    <x v="12"/>
    <x v="0"/>
    <n v="1"/>
    <n v="500"/>
    <n v="500"/>
  </r>
  <r>
    <n v="221"/>
    <x v="98"/>
    <x v="220"/>
    <x v="0"/>
    <x v="23"/>
    <x v="0"/>
    <n v="2"/>
    <n v="300"/>
    <n v="600"/>
  </r>
  <r>
    <n v="222"/>
    <x v="164"/>
    <x v="221"/>
    <x v="0"/>
    <x v="25"/>
    <x v="1"/>
    <n v="4"/>
    <n v="30"/>
    <n v="120"/>
  </r>
  <r>
    <n v="223"/>
    <x v="114"/>
    <x v="222"/>
    <x v="1"/>
    <x v="12"/>
    <x v="1"/>
    <n v="1"/>
    <n v="25"/>
    <n v="25"/>
  </r>
  <r>
    <n v="224"/>
    <x v="165"/>
    <x v="223"/>
    <x v="1"/>
    <x v="36"/>
    <x v="1"/>
    <n v="1"/>
    <n v="50"/>
    <n v="50"/>
  </r>
  <r>
    <n v="225"/>
    <x v="166"/>
    <x v="224"/>
    <x v="1"/>
    <x v="35"/>
    <x v="0"/>
    <n v="4"/>
    <n v="25"/>
    <n v="100"/>
  </r>
  <r>
    <n v="226"/>
    <x v="28"/>
    <x v="225"/>
    <x v="1"/>
    <x v="39"/>
    <x v="1"/>
    <n v="1"/>
    <n v="50"/>
    <n v="50"/>
  </r>
  <r>
    <n v="227"/>
    <x v="120"/>
    <x v="226"/>
    <x v="0"/>
    <x v="32"/>
    <x v="2"/>
    <n v="2"/>
    <n v="50"/>
    <n v="100"/>
  </r>
  <r>
    <n v="228"/>
    <x v="85"/>
    <x v="227"/>
    <x v="1"/>
    <x v="42"/>
    <x v="2"/>
    <n v="2"/>
    <n v="30"/>
    <n v="60"/>
  </r>
  <r>
    <n v="229"/>
    <x v="28"/>
    <x v="228"/>
    <x v="0"/>
    <x v="26"/>
    <x v="0"/>
    <n v="3"/>
    <n v="30"/>
    <n v="90"/>
  </r>
  <r>
    <n v="230"/>
    <x v="26"/>
    <x v="229"/>
    <x v="0"/>
    <x v="31"/>
    <x v="0"/>
    <n v="1"/>
    <n v="25"/>
    <n v="25"/>
  </r>
  <r>
    <n v="231"/>
    <x v="30"/>
    <x v="230"/>
    <x v="1"/>
    <x v="9"/>
    <x v="1"/>
    <n v="3"/>
    <n v="50"/>
    <n v="150"/>
  </r>
  <r>
    <n v="232"/>
    <x v="74"/>
    <x v="231"/>
    <x v="1"/>
    <x v="22"/>
    <x v="0"/>
    <n v="1"/>
    <n v="25"/>
    <n v="25"/>
  </r>
  <r>
    <n v="233"/>
    <x v="167"/>
    <x v="232"/>
    <x v="1"/>
    <x v="25"/>
    <x v="0"/>
    <n v="2"/>
    <n v="300"/>
    <n v="600"/>
  </r>
  <r>
    <n v="234"/>
    <x v="168"/>
    <x v="233"/>
    <x v="1"/>
    <x v="17"/>
    <x v="2"/>
    <n v="2"/>
    <n v="25"/>
    <n v="50"/>
  </r>
  <r>
    <n v="235"/>
    <x v="169"/>
    <x v="234"/>
    <x v="1"/>
    <x v="9"/>
    <x v="2"/>
    <n v="2"/>
    <n v="500"/>
    <n v="1000"/>
  </r>
  <r>
    <n v="236"/>
    <x v="85"/>
    <x v="235"/>
    <x v="1"/>
    <x v="31"/>
    <x v="1"/>
    <n v="1"/>
    <n v="25"/>
    <n v="25"/>
  </r>
  <r>
    <n v="237"/>
    <x v="170"/>
    <x v="236"/>
    <x v="1"/>
    <x v="2"/>
    <x v="0"/>
    <n v="2"/>
    <n v="500"/>
    <n v="1000"/>
  </r>
  <r>
    <n v="238"/>
    <x v="13"/>
    <x v="237"/>
    <x v="1"/>
    <x v="23"/>
    <x v="0"/>
    <n v="1"/>
    <n v="500"/>
    <n v="500"/>
  </r>
  <r>
    <n v="239"/>
    <x v="171"/>
    <x v="238"/>
    <x v="0"/>
    <x v="21"/>
    <x v="2"/>
    <n v="3"/>
    <n v="500"/>
    <n v="1500"/>
  </r>
  <r>
    <n v="240"/>
    <x v="74"/>
    <x v="239"/>
    <x v="1"/>
    <x v="9"/>
    <x v="0"/>
    <n v="1"/>
    <n v="300"/>
    <n v="300"/>
  </r>
  <r>
    <n v="241"/>
    <x v="172"/>
    <x v="240"/>
    <x v="1"/>
    <x v="9"/>
    <x v="2"/>
    <n v="3"/>
    <n v="25"/>
    <n v="75"/>
  </r>
  <r>
    <n v="242"/>
    <x v="173"/>
    <x v="241"/>
    <x v="0"/>
    <x v="34"/>
    <x v="1"/>
    <n v="1"/>
    <n v="25"/>
    <n v="25"/>
  </r>
  <r>
    <n v="243"/>
    <x v="29"/>
    <x v="242"/>
    <x v="1"/>
    <x v="16"/>
    <x v="2"/>
    <n v="3"/>
    <n v="300"/>
    <n v="900"/>
  </r>
  <r>
    <n v="244"/>
    <x v="174"/>
    <x v="243"/>
    <x v="0"/>
    <x v="20"/>
    <x v="0"/>
    <n v="2"/>
    <n v="50"/>
    <n v="100"/>
  </r>
  <r>
    <n v="245"/>
    <x v="147"/>
    <x v="244"/>
    <x v="0"/>
    <x v="16"/>
    <x v="1"/>
    <n v="3"/>
    <n v="30"/>
    <n v="90"/>
  </r>
  <r>
    <n v="246"/>
    <x v="175"/>
    <x v="245"/>
    <x v="1"/>
    <x v="27"/>
    <x v="2"/>
    <n v="2"/>
    <n v="25"/>
    <n v="50"/>
  </r>
  <r>
    <n v="247"/>
    <x v="135"/>
    <x v="246"/>
    <x v="0"/>
    <x v="41"/>
    <x v="2"/>
    <n v="2"/>
    <n v="30"/>
    <n v="60"/>
  </r>
  <r>
    <n v="248"/>
    <x v="176"/>
    <x v="247"/>
    <x v="0"/>
    <x v="1"/>
    <x v="1"/>
    <n v="3"/>
    <n v="300"/>
    <n v="900"/>
  </r>
  <r>
    <n v="249"/>
    <x v="177"/>
    <x v="248"/>
    <x v="0"/>
    <x v="29"/>
    <x v="1"/>
    <n v="1"/>
    <n v="50"/>
    <n v="50"/>
  </r>
  <r>
    <n v="250"/>
    <x v="54"/>
    <x v="249"/>
    <x v="0"/>
    <x v="27"/>
    <x v="2"/>
    <n v="1"/>
    <n v="50"/>
    <n v="50"/>
  </r>
  <r>
    <n v="251"/>
    <x v="178"/>
    <x v="250"/>
    <x v="1"/>
    <x v="35"/>
    <x v="0"/>
    <n v="4"/>
    <n v="50"/>
    <n v="200"/>
  </r>
  <r>
    <n v="252"/>
    <x v="179"/>
    <x v="251"/>
    <x v="0"/>
    <x v="31"/>
    <x v="2"/>
    <n v="1"/>
    <n v="300"/>
    <n v="300"/>
  </r>
  <r>
    <n v="253"/>
    <x v="178"/>
    <x v="252"/>
    <x v="1"/>
    <x v="45"/>
    <x v="1"/>
    <n v="4"/>
    <n v="500"/>
    <n v="2000"/>
  </r>
  <r>
    <n v="254"/>
    <x v="180"/>
    <x v="253"/>
    <x v="0"/>
    <x v="41"/>
    <x v="2"/>
    <n v="1"/>
    <n v="500"/>
    <n v="500"/>
  </r>
  <r>
    <n v="255"/>
    <x v="181"/>
    <x v="254"/>
    <x v="0"/>
    <x v="27"/>
    <x v="1"/>
    <n v="1"/>
    <n v="30"/>
    <n v="30"/>
  </r>
  <r>
    <n v="256"/>
    <x v="182"/>
    <x v="255"/>
    <x v="0"/>
    <x v="9"/>
    <x v="1"/>
    <n v="2"/>
    <n v="500"/>
    <n v="1000"/>
  </r>
  <r>
    <n v="257"/>
    <x v="38"/>
    <x v="256"/>
    <x v="0"/>
    <x v="14"/>
    <x v="0"/>
    <n v="4"/>
    <n v="500"/>
    <n v="2000"/>
  </r>
  <r>
    <n v="258"/>
    <x v="151"/>
    <x v="257"/>
    <x v="1"/>
    <x v="3"/>
    <x v="1"/>
    <n v="1"/>
    <n v="50"/>
    <n v="50"/>
  </r>
  <r>
    <n v="259"/>
    <x v="183"/>
    <x v="258"/>
    <x v="1"/>
    <x v="5"/>
    <x v="1"/>
    <n v="4"/>
    <n v="50"/>
    <n v="200"/>
  </r>
  <r>
    <n v="260"/>
    <x v="68"/>
    <x v="259"/>
    <x v="0"/>
    <x v="20"/>
    <x v="0"/>
    <n v="2"/>
    <n v="30"/>
    <n v="60"/>
  </r>
  <r>
    <n v="261"/>
    <x v="12"/>
    <x v="260"/>
    <x v="0"/>
    <x v="34"/>
    <x v="1"/>
    <n v="2"/>
    <n v="25"/>
    <n v="50"/>
  </r>
  <r>
    <n v="262"/>
    <x v="184"/>
    <x v="261"/>
    <x v="1"/>
    <x v="40"/>
    <x v="0"/>
    <n v="4"/>
    <n v="30"/>
    <n v="120"/>
  </r>
  <r>
    <n v="263"/>
    <x v="117"/>
    <x v="262"/>
    <x v="0"/>
    <x v="9"/>
    <x v="0"/>
    <n v="2"/>
    <n v="30"/>
    <n v="60"/>
  </r>
  <r>
    <n v="264"/>
    <x v="185"/>
    <x v="263"/>
    <x v="0"/>
    <x v="16"/>
    <x v="1"/>
    <n v="3"/>
    <n v="300"/>
    <n v="900"/>
  </r>
  <r>
    <n v="265"/>
    <x v="186"/>
    <x v="264"/>
    <x v="0"/>
    <x v="28"/>
    <x v="1"/>
    <n v="3"/>
    <n v="300"/>
    <n v="900"/>
  </r>
  <r>
    <n v="266"/>
    <x v="187"/>
    <x v="265"/>
    <x v="1"/>
    <x v="14"/>
    <x v="2"/>
    <n v="2"/>
    <n v="30"/>
    <n v="60"/>
  </r>
  <r>
    <n v="267"/>
    <x v="188"/>
    <x v="266"/>
    <x v="1"/>
    <x v="40"/>
    <x v="0"/>
    <n v="3"/>
    <n v="30"/>
    <n v="90"/>
  </r>
  <r>
    <n v="268"/>
    <x v="189"/>
    <x v="267"/>
    <x v="1"/>
    <x v="20"/>
    <x v="2"/>
    <n v="1"/>
    <n v="30"/>
    <n v="30"/>
  </r>
  <r>
    <n v="269"/>
    <x v="190"/>
    <x v="268"/>
    <x v="0"/>
    <x v="36"/>
    <x v="1"/>
    <n v="4"/>
    <n v="500"/>
    <n v="2000"/>
  </r>
  <r>
    <n v="270"/>
    <x v="191"/>
    <x v="269"/>
    <x v="0"/>
    <x v="22"/>
    <x v="2"/>
    <n v="1"/>
    <n v="300"/>
    <n v="300"/>
  </r>
  <r>
    <n v="271"/>
    <x v="165"/>
    <x v="270"/>
    <x v="1"/>
    <x v="17"/>
    <x v="0"/>
    <n v="4"/>
    <n v="30"/>
    <n v="120"/>
  </r>
  <r>
    <n v="272"/>
    <x v="192"/>
    <x v="271"/>
    <x v="1"/>
    <x v="39"/>
    <x v="2"/>
    <n v="2"/>
    <n v="50"/>
    <n v="100"/>
  </r>
  <r>
    <n v="273"/>
    <x v="193"/>
    <x v="272"/>
    <x v="1"/>
    <x v="11"/>
    <x v="0"/>
    <n v="1"/>
    <n v="50"/>
    <n v="50"/>
  </r>
  <r>
    <n v="274"/>
    <x v="55"/>
    <x v="273"/>
    <x v="1"/>
    <x v="9"/>
    <x v="1"/>
    <n v="2"/>
    <n v="500"/>
    <n v="1000"/>
  </r>
  <r>
    <n v="275"/>
    <x v="181"/>
    <x v="274"/>
    <x v="0"/>
    <x v="22"/>
    <x v="1"/>
    <n v="2"/>
    <n v="500"/>
    <n v="1000"/>
  </r>
  <r>
    <n v="276"/>
    <x v="45"/>
    <x v="275"/>
    <x v="1"/>
    <x v="34"/>
    <x v="0"/>
    <n v="4"/>
    <n v="25"/>
    <n v="100"/>
  </r>
  <r>
    <n v="277"/>
    <x v="27"/>
    <x v="276"/>
    <x v="0"/>
    <x v="32"/>
    <x v="1"/>
    <n v="4"/>
    <n v="25"/>
    <n v="100"/>
  </r>
  <r>
    <n v="278"/>
    <x v="6"/>
    <x v="277"/>
    <x v="1"/>
    <x v="3"/>
    <x v="1"/>
    <n v="4"/>
    <n v="25"/>
    <n v="100"/>
  </r>
  <r>
    <n v="279"/>
    <x v="12"/>
    <x v="278"/>
    <x v="0"/>
    <x v="2"/>
    <x v="1"/>
    <n v="1"/>
    <n v="500"/>
    <n v="500"/>
  </r>
  <r>
    <n v="280"/>
    <x v="194"/>
    <x v="279"/>
    <x v="1"/>
    <x v="3"/>
    <x v="1"/>
    <n v="3"/>
    <n v="500"/>
    <n v="1500"/>
  </r>
  <r>
    <n v="281"/>
    <x v="29"/>
    <x v="280"/>
    <x v="1"/>
    <x v="38"/>
    <x v="0"/>
    <n v="4"/>
    <n v="500"/>
    <n v="2000"/>
  </r>
  <r>
    <n v="282"/>
    <x v="78"/>
    <x v="281"/>
    <x v="1"/>
    <x v="12"/>
    <x v="2"/>
    <n v="4"/>
    <n v="50"/>
    <n v="200"/>
  </r>
  <r>
    <n v="283"/>
    <x v="193"/>
    <x v="282"/>
    <x v="1"/>
    <x v="18"/>
    <x v="2"/>
    <n v="1"/>
    <n v="500"/>
    <n v="500"/>
  </r>
  <r>
    <n v="284"/>
    <x v="195"/>
    <x v="283"/>
    <x v="0"/>
    <x v="22"/>
    <x v="1"/>
    <n v="4"/>
    <n v="50"/>
    <n v="200"/>
  </r>
  <r>
    <n v="285"/>
    <x v="196"/>
    <x v="284"/>
    <x v="1"/>
    <x v="33"/>
    <x v="2"/>
    <n v="1"/>
    <n v="25"/>
    <n v="25"/>
  </r>
  <r>
    <n v="286"/>
    <x v="153"/>
    <x v="285"/>
    <x v="0"/>
    <x v="28"/>
    <x v="2"/>
    <n v="2"/>
    <n v="25"/>
    <n v="50"/>
  </r>
  <r>
    <n v="287"/>
    <x v="189"/>
    <x v="286"/>
    <x v="0"/>
    <x v="31"/>
    <x v="1"/>
    <n v="4"/>
    <n v="25"/>
    <n v="100"/>
  </r>
  <r>
    <n v="288"/>
    <x v="197"/>
    <x v="287"/>
    <x v="0"/>
    <x v="20"/>
    <x v="1"/>
    <n v="4"/>
    <n v="30"/>
    <n v="120"/>
  </r>
  <r>
    <n v="289"/>
    <x v="198"/>
    <x v="288"/>
    <x v="0"/>
    <x v="45"/>
    <x v="2"/>
    <n v="2"/>
    <n v="30"/>
    <n v="60"/>
  </r>
  <r>
    <n v="290"/>
    <x v="135"/>
    <x v="289"/>
    <x v="1"/>
    <x v="4"/>
    <x v="0"/>
    <n v="2"/>
    <n v="300"/>
    <n v="600"/>
  </r>
  <r>
    <n v="291"/>
    <x v="199"/>
    <x v="290"/>
    <x v="0"/>
    <x v="43"/>
    <x v="1"/>
    <n v="2"/>
    <n v="300"/>
    <n v="600"/>
  </r>
  <r>
    <n v="292"/>
    <x v="15"/>
    <x v="291"/>
    <x v="0"/>
    <x v="29"/>
    <x v="0"/>
    <n v="4"/>
    <n v="300"/>
    <n v="1200"/>
  </r>
  <r>
    <n v="293"/>
    <x v="173"/>
    <x v="292"/>
    <x v="0"/>
    <x v="2"/>
    <x v="2"/>
    <n v="3"/>
    <n v="30"/>
    <n v="90"/>
  </r>
  <r>
    <n v="294"/>
    <x v="200"/>
    <x v="293"/>
    <x v="1"/>
    <x v="9"/>
    <x v="1"/>
    <n v="3"/>
    <n v="30"/>
    <n v="90"/>
  </r>
  <r>
    <n v="295"/>
    <x v="180"/>
    <x v="294"/>
    <x v="1"/>
    <x v="15"/>
    <x v="0"/>
    <n v="3"/>
    <n v="300"/>
    <n v="900"/>
  </r>
  <r>
    <n v="296"/>
    <x v="147"/>
    <x v="295"/>
    <x v="1"/>
    <x v="11"/>
    <x v="1"/>
    <n v="4"/>
    <n v="300"/>
    <n v="1200"/>
  </r>
  <r>
    <n v="297"/>
    <x v="201"/>
    <x v="296"/>
    <x v="1"/>
    <x v="30"/>
    <x v="2"/>
    <n v="2"/>
    <n v="500"/>
    <n v="1000"/>
  </r>
  <r>
    <n v="298"/>
    <x v="175"/>
    <x v="297"/>
    <x v="0"/>
    <x v="15"/>
    <x v="0"/>
    <n v="4"/>
    <n v="300"/>
    <n v="1200"/>
  </r>
  <r>
    <n v="299"/>
    <x v="87"/>
    <x v="298"/>
    <x v="0"/>
    <x v="39"/>
    <x v="2"/>
    <n v="2"/>
    <n v="500"/>
    <n v="1000"/>
  </r>
  <r>
    <n v="300"/>
    <x v="169"/>
    <x v="299"/>
    <x v="1"/>
    <x v="14"/>
    <x v="2"/>
    <n v="4"/>
    <n v="50"/>
    <n v="200"/>
  </r>
  <r>
    <n v="301"/>
    <x v="154"/>
    <x v="300"/>
    <x v="0"/>
    <x v="4"/>
    <x v="1"/>
    <n v="4"/>
    <n v="30"/>
    <n v="120"/>
  </r>
  <r>
    <n v="302"/>
    <x v="37"/>
    <x v="301"/>
    <x v="0"/>
    <x v="35"/>
    <x v="0"/>
    <n v="2"/>
    <n v="300"/>
    <n v="600"/>
  </r>
  <r>
    <n v="303"/>
    <x v="126"/>
    <x v="302"/>
    <x v="0"/>
    <x v="14"/>
    <x v="2"/>
    <n v="3"/>
    <n v="30"/>
    <n v="90"/>
  </r>
  <r>
    <n v="304"/>
    <x v="202"/>
    <x v="303"/>
    <x v="1"/>
    <x v="3"/>
    <x v="2"/>
    <n v="2"/>
    <n v="30"/>
    <n v="60"/>
  </r>
  <r>
    <n v="305"/>
    <x v="42"/>
    <x v="304"/>
    <x v="1"/>
    <x v="18"/>
    <x v="0"/>
    <n v="1"/>
    <n v="30"/>
    <n v="30"/>
  </r>
  <r>
    <n v="306"/>
    <x v="63"/>
    <x v="305"/>
    <x v="0"/>
    <x v="31"/>
    <x v="2"/>
    <n v="1"/>
    <n v="50"/>
    <n v="50"/>
  </r>
  <r>
    <n v="307"/>
    <x v="203"/>
    <x v="306"/>
    <x v="1"/>
    <x v="1"/>
    <x v="2"/>
    <n v="2"/>
    <n v="25"/>
    <n v="50"/>
  </r>
  <r>
    <n v="308"/>
    <x v="12"/>
    <x v="307"/>
    <x v="1"/>
    <x v="0"/>
    <x v="0"/>
    <n v="4"/>
    <n v="300"/>
    <n v="1200"/>
  </r>
  <r>
    <n v="309"/>
    <x v="204"/>
    <x v="308"/>
    <x v="1"/>
    <x v="1"/>
    <x v="0"/>
    <n v="1"/>
    <n v="25"/>
    <n v="25"/>
  </r>
  <r>
    <n v="310"/>
    <x v="205"/>
    <x v="309"/>
    <x v="1"/>
    <x v="20"/>
    <x v="0"/>
    <n v="1"/>
    <n v="25"/>
    <n v="25"/>
  </r>
  <r>
    <n v="311"/>
    <x v="59"/>
    <x v="310"/>
    <x v="1"/>
    <x v="40"/>
    <x v="0"/>
    <n v="4"/>
    <n v="25"/>
    <n v="100"/>
  </r>
  <r>
    <n v="312"/>
    <x v="206"/>
    <x v="311"/>
    <x v="0"/>
    <x v="41"/>
    <x v="1"/>
    <n v="4"/>
    <n v="30"/>
    <n v="120"/>
  </r>
  <r>
    <n v="313"/>
    <x v="34"/>
    <x v="312"/>
    <x v="1"/>
    <x v="28"/>
    <x v="0"/>
    <n v="3"/>
    <n v="500"/>
    <n v="1500"/>
  </r>
  <r>
    <n v="314"/>
    <x v="181"/>
    <x v="313"/>
    <x v="0"/>
    <x v="8"/>
    <x v="1"/>
    <n v="4"/>
    <n v="30"/>
    <n v="120"/>
  </r>
  <r>
    <n v="315"/>
    <x v="207"/>
    <x v="314"/>
    <x v="0"/>
    <x v="16"/>
    <x v="1"/>
    <n v="2"/>
    <n v="30"/>
    <n v="60"/>
  </r>
  <r>
    <n v="316"/>
    <x v="16"/>
    <x v="315"/>
    <x v="1"/>
    <x v="27"/>
    <x v="1"/>
    <n v="2"/>
    <n v="25"/>
    <n v="50"/>
  </r>
  <r>
    <n v="317"/>
    <x v="144"/>
    <x v="316"/>
    <x v="0"/>
    <x v="11"/>
    <x v="2"/>
    <n v="3"/>
    <n v="30"/>
    <n v="90"/>
  </r>
  <r>
    <n v="318"/>
    <x v="208"/>
    <x v="317"/>
    <x v="0"/>
    <x v="39"/>
    <x v="1"/>
    <n v="1"/>
    <n v="25"/>
    <n v="25"/>
  </r>
  <r>
    <n v="319"/>
    <x v="209"/>
    <x v="318"/>
    <x v="0"/>
    <x v="33"/>
    <x v="1"/>
    <n v="1"/>
    <n v="500"/>
    <n v="500"/>
  </r>
  <r>
    <n v="320"/>
    <x v="190"/>
    <x v="319"/>
    <x v="1"/>
    <x v="20"/>
    <x v="2"/>
    <n v="4"/>
    <n v="300"/>
    <n v="1200"/>
  </r>
  <r>
    <n v="321"/>
    <x v="210"/>
    <x v="320"/>
    <x v="1"/>
    <x v="1"/>
    <x v="2"/>
    <n v="2"/>
    <n v="25"/>
    <n v="50"/>
  </r>
  <r>
    <n v="322"/>
    <x v="144"/>
    <x v="321"/>
    <x v="0"/>
    <x v="25"/>
    <x v="2"/>
    <n v="1"/>
    <n v="500"/>
    <n v="500"/>
  </r>
  <r>
    <n v="323"/>
    <x v="197"/>
    <x v="322"/>
    <x v="1"/>
    <x v="38"/>
    <x v="0"/>
    <n v="3"/>
    <n v="300"/>
    <n v="900"/>
  </r>
  <r>
    <n v="324"/>
    <x v="101"/>
    <x v="323"/>
    <x v="1"/>
    <x v="8"/>
    <x v="2"/>
    <n v="3"/>
    <n v="50"/>
    <n v="150"/>
  </r>
  <r>
    <n v="325"/>
    <x v="211"/>
    <x v="324"/>
    <x v="1"/>
    <x v="8"/>
    <x v="2"/>
    <n v="2"/>
    <n v="25"/>
    <n v="50"/>
  </r>
  <r>
    <n v="326"/>
    <x v="212"/>
    <x v="325"/>
    <x v="1"/>
    <x v="18"/>
    <x v="1"/>
    <n v="3"/>
    <n v="25"/>
    <n v="75"/>
  </r>
  <r>
    <n v="327"/>
    <x v="136"/>
    <x v="326"/>
    <x v="0"/>
    <x v="35"/>
    <x v="2"/>
    <n v="3"/>
    <n v="50"/>
    <n v="150"/>
  </r>
  <r>
    <n v="328"/>
    <x v="125"/>
    <x v="327"/>
    <x v="0"/>
    <x v="23"/>
    <x v="0"/>
    <n v="2"/>
    <n v="50"/>
    <n v="100"/>
  </r>
  <r>
    <n v="329"/>
    <x v="144"/>
    <x v="328"/>
    <x v="1"/>
    <x v="6"/>
    <x v="2"/>
    <n v="4"/>
    <n v="25"/>
    <n v="100"/>
  </r>
  <r>
    <n v="330"/>
    <x v="106"/>
    <x v="329"/>
    <x v="1"/>
    <x v="36"/>
    <x v="0"/>
    <n v="4"/>
    <n v="50"/>
    <n v="200"/>
  </r>
  <r>
    <n v="331"/>
    <x v="213"/>
    <x v="330"/>
    <x v="0"/>
    <x v="20"/>
    <x v="2"/>
    <n v="3"/>
    <n v="30"/>
    <n v="90"/>
  </r>
  <r>
    <n v="332"/>
    <x v="214"/>
    <x v="331"/>
    <x v="0"/>
    <x v="26"/>
    <x v="2"/>
    <n v="4"/>
    <n v="300"/>
    <n v="1200"/>
  </r>
  <r>
    <n v="333"/>
    <x v="57"/>
    <x v="332"/>
    <x v="1"/>
    <x v="31"/>
    <x v="2"/>
    <n v="4"/>
    <n v="300"/>
    <n v="1200"/>
  </r>
  <r>
    <n v="334"/>
    <x v="215"/>
    <x v="333"/>
    <x v="0"/>
    <x v="33"/>
    <x v="2"/>
    <n v="3"/>
    <n v="300"/>
    <n v="900"/>
  </r>
  <r>
    <n v="335"/>
    <x v="170"/>
    <x v="334"/>
    <x v="1"/>
    <x v="16"/>
    <x v="0"/>
    <n v="4"/>
    <n v="30"/>
    <n v="120"/>
  </r>
  <r>
    <n v="336"/>
    <x v="216"/>
    <x v="335"/>
    <x v="1"/>
    <x v="8"/>
    <x v="0"/>
    <n v="3"/>
    <n v="50"/>
    <n v="150"/>
  </r>
  <r>
    <n v="337"/>
    <x v="217"/>
    <x v="336"/>
    <x v="0"/>
    <x v="21"/>
    <x v="1"/>
    <n v="1"/>
    <n v="500"/>
    <n v="500"/>
  </r>
  <r>
    <n v="338"/>
    <x v="191"/>
    <x v="337"/>
    <x v="0"/>
    <x v="31"/>
    <x v="0"/>
    <n v="2"/>
    <n v="50"/>
    <n v="100"/>
  </r>
  <r>
    <n v="339"/>
    <x v="163"/>
    <x v="338"/>
    <x v="1"/>
    <x v="11"/>
    <x v="2"/>
    <n v="2"/>
    <n v="25"/>
    <n v="50"/>
  </r>
  <r>
    <n v="340"/>
    <x v="218"/>
    <x v="339"/>
    <x v="1"/>
    <x v="32"/>
    <x v="1"/>
    <n v="4"/>
    <n v="300"/>
    <n v="1200"/>
  </r>
  <r>
    <n v="341"/>
    <x v="98"/>
    <x v="340"/>
    <x v="0"/>
    <x v="33"/>
    <x v="1"/>
    <n v="4"/>
    <n v="50"/>
    <n v="200"/>
  </r>
  <r>
    <n v="342"/>
    <x v="208"/>
    <x v="341"/>
    <x v="1"/>
    <x v="22"/>
    <x v="1"/>
    <n v="4"/>
    <n v="500"/>
    <n v="2000"/>
  </r>
  <r>
    <n v="343"/>
    <x v="215"/>
    <x v="342"/>
    <x v="0"/>
    <x v="34"/>
    <x v="2"/>
    <n v="2"/>
    <n v="25"/>
    <n v="50"/>
  </r>
  <r>
    <n v="344"/>
    <x v="219"/>
    <x v="343"/>
    <x v="1"/>
    <x v="13"/>
    <x v="0"/>
    <n v="1"/>
    <n v="30"/>
    <n v="30"/>
  </r>
  <r>
    <n v="345"/>
    <x v="220"/>
    <x v="344"/>
    <x v="0"/>
    <x v="17"/>
    <x v="2"/>
    <n v="1"/>
    <n v="30"/>
    <n v="30"/>
  </r>
  <r>
    <n v="346"/>
    <x v="213"/>
    <x v="345"/>
    <x v="0"/>
    <x v="42"/>
    <x v="1"/>
    <n v="2"/>
    <n v="500"/>
    <n v="1000"/>
  </r>
  <r>
    <n v="347"/>
    <x v="25"/>
    <x v="346"/>
    <x v="0"/>
    <x v="13"/>
    <x v="2"/>
    <n v="1"/>
    <n v="25"/>
    <n v="25"/>
  </r>
  <r>
    <n v="348"/>
    <x v="221"/>
    <x v="347"/>
    <x v="1"/>
    <x v="10"/>
    <x v="2"/>
    <n v="2"/>
    <n v="300"/>
    <n v="600"/>
  </r>
  <r>
    <n v="349"/>
    <x v="103"/>
    <x v="348"/>
    <x v="1"/>
    <x v="35"/>
    <x v="0"/>
    <n v="1"/>
    <n v="50"/>
    <n v="50"/>
  </r>
  <r>
    <n v="350"/>
    <x v="222"/>
    <x v="349"/>
    <x v="0"/>
    <x v="36"/>
    <x v="0"/>
    <n v="3"/>
    <n v="25"/>
    <n v="75"/>
  </r>
  <r>
    <n v="351"/>
    <x v="223"/>
    <x v="350"/>
    <x v="1"/>
    <x v="37"/>
    <x v="1"/>
    <n v="3"/>
    <n v="30"/>
    <n v="90"/>
  </r>
  <r>
    <n v="352"/>
    <x v="86"/>
    <x v="351"/>
    <x v="0"/>
    <x v="35"/>
    <x v="2"/>
    <n v="2"/>
    <n v="500"/>
    <n v="1000"/>
  </r>
  <r>
    <n v="353"/>
    <x v="224"/>
    <x v="352"/>
    <x v="0"/>
    <x v="33"/>
    <x v="2"/>
    <n v="1"/>
    <n v="500"/>
    <n v="500"/>
  </r>
  <r>
    <n v="354"/>
    <x v="225"/>
    <x v="353"/>
    <x v="1"/>
    <x v="19"/>
    <x v="0"/>
    <n v="4"/>
    <n v="50"/>
    <n v="200"/>
  </r>
  <r>
    <n v="355"/>
    <x v="174"/>
    <x v="354"/>
    <x v="1"/>
    <x v="28"/>
    <x v="2"/>
    <n v="1"/>
    <n v="500"/>
    <n v="500"/>
  </r>
  <r>
    <n v="356"/>
    <x v="210"/>
    <x v="355"/>
    <x v="0"/>
    <x v="2"/>
    <x v="2"/>
    <n v="3"/>
    <n v="500"/>
    <n v="1500"/>
  </r>
  <r>
    <n v="357"/>
    <x v="143"/>
    <x v="356"/>
    <x v="1"/>
    <x v="30"/>
    <x v="2"/>
    <n v="3"/>
    <n v="25"/>
    <n v="75"/>
  </r>
  <r>
    <n v="358"/>
    <x v="42"/>
    <x v="357"/>
    <x v="1"/>
    <x v="40"/>
    <x v="0"/>
    <n v="1"/>
    <n v="300"/>
    <n v="300"/>
  </r>
  <r>
    <n v="359"/>
    <x v="94"/>
    <x v="358"/>
    <x v="0"/>
    <x v="2"/>
    <x v="1"/>
    <n v="1"/>
    <n v="50"/>
    <n v="50"/>
  </r>
  <r>
    <n v="360"/>
    <x v="176"/>
    <x v="359"/>
    <x v="0"/>
    <x v="13"/>
    <x v="1"/>
    <n v="4"/>
    <n v="25"/>
    <n v="100"/>
  </r>
  <r>
    <n v="361"/>
    <x v="70"/>
    <x v="360"/>
    <x v="1"/>
    <x v="0"/>
    <x v="2"/>
    <n v="4"/>
    <n v="300"/>
    <n v="1200"/>
  </r>
  <r>
    <n v="362"/>
    <x v="188"/>
    <x v="361"/>
    <x v="0"/>
    <x v="2"/>
    <x v="1"/>
    <n v="1"/>
    <n v="25"/>
    <n v="25"/>
  </r>
  <r>
    <n v="363"/>
    <x v="226"/>
    <x v="362"/>
    <x v="0"/>
    <x v="12"/>
    <x v="0"/>
    <n v="1"/>
    <n v="25"/>
    <n v="25"/>
  </r>
  <r>
    <n v="364"/>
    <x v="96"/>
    <x v="363"/>
    <x v="1"/>
    <x v="14"/>
    <x v="0"/>
    <n v="1"/>
    <n v="500"/>
    <n v="500"/>
  </r>
  <r>
    <n v="365"/>
    <x v="86"/>
    <x v="364"/>
    <x v="0"/>
    <x v="33"/>
    <x v="1"/>
    <n v="1"/>
    <n v="300"/>
    <n v="300"/>
  </r>
  <r>
    <n v="366"/>
    <x v="227"/>
    <x v="365"/>
    <x v="0"/>
    <x v="35"/>
    <x v="1"/>
    <n v="2"/>
    <n v="50"/>
    <n v="100"/>
  </r>
  <r>
    <n v="367"/>
    <x v="228"/>
    <x v="366"/>
    <x v="1"/>
    <x v="35"/>
    <x v="2"/>
    <n v="1"/>
    <n v="50"/>
    <n v="50"/>
  </r>
  <r>
    <n v="368"/>
    <x v="96"/>
    <x v="367"/>
    <x v="1"/>
    <x v="37"/>
    <x v="1"/>
    <n v="4"/>
    <n v="300"/>
    <n v="1200"/>
  </r>
  <r>
    <n v="369"/>
    <x v="229"/>
    <x v="368"/>
    <x v="0"/>
    <x v="9"/>
    <x v="2"/>
    <n v="3"/>
    <n v="500"/>
    <n v="1500"/>
  </r>
  <r>
    <n v="370"/>
    <x v="230"/>
    <x v="369"/>
    <x v="0"/>
    <x v="9"/>
    <x v="2"/>
    <n v="2"/>
    <n v="30"/>
    <n v="60"/>
  </r>
  <r>
    <n v="371"/>
    <x v="62"/>
    <x v="370"/>
    <x v="1"/>
    <x v="29"/>
    <x v="0"/>
    <n v="1"/>
    <n v="25"/>
    <n v="25"/>
  </r>
  <r>
    <n v="372"/>
    <x v="227"/>
    <x v="371"/>
    <x v="1"/>
    <x v="46"/>
    <x v="0"/>
    <n v="3"/>
    <n v="500"/>
    <n v="1500"/>
  </r>
  <r>
    <n v="373"/>
    <x v="99"/>
    <x v="372"/>
    <x v="1"/>
    <x v="36"/>
    <x v="0"/>
    <n v="2"/>
    <n v="300"/>
    <n v="600"/>
  </r>
  <r>
    <n v="374"/>
    <x v="175"/>
    <x v="373"/>
    <x v="1"/>
    <x v="42"/>
    <x v="0"/>
    <n v="3"/>
    <n v="25"/>
    <n v="75"/>
  </r>
  <r>
    <n v="375"/>
    <x v="129"/>
    <x v="374"/>
    <x v="0"/>
    <x v="40"/>
    <x v="1"/>
    <n v="1"/>
    <n v="50"/>
    <n v="50"/>
  </r>
  <r>
    <n v="376"/>
    <x v="42"/>
    <x v="375"/>
    <x v="1"/>
    <x v="12"/>
    <x v="0"/>
    <n v="1"/>
    <n v="30"/>
    <n v="30"/>
  </r>
  <r>
    <n v="377"/>
    <x v="176"/>
    <x v="376"/>
    <x v="1"/>
    <x v="6"/>
    <x v="1"/>
    <n v="4"/>
    <n v="50"/>
    <n v="200"/>
  </r>
  <r>
    <n v="378"/>
    <x v="231"/>
    <x v="377"/>
    <x v="0"/>
    <x v="2"/>
    <x v="0"/>
    <n v="1"/>
    <n v="300"/>
    <n v="300"/>
  </r>
  <r>
    <n v="379"/>
    <x v="57"/>
    <x v="378"/>
    <x v="1"/>
    <x v="16"/>
    <x v="1"/>
    <n v="1"/>
    <n v="25"/>
    <n v="25"/>
  </r>
  <r>
    <n v="380"/>
    <x v="4"/>
    <x v="379"/>
    <x v="0"/>
    <x v="37"/>
    <x v="2"/>
    <n v="2"/>
    <n v="300"/>
    <n v="600"/>
  </r>
  <r>
    <n v="381"/>
    <x v="67"/>
    <x v="380"/>
    <x v="1"/>
    <x v="24"/>
    <x v="1"/>
    <n v="4"/>
    <n v="25"/>
    <n v="100"/>
  </r>
  <r>
    <n v="382"/>
    <x v="232"/>
    <x v="381"/>
    <x v="1"/>
    <x v="45"/>
    <x v="1"/>
    <n v="2"/>
    <n v="500"/>
    <n v="1000"/>
  </r>
  <r>
    <n v="383"/>
    <x v="125"/>
    <x v="382"/>
    <x v="1"/>
    <x v="6"/>
    <x v="0"/>
    <n v="3"/>
    <n v="30"/>
    <n v="90"/>
  </r>
  <r>
    <n v="384"/>
    <x v="160"/>
    <x v="383"/>
    <x v="0"/>
    <x v="28"/>
    <x v="1"/>
    <n v="1"/>
    <n v="500"/>
    <n v="500"/>
  </r>
  <r>
    <n v="385"/>
    <x v="233"/>
    <x v="384"/>
    <x v="0"/>
    <x v="2"/>
    <x v="2"/>
    <n v="3"/>
    <n v="500"/>
    <n v="1500"/>
  </r>
  <r>
    <n v="386"/>
    <x v="56"/>
    <x v="385"/>
    <x v="1"/>
    <x v="31"/>
    <x v="2"/>
    <n v="2"/>
    <n v="300"/>
    <n v="600"/>
  </r>
  <r>
    <n v="387"/>
    <x v="234"/>
    <x v="386"/>
    <x v="0"/>
    <x v="24"/>
    <x v="0"/>
    <n v="1"/>
    <n v="30"/>
    <n v="30"/>
  </r>
  <r>
    <n v="388"/>
    <x v="235"/>
    <x v="387"/>
    <x v="0"/>
    <x v="2"/>
    <x v="2"/>
    <n v="1"/>
    <n v="25"/>
    <n v="25"/>
  </r>
  <r>
    <n v="389"/>
    <x v="187"/>
    <x v="388"/>
    <x v="0"/>
    <x v="34"/>
    <x v="1"/>
    <n v="2"/>
    <n v="25"/>
    <n v="50"/>
  </r>
  <r>
    <n v="390"/>
    <x v="118"/>
    <x v="389"/>
    <x v="0"/>
    <x v="23"/>
    <x v="2"/>
    <n v="2"/>
    <n v="50"/>
    <n v="100"/>
  </r>
  <r>
    <n v="391"/>
    <x v="228"/>
    <x v="390"/>
    <x v="0"/>
    <x v="14"/>
    <x v="0"/>
    <n v="2"/>
    <n v="25"/>
    <n v="50"/>
  </r>
  <r>
    <n v="392"/>
    <x v="236"/>
    <x v="391"/>
    <x v="0"/>
    <x v="15"/>
    <x v="1"/>
    <n v="2"/>
    <n v="300"/>
    <n v="600"/>
  </r>
  <r>
    <n v="393"/>
    <x v="120"/>
    <x v="392"/>
    <x v="1"/>
    <x v="11"/>
    <x v="0"/>
    <n v="2"/>
    <n v="500"/>
    <n v="1000"/>
  </r>
  <r>
    <n v="394"/>
    <x v="226"/>
    <x v="393"/>
    <x v="1"/>
    <x v="15"/>
    <x v="1"/>
    <n v="1"/>
    <n v="500"/>
    <n v="500"/>
  </r>
  <r>
    <n v="395"/>
    <x v="237"/>
    <x v="394"/>
    <x v="0"/>
    <x v="2"/>
    <x v="2"/>
    <n v="2"/>
    <n v="500"/>
    <n v="1000"/>
  </r>
  <r>
    <n v="396"/>
    <x v="238"/>
    <x v="395"/>
    <x v="1"/>
    <x v="28"/>
    <x v="0"/>
    <n v="1"/>
    <n v="30"/>
    <n v="30"/>
  </r>
  <r>
    <n v="397"/>
    <x v="239"/>
    <x v="396"/>
    <x v="1"/>
    <x v="4"/>
    <x v="0"/>
    <n v="1"/>
    <n v="25"/>
    <n v="25"/>
  </r>
  <r>
    <n v="398"/>
    <x v="42"/>
    <x v="397"/>
    <x v="1"/>
    <x v="27"/>
    <x v="1"/>
    <n v="2"/>
    <n v="300"/>
    <n v="600"/>
  </r>
  <r>
    <n v="399"/>
    <x v="240"/>
    <x v="398"/>
    <x v="1"/>
    <x v="12"/>
    <x v="0"/>
    <n v="2"/>
    <n v="30"/>
    <n v="60"/>
  </r>
  <r>
    <n v="400"/>
    <x v="130"/>
    <x v="399"/>
    <x v="0"/>
    <x v="45"/>
    <x v="1"/>
    <n v="4"/>
    <n v="50"/>
    <n v="200"/>
  </r>
  <r>
    <n v="401"/>
    <x v="120"/>
    <x v="400"/>
    <x v="1"/>
    <x v="17"/>
    <x v="1"/>
    <n v="1"/>
    <n v="300"/>
    <n v="300"/>
  </r>
  <r>
    <n v="402"/>
    <x v="34"/>
    <x v="401"/>
    <x v="1"/>
    <x v="41"/>
    <x v="1"/>
    <n v="2"/>
    <n v="300"/>
    <n v="600"/>
  </r>
  <r>
    <n v="403"/>
    <x v="241"/>
    <x v="402"/>
    <x v="0"/>
    <x v="40"/>
    <x v="1"/>
    <n v="2"/>
    <n v="300"/>
    <n v="600"/>
  </r>
  <r>
    <n v="404"/>
    <x v="242"/>
    <x v="403"/>
    <x v="0"/>
    <x v="6"/>
    <x v="2"/>
    <n v="2"/>
    <n v="500"/>
    <n v="1000"/>
  </r>
  <r>
    <n v="405"/>
    <x v="41"/>
    <x v="404"/>
    <x v="1"/>
    <x v="36"/>
    <x v="1"/>
    <n v="4"/>
    <n v="300"/>
    <n v="1200"/>
  </r>
  <r>
    <n v="406"/>
    <x v="69"/>
    <x v="405"/>
    <x v="1"/>
    <x v="11"/>
    <x v="0"/>
    <n v="4"/>
    <n v="25"/>
    <n v="100"/>
  </r>
  <r>
    <n v="407"/>
    <x v="243"/>
    <x v="406"/>
    <x v="1"/>
    <x v="6"/>
    <x v="2"/>
    <n v="3"/>
    <n v="300"/>
    <n v="900"/>
  </r>
  <r>
    <n v="408"/>
    <x v="225"/>
    <x v="407"/>
    <x v="1"/>
    <x v="12"/>
    <x v="0"/>
    <n v="1"/>
    <n v="500"/>
    <n v="500"/>
  </r>
  <r>
    <n v="409"/>
    <x v="244"/>
    <x v="408"/>
    <x v="1"/>
    <x v="34"/>
    <x v="2"/>
    <n v="3"/>
    <n v="300"/>
    <n v="900"/>
  </r>
  <r>
    <n v="410"/>
    <x v="245"/>
    <x v="409"/>
    <x v="1"/>
    <x v="38"/>
    <x v="1"/>
    <n v="2"/>
    <n v="50"/>
    <n v="100"/>
  </r>
  <r>
    <n v="411"/>
    <x v="42"/>
    <x v="410"/>
    <x v="0"/>
    <x v="17"/>
    <x v="2"/>
    <n v="4"/>
    <n v="50"/>
    <n v="200"/>
  </r>
  <r>
    <n v="412"/>
    <x v="18"/>
    <x v="411"/>
    <x v="1"/>
    <x v="14"/>
    <x v="2"/>
    <n v="4"/>
    <n v="500"/>
    <n v="2000"/>
  </r>
  <r>
    <n v="413"/>
    <x v="140"/>
    <x v="412"/>
    <x v="1"/>
    <x v="24"/>
    <x v="0"/>
    <n v="3"/>
    <n v="25"/>
    <n v="75"/>
  </r>
  <r>
    <n v="414"/>
    <x v="119"/>
    <x v="413"/>
    <x v="0"/>
    <x v="27"/>
    <x v="0"/>
    <n v="4"/>
    <n v="25"/>
    <n v="100"/>
  </r>
  <r>
    <n v="415"/>
    <x v="246"/>
    <x v="414"/>
    <x v="0"/>
    <x v="45"/>
    <x v="1"/>
    <n v="2"/>
    <n v="30"/>
    <n v="60"/>
  </r>
  <r>
    <n v="416"/>
    <x v="15"/>
    <x v="415"/>
    <x v="0"/>
    <x v="45"/>
    <x v="2"/>
    <n v="4"/>
    <n v="500"/>
    <n v="2000"/>
  </r>
  <r>
    <n v="417"/>
    <x v="245"/>
    <x v="416"/>
    <x v="0"/>
    <x v="22"/>
    <x v="2"/>
    <n v="3"/>
    <n v="300"/>
    <n v="900"/>
  </r>
  <r>
    <n v="418"/>
    <x v="12"/>
    <x v="417"/>
    <x v="1"/>
    <x v="43"/>
    <x v="2"/>
    <n v="2"/>
    <n v="500"/>
    <n v="1000"/>
  </r>
  <r>
    <n v="419"/>
    <x v="247"/>
    <x v="418"/>
    <x v="1"/>
    <x v="24"/>
    <x v="1"/>
    <n v="3"/>
    <n v="30"/>
    <n v="90"/>
  </r>
  <r>
    <n v="420"/>
    <x v="43"/>
    <x v="419"/>
    <x v="1"/>
    <x v="11"/>
    <x v="1"/>
    <n v="4"/>
    <n v="500"/>
    <n v="2000"/>
  </r>
  <r>
    <n v="421"/>
    <x v="126"/>
    <x v="420"/>
    <x v="1"/>
    <x v="3"/>
    <x v="1"/>
    <n v="3"/>
    <n v="500"/>
    <n v="1500"/>
  </r>
  <r>
    <n v="422"/>
    <x v="248"/>
    <x v="421"/>
    <x v="1"/>
    <x v="20"/>
    <x v="1"/>
    <n v="3"/>
    <n v="30"/>
    <n v="90"/>
  </r>
  <r>
    <n v="423"/>
    <x v="249"/>
    <x v="422"/>
    <x v="1"/>
    <x v="15"/>
    <x v="1"/>
    <n v="1"/>
    <n v="25"/>
    <n v="25"/>
  </r>
  <r>
    <n v="424"/>
    <x v="250"/>
    <x v="423"/>
    <x v="0"/>
    <x v="35"/>
    <x v="0"/>
    <n v="4"/>
    <n v="300"/>
    <n v="1200"/>
  </r>
  <r>
    <n v="425"/>
    <x v="100"/>
    <x v="424"/>
    <x v="1"/>
    <x v="28"/>
    <x v="2"/>
    <n v="4"/>
    <n v="30"/>
    <n v="120"/>
  </r>
  <r>
    <n v="426"/>
    <x v="134"/>
    <x v="425"/>
    <x v="0"/>
    <x v="9"/>
    <x v="2"/>
    <n v="3"/>
    <n v="50"/>
    <n v="150"/>
  </r>
  <r>
    <n v="427"/>
    <x v="196"/>
    <x v="426"/>
    <x v="0"/>
    <x v="36"/>
    <x v="2"/>
    <n v="1"/>
    <n v="25"/>
    <n v="25"/>
  </r>
  <r>
    <n v="428"/>
    <x v="49"/>
    <x v="427"/>
    <x v="1"/>
    <x v="30"/>
    <x v="2"/>
    <n v="4"/>
    <n v="50"/>
    <n v="200"/>
  </r>
  <r>
    <n v="429"/>
    <x v="251"/>
    <x v="428"/>
    <x v="0"/>
    <x v="12"/>
    <x v="2"/>
    <n v="2"/>
    <n v="25"/>
    <n v="50"/>
  </r>
  <r>
    <n v="430"/>
    <x v="252"/>
    <x v="429"/>
    <x v="1"/>
    <x v="22"/>
    <x v="2"/>
    <n v="3"/>
    <n v="300"/>
    <n v="900"/>
  </r>
  <r>
    <n v="431"/>
    <x v="21"/>
    <x v="430"/>
    <x v="0"/>
    <x v="7"/>
    <x v="2"/>
    <n v="4"/>
    <n v="300"/>
    <n v="1200"/>
  </r>
  <r>
    <n v="432"/>
    <x v="228"/>
    <x v="431"/>
    <x v="1"/>
    <x v="43"/>
    <x v="2"/>
    <n v="2"/>
    <n v="500"/>
    <n v="1000"/>
  </r>
  <r>
    <n v="433"/>
    <x v="1"/>
    <x v="432"/>
    <x v="0"/>
    <x v="38"/>
    <x v="0"/>
    <n v="4"/>
    <n v="50"/>
    <n v="200"/>
  </r>
  <r>
    <n v="434"/>
    <x v="195"/>
    <x v="433"/>
    <x v="1"/>
    <x v="22"/>
    <x v="2"/>
    <n v="2"/>
    <n v="25"/>
    <n v="50"/>
  </r>
  <r>
    <n v="435"/>
    <x v="156"/>
    <x v="434"/>
    <x v="1"/>
    <x v="4"/>
    <x v="0"/>
    <n v="3"/>
    <n v="300"/>
    <n v="900"/>
  </r>
  <r>
    <n v="436"/>
    <x v="253"/>
    <x v="435"/>
    <x v="1"/>
    <x v="35"/>
    <x v="1"/>
    <n v="4"/>
    <n v="30"/>
    <n v="120"/>
  </r>
  <r>
    <n v="437"/>
    <x v="9"/>
    <x v="436"/>
    <x v="1"/>
    <x v="10"/>
    <x v="2"/>
    <n v="4"/>
    <n v="300"/>
    <n v="1200"/>
  </r>
  <r>
    <n v="438"/>
    <x v="254"/>
    <x v="437"/>
    <x v="1"/>
    <x v="13"/>
    <x v="1"/>
    <n v="1"/>
    <n v="30"/>
    <n v="30"/>
  </r>
  <r>
    <n v="439"/>
    <x v="67"/>
    <x v="438"/>
    <x v="0"/>
    <x v="2"/>
    <x v="1"/>
    <n v="3"/>
    <n v="25"/>
    <n v="75"/>
  </r>
  <r>
    <n v="440"/>
    <x v="103"/>
    <x v="439"/>
    <x v="0"/>
    <x v="12"/>
    <x v="1"/>
    <n v="2"/>
    <n v="300"/>
    <n v="600"/>
  </r>
  <r>
    <n v="441"/>
    <x v="49"/>
    <x v="440"/>
    <x v="0"/>
    <x v="35"/>
    <x v="0"/>
    <n v="4"/>
    <n v="300"/>
    <n v="1200"/>
  </r>
  <r>
    <n v="442"/>
    <x v="255"/>
    <x v="441"/>
    <x v="1"/>
    <x v="43"/>
    <x v="1"/>
    <n v="4"/>
    <n v="25"/>
    <n v="100"/>
  </r>
  <r>
    <n v="443"/>
    <x v="183"/>
    <x v="442"/>
    <x v="0"/>
    <x v="38"/>
    <x v="1"/>
    <n v="2"/>
    <n v="300"/>
    <n v="600"/>
  </r>
  <r>
    <n v="444"/>
    <x v="150"/>
    <x v="443"/>
    <x v="1"/>
    <x v="39"/>
    <x v="1"/>
    <n v="3"/>
    <n v="30"/>
    <n v="90"/>
  </r>
  <r>
    <n v="445"/>
    <x v="256"/>
    <x v="444"/>
    <x v="1"/>
    <x v="45"/>
    <x v="2"/>
    <n v="1"/>
    <n v="300"/>
    <n v="300"/>
  </r>
  <r>
    <n v="446"/>
    <x v="142"/>
    <x v="445"/>
    <x v="0"/>
    <x v="34"/>
    <x v="2"/>
    <n v="1"/>
    <n v="50"/>
    <n v="50"/>
  </r>
  <r>
    <n v="447"/>
    <x v="65"/>
    <x v="446"/>
    <x v="0"/>
    <x v="11"/>
    <x v="0"/>
    <n v="4"/>
    <n v="500"/>
    <n v="2000"/>
  </r>
  <r>
    <n v="448"/>
    <x v="219"/>
    <x v="447"/>
    <x v="1"/>
    <x v="31"/>
    <x v="0"/>
    <n v="2"/>
    <n v="30"/>
    <n v="60"/>
  </r>
  <r>
    <n v="449"/>
    <x v="39"/>
    <x v="448"/>
    <x v="0"/>
    <x v="36"/>
    <x v="2"/>
    <n v="4"/>
    <n v="50"/>
    <n v="200"/>
  </r>
  <r>
    <n v="450"/>
    <x v="69"/>
    <x v="449"/>
    <x v="1"/>
    <x v="42"/>
    <x v="0"/>
    <n v="2"/>
    <n v="25"/>
    <n v="50"/>
  </r>
  <r>
    <n v="451"/>
    <x v="72"/>
    <x v="450"/>
    <x v="1"/>
    <x v="5"/>
    <x v="2"/>
    <n v="1"/>
    <n v="30"/>
    <n v="30"/>
  </r>
  <r>
    <n v="452"/>
    <x v="193"/>
    <x v="451"/>
    <x v="1"/>
    <x v="27"/>
    <x v="1"/>
    <n v="3"/>
    <n v="500"/>
    <n v="1500"/>
  </r>
  <r>
    <n v="453"/>
    <x v="236"/>
    <x v="452"/>
    <x v="1"/>
    <x v="1"/>
    <x v="1"/>
    <n v="2"/>
    <n v="500"/>
    <n v="1000"/>
  </r>
  <r>
    <n v="454"/>
    <x v="7"/>
    <x v="453"/>
    <x v="1"/>
    <x v="6"/>
    <x v="0"/>
    <n v="1"/>
    <n v="25"/>
    <n v="25"/>
  </r>
  <r>
    <n v="455"/>
    <x v="68"/>
    <x v="454"/>
    <x v="0"/>
    <x v="33"/>
    <x v="2"/>
    <n v="4"/>
    <n v="25"/>
    <n v="100"/>
  </r>
  <r>
    <n v="456"/>
    <x v="257"/>
    <x v="455"/>
    <x v="0"/>
    <x v="35"/>
    <x v="2"/>
    <n v="2"/>
    <n v="30"/>
    <n v="60"/>
  </r>
  <r>
    <n v="457"/>
    <x v="180"/>
    <x v="456"/>
    <x v="1"/>
    <x v="26"/>
    <x v="0"/>
    <n v="3"/>
    <n v="300"/>
    <n v="900"/>
  </r>
  <r>
    <n v="458"/>
    <x v="220"/>
    <x v="457"/>
    <x v="1"/>
    <x v="23"/>
    <x v="2"/>
    <n v="4"/>
    <n v="25"/>
    <n v="100"/>
  </r>
  <r>
    <n v="459"/>
    <x v="34"/>
    <x v="458"/>
    <x v="0"/>
    <x v="20"/>
    <x v="1"/>
    <n v="4"/>
    <n v="300"/>
    <n v="1200"/>
  </r>
  <r>
    <n v="460"/>
    <x v="173"/>
    <x v="459"/>
    <x v="0"/>
    <x v="30"/>
    <x v="0"/>
    <n v="1"/>
    <n v="50"/>
    <n v="50"/>
  </r>
  <r>
    <n v="461"/>
    <x v="66"/>
    <x v="460"/>
    <x v="1"/>
    <x v="18"/>
    <x v="0"/>
    <n v="2"/>
    <n v="500"/>
    <n v="1000"/>
  </r>
  <r>
    <n v="462"/>
    <x v="258"/>
    <x v="461"/>
    <x v="0"/>
    <x v="7"/>
    <x v="2"/>
    <n v="4"/>
    <n v="300"/>
    <n v="1200"/>
  </r>
  <r>
    <n v="463"/>
    <x v="259"/>
    <x v="462"/>
    <x v="1"/>
    <x v="31"/>
    <x v="0"/>
    <n v="3"/>
    <n v="500"/>
    <n v="1500"/>
  </r>
  <r>
    <n v="464"/>
    <x v="2"/>
    <x v="463"/>
    <x v="0"/>
    <x v="21"/>
    <x v="2"/>
    <n v="2"/>
    <n v="300"/>
    <n v="600"/>
  </r>
  <r>
    <n v="465"/>
    <x v="128"/>
    <x v="464"/>
    <x v="1"/>
    <x v="22"/>
    <x v="2"/>
    <n v="3"/>
    <n v="50"/>
    <n v="150"/>
  </r>
  <r>
    <n v="466"/>
    <x v="248"/>
    <x v="465"/>
    <x v="0"/>
    <x v="7"/>
    <x v="2"/>
    <n v="4"/>
    <n v="25"/>
    <n v="100"/>
  </r>
  <r>
    <n v="467"/>
    <x v="184"/>
    <x v="466"/>
    <x v="1"/>
    <x v="45"/>
    <x v="2"/>
    <n v="3"/>
    <n v="50"/>
    <n v="150"/>
  </r>
  <r>
    <n v="468"/>
    <x v="174"/>
    <x v="467"/>
    <x v="0"/>
    <x v="30"/>
    <x v="2"/>
    <n v="1"/>
    <n v="25"/>
    <n v="25"/>
  </r>
  <r>
    <n v="469"/>
    <x v="193"/>
    <x v="468"/>
    <x v="0"/>
    <x v="18"/>
    <x v="0"/>
    <n v="3"/>
    <n v="25"/>
    <n v="75"/>
  </r>
  <r>
    <n v="470"/>
    <x v="71"/>
    <x v="469"/>
    <x v="1"/>
    <x v="35"/>
    <x v="1"/>
    <n v="2"/>
    <n v="500"/>
    <n v="1000"/>
  </r>
  <r>
    <n v="471"/>
    <x v="31"/>
    <x v="470"/>
    <x v="0"/>
    <x v="40"/>
    <x v="1"/>
    <n v="3"/>
    <n v="50"/>
    <n v="150"/>
  </r>
  <r>
    <n v="472"/>
    <x v="24"/>
    <x v="471"/>
    <x v="1"/>
    <x v="21"/>
    <x v="0"/>
    <n v="3"/>
    <n v="300"/>
    <n v="900"/>
  </r>
  <r>
    <n v="473"/>
    <x v="192"/>
    <x v="472"/>
    <x v="0"/>
    <x v="12"/>
    <x v="0"/>
    <n v="1"/>
    <n v="50"/>
    <n v="50"/>
  </r>
  <r>
    <n v="474"/>
    <x v="116"/>
    <x v="473"/>
    <x v="1"/>
    <x v="1"/>
    <x v="1"/>
    <n v="3"/>
    <n v="500"/>
    <n v="1500"/>
  </r>
  <r>
    <n v="475"/>
    <x v="260"/>
    <x v="474"/>
    <x v="0"/>
    <x v="1"/>
    <x v="1"/>
    <n v="3"/>
    <n v="25"/>
    <n v="75"/>
  </r>
  <r>
    <n v="476"/>
    <x v="261"/>
    <x v="475"/>
    <x v="1"/>
    <x v="15"/>
    <x v="1"/>
    <n v="4"/>
    <n v="500"/>
    <n v="2000"/>
  </r>
  <r>
    <n v="477"/>
    <x v="262"/>
    <x v="476"/>
    <x v="0"/>
    <x v="22"/>
    <x v="1"/>
    <n v="4"/>
    <n v="30"/>
    <n v="120"/>
  </r>
  <r>
    <n v="478"/>
    <x v="157"/>
    <x v="477"/>
    <x v="1"/>
    <x v="26"/>
    <x v="1"/>
    <n v="2"/>
    <n v="30"/>
    <n v="60"/>
  </r>
  <r>
    <n v="479"/>
    <x v="44"/>
    <x v="478"/>
    <x v="0"/>
    <x v="8"/>
    <x v="2"/>
    <n v="4"/>
    <n v="300"/>
    <n v="1200"/>
  </r>
  <r>
    <n v="480"/>
    <x v="263"/>
    <x v="479"/>
    <x v="1"/>
    <x v="13"/>
    <x v="0"/>
    <n v="4"/>
    <n v="500"/>
    <n v="2000"/>
  </r>
  <r>
    <n v="481"/>
    <x v="264"/>
    <x v="480"/>
    <x v="1"/>
    <x v="22"/>
    <x v="2"/>
    <n v="4"/>
    <n v="300"/>
    <n v="1200"/>
  </r>
  <r>
    <n v="482"/>
    <x v="60"/>
    <x v="481"/>
    <x v="1"/>
    <x v="20"/>
    <x v="1"/>
    <n v="4"/>
    <n v="300"/>
    <n v="1200"/>
  </r>
  <r>
    <n v="483"/>
    <x v="5"/>
    <x v="482"/>
    <x v="0"/>
    <x v="28"/>
    <x v="1"/>
    <n v="1"/>
    <n v="30"/>
    <n v="30"/>
  </r>
  <r>
    <n v="484"/>
    <x v="2"/>
    <x v="483"/>
    <x v="1"/>
    <x v="14"/>
    <x v="1"/>
    <n v="4"/>
    <n v="300"/>
    <n v="1200"/>
  </r>
  <r>
    <n v="485"/>
    <x v="151"/>
    <x v="484"/>
    <x v="0"/>
    <x v="46"/>
    <x v="2"/>
    <n v="1"/>
    <n v="30"/>
    <n v="30"/>
  </r>
  <r>
    <n v="486"/>
    <x v="55"/>
    <x v="485"/>
    <x v="1"/>
    <x v="10"/>
    <x v="2"/>
    <n v="1"/>
    <n v="25"/>
    <n v="25"/>
  </r>
  <r>
    <n v="487"/>
    <x v="104"/>
    <x v="486"/>
    <x v="0"/>
    <x v="24"/>
    <x v="1"/>
    <n v="4"/>
    <n v="500"/>
    <n v="2000"/>
  </r>
  <r>
    <n v="488"/>
    <x v="265"/>
    <x v="487"/>
    <x v="1"/>
    <x v="25"/>
    <x v="2"/>
    <n v="3"/>
    <n v="300"/>
    <n v="900"/>
  </r>
  <r>
    <n v="489"/>
    <x v="29"/>
    <x v="488"/>
    <x v="0"/>
    <x v="24"/>
    <x v="2"/>
    <n v="1"/>
    <n v="30"/>
    <n v="30"/>
  </r>
  <r>
    <n v="490"/>
    <x v="57"/>
    <x v="489"/>
    <x v="0"/>
    <x v="0"/>
    <x v="1"/>
    <n v="3"/>
    <n v="50"/>
    <n v="150"/>
  </r>
  <r>
    <n v="491"/>
    <x v="29"/>
    <x v="490"/>
    <x v="1"/>
    <x v="43"/>
    <x v="2"/>
    <n v="3"/>
    <n v="300"/>
    <n v="900"/>
  </r>
  <r>
    <n v="492"/>
    <x v="263"/>
    <x v="491"/>
    <x v="0"/>
    <x v="39"/>
    <x v="0"/>
    <n v="4"/>
    <n v="25"/>
    <n v="100"/>
  </r>
  <r>
    <n v="493"/>
    <x v="123"/>
    <x v="492"/>
    <x v="0"/>
    <x v="41"/>
    <x v="0"/>
    <n v="2"/>
    <n v="25"/>
    <n v="50"/>
  </r>
  <r>
    <n v="494"/>
    <x v="106"/>
    <x v="493"/>
    <x v="1"/>
    <x v="13"/>
    <x v="0"/>
    <n v="4"/>
    <n v="50"/>
    <n v="200"/>
  </r>
  <r>
    <n v="495"/>
    <x v="104"/>
    <x v="494"/>
    <x v="0"/>
    <x v="46"/>
    <x v="0"/>
    <n v="2"/>
    <n v="30"/>
    <n v="60"/>
  </r>
  <r>
    <n v="496"/>
    <x v="266"/>
    <x v="495"/>
    <x v="0"/>
    <x v="9"/>
    <x v="1"/>
    <n v="2"/>
    <n v="300"/>
    <n v="600"/>
  </r>
  <r>
    <n v="497"/>
    <x v="45"/>
    <x v="496"/>
    <x v="0"/>
    <x v="41"/>
    <x v="1"/>
    <n v="4"/>
    <n v="30"/>
    <n v="120"/>
  </r>
  <r>
    <n v="498"/>
    <x v="171"/>
    <x v="497"/>
    <x v="1"/>
    <x v="2"/>
    <x v="1"/>
    <n v="4"/>
    <n v="25"/>
    <n v="100"/>
  </r>
  <r>
    <n v="499"/>
    <x v="267"/>
    <x v="498"/>
    <x v="0"/>
    <x v="6"/>
    <x v="0"/>
    <n v="2"/>
    <n v="30"/>
    <n v="60"/>
  </r>
  <r>
    <n v="500"/>
    <x v="240"/>
    <x v="499"/>
    <x v="1"/>
    <x v="43"/>
    <x v="0"/>
    <n v="4"/>
    <n v="25"/>
    <n v="100"/>
  </r>
  <r>
    <n v="501"/>
    <x v="224"/>
    <x v="500"/>
    <x v="0"/>
    <x v="23"/>
    <x v="2"/>
    <n v="2"/>
    <n v="30"/>
    <n v="60"/>
  </r>
  <r>
    <n v="502"/>
    <x v="128"/>
    <x v="501"/>
    <x v="0"/>
    <x v="22"/>
    <x v="2"/>
    <n v="3"/>
    <n v="50"/>
    <n v="150"/>
  </r>
  <r>
    <n v="503"/>
    <x v="268"/>
    <x v="502"/>
    <x v="0"/>
    <x v="5"/>
    <x v="0"/>
    <n v="4"/>
    <n v="500"/>
    <n v="2000"/>
  </r>
  <r>
    <n v="504"/>
    <x v="42"/>
    <x v="503"/>
    <x v="1"/>
    <x v="21"/>
    <x v="0"/>
    <n v="3"/>
    <n v="50"/>
    <n v="150"/>
  </r>
  <r>
    <n v="505"/>
    <x v="260"/>
    <x v="504"/>
    <x v="0"/>
    <x v="46"/>
    <x v="0"/>
    <n v="1"/>
    <n v="50"/>
    <n v="50"/>
  </r>
  <r>
    <n v="506"/>
    <x v="192"/>
    <x v="505"/>
    <x v="0"/>
    <x v="0"/>
    <x v="0"/>
    <n v="3"/>
    <n v="500"/>
    <n v="1500"/>
  </r>
  <r>
    <n v="507"/>
    <x v="113"/>
    <x v="506"/>
    <x v="1"/>
    <x v="3"/>
    <x v="2"/>
    <n v="3"/>
    <n v="500"/>
    <n v="1500"/>
  </r>
  <r>
    <n v="508"/>
    <x v="124"/>
    <x v="507"/>
    <x v="0"/>
    <x v="26"/>
    <x v="0"/>
    <n v="2"/>
    <n v="300"/>
    <n v="600"/>
  </r>
  <r>
    <n v="509"/>
    <x v="40"/>
    <x v="508"/>
    <x v="1"/>
    <x v="3"/>
    <x v="2"/>
    <n v="3"/>
    <n v="300"/>
    <n v="900"/>
  </r>
  <r>
    <n v="510"/>
    <x v="210"/>
    <x v="509"/>
    <x v="1"/>
    <x v="23"/>
    <x v="0"/>
    <n v="4"/>
    <n v="50"/>
    <n v="200"/>
  </r>
  <r>
    <n v="511"/>
    <x v="269"/>
    <x v="510"/>
    <x v="0"/>
    <x v="5"/>
    <x v="0"/>
    <n v="2"/>
    <n v="50"/>
    <n v="100"/>
  </r>
  <r>
    <n v="512"/>
    <x v="155"/>
    <x v="511"/>
    <x v="1"/>
    <x v="35"/>
    <x v="0"/>
    <n v="1"/>
    <n v="25"/>
    <n v="25"/>
  </r>
  <r>
    <n v="513"/>
    <x v="270"/>
    <x v="512"/>
    <x v="0"/>
    <x v="46"/>
    <x v="2"/>
    <n v="4"/>
    <n v="25"/>
    <n v="100"/>
  </r>
  <r>
    <n v="514"/>
    <x v="240"/>
    <x v="513"/>
    <x v="1"/>
    <x v="18"/>
    <x v="2"/>
    <n v="1"/>
    <n v="300"/>
    <n v="300"/>
  </r>
  <r>
    <n v="515"/>
    <x v="115"/>
    <x v="514"/>
    <x v="1"/>
    <x v="19"/>
    <x v="1"/>
    <n v="3"/>
    <n v="300"/>
    <n v="900"/>
  </r>
  <r>
    <n v="516"/>
    <x v="54"/>
    <x v="515"/>
    <x v="0"/>
    <x v="4"/>
    <x v="0"/>
    <n v="4"/>
    <n v="25"/>
    <n v="100"/>
  </r>
  <r>
    <n v="517"/>
    <x v="181"/>
    <x v="516"/>
    <x v="1"/>
    <x v="16"/>
    <x v="1"/>
    <n v="4"/>
    <n v="25"/>
    <n v="100"/>
  </r>
  <r>
    <n v="518"/>
    <x v="271"/>
    <x v="517"/>
    <x v="1"/>
    <x v="30"/>
    <x v="1"/>
    <n v="1"/>
    <n v="30"/>
    <n v="30"/>
  </r>
  <r>
    <n v="519"/>
    <x v="43"/>
    <x v="518"/>
    <x v="1"/>
    <x v="32"/>
    <x v="2"/>
    <n v="4"/>
    <n v="30"/>
    <n v="120"/>
  </r>
  <r>
    <n v="520"/>
    <x v="167"/>
    <x v="519"/>
    <x v="1"/>
    <x v="19"/>
    <x v="2"/>
    <n v="4"/>
    <n v="25"/>
    <n v="100"/>
  </r>
  <r>
    <n v="521"/>
    <x v="269"/>
    <x v="520"/>
    <x v="1"/>
    <x v="16"/>
    <x v="1"/>
    <n v="4"/>
    <n v="30"/>
    <n v="120"/>
  </r>
  <r>
    <n v="522"/>
    <x v="137"/>
    <x v="521"/>
    <x v="0"/>
    <x v="6"/>
    <x v="0"/>
    <n v="3"/>
    <n v="500"/>
    <n v="1500"/>
  </r>
  <r>
    <n v="523"/>
    <x v="272"/>
    <x v="522"/>
    <x v="1"/>
    <x v="17"/>
    <x v="2"/>
    <n v="1"/>
    <n v="300"/>
    <n v="300"/>
  </r>
  <r>
    <n v="524"/>
    <x v="99"/>
    <x v="523"/>
    <x v="0"/>
    <x v="6"/>
    <x v="0"/>
    <n v="4"/>
    <n v="300"/>
    <n v="1200"/>
  </r>
  <r>
    <n v="525"/>
    <x v="244"/>
    <x v="524"/>
    <x v="1"/>
    <x v="16"/>
    <x v="0"/>
    <n v="2"/>
    <n v="25"/>
    <n v="50"/>
  </r>
  <r>
    <n v="526"/>
    <x v="70"/>
    <x v="525"/>
    <x v="0"/>
    <x v="44"/>
    <x v="1"/>
    <n v="2"/>
    <n v="50"/>
    <n v="100"/>
  </r>
  <r>
    <n v="527"/>
    <x v="273"/>
    <x v="526"/>
    <x v="0"/>
    <x v="35"/>
    <x v="1"/>
    <n v="2"/>
    <n v="25"/>
    <n v="50"/>
  </r>
  <r>
    <n v="528"/>
    <x v="65"/>
    <x v="527"/>
    <x v="1"/>
    <x v="32"/>
    <x v="1"/>
    <n v="2"/>
    <n v="30"/>
    <n v="60"/>
  </r>
  <r>
    <n v="529"/>
    <x v="183"/>
    <x v="528"/>
    <x v="1"/>
    <x v="10"/>
    <x v="1"/>
    <n v="3"/>
    <n v="50"/>
    <n v="150"/>
  </r>
  <r>
    <n v="530"/>
    <x v="57"/>
    <x v="529"/>
    <x v="1"/>
    <x v="18"/>
    <x v="2"/>
    <n v="4"/>
    <n v="30"/>
    <n v="120"/>
  </r>
  <r>
    <n v="531"/>
    <x v="274"/>
    <x v="530"/>
    <x v="0"/>
    <x v="33"/>
    <x v="2"/>
    <n v="1"/>
    <n v="500"/>
    <n v="500"/>
  </r>
  <r>
    <n v="532"/>
    <x v="171"/>
    <x v="531"/>
    <x v="1"/>
    <x v="12"/>
    <x v="1"/>
    <n v="4"/>
    <n v="30"/>
    <n v="120"/>
  </r>
  <r>
    <n v="533"/>
    <x v="275"/>
    <x v="532"/>
    <x v="0"/>
    <x v="14"/>
    <x v="2"/>
    <n v="3"/>
    <n v="500"/>
    <n v="1500"/>
  </r>
  <r>
    <n v="534"/>
    <x v="210"/>
    <x v="533"/>
    <x v="0"/>
    <x v="5"/>
    <x v="1"/>
    <n v="2"/>
    <n v="500"/>
    <n v="1000"/>
  </r>
  <r>
    <n v="535"/>
    <x v="237"/>
    <x v="534"/>
    <x v="0"/>
    <x v="16"/>
    <x v="0"/>
    <n v="3"/>
    <n v="30"/>
    <n v="90"/>
  </r>
  <r>
    <n v="536"/>
    <x v="46"/>
    <x v="535"/>
    <x v="1"/>
    <x v="28"/>
    <x v="0"/>
    <n v="4"/>
    <n v="30"/>
    <n v="120"/>
  </r>
  <r>
    <n v="537"/>
    <x v="226"/>
    <x v="536"/>
    <x v="1"/>
    <x v="34"/>
    <x v="0"/>
    <n v="1"/>
    <n v="500"/>
    <n v="500"/>
  </r>
  <r>
    <n v="538"/>
    <x v="129"/>
    <x v="537"/>
    <x v="0"/>
    <x v="18"/>
    <x v="1"/>
    <n v="3"/>
    <n v="50"/>
    <n v="150"/>
  </r>
  <r>
    <n v="539"/>
    <x v="276"/>
    <x v="538"/>
    <x v="0"/>
    <x v="36"/>
    <x v="0"/>
    <n v="1"/>
    <n v="500"/>
    <n v="500"/>
  </r>
  <r>
    <n v="540"/>
    <x v="236"/>
    <x v="539"/>
    <x v="1"/>
    <x v="6"/>
    <x v="2"/>
    <n v="3"/>
    <n v="300"/>
    <n v="900"/>
  </r>
  <r>
    <n v="541"/>
    <x v="277"/>
    <x v="540"/>
    <x v="0"/>
    <x v="37"/>
    <x v="0"/>
    <n v="1"/>
    <n v="500"/>
    <n v="500"/>
  </r>
  <r>
    <n v="542"/>
    <x v="278"/>
    <x v="541"/>
    <x v="1"/>
    <x v="29"/>
    <x v="0"/>
    <n v="1"/>
    <n v="50"/>
    <n v="50"/>
  </r>
  <r>
    <n v="543"/>
    <x v="191"/>
    <x v="542"/>
    <x v="0"/>
    <x v="19"/>
    <x v="0"/>
    <n v="2"/>
    <n v="300"/>
    <n v="600"/>
  </r>
  <r>
    <n v="544"/>
    <x v="204"/>
    <x v="543"/>
    <x v="1"/>
    <x v="15"/>
    <x v="2"/>
    <n v="1"/>
    <n v="25"/>
    <n v="25"/>
  </r>
  <r>
    <n v="545"/>
    <x v="207"/>
    <x v="544"/>
    <x v="0"/>
    <x v="15"/>
    <x v="1"/>
    <n v="2"/>
    <n v="25"/>
    <n v="50"/>
  </r>
  <r>
    <n v="546"/>
    <x v="120"/>
    <x v="545"/>
    <x v="1"/>
    <x v="32"/>
    <x v="2"/>
    <n v="4"/>
    <n v="50"/>
    <n v="200"/>
  </r>
  <r>
    <n v="547"/>
    <x v="150"/>
    <x v="546"/>
    <x v="0"/>
    <x v="7"/>
    <x v="1"/>
    <n v="4"/>
    <n v="500"/>
    <n v="2000"/>
  </r>
  <r>
    <n v="548"/>
    <x v="55"/>
    <x v="547"/>
    <x v="1"/>
    <x v="25"/>
    <x v="1"/>
    <n v="2"/>
    <n v="30"/>
    <n v="60"/>
  </r>
  <r>
    <n v="549"/>
    <x v="279"/>
    <x v="548"/>
    <x v="1"/>
    <x v="2"/>
    <x v="0"/>
    <n v="2"/>
    <n v="50"/>
    <n v="100"/>
  </r>
  <r>
    <n v="550"/>
    <x v="274"/>
    <x v="549"/>
    <x v="0"/>
    <x v="30"/>
    <x v="1"/>
    <n v="3"/>
    <n v="300"/>
    <n v="900"/>
  </r>
  <r>
    <n v="551"/>
    <x v="37"/>
    <x v="550"/>
    <x v="0"/>
    <x v="5"/>
    <x v="2"/>
    <n v="3"/>
    <n v="300"/>
    <n v="900"/>
  </r>
  <r>
    <n v="552"/>
    <x v="8"/>
    <x v="551"/>
    <x v="1"/>
    <x v="19"/>
    <x v="2"/>
    <n v="3"/>
    <n v="25"/>
    <n v="75"/>
  </r>
  <r>
    <n v="553"/>
    <x v="280"/>
    <x v="552"/>
    <x v="0"/>
    <x v="46"/>
    <x v="1"/>
    <n v="4"/>
    <n v="300"/>
    <n v="1200"/>
  </r>
  <r>
    <n v="554"/>
    <x v="281"/>
    <x v="553"/>
    <x v="1"/>
    <x v="6"/>
    <x v="0"/>
    <n v="3"/>
    <n v="50"/>
    <n v="150"/>
  </r>
  <r>
    <n v="555"/>
    <x v="218"/>
    <x v="554"/>
    <x v="0"/>
    <x v="36"/>
    <x v="0"/>
    <n v="1"/>
    <n v="300"/>
    <n v="300"/>
  </r>
  <r>
    <n v="556"/>
    <x v="234"/>
    <x v="555"/>
    <x v="1"/>
    <x v="18"/>
    <x v="2"/>
    <n v="1"/>
    <n v="50"/>
    <n v="50"/>
  </r>
  <r>
    <n v="557"/>
    <x v="282"/>
    <x v="556"/>
    <x v="1"/>
    <x v="29"/>
    <x v="0"/>
    <n v="3"/>
    <n v="30"/>
    <n v="90"/>
  </r>
  <r>
    <n v="558"/>
    <x v="283"/>
    <x v="557"/>
    <x v="1"/>
    <x v="41"/>
    <x v="1"/>
    <n v="1"/>
    <n v="25"/>
    <n v="25"/>
  </r>
  <r>
    <n v="559"/>
    <x v="137"/>
    <x v="558"/>
    <x v="1"/>
    <x v="30"/>
    <x v="1"/>
    <n v="4"/>
    <n v="300"/>
    <n v="1200"/>
  </r>
  <r>
    <n v="560"/>
    <x v="284"/>
    <x v="559"/>
    <x v="1"/>
    <x v="36"/>
    <x v="2"/>
    <n v="1"/>
    <n v="50"/>
    <n v="50"/>
  </r>
  <r>
    <n v="561"/>
    <x v="203"/>
    <x v="560"/>
    <x v="1"/>
    <x v="12"/>
    <x v="1"/>
    <n v="4"/>
    <n v="500"/>
    <n v="2000"/>
  </r>
  <r>
    <n v="562"/>
    <x v="69"/>
    <x v="561"/>
    <x v="0"/>
    <x v="31"/>
    <x v="2"/>
    <n v="2"/>
    <n v="25"/>
    <n v="50"/>
  </r>
  <r>
    <n v="563"/>
    <x v="183"/>
    <x v="562"/>
    <x v="0"/>
    <x v="29"/>
    <x v="1"/>
    <n v="2"/>
    <n v="30"/>
    <n v="60"/>
  </r>
  <r>
    <n v="564"/>
    <x v="208"/>
    <x v="563"/>
    <x v="0"/>
    <x v="2"/>
    <x v="2"/>
    <n v="2"/>
    <n v="50"/>
    <n v="100"/>
  </r>
  <r>
    <n v="565"/>
    <x v="155"/>
    <x v="564"/>
    <x v="1"/>
    <x v="5"/>
    <x v="0"/>
    <n v="2"/>
    <n v="30"/>
    <n v="60"/>
  </r>
  <r>
    <n v="566"/>
    <x v="92"/>
    <x v="565"/>
    <x v="1"/>
    <x v="12"/>
    <x v="1"/>
    <n v="1"/>
    <n v="30"/>
    <n v="30"/>
  </r>
  <r>
    <n v="567"/>
    <x v="285"/>
    <x v="566"/>
    <x v="1"/>
    <x v="36"/>
    <x v="1"/>
    <n v="3"/>
    <n v="300"/>
    <n v="900"/>
  </r>
  <r>
    <n v="568"/>
    <x v="286"/>
    <x v="567"/>
    <x v="1"/>
    <x v="25"/>
    <x v="2"/>
    <n v="1"/>
    <n v="300"/>
    <n v="300"/>
  </r>
  <r>
    <n v="569"/>
    <x v="196"/>
    <x v="568"/>
    <x v="0"/>
    <x v="8"/>
    <x v="2"/>
    <n v="4"/>
    <n v="50"/>
    <n v="200"/>
  </r>
  <r>
    <n v="570"/>
    <x v="196"/>
    <x v="569"/>
    <x v="0"/>
    <x v="19"/>
    <x v="1"/>
    <n v="1"/>
    <n v="500"/>
    <n v="500"/>
  </r>
  <r>
    <n v="571"/>
    <x v="216"/>
    <x v="570"/>
    <x v="1"/>
    <x v="41"/>
    <x v="2"/>
    <n v="1"/>
    <n v="50"/>
    <n v="50"/>
  </r>
  <r>
    <n v="572"/>
    <x v="175"/>
    <x v="571"/>
    <x v="0"/>
    <x v="33"/>
    <x v="1"/>
    <n v="4"/>
    <n v="500"/>
    <n v="2000"/>
  </r>
  <r>
    <n v="573"/>
    <x v="270"/>
    <x v="572"/>
    <x v="0"/>
    <x v="19"/>
    <x v="0"/>
    <n v="2"/>
    <n v="30"/>
    <n v="60"/>
  </r>
  <r>
    <n v="574"/>
    <x v="178"/>
    <x v="573"/>
    <x v="1"/>
    <x v="7"/>
    <x v="2"/>
    <n v="2"/>
    <n v="25"/>
    <n v="50"/>
  </r>
  <r>
    <n v="575"/>
    <x v="287"/>
    <x v="574"/>
    <x v="0"/>
    <x v="43"/>
    <x v="1"/>
    <n v="2"/>
    <n v="50"/>
    <n v="100"/>
  </r>
  <r>
    <n v="576"/>
    <x v="151"/>
    <x v="575"/>
    <x v="1"/>
    <x v="44"/>
    <x v="0"/>
    <n v="3"/>
    <n v="50"/>
    <n v="150"/>
  </r>
  <r>
    <n v="577"/>
    <x v="146"/>
    <x v="576"/>
    <x v="0"/>
    <x v="34"/>
    <x v="0"/>
    <n v="4"/>
    <n v="500"/>
    <n v="2000"/>
  </r>
  <r>
    <n v="578"/>
    <x v="232"/>
    <x v="577"/>
    <x v="1"/>
    <x v="31"/>
    <x v="1"/>
    <n v="4"/>
    <n v="30"/>
    <n v="120"/>
  </r>
  <r>
    <n v="579"/>
    <x v="172"/>
    <x v="578"/>
    <x v="1"/>
    <x v="21"/>
    <x v="2"/>
    <n v="1"/>
    <n v="30"/>
    <n v="30"/>
  </r>
  <r>
    <n v="580"/>
    <x v="237"/>
    <x v="579"/>
    <x v="1"/>
    <x v="33"/>
    <x v="1"/>
    <n v="3"/>
    <n v="500"/>
    <n v="1500"/>
  </r>
  <r>
    <n v="581"/>
    <x v="245"/>
    <x v="580"/>
    <x v="1"/>
    <x v="27"/>
    <x v="0"/>
    <n v="2"/>
    <n v="30"/>
    <n v="60"/>
  </r>
  <r>
    <n v="582"/>
    <x v="220"/>
    <x v="581"/>
    <x v="0"/>
    <x v="10"/>
    <x v="1"/>
    <n v="3"/>
    <n v="300"/>
    <n v="900"/>
  </r>
  <r>
    <n v="583"/>
    <x v="288"/>
    <x v="582"/>
    <x v="1"/>
    <x v="46"/>
    <x v="2"/>
    <n v="4"/>
    <n v="25"/>
    <n v="100"/>
  </r>
  <r>
    <n v="584"/>
    <x v="15"/>
    <x v="583"/>
    <x v="1"/>
    <x v="15"/>
    <x v="0"/>
    <n v="4"/>
    <n v="50"/>
    <n v="200"/>
  </r>
  <r>
    <n v="585"/>
    <x v="217"/>
    <x v="584"/>
    <x v="1"/>
    <x v="46"/>
    <x v="1"/>
    <n v="1"/>
    <n v="25"/>
    <n v="25"/>
  </r>
  <r>
    <n v="586"/>
    <x v="186"/>
    <x v="585"/>
    <x v="0"/>
    <x v="2"/>
    <x v="2"/>
    <n v="1"/>
    <n v="50"/>
    <n v="50"/>
  </r>
  <r>
    <n v="587"/>
    <x v="276"/>
    <x v="586"/>
    <x v="1"/>
    <x v="30"/>
    <x v="0"/>
    <n v="4"/>
    <n v="300"/>
    <n v="1200"/>
  </r>
  <r>
    <n v="588"/>
    <x v="164"/>
    <x v="587"/>
    <x v="0"/>
    <x v="21"/>
    <x v="2"/>
    <n v="2"/>
    <n v="30"/>
    <n v="60"/>
  </r>
  <r>
    <n v="589"/>
    <x v="22"/>
    <x v="588"/>
    <x v="1"/>
    <x v="32"/>
    <x v="0"/>
    <n v="2"/>
    <n v="500"/>
    <n v="1000"/>
  </r>
  <r>
    <n v="590"/>
    <x v="255"/>
    <x v="589"/>
    <x v="0"/>
    <x v="32"/>
    <x v="1"/>
    <n v="3"/>
    <n v="300"/>
    <n v="900"/>
  </r>
  <r>
    <n v="591"/>
    <x v="2"/>
    <x v="590"/>
    <x v="0"/>
    <x v="45"/>
    <x v="2"/>
    <n v="4"/>
    <n v="25"/>
    <n v="100"/>
  </r>
  <r>
    <n v="592"/>
    <x v="58"/>
    <x v="591"/>
    <x v="1"/>
    <x v="6"/>
    <x v="0"/>
    <n v="4"/>
    <n v="500"/>
    <n v="2000"/>
  </r>
  <r>
    <n v="593"/>
    <x v="4"/>
    <x v="592"/>
    <x v="0"/>
    <x v="10"/>
    <x v="2"/>
    <n v="2"/>
    <n v="30"/>
    <n v="60"/>
  </r>
  <r>
    <n v="594"/>
    <x v="152"/>
    <x v="593"/>
    <x v="1"/>
    <x v="14"/>
    <x v="2"/>
    <n v="2"/>
    <n v="300"/>
    <n v="600"/>
  </r>
  <r>
    <n v="595"/>
    <x v="289"/>
    <x v="594"/>
    <x v="1"/>
    <x v="18"/>
    <x v="1"/>
    <n v="4"/>
    <n v="500"/>
    <n v="2000"/>
  </r>
  <r>
    <n v="596"/>
    <x v="227"/>
    <x v="595"/>
    <x v="1"/>
    <x v="12"/>
    <x v="2"/>
    <n v="1"/>
    <n v="300"/>
    <n v="300"/>
  </r>
  <r>
    <n v="597"/>
    <x v="290"/>
    <x v="596"/>
    <x v="0"/>
    <x v="11"/>
    <x v="0"/>
    <n v="4"/>
    <n v="300"/>
    <n v="1200"/>
  </r>
  <r>
    <n v="598"/>
    <x v="291"/>
    <x v="597"/>
    <x v="0"/>
    <x v="3"/>
    <x v="0"/>
    <n v="4"/>
    <n v="30"/>
    <n v="120"/>
  </r>
  <r>
    <n v="599"/>
    <x v="292"/>
    <x v="598"/>
    <x v="1"/>
    <x v="20"/>
    <x v="0"/>
    <n v="2"/>
    <n v="50"/>
    <n v="100"/>
  </r>
  <r>
    <n v="600"/>
    <x v="293"/>
    <x v="599"/>
    <x v="1"/>
    <x v="42"/>
    <x v="0"/>
    <n v="2"/>
    <n v="500"/>
    <n v="1000"/>
  </r>
  <r>
    <n v="601"/>
    <x v="294"/>
    <x v="600"/>
    <x v="0"/>
    <x v="14"/>
    <x v="1"/>
    <n v="1"/>
    <n v="30"/>
    <n v="30"/>
  </r>
  <r>
    <n v="602"/>
    <x v="204"/>
    <x v="601"/>
    <x v="1"/>
    <x v="29"/>
    <x v="2"/>
    <n v="1"/>
    <n v="300"/>
    <n v="300"/>
  </r>
  <r>
    <n v="603"/>
    <x v="295"/>
    <x v="602"/>
    <x v="1"/>
    <x v="30"/>
    <x v="1"/>
    <n v="3"/>
    <n v="30"/>
    <n v="90"/>
  </r>
  <r>
    <n v="604"/>
    <x v="296"/>
    <x v="603"/>
    <x v="1"/>
    <x v="38"/>
    <x v="2"/>
    <n v="4"/>
    <n v="50"/>
    <n v="200"/>
  </r>
  <r>
    <n v="605"/>
    <x v="104"/>
    <x v="604"/>
    <x v="0"/>
    <x v="3"/>
    <x v="2"/>
    <n v="2"/>
    <n v="500"/>
    <n v="1000"/>
  </r>
  <r>
    <n v="606"/>
    <x v="179"/>
    <x v="605"/>
    <x v="0"/>
    <x v="11"/>
    <x v="2"/>
    <n v="1"/>
    <n v="50"/>
    <n v="50"/>
  </r>
  <r>
    <n v="607"/>
    <x v="255"/>
    <x v="606"/>
    <x v="0"/>
    <x v="31"/>
    <x v="1"/>
    <n v="3"/>
    <n v="25"/>
    <n v="75"/>
  </r>
  <r>
    <n v="608"/>
    <x v="92"/>
    <x v="607"/>
    <x v="1"/>
    <x v="28"/>
    <x v="2"/>
    <n v="3"/>
    <n v="500"/>
    <n v="1500"/>
  </r>
  <r>
    <n v="609"/>
    <x v="80"/>
    <x v="608"/>
    <x v="1"/>
    <x v="16"/>
    <x v="1"/>
    <n v="2"/>
    <n v="50"/>
    <n v="100"/>
  </r>
  <r>
    <n v="610"/>
    <x v="297"/>
    <x v="609"/>
    <x v="1"/>
    <x v="1"/>
    <x v="0"/>
    <n v="2"/>
    <n v="300"/>
    <n v="600"/>
  </r>
  <r>
    <n v="611"/>
    <x v="130"/>
    <x v="610"/>
    <x v="0"/>
    <x v="25"/>
    <x v="0"/>
    <n v="3"/>
    <n v="500"/>
    <n v="1500"/>
  </r>
  <r>
    <n v="612"/>
    <x v="298"/>
    <x v="611"/>
    <x v="1"/>
    <x v="39"/>
    <x v="2"/>
    <n v="1"/>
    <n v="500"/>
    <n v="500"/>
  </r>
  <r>
    <n v="613"/>
    <x v="26"/>
    <x v="612"/>
    <x v="1"/>
    <x v="8"/>
    <x v="1"/>
    <n v="3"/>
    <n v="30"/>
    <n v="90"/>
  </r>
  <r>
    <n v="614"/>
    <x v="258"/>
    <x v="613"/>
    <x v="1"/>
    <x v="23"/>
    <x v="0"/>
    <n v="4"/>
    <n v="300"/>
    <n v="1200"/>
  </r>
  <r>
    <n v="615"/>
    <x v="204"/>
    <x v="614"/>
    <x v="1"/>
    <x v="39"/>
    <x v="1"/>
    <n v="4"/>
    <n v="25"/>
    <n v="100"/>
  </r>
  <r>
    <n v="616"/>
    <x v="299"/>
    <x v="615"/>
    <x v="0"/>
    <x v="41"/>
    <x v="1"/>
    <n v="2"/>
    <n v="50"/>
    <n v="100"/>
  </r>
  <r>
    <n v="617"/>
    <x v="300"/>
    <x v="616"/>
    <x v="0"/>
    <x v="0"/>
    <x v="2"/>
    <n v="1"/>
    <n v="30"/>
    <n v="30"/>
  </r>
  <r>
    <n v="618"/>
    <x v="197"/>
    <x v="617"/>
    <x v="1"/>
    <x v="15"/>
    <x v="0"/>
    <n v="1"/>
    <n v="50"/>
    <n v="50"/>
  </r>
  <r>
    <n v="619"/>
    <x v="81"/>
    <x v="618"/>
    <x v="0"/>
    <x v="16"/>
    <x v="2"/>
    <n v="4"/>
    <n v="25"/>
    <n v="100"/>
  </r>
  <r>
    <n v="620"/>
    <x v="193"/>
    <x v="619"/>
    <x v="0"/>
    <x v="7"/>
    <x v="2"/>
    <n v="3"/>
    <n v="25"/>
    <n v="75"/>
  </r>
  <r>
    <n v="621"/>
    <x v="301"/>
    <x v="620"/>
    <x v="1"/>
    <x v="30"/>
    <x v="0"/>
    <n v="2"/>
    <n v="500"/>
    <n v="1000"/>
  </r>
  <r>
    <n v="622"/>
    <x v="290"/>
    <x v="621"/>
    <x v="1"/>
    <x v="19"/>
    <x v="0"/>
    <n v="3"/>
    <n v="25"/>
    <n v="75"/>
  </r>
  <r>
    <n v="623"/>
    <x v="239"/>
    <x v="622"/>
    <x v="0"/>
    <x v="0"/>
    <x v="1"/>
    <n v="3"/>
    <n v="50"/>
    <n v="150"/>
  </r>
  <r>
    <n v="624"/>
    <x v="300"/>
    <x v="623"/>
    <x v="1"/>
    <x v="0"/>
    <x v="0"/>
    <n v="3"/>
    <n v="300"/>
    <n v="900"/>
  </r>
  <r>
    <n v="625"/>
    <x v="236"/>
    <x v="624"/>
    <x v="0"/>
    <x v="33"/>
    <x v="1"/>
    <n v="1"/>
    <n v="300"/>
    <n v="300"/>
  </r>
  <r>
    <n v="626"/>
    <x v="136"/>
    <x v="625"/>
    <x v="1"/>
    <x v="1"/>
    <x v="1"/>
    <n v="4"/>
    <n v="500"/>
    <n v="2000"/>
  </r>
  <r>
    <n v="627"/>
    <x v="257"/>
    <x v="626"/>
    <x v="0"/>
    <x v="35"/>
    <x v="1"/>
    <n v="1"/>
    <n v="50"/>
    <n v="50"/>
  </r>
  <r>
    <n v="628"/>
    <x v="215"/>
    <x v="627"/>
    <x v="1"/>
    <x v="14"/>
    <x v="0"/>
    <n v="4"/>
    <n v="50"/>
    <n v="200"/>
  </r>
  <r>
    <n v="629"/>
    <x v="302"/>
    <x v="628"/>
    <x v="0"/>
    <x v="17"/>
    <x v="2"/>
    <n v="2"/>
    <n v="25"/>
    <n v="50"/>
  </r>
  <r>
    <n v="630"/>
    <x v="196"/>
    <x v="629"/>
    <x v="0"/>
    <x v="13"/>
    <x v="1"/>
    <n v="2"/>
    <n v="50"/>
    <n v="100"/>
  </r>
  <r>
    <n v="631"/>
    <x v="235"/>
    <x v="630"/>
    <x v="0"/>
    <x v="37"/>
    <x v="2"/>
    <n v="3"/>
    <n v="30"/>
    <n v="90"/>
  </r>
  <r>
    <n v="632"/>
    <x v="18"/>
    <x v="631"/>
    <x v="1"/>
    <x v="1"/>
    <x v="2"/>
    <n v="4"/>
    <n v="25"/>
    <n v="100"/>
  </r>
  <r>
    <n v="633"/>
    <x v="252"/>
    <x v="632"/>
    <x v="0"/>
    <x v="23"/>
    <x v="0"/>
    <n v="4"/>
    <n v="30"/>
    <n v="120"/>
  </r>
  <r>
    <n v="634"/>
    <x v="283"/>
    <x v="633"/>
    <x v="0"/>
    <x v="43"/>
    <x v="2"/>
    <n v="4"/>
    <n v="500"/>
    <n v="2000"/>
  </r>
  <r>
    <n v="635"/>
    <x v="303"/>
    <x v="634"/>
    <x v="1"/>
    <x v="7"/>
    <x v="2"/>
    <n v="3"/>
    <n v="300"/>
    <n v="900"/>
  </r>
  <r>
    <n v="636"/>
    <x v="31"/>
    <x v="635"/>
    <x v="1"/>
    <x v="34"/>
    <x v="0"/>
    <n v="3"/>
    <n v="500"/>
    <n v="1500"/>
  </r>
  <r>
    <n v="637"/>
    <x v="152"/>
    <x v="636"/>
    <x v="0"/>
    <x v="22"/>
    <x v="1"/>
    <n v="2"/>
    <n v="300"/>
    <n v="600"/>
  </r>
  <r>
    <n v="638"/>
    <x v="304"/>
    <x v="637"/>
    <x v="0"/>
    <x v="6"/>
    <x v="2"/>
    <n v="1"/>
    <n v="500"/>
    <n v="500"/>
  </r>
  <r>
    <n v="639"/>
    <x v="305"/>
    <x v="638"/>
    <x v="1"/>
    <x v="17"/>
    <x v="0"/>
    <n v="4"/>
    <n v="50"/>
    <n v="200"/>
  </r>
  <r>
    <n v="640"/>
    <x v="98"/>
    <x v="639"/>
    <x v="1"/>
    <x v="25"/>
    <x v="2"/>
    <n v="4"/>
    <n v="30"/>
    <n v="120"/>
  </r>
  <r>
    <n v="641"/>
    <x v="250"/>
    <x v="640"/>
    <x v="1"/>
    <x v="30"/>
    <x v="2"/>
    <n v="1"/>
    <n v="300"/>
    <n v="300"/>
  </r>
  <r>
    <n v="642"/>
    <x v="247"/>
    <x v="641"/>
    <x v="1"/>
    <x v="31"/>
    <x v="1"/>
    <n v="4"/>
    <n v="25"/>
    <n v="100"/>
  </r>
  <r>
    <n v="643"/>
    <x v="272"/>
    <x v="642"/>
    <x v="1"/>
    <x v="20"/>
    <x v="2"/>
    <n v="3"/>
    <n v="30"/>
    <n v="90"/>
  </r>
  <r>
    <n v="644"/>
    <x v="147"/>
    <x v="643"/>
    <x v="0"/>
    <x v="9"/>
    <x v="0"/>
    <n v="3"/>
    <n v="25"/>
    <n v="75"/>
  </r>
  <r>
    <n v="645"/>
    <x v="131"/>
    <x v="644"/>
    <x v="1"/>
    <x v="10"/>
    <x v="2"/>
    <n v="4"/>
    <n v="30"/>
    <n v="120"/>
  </r>
  <r>
    <n v="646"/>
    <x v="143"/>
    <x v="645"/>
    <x v="0"/>
    <x v="21"/>
    <x v="1"/>
    <n v="3"/>
    <n v="30"/>
    <n v="90"/>
  </r>
  <r>
    <n v="647"/>
    <x v="3"/>
    <x v="646"/>
    <x v="0"/>
    <x v="42"/>
    <x v="1"/>
    <n v="3"/>
    <n v="500"/>
    <n v="1500"/>
  </r>
  <r>
    <n v="648"/>
    <x v="306"/>
    <x v="647"/>
    <x v="0"/>
    <x v="45"/>
    <x v="0"/>
    <n v="4"/>
    <n v="300"/>
    <n v="1200"/>
  </r>
  <r>
    <n v="649"/>
    <x v="307"/>
    <x v="648"/>
    <x v="1"/>
    <x v="26"/>
    <x v="1"/>
    <n v="2"/>
    <n v="300"/>
    <n v="600"/>
  </r>
  <r>
    <n v="650"/>
    <x v="158"/>
    <x v="649"/>
    <x v="0"/>
    <x v="28"/>
    <x v="2"/>
    <n v="1"/>
    <n v="30"/>
    <n v="30"/>
  </r>
  <r>
    <n v="651"/>
    <x v="203"/>
    <x v="650"/>
    <x v="0"/>
    <x v="25"/>
    <x v="1"/>
    <n v="3"/>
    <n v="50"/>
    <n v="150"/>
  </r>
  <r>
    <n v="652"/>
    <x v="217"/>
    <x v="651"/>
    <x v="1"/>
    <x v="0"/>
    <x v="0"/>
    <n v="2"/>
    <n v="50"/>
    <n v="100"/>
  </r>
  <r>
    <n v="653"/>
    <x v="241"/>
    <x v="652"/>
    <x v="0"/>
    <x v="31"/>
    <x v="1"/>
    <n v="3"/>
    <n v="25"/>
    <n v="75"/>
  </r>
  <r>
    <n v="654"/>
    <x v="288"/>
    <x v="653"/>
    <x v="0"/>
    <x v="13"/>
    <x v="1"/>
    <n v="3"/>
    <n v="25"/>
    <n v="75"/>
  </r>
  <r>
    <n v="655"/>
    <x v="308"/>
    <x v="654"/>
    <x v="1"/>
    <x v="28"/>
    <x v="1"/>
    <n v="1"/>
    <n v="500"/>
    <n v="500"/>
  </r>
  <r>
    <n v="656"/>
    <x v="135"/>
    <x v="655"/>
    <x v="0"/>
    <x v="38"/>
    <x v="0"/>
    <n v="3"/>
    <n v="30"/>
    <n v="90"/>
  </r>
  <r>
    <n v="657"/>
    <x v="213"/>
    <x v="656"/>
    <x v="0"/>
    <x v="30"/>
    <x v="1"/>
    <n v="1"/>
    <n v="25"/>
    <n v="25"/>
  </r>
  <r>
    <n v="658"/>
    <x v="105"/>
    <x v="657"/>
    <x v="0"/>
    <x v="42"/>
    <x v="1"/>
    <n v="1"/>
    <n v="25"/>
    <n v="25"/>
  </r>
  <r>
    <n v="659"/>
    <x v="309"/>
    <x v="658"/>
    <x v="1"/>
    <x v="23"/>
    <x v="2"/>
    <n v="1"/>
    <n v="30"/>
    <n v="30"/>
  </r>
  <r>
    <n v="660"/>
    <x v="310"/>
    <x v="659"/>
    <x v="1"/>
    <x v="21"/>
    <x v="0"/>
    <n v="2"/>
    <n v="500"/>
    <n v="1000"/>
  </r>
  <r>
    <n v="661"/>
    <x v="295"/>
    <x v="660"/>
    <x v="1"/>
    <x v="24"/>
    <x v="1"/>
    <n v="4"/>
    <n v="25"/>
    <n v="100"/>
  </r>
  <r>
    <n v="662"/>
    <x v="311"/>
    <x v="661"/>
    <x v="0"/>
    <x v="27"/>
    <x v="0"/>
    <n v="2"/>
    <n v="500"/>
    <n v="1000"/>
  </r>
  <r>
    <n v="663"/>
    <x v="111"/>
    <x v="662"/>
    <x v="0"/>
    <x v="9"/>
    <x v="1"/>
    <n v="4"/>
    <n v="300"/>
    <n v="1200"/>
  </r>
  <r>
    <n v="664"/>
    <x v="251"/>
    <x v="663"/>
    <x v="1"/>
    <x v="24"/>
    <x v="1"/>
    <n v="4"/>
    <n v="500"/>
    <n v="2000"/>
  </r>
  <r>
    <n v="665"/>
    <x v="175"/>
    <x v="664"/>
    <x v="0"/>
    <x v="35"/>
    <x v="1"/>
    <n v="1"/>
    <n v="50"/>
    <n v="50"/>
  </r>
  <r>
    <n v="666"/>
    <x v="114"/>
    <x v="665"/>
    <x v="0"/>
    <x v="25"/>
    <x v="2"/>
    <n v="3"/>
    <n v="50"/>
    <n v="150"/>
  </r>
  <r>
    <n v="667"/>
    <x v="291"/>
    <x v="666"/>
    <x v="1"/>
    <x v="38"/>
    <x v="2"/>
    <n v="1"/>
    <n v="500"/>
    <n v="500"/>
  </r>
  <r>
    <n v="668"/>
    <x v="180"/>
    <x v="667"/>
    <x v="1"/>
    <x v="17"/>
    <x v="2"/>
    <n v="3"/>
    <n v="50"/>
    <n v="150"/>
  </r>
  <r>
    <n v="669"/>
    <x v="171"/>
    <x v="668"/>
    <x v="0"/>
    <x v="46"/>
    <x v="0"/>
    <n v="4"/>
    <n v="300"/>
    <n v="1200"/>
  </r>
  <r>
    <n v="670"/>
    <x v="209"/>
    <x v="669"/>
    <x v="0"/>
    <x v="15"/>
    <x v="0"/>
    <n v="1"/>
    <n v="30"/>
    <n v="30"/>
  </r>
  <r>
    <n v="671"/>
    <x v="286"/>
    <x v="670"/>
    <x v="0"/>
    <x v="17"/>
    <x v="2"/>
    <n v="3"/>
    <n v="50"/>
    <n v="150"/>
  </r>
  <r>
    <n v="672"/>
    <x v="291"/>
    <x v="671"/>
    <x v="1"/>
    <x v="0"/>
    <x v="0"/>
    <n v="2"/>
    <n v="50"/>
    <n v="100"/>
  </r>
  <r>
    <n v="673"/>
    <x v="190"/>
    <x v="672"/>
    <x v="1"/>
    <x v="22"/>
    <x v="1"/>
    <n v="3"/>
    <n v="500"/>
    <n v="1500"/>
  </r>
  <r>
    <n v="674"/>
    <x v="312"/>
    <x v="673"/>
    <x v="1"/>
    <x v="21"/>
    <x v="1"/>
    <n v="1"/>
    <n v="300"/>
    <n v="300"/>
  </r>
  <r>
    <n v="675"/>
    <x v="279"/>
    <x v="674"/>
    <x v="1"/>
    <x v="5"/>
    <x v="1"/>
    <n v="2"/>
    <n v="30"/>
    <n v="60"/>
  </r>
  <r>
    <n v="676"/>
    <x v="202"/>
    <x v="675"/>
    <x v="0"/>
    <x v="7"/>
    <x v="2"/>
    <n v="3"/>
    <n v="500"/>
    <n v="1500"/>
  </r>
  <r>
    <n v="677"/>
    <x v="101"/>
    <x v="676"/>
    <x v="1"/>
    <x v="14"/>
    <x v="0"/>
    <n v="3"/>
    <n v="500"/>
    <n v="1500"/>
  </r>
  <r>
    <n v="678"/>
    <x v="204"/>
    <x v="677"/>
    <x v="1"/>
    <x v="43"/>
    <x v="2"/>
    <n v="3"/>
    <n v="300"/>
    <n v="900"/>
  </r>
  <r>
    <n v="679"/>
    <x v="166"/>
    <x v="678"/>
    <x v="1"/>
    <x v="18"/>
    <x v="0"/>
    <n v="3"/>
    <n v="30"/>
    <n v="90"/>
  </r>
  <r>
    <n v="680"/>
    <x v="293"/>
    <x v="679"/>
    <x v="1"/>
    <x v="45"/>
    <x v="1"/>
    <n v="3"/>
    <n v="300"/>
    <n v="900"/>
  </r>
  <r>
    <n v="681"/>
    <x v="37"/>
    <x v="680"/>
    <x v="1"/>
    <x v="22"/>
    <x v="2"/>
    <n v="2"/>
    <n v="30"/>
    <n v="60"/>
  </r>
  <r>
    <n v="682"/>
    <x v="211"/>
    <x v="681"/>
    <x v="0"/>
    <x v="6"/>
    <x v="0"/>
    <n v="4"/>
    <n v="300"/>
    <n v="1200"/>
  </r>
  <r>
    <n v="683"/>
    <x v="30"/>
    <x v="682"/>
    <x v="0"/>
    <x v="21"/>
    <x v="0"/>
    <n v="2"/>
    <n v="500"/>
    <n v="1000"/>
  </r>
  <r>
    <n v="684"/>
    <x v="313"/>
    <x v="683"/>
    <x v="1"/>
    <x v="20"/>
    <x v="1"/>
    <n v="2"/>
    <n v="500"/>
    <n v="1000"/>
  </r>
  <r>
    <n v="685"/>
    <x v="132"/>
    <x v="684"/>
    <x v="0"/>
    <x v="35"/>
    <x v="2"/>
    <n v="2"/>
    <n v="25"/>
    <n v="50"/>
  </r>
  <r>
    <n v="686"/>
    <x v="202"/>
    <x v="685"/>
    <x v="1"/>
    <x v="20"/>
    <x v="2"/>
    <n v="4"/>
    <n v="50"/>
    <n v="200"/>
  </r>
  <r>
    <n v="687"/>
    <x v="25"/>
    <x v="686"/>
    <x v="1"/>
    <x v="45"/>
    <x v="2"/>
    <n v="1"/>
    <n v="300"/>
    <n v="300"/>
  </r>
  <r>
    <n v="688"/>
    <x v="99"/>
    <x v="687"/>
    <x v="0"/>
    <x v="37"/>
    <x v="1"/>
    <n v="4"/>
    <n v="25"/>
    <n v="100"/>
  </r>
  <r>
    <n v="689"/>
    <x v="9"/>
    <x v="688"/>
    <x v="0"/>
    <x v="35"/>
    <x v="2"/>
    <n v="2"/>
    <n v="50"/>
    <n v="100"/>
  </r>
  <r>
    <n v="690"/>
    <x v="19"/>
    <x v="689"/>
    <x v="1"/>
    <x v="8"/>
    <x v="1"/>
    <n v="3"/>
    <n v="300"/>
    <n v="900"/>
  </r>
  <r>
    <n v="691"/>
    <x v="26"/>
    <x v="690"/>
    <x v="1"/>
    <x v="25"/>
    <x v="1"/>
    <n v="3"/>
    <n v="30"/>
    <n v="90"/>
  </r>
  <r>
    <n v="692"/>
    <x v="206"/>
    <x v="691"/>
    <x v="1"/>
    <x v="12"/>
    <x v="1"/>
    <n v="2"/>
    <n v="50"/>
    <n v="100"/>
  </r>
  <r>
    <n v="693"/>
    <x v="26"/>
    <x v="692"/>
    <x v="0"/>
    <x v="41"/>
    <x v="0"/>
    <n v="3"/>
    <n v="500"/>
    <n v="1500"/>
  </r>
  <r>
    <n v="694"/>
    <x v="241"/>
    <x v="693"/>
    <x v="1"/>
    <x v="23"/>
    <x v="2"/>
    <n v="2"/>
    <n v="25"/>
    <n v="50"/>
  </r>
  <r>
    <n v="695"/>
    <x v="269"/>
    <x v="694"/>
    <x v="1"/>
    <x v="11"/>
    <x v="2"/>
    <n v="3"/>
    <n v="50"/>
    <n v="150"/>
  </r>
  <r>
    <n v="696"/>
    <x v="147"/>
    <x v="695"/>
    <x v="1"/>
    <x v="2"/>
    <x v="1"/>
    <n v="4"/>
    <n v="50"/>
    <n v="200"/>
  </r>
  <r>
    <n v="697"/>
    <x v="267"/>
    <x v="696"/>
    <x v="0"/>
    <x v="45"/>
    <x v="1"/>
    <n v="1"/>
    <n v="500"/>
    <n v="500"/>
  </r>
  <r>
    <n v="698"/>
    <x v="202"/>
    <x v="697"/>
    <x v="1"/>
    <x v="12"/>
    <x v="2"/>
    <n v="1"/>
    <n v="300"/>
    <n v="300"/>
  </r>
  <r>
    <n v="699"/>
    <x v="36"/>
    <x v="698"/>
    <x v="1"/>
    <x v="3"/>
    <x v="1"/>
    <n v="4"/>
    <n v="30"/>
    <n v="120"/>
  </r>
  <r>
    <n v="700"/>
    <x v="174"/>
    <x v="699"/>
    <x v="0"/>
    <x v="32"/>
    <x v="2"/>
    <n v="4"/>
    <n v="500"/>
    <n v="2000"/>
  </r>
  <r>
    <n v="701"/>
    <x v="266"/>
    <x v="700"/>
    <x v="1"/>
    <x v="8"/>
    <x v="0"/>
    <n v="2"/>
    <n v="30"/>
    <n v="60"/>
  </r>
  <r>
    <n v="702"/>
    <x v="282"/>
    <x v="701"/>
    <x v="1"/>
    <x v="43"/>
    <x v="1"/>
    <n v="2"/>
    <n v="300"/>
    <n v="600"/>
  </r>
  <r>
    <n v="703"/>
    <x v="154"/>
    <x v="702"/>
    <x v="0"/>
    <x v="0"/>
    <x v="2"/>
    <n v="2"/>
    <n v="50"/>
    <n v="100"/>
  </r>
  <r>
    <n v="704"/>
    <x v="117"/>
    <x v="703"/>
    <x v="1"/>
    <x v="17"/>
    <x v="1"/>
    <n v="3"/>
    <n v="30"/>
    <n v="90"/>
  </r>
  <r>
    <n v="705"/>
    <x v="150"/>
    <x v="704"/>
    <x v="0"/>
    <x v="43"/>
    <x v="2"/>
    <n v="2"/>
    <n v="25"/>
    <n v="50"/>
  </r>
  <r>
    <n v="706"/>
    <x v="229"/>
    <x v="705"/>
    <x v="0"/>
    <x v="25"/>
    <x v="2"/>
    <n v="4"/>
    <n v="25"/>
    <n v="100"/>
  </r>
  <r>
    <n v="707"/>
    <x v="77"/>
    <x v="706"/>
    <x v="1"/>
    <x v="1"/>
    <x v="1"/>
    <n v="1"/>
    <n v="500"/>
    <n v="500"/>
  </r>
  <r>
    <n v="708"/>
    <x v="20"/>
    <x v="707"/>
    <x v="1"/>
    <x v="22"/>
    <x v="0"/>
    <n v="3"/>
    <n v="300"/>
    <n v="900"/>
  </r>
  <r>
    <n v="709"/>
    <x v="314"/>
    <x v="708"/>
    <x v="1"/>
    <x v="14"/>
    <x v="2"/>
    <n v="2"/>
    <n v="500"/>
    <n v="1000"/>
  </r>
  <r>
    <n v="710"/>
    <x v="315"/>
    <x v="709"/>
    <x v="1"/>
    <x v="1"/>
    <x v="2"/>
    <n v="3"/>
    <n v="500"/>
    <n v="1500"/>
  </r>
  <r>
    <n v="711"/>
    <x v="230"/>
    <x v="710"/>
    <x v="0"/>
    <x v="1"/>
    <x v="2"/>
    <n v="3"/>
    <n v="500"/>
    <n v="1500"/>
  </r>
  <r>
    <n v="712"/>
    <x v="237"/>
    <x v="711"/>
    <x v="1"/>
    <x v="35"/>
    <x v="0"/>
    <n v="2"/>
    <n v="25"/>
    <n v="50"/>
  </r>
  <r>
    <n v="713"/>
    <x v="20"/>
    <x v="712"/>
    <x v="0"/>
    <x v="0"/>
    <x v="0"/>
    <n v="3"/>
    <n v="25"/>
    <n v="75"/>
  </r>
  <r>
    <n v="714"/>
    <x v="316"/>
    <x v="713"/>
    <x v="1"/>
    <x v="18"/>
    <x v="1"/>
    <n v="1"/>
    <n v="500"/>
    <n v="500"/>
  </r>
  <r>
    <n v="715"/>
    <x v="95"/>
    <x v="714"/>
    <x v="1"/>
    <x v="13"/>
    <x v="0"/>
    <n v="4"/>
    <n v="25"/>
    <n v="100"/>
  </r>
  <r>
    <n v="716"/>
    <x v="102"/>
    <x v="715"/>
    <x v="1"/>
    <x v="43"/>
    <x v="1"/>
    <n v="4"/>
    <n v="300"/>
    <n v="1200"/>
  </r>
  <r>
    <n v="717"/>
    <x v="317"/>
    <x v="716"/>
    <x v="0"/>
    <x v="35"/>
    <x v="1"/>
    <n v="1"/>
    <n v="500"/>
    <n v="500"/>
  </r>
  <r>
    <n v="718"/>
    <x v="78"/>
    <x v="717"/>
    <x v="1"/>
    <x v="42"/>
    <x v="0"/>
    <n v="3"/>
    <n v="25"/>
    <n v="75"/>
  </r>
  <r>
    <n v="719"/>
    <x v="194"/>
    <x v="718"/>
    <x v="1"/>
    <x v="13"/>
    <x v="1"/>
    <n v="2"/>
    <n v="30"/>
    <n v="60"/>
  </r>
  <r>
    <n v="720"/>
    <x v="197"/>
    <x v="719"/>
    <x v="1"/>
    <x v="37"/>
    <x v="0"/>
    <n v="3"/>
    <n v="500"/>
    <n v="1500"/>
  </r>
  <r>
    <n v="721"/>
    <x v="224"/>
    <x v="720"/>
    <x v="1"/>
    <x v="8"/>
    <x v="1"/>
    <n v="1"/>
    <n v="500"/>
    <n v="500"/>
  </r>
  <r>
    <n v="722"/>
    <x v="37"/>
    <x v="721"/>
    <x v="0"/>
    <x v="29"/>
    <x v="0"/>
    <n v="3"/>
    <n v="300"/>
    <n v="900"/>
  </r>
  <r>
    <n v="723"/>
    <x v="278"/>
    <x v="722"/>
    <x v="1"/>
    <x v="31"/>
    <x v="0"/>
    <n v="4"/>
    <n v="50"/>
    <n v="200"/>
  </r>
  <r>
    <n v="724"/>
    <x v="90"/>
    <x v="723"/>
    <x v="0"/>
    <x v="39"/>
    <x v="1"/>
    <n v="3"/>
    <n v="50"/>
    <n v="150"/>
  </r>
  <r>
    <n v="725"/>
    <x v="63"/>
    <x v="724"/>
    <x v="0"/>
    <x v="39"/>
    <x v="2"/>
    <n v="1"/>
    <n v="300"/>
    <n v="300"/>
  </r>
  <r>
    <n v="726"/>
    <x v="278"/>
    <x v="725"/>
    <x v="0"/>
    <x v="16"/>
    <x v="1"/>
    <n v="4"/>
    <n v="300"/>
    <n v="1200"/>
  </r>
  <r>
    <n v="727"/>
    <x v="36"/>
    <x v="726"/>
    <x v="0"/>
    <x v="28"/>
    <x v="0"/>
    <n v="3"/>
    <n v="300"/>
    <n v="900"/>
  </r>
  <r>
    <n v="728"/>
    <x v="37"/>
    <x v="727"/>
    <x v="0"/>
    <x v="25"/>
    <x v="2"/>
    <n v="3"/>
    <n v="50"/>
    <n v="150"/>
  </r>
  <r>
    <n v="729"/>
    <x v="29"/>
    <x v="728"/>
    <x v="0"/>
    <x v="38"/>
    <x v="1"/>
    <n v="4"/>
    <n v="300"/>
    <n v="1200"/>
  </r>
  <r>
    <n v="730"/>
    <x v="279"/>
    <x v="729"/>
    <x v="1"/>
    <x v="32"/>
    <x v="1"/>
    <n v="2"/>
    <n v="25"/>
    <n v="50"/>
  </r>
  <r>
    <n v="731"/>
    <x v="318"/>
    <x v="730"/>
    <x v="0"/>
    <x v="31"/>
    <x v="1"/>
    <n v="4"/>
    <n v="500"/>
    <n v="2000"/>
  </r>
  <r>
    <n v="732"/>
    <x v="213"/>
    <x v="731"/>
    <x v="0"/>
    <x v="39"/>
    <x v="2"/>
    <n v="2"/>
    <n v="500"/>
    <n v="1000"/>
  </r>
  <r>
    <n v="733"/>
    <x v="261"/>
    <x v="732"/>
    <x v="0"/>
    <x v="0"/>
    <x v="0"/>
    <n v="1"/>
    <n v="30"/>
    <n v="30"/>
  </r>
  <r>
    <n v="734"/>
    <x v="141"/>
    <x v="733"/>
    <x v="1"/>
    <x v="15"/>
    <x v="1"/>
    <n v="1"/>
    <n v="30"/>
    <n v="30"/>
  </r>
  <r>
    <n v="735"/>
    <x v="135"/>
    <x v="734"/>
    <x v="1"/>
    <x v="12"/>
    <x v="1"/>
    <n v="4"/>
    <n v="500"/>
    <n v="2000"/>
  </r>
  <r>
    <n v="736"/>
    <x v="246"/>
    <x v="735"/>
    <x v="0"/>
    <x v="38"/>
    <x v="1"/>
    <n v="4"/>
    <n v="25"/>
    <n v="100"/>
  </r>
  <r>
    <n v="737"/>
    <x v="263"/>
    <x v="736"/>
    <x v="1"/>
    <x v="44"/>
    <x v="1"/>
    <n v="1"/>
    <n v="50"/>
    <n v="50"/>
  </r>
  <r>
    <n v="738"/>
    <x v="5"/>
    <x v="737"/>
    <x v="0"/>
    <x v="41"/>
    <x v="1"/>
    <n v="2"/>
    <n v="50"/>
    <n v="100"/>
  </r>
  <r>
    <n v="739"/>
    <x v="23"/>
    <x v="738"/>
    <x v="0"/>
    <x v="32"/>
    <x v="0"/>
    <n v="1"/>
    <n v="25"/>
    <n v="25"/>
  </r>
  <r>
    <n v="740"/>
    <x v="57"/>
    <x v="739"/>
    <x v="1"/>
    <x v="36"/>
    <x v="0"/>
    <n v="4"/>
    <n v="50"/>
    <n v="200"/>
  </r>
  <r>
    <n v="741"/>
    <x v="198"/>
    <x v="740"/>
    <x v="0"/>
    <x v="27"/>
    <x v="1"/>
    <n v="1"/>
    <n v="300"/>
    <n v="300"/>
  </r>
  <r>
    <n v="742"/>
    <x v="219"/>
    <x v="741"/>
    <x v="1"/>
    <x v="21"/>
    <x v="2"/>
    <n v="4"/>
    <n v="500"/>
    <n v="2000"/>
  </r>
  <r>
    <n v="743"/>
    <x v="14"/>
    <x v="742"/>
    <x v="1"/>
    <x v="0"/>
    <x v="0"/>
    <n v="4"/>
    <n v="500"/>
    <n v="2000"/>
  </r>
  <r>
    <n v="744"/>
    <x v="98"/>
    <x v="743"/>
    <x v="0"/>
    <x v="30"/>
    <x v="2"/>
    <n v="1"/>
    <n v="25"/>
    <n v="25"/>
  </r>
  <r>
    <n v="745"/>
    <x v="157"/>
    <x v="744"/>
    <x v="0"/>
    <x v="31"/>
    <x v="0"/>
    <n v="2"/>
    <n v="50"/>
    <n v="100"/>
  </r>
  <r>
    <n v="746"/>
    <x v="166"/>
    <x v="745"/>
    <x v="1"/>
    <x v="44"/>
    <x v="1"/>
    <n v="3"/>
    <n v="30"/>
    <n v="90"/>
  </r>
  <r>
    <n v="747"/>
    <x v="229"/>
    <x v="746"/>
    <x v="0"/>
    <x v="9"/>
    <x v="0"/>
    <n v="1"/>
    <n v="30"/>
    <n v="30"/>
  </r>
  <r>
    <n v="748"/>
    <x v="111"/>
    <x v="747"/>
    <x v="0"/>
    <x v="36"/>
    <x v="1"/>
    <n v="3"/>
    <n v="50"/>
    <n v="150"/>
  </r>
  <r>
    <n v="749"/>
    <x v="143"/>
    <x v="748"/>
    <x v="0"/>
    <x v="13"/>
    <x v="0"/>
    <n v="1"/>
    <n v="30"/>
    <n v="30"/>
  </r>
  <r>
    <n v="750"/>
    <x v="149"/>
    <x v="749"/>
    <x v="1"/>
    <x v="10"/>
    <x v="1"/>
    <n v="3"/>
    <n v="25"/>
    <n v="75"/>
  </r>
  <r>
    <n v="751"/>
    <x v="178"/>
    <x v="750"/>
    <x v="1"/>
    <x v="13"/>
    <x v="1"/>
    <n v="2"/>
    <n v="25"/>
    <n v="50"/>
  </r>
  <r>
    <n v="752"/>
    <x v="174"/>
    <x v="751"/>
    <x v="0"/>
    <x v="38"/>
    <x v="1"/>
    <n v="2"/>
    <n v="50"/>
    <n v="100"/>
  </r>
  <r>
    <n v="753"/>
    <x v="122"/>
    <x v="752"/>
    <x v="1"/>
    <x v="40"/>
    <x v="1"/>
    <n v="1"/>
    <n v="30"/>
    <n v="30"/>
  </r>
  <r>
    <n v="754"/>
    <x v="230"/>
    <x v="753"/>
    <x v="1"/>
    <x v="22"/>
    <x v="2"/>
    <n v="4"/>
    <n v="25"/>
    <n v="100"/>
  </r>
  <r>
    <n v="755"/>
    <x v="16"/>
    <x v="754"/>
    <x v="1"/>
    <x v="26"/>
    <x v="1"/>
    <n v="3"/>
    <n v="25"/>
    <n v="75"/>
  </r>
  <r>
    <n v="756"/>
    <x v="286"/>
    <x v="755"/>
    <x v="1"/>
    <x v="17"/>
    <x v="2"/>
    <n v="4"/>
    <n v="300"/>
    <n v="1200"/>
  </r>
  <r>
    <n v="757"/>
    <x v="319"/>
    <x v="756"/>
    <x v="1"/>
    <x v="22"/>
    <x v="2"/>
    <n v="4"/>
    <n v="300"/>
    <n v="1200"/>
  </r>
  <r>
    <n v="758"/>
    <x v="320"/>
    <x v="757"/>
    <x v="0"/>
    <x v="12"/>
    <x v="1"/>
    <n v="4"/>
    <n v="25"/>
    <n v="100"/>
  </r>
  <r>
    <n v="759"/>
    <x v="321"/>
    <x v="758"/>
    <x v="0"/>
    <x v="19"/>
    <x v="2"/>
    <n v="2"/>
    <n v="50"/>
    <n v="100"/>
  </r>
  <r>
    <n v="760"/>
    <x v="200"/>
    <x v="759"/>
    <x v="0"/>
    <x v="15"/>
    <x v="0"/>
    <n v="1"/>
    <n v="500"/>
    <n v="500"/>
  </r>
  <r>
    <n v="761"/>
    <x v="155"/>
    <x v="760"/>
    <x v="1"/>
    <x v="44"/>
    <x v="1"/>
    <n v="1"/>
    <n v="500"/>
    <n v="500"/>
  </r>
  <r>
    <n v="762"/>
    <x v="155"/>
    <x v="761"/>
    <x v="1"/>
    <x v="46"/>
    <x v="2"/>
    <n v="2"/>
    <n v="25"/>
    <n v="50"/>
  </r>
  <r>
    <n v="763"/>
    <x v="122"/>
    <x v="762"/>
    <x v="0"/>
    <x v="0"/>
    <x v="1"/>
    <n v="2"/>
    <n v="25"/>
    <n v="50"/>
  </r>
  <r>
    <n v="764"/>
    <x v="66"/>
    <x v="763"/>
    <x v="1"/>
    <x v="30"/>
    <x v="1"/>
    <n v="1"/>
    <n v="25"/>
    <n v="25"/>
  </r>
  <r>
    <n v="765"/>
    <x v="159"/>
    <x v="764"/>
    <x v="0"/>
    <x v="22"/>
    <x v="1"/>
    <n v="4"/>
    <n v="50"/>
    <n v="200"/>
  </r>
  <r>
    <n v="766"/>
    <x v="192"/>
    <x v="765"/>
    <x v="0"/>
    <x v="21"/>
    <x v="2"/>
    <n v="3"/>
    <n v="300"/>
    <n v="900"/>
  </r>
  <r>
    <n v="767"/>
    <x v="208"/>
    <x v="766"/>
    <x v="0"/>
    <x v="23"/>
    <x v="0"/>
    <n v="3"/>
    <n v="25"/>
    <n v="75"/>
  </r>
  <r>
    <n v="768"/>
    <x v="20"/>
    <x v="767"/>
    <x v="1"/>
    <x v="46"/>
    <x v="0"/>
    <n v="3"/>
    <n v="25"/>
    <n v="75"/>
  </r>
  <r>
    <n v="769"/>
    <x v="159"/>
    <x v="768"/>
    <x v="1"/>
    <x v="33"/>
    <x v="2"/>
    <n v="4"/>
    <n v="30"/>
    <n v="120"/>
  </r>
  <r>
    <n v="770"/>
    <x v="293"/>
    <x v="769"/>
    <x v="0"/>
    <x v="40"/>
    <x v="1"/>
    <n v="1"/>
    <n v="50"/>
    <n v="50"/>
  </r>
  <r>
    <n v="771"/>
    <x v="8"/>
    <x v="770"/>
    <x v="0"/>
    <x v="46"/>
    <x v="2"/>
    <n v="2"/>
    <n v="25"/>
    <n v="50"/>
  </r>
  <r>
    <n v="772"/>
    <x v="322"/>
    <x v="771"/>
    <x v="0"/>
    <x v="1"/>
    <x v="2"/>
    <n v="1"/>
    <n v="30"/>
    <n v="30"/>
  </r>
  <r>
    <n v="773"/>
    <x v="323"/>
    <x v="772"/>
    <x v="0"/>
    <x v="36"/>
    <x v="2"/>
    <n v="4"/>
    <n v="500"/>
    <n v="2000"/>
  </r>
  <r>
    <n v="774"/>
    <x v="22"/>
    <x v="773"/>
    <x v="1"/>
    <x v="30"/>
    <x v="1"/>
    <n v="2"/>
    <n v="25"/>
    <n v="50"/>
  </r>
  <r>
    <n v="775"/>
    <x v="195"/>
    <x v="774"/>
    <x v="1"/>
    <x v="6"/>
    <x v="2"/>
    <n v="4"/>
    <n v="25"/>
    <n v="100"/>
  </r>
  <r>
    <n v="776"/>
    <x v="315"/>
    <x v="775"/>
    <x v="0"/>
    <x v="10"/>
    <x v="1"/>
    <n v="3"/>
    <n v="30"/>
    <n v="90"/>
  </r>
  <r>
    <n v="777"/>
    <x v="156"/>
    <x v="776"/>
    <x v="0"/>
    <x v="27"/>
    <x v="2"/>
    <n v="3"/>
    <n v="50"/>
    <n v="150"/>
  </r>
  <r>
    <n v="778"/>
    <x v="51"/>
    <x v="777"/>
    <x v="1"/>
    <x v="16"/>
    <x v="0"/>
    <n v="4"/>
    <n v="25"/>
    <n v="100"/>
  </r>
  <r>
    <n v="779"/>
    <x v="179"/>
    <x v="778"/>
    <x v="1"/>
    <x v="37"/>
    <x v="2"/>
    <n v="2"/>
    <n v="500"/>
    <n v="1000"/>
  </r>
  <r>
    <n v="780"/>
    <x v="7"/>
    <x v="779"/>
    <x v="0"/>
    <x v="8"/>
    <x v="2"/>
    <n v="2"/>
    <n v="25"/>
    <n v="50"/>
  </r>
  <r>
    <n v="781"/>
    <x v="204"/>
    <x v="780"/>
    <x v="0"/>
    <x v="10"/>
    <x v="0"/>
    <n v="1"/>
    <n v="500"/>
    <n v="500"/>
  </r>
  <r>
    <n v="782"/>
    <x v="234"/>
    <x v="781"/>
    <x v="0"/>
    <x v="42"/>
    <x v="1"/>
    <n v="3"/>
    <n v="300"/>
    <n v="900"/>
  </r>
  <r>
    <n v="783"/>
    <x v="82"/>
    <x v="782"/>
    <x v="1"/>
    <x v="37"/>
    <x v="1"/>
    <n v="1"/>
    <n v="300"/>
    <n v="300"/>
  </r>
  <r>
    <n v="784"/>
    <x v="324"/>
    <x v="783"/>
    <x v="1"/>
    <x v="0"/>
    <x v="2"/>
    <n v="1"/>
    <n v="500"/>
    <n v="500"/>
  </r>
  <r>
    <n v="785"/>
    <x v="163"/>
    <x v="784"/>
    <x v="1"/>
    <x v="33"/>
    <x v="0"/>
    <n v="4"/>
    <n v="50"/>
    <n v="200"/>
  </r>
  <r>
    <n v="786"/>
    <x v="222"/>
    <x v="785"/>
    <x v="0"/>
    <x v="27"/>
    <x v="1"/>
    <n v="4"/>
    <n v="25"/>
    <n v="100"/>
  </r>
  <r>
    <n v="787"/>
    <x v="256"/>
    <x v="786"/>
    <x v="0"/>
    <x v="41"/>
    <x v="2"/>
    <n v="1"/>
    <n v="25"/>
    <n v="25"/>
  </r>
  <r>
    <n v="788"/>
    <x v="325"/>
    <x v="787"/>
    <x v="1"/>
    <x v="8"/>
    <x v="0"/>
    <n v="3"/>
    <n v="300"/>
    <n v="900"/>
  </r>
  <r>
    <n v="789"/>
    <x v="148"/>
    <x v="788"/>
    <x v="1"/>
    <x v="39"/>
    <x v="1"/>
    <n v="4"/>
    <n v="500"/>
    <n v="2000"/>
  </r>
  <r>
    <n v="790"/>
    <x v="102"/>
    <x v="789"/>
    <x v="0"/>
    <x v="17"/>
    <x v="1"/>
    <n v="1"/>
    <n v="25"/>
    <n v="25"/>
  </r>
  <r>
    <n v="791"/>
    <x v="59"/>
    <x v="790"/>
    <x v="1"/>
    <x v="25"/>
    <x v="0"/>
    <n v="1"/>
    <n v="25"/>
    <n v="25"/>
  </r>
  <r>
    <n v="792"/>
    <x v="67"/>
    <x v="791"/>
    <x v="1"/>
    <x v="29"/>
    <x v="0"/>
    <n v="1"/>
    <n v="50"/>
    <n v="50"/>
  </r>
  <r>
    <n v="793"/>
    <x v="57"/>
    <x v="792"/>
    <x v="0"/>
    <x v="31"/>
    <x v="0"/>
    <n v="1"/>
    <n v="30"/>
    <n v="30"/>
  </r>
  <r>
    <n v="794"/>
    <x v="129"/>
    <x v="793"/>
    <x v="1"/>
    <x v="43"/>
    <x v="0"/>
    <n v="1"/>
    <n v="300"/>
    <n v="300"/>
  </r>
  <r>
    <n v="795"/>
    <x v="73"/>
    <x v="794"/>
    <x v="0"/>
    <x v="35"/>
    <x v="2"/>
    <n v="1"/>
    <n v="300"/>
    <n v="300"/>
  </r>
  <r>
    <n v="796"/>
    <x v="33"/>
    <x v="795"/>
    <x v="0"/>
    <x v="22"/>
    <x v="0"/>
    <n v="4"/>
    <n v="30"/>
    <n v="120"/>
  </r>
  <r>
    <n v="797"/>
    <x v="326"/>
    <x v="796"/>
    <x v="0"/>
    <x v="30"/>
    <x v="1"/>
    <n v="3"/>
    <n v="25"/>
    <n v="75"/>
  </r>
  <r>
    <n v="798"/>
    <x v="279"/>
    <x v="797"/>
    <x v="0"/>
    <x v="39"/>
    <x v="1"/>
    <n v="1"/>
    <n v="50"/>
    <n v="50"/>
  </r>
  <r>
    <n v="799"/>
    <x v="140"/>
    <x v="798"/>
    <x v="0"/>
    <x v="37"/>
    <x v="2"/>
    <n v="2"/>
    <n v="50"/>
    <n v="100"/>
  </r>
  <r>
    <n v="800"/>
    <x v="130"/>
    <x v="799"/>
    <x v="0"/>
    <x v="40"/>
    <x v="1"/>
    <n v="4"/>
    <n v="300"/>
    <n v="1200"/>
  </r>
  <r>
    <n v="801"/>
    <x v="327"/>
    <x v="800"/>
    <x v="0"/>
    <x v="34"/>
    <x v="1"/>
    <n v="4"/>
    <n v="50"/>
    <n v="200"/>
  </r>
  <r>
    <n v="802"/>
    <x v="53"/>
    <x v="801"/>
    <x v="1"/>
    <x v="6"/>
    <x v="0"/>
    <n v="1"/>
    <n v="30"/>
    <n v="30"/>
  </r>
  <r>
    <n v="803"/>
    <x v="64"/>
    <x v="802"/>
    <x v="0"/>
    <x v="23"/>
    <x v="1"/>
    <n v="4"/>
    <n v="25"/>
    <n v="100"/>
  </r>
  <r>
    <n v="804"/>
    <x v="44"/>
    <x v="803"/>
    <x v="0"/>
    <x v="13"/>
    <x v="2"/>
    <n v="1"/>
    <n v="30"/>
    <n v="30"/>
  </r>
  <r>
    <n v="805"/>
    <x v="167"/>
    <x v="804"/>
    <x v="1"/>
    <x v="4"/>
    <x v="0"/>
    <n v="3"/>
    <n v="500"/>
    <n v="1500"/>
  </r>
  <r>
    <n v="806"/>
    <x v="111"/>
    <x v="805"/>
    <x v="1"/>
    <x v="10"/>
    <x v="0"/>
    <n v="3"/>
    <n v="300"/>
    <n v="900"/>
  </r>
  <r>
    <n v="807"/>
    <x v="124"/>
    <x v="806"/>
    <x v="1"/>
    <x v="2"/>
    <x v="2"/>
    <n v="4"/>
    <n v="50"/>
    <n v="200"/>
  </r>
  <r>
    <n v="808"/>
    <x v="258"/>
    <x v="807"/>
    <x v="0"/>
    <x v="44"/>
    <x v="0"/>
    <n v="4"/>
    <n v="500"/>
    <n v="2000"/>
  </r>
  <r>
    <n v="809"/>
    <x v="223"/>
    <x v="808"/>
    <x v="1"/>
    <x v="17"/>
    <x v="0"/>
    <n v="2"/>
    <n v="50"/>
    <n v="100"/>
  </r>
  <r>
    <n v="810"/>
    <x v="198"/>
    <x v="809"/>
    <x v="0"/>
    <x v="42"/>
    <x v="2"/>
    <n v="4"/>
    <n v="25"/>
    <n v="100"/>
  </r>
  <r>
    <n v="811"/>
    <x v="79"/>
    <x v="810"/>
    <x v="0"/>
    <x v="39"/>
    <x v="0"/>
    <n v="2"/>
    <n v="25"/>
    <n v="50"/>
  </r>
  <r>
    <n v="812"/>
    <x v="281"/>
    <x v="811"/>
    <x v="0"/>
    <x v="14"/>
    <x v="2"/>
    <n v="3"/>
    <n v="25"/>
    <n v="75"/>
  </r>
  <r>
    <n v="813"/>
    <x v="99"/>
    <x v="812"/>
    <x v="0"/>
    <x v="8"/>
    <x v="2"/>
    <n v="3"/>
    <n v="50"/>
    <n v="150"/>
  </r>
  <r>
    <n v="814"/>
    <x v="328"/>
    <x v="813"/>
    <x v="1"/>
    <x v="42"/>
    <x v="1"/>
    <n v="1"/>
    <n v="500"/>
    <n v="500"/>
  </r>
  <r>
    <n v="815"/>
    <x v="286"/>
    <x v="814"/>
    <x v="1"/>
    <x v="25"/>
    <x v="1"/>
    <n v="3"/>
    <n v="25"/>
    <n v="75"/>
  </r>
  <r>
    <n v="816"/>
    <x v="269"/>
    <x v="815"/>
    <x v="0"/>
    <x v="16"/>
    <x v="0"/>
    <n v="2"/>
    <n v="500"/>
    <n v="1000"/>
  </r>
  <r>
    <n v="817"/>
    <x v="315"/>
    <x v="816"/>
    <x v="0"/>
    <x v="4"/>
    <x v="0"/>
    <n v="4"/>
    <n v="50"/>
    <n v="200"/>
  </r>
  <r>
    <n v="818"/>
    <x v="88"/>
    <x v="817"/>
    <x v="0"/>
    <x v="4"/>
    <x v="2"/>
    <n v="1"/>
    <n v="500"/>
    <n v="500"/>
  </r>
  <r>
    <n v="819"/>
    <x v="139"/>
    <x v="818"/>
    <x v="1"/>
    <x v="10"/>
    <x v="0"/>
    <n v="2"/>
    <n v="50"/>
    <n v="100"/>
  </r>
  <r>
    <n v="820"/>
    <x v="4"/>
    <x v="819"/>
    <x v="0"/>
    <x v="19"/>
    <x v="2"/>
    <n v="4"/>
    <n v="50"/>
    <n v="200"/>
  </r>
  <r>
    <n v="821"/>
    <x v="10"/>
    <x v="820"/>
    <x v="0"/>
    <x v="19"/>
    <x v="2"/>
    <n v="1"/>
    <n v="300"/>
    <n v="300"/>
  </r>
  <r>
    <n v="822"/>
    <x v="29"/>
    <x v="821"/>
    <x v="1"/>
    <x v="8"/>
    <x v="0"/>
    <n v="3"/>
    <n v="50"/>
    <n v="150"/>
  </r>
  <r>
    <n v="823"/>
    <x v="304"/>
    <x v="822"/>
    <x v="1"/>
    <x v="37"/>
    <x v="2"/>
    <n v="2"/>
    <n v="50"/>
    <n v="100"/>
  </r>
  <r>
    <n v="824"/>
    <x v="179"/>
    <x v="823"/>
    <x v="0"/>
    <x v="7"/>
    <x v="1"/>
    <n v="4"/>
    <n v="30"/>
    <n v="120"/>
  </r>
  <r>
    <n v="825"/>
    <x v="300"/>
    <x v="824"/>
    <x v="1"/>
    <x v="6"/>
    <x v="0"/>
    <n v="1"/>
    <n v="25"/>
    <n v="25"/>
  </r>
  <r>
    <n v="826"/>
    <x v="218"/>
    <x v="825"/>
    <x v="1"/>
    <x v="6"/>
    <x v="1"/>
    <n v="1"/>
    <n v="300"/>
    <n v="300"/>
  </r>
  <r>
    <n v="827"/>
    <x v="289"/>
    <x v="826"/>
    <x v="0"/>
    <x v="39"/>
    <x v="0"/>
    <n v="3"/>
    <n v="300"/>
    <n v="900"/>
  </r>
  <r>
    <n v="828"/>
    <x v="174"/>
    <x v="827"/>
    <x v="1"/>
    <x v="44"/>
    <x v="2"/>
    <n v="4"/>
    <n v="300"/>
    <n v="1200"/>
  </r>
  <r>
    <n v="829"/>
    <x v="37"/>
    <x v="828"/>
    <x v="0"/>
    <x v="39"/>
    <x v="0"/>
    <n v="3"/>
    <n v="30"/>
    <n v="90"/>
  </r>
  <r>
    <n v="830"/>
    <x v="36"/>
    <x v="829"/>
    <x v="1"/>
    <x v="12"/>
    <x v="1"/>
    <n v="3"/>
    <n v="50"/>
    <n v="150"/>
  </r>
  <r>
    <n v="831"/>
    <x v="267"/>
    <x v="830"/>
    <x v="0"/>
    <x v="15"/>
    <x v="2"/>
    <n v="4"/>
    <n v="25"/>
    <n v="100"/>
  </r>
  <r>
    <n v="832"/>
    <x v="296"/>
    <x v="831"/>
    <x v="0"/>
    <x v="16"/>
    <x v="0"/>
    <n v="4"/>
    <n v="500"/>
    <n v="2000"/>
  </r>
  <r>
    <n v="833"/>
    <x v="83"/>
    <x v="832"/>
    <x v="0"/>
    <x v="13"/>
    <x v="0"/>
    <n v="4"/>
    <n v="50"/>
    <n v="200"/>
  </r>
  <r>
    <n v="834"/>
    <x v="194"/>
    <x v="833"/>
    <x v="1"/>
    <x v="37"/>
    <x v="0"/>
    <n v="2"/>
    <n v="30"/>
    <n v="60"/>
  </r>
  <r>
    <n v="835"/>
    <x v="206"/>
    <x v="834"/>
    <x v="0"/>
    <x v="3"/>
    <x v="1"/>
    <n v="4"/>
    <n v="50"/>
    <n v="200"/>
  </r>
  <r>
    <n v="836"/>
    <x v="90"/>
    <x v="835"/>
    <x v="1"/>
    <x v="11"/>
    <x v="1"/>
    <n v="1"/>
    <n v="50"/>
    <n v="50"/>
  </r>
  <r>
    <n v="837"/>
    <x v="68"/>
    <x v="836"/>
    <x v="0"/>
    <x v="18"/>
    <x v="0"/>
    <n v="3"/>
    <n v="30"/>
    <n v="90"/>
  </r>
  <r>
    <n v="838"/>
    <x v="305"/>
    <x v="837"/>
    <x v="0"/>
    <x v="16"/>
    <x v="2"/>
    <n v="2"/>
    <n v="300"/>
    <n v="600"/>
  </r>
  <r>
    <n v="839"/>
    <x v="33"/>
    <x v="838"/>
    <x v="1"/>
    <x v="29"/>
    <x v="2"/>
    <n v="4"/>
    <n v="300"/>
    <n v="1200"/>
  </r>
  <r>
    <n v="840"/>
    <x v="329"/>
    <x v="839"/>
    <x v="0"/>
    <x v="17"/>
    <x v="1"/>
    <n v="2"/>
    <n v="25"/>
    <n v="50"/>
  </r>
  <r>
    <n v="841"/>
    <x v="113"/>
    <x v="840"/>
    <x v="0"/>
    <x v="33"/>
    <x v="2"/>
    <n v="4"/>
    <n v="25"/>
    <n v="100"/>
  </r>
  <r>
    <n v="842"/>
    <x v="24"/>
    <x v="841"/>
    <x v="1"/>
    <x v="16"/>
    <x v="1"/>
    <n v="2"/>
    <n v="300"/>
    <n v="600"/>
  </r>
  <r>
    <n v="843"/>
    <x v="247"/>
    <x v="842"/>
    <x v="0"/>
    <x v="34"/>
    <x v="0"/>
    <n v="3"/>
    <n v="500"/>
    <n v="1500"/>
  </r>
  <r>
    <n v="844"/>
    <x v="205"/>
    <x v="843"/>
    <x v="0"/>
    <x v="10"/>
    <x v="1"/>
    <n v="3"/>
    <n v="50"/>
    <n v="150"/>
  </r>
  <r>
    <n v="845"/>
    <x v="121"/>
    <x v="844"/>
    <x v="0"/>
    <x v="31"/>
    <x v="1"/>
    <n v="1"/>
    <n v="500"/>
    <n v="500"/>
  </r>
  <r>
    <n v="846"/>
    <x v="161"/>
    <x v="845"/>
    <x v="0"/>
    <x v="13"/>
    <x v="0"/>
    <n v="1"/>
    <n v="50"/>
    <n v="50"/>
  </r>
  <r>
    <n v="847"/>
    <x v="181"/>
    <x v="846"/>
    <x v="1"/>
    <x v="18"/>
    <x v="2"/>
    <n v="4"/>
    <n v="300"/>
    <n v="1200"/>
  </r>
  <r>
    <n v="848"/>
    <x v="146"/>
    <x v="847"/>
    <x v="1"/>
    <x v="7"/>
    <x v="1"/>
    <n v="3"/>
    <n v="25"/>
    <n v="75"/>
  </r>
  <r>
    <n v="849"/>
    <x v="145"/>
    <x v="848"/>
    <x v="0"/>
    <x v="40"/>
    <x v="1"/>
    <n v="2"/>
    <n v="25"/>
    <n v="50"/>
  </r>
  <r>
    <n v="850"/>
    <x v="180"/>
    <x v="849"/>
    <x v="1"/>
    <x v="1"/>
    <x v="0"/>
    <n v="2"/>
    <n v="500"/>
    <n v="1000"/>
  </r>
  <r>
    <n v="851"/>
    <x v="140"/>
    <x v="850"/>
    <x v="0"/>
    <x v="40"/>
    <x v="2"/>
    <n v="2"/>
    <n v="25"/>
    <n v="50"/>
  </r>
  <r>
    <n v="852"/>
    <x v="205"/>
    <x v="851"/>
    <x v="1"/>
    <x v="41"/>
    <x v="1"/>
    <n v="1"/>
    <n v="300"/>
    <n v="300"/>
  </r>
  <r>
    <n v="853"/>
    <x v="145"/>
    <x v="852"/>
    <x v="0"/>
    <x v="34"/>
    <x v="0"/>
    <n v="2"/>
    <n v="500"/>
    <n v="1000"/>
  </r>
  <r>
    <n v="854"/>
    <x v="156"/>
    <x v="853"/>
    <x v="0"/>
    <x v="38"/>
    <x v="1"/>
    <n v="1"/>
    <n v="50"/>
    <n v="50"/>
  </r>
  <r>
    <n v="855"/>
    <x v="152"/>
    <x v="854"/>
    <x v="0"/>
    <x v="31"/>
    <x v="0"/>
    <n v="1"/>
    <n v="25"/>
    <n v="25"/>
  </r>
  <r>
    <n v="856"/>
    <x v="188"/>
    <x v="855"/>
    <x v="0"/>
    <x v="31"/>
    <x v="2"/>
    <n v="4"/>
    <n v="30"/>
    <n v="120"/>
  </r>
  <r>
    <n v="857"/>
    <x v="330"/>
    <x v="856"/>
    <x v="0"/>
    <x v="43"/>
    <x v="2"/>
    <n v="2"/>
    <n v="25"/>
    <n v="50"/>
  </r>
  <r>
    <n v="858"/>
    <x v="331"/>
    <x v="857"/>
    <x v="0"/>
    <x v="9"/>
    <x v="2"/>
    <n v="2"/>
    <n v="50"/>
    <n v="100"/>
  </r>
  <r>
    <n v="859"/>
    <x v="27"/>
    <x v="858"/>
    <x v="1"/>
    <x v="37"/>
    <x v="2"/>
    <n v="3"/>
    <n v="500"/>
    <n v="1500"/>
  </r>
  <r>
    <n v="860"/>
    <x v="332"/>
    <x v="859"/>
    <x v="0"/>
    <x v="7"/>
    <x v="1"/>
    <n v="4"/>
    <n v="50"/>
    <n v="200"/>
  </r>
  <r>
    <n v="861"/>
    <x v="15"/>
    <x v="860"/>
    <x v="1"/>
    <x v="41"/>
    <x v="1"/>
    <n v="3"/>
    <n v="30"/>
    <n v="90"/>
  </r>
  <r>
    <n v="862"/>
    <x v="50"/>
    <x v="861"/>
    <x v="0"/>
    <x v="20"/>
    <x v="2"/>
    <n v="4"/>
    <n v="300"/>
    <n v="1200"/>
  </r>
  <r>
    <n v="863"/>
    <x v="262"/>
    <x v="862"/>
    <x v="1"/>
    <x v="4"/>
    <x v="2"/>
    <n v="2"/>
    <n v="25"/>
    <n v="50"/>
  </r>
  <r>
    <n v="864"/>
    <x v="282"/>
    <x v="863"/>
    <x v="1"/>
    <x v="25"/>
    <x v="2"/>
    <n v="1"/>
    <n v="500"/>
    <n v="500"/>
  </r>
  <r>
    <n v="865"/>
    <x v="333"/>
    <x v="864"/>
    <x v="1"/>
    <x v="13"/>
    <x v="1"/>
    <n v="1"/>
    <n v="300"/>
    <n v="300"/>
  </r>
  <r>
    <n v="866"/>
    <x v="179"/>
    <x v="865"/>
    <x v="0"/>
    <x v="46"/>
    <x v="2"/>
    <n v="1"/>
    <n v="50"/>
    <n v="50"/>
  </r>
  <r>
    <n v="867"/>
    <x v="264"/>
    <x v="866"/>
    <x v="0"/>
    <x v="34"/>
    <x v="2"/>
    <n v="1"/>
    <n v="500"/>
    <n v="500"/>
  </r>
  <r>
    <n v="868"/>
    <x v="237"/>
    <x v="867"/>
    <x v="1"/>
    <x v="36"/>
    <x v="2"/>
    <n v="1"/>
    <n v="300"/>
    <n v="300"/>
  </r>
  <r>
    <n v="869"/>
    <x v="268"/>
    <x v="868"/>
    <x v="0"/>
    <x v="3"/>
    <x v="0"/>
    <n v="3"/>
    <n v="500"/>
    <n v="1500"/>
  </r>
  <r>
    <n v="870"/>
    <x v="321"/>
    <x v="869"/>
    <x v="1"/>
    <x v="6"/>
    <x v="2"/>
    <n v="4"/>
    <n v="30"/>
    <n v="120"/>
  </r>
  <r>
    <n v="871"/>
    <x v="178"/>
    <x v="870"/>
    <x v="0"/>
    <x v="17"/>
    <x v="0"/>
    <n v="2"/>
    <n v="30"/>
    <n v="60"/>
  </r>
  <r>
    <n v="872"/>
    <x v="120"/>
    <x v="871"/>
    <x v="1"/>
    <x v="7"/>
    <x v="0"/>
    <n v="3"/>
    <n v="25"/>
    <n v="75"/>
  </r>
  <r>
    <n v="873"/>
    <x v="136"/>
    <x v="872"/>
    <x v="1"/>
    <x v="15"/>
    <x v="2"/>
    <n v="4"/>
    <n v="25"/>
    <n v="100"/>
  </r>
  <r>
    <n v="874"/>
    <x v="40"/>
    <x v="873"/>
    <x v="0"/>
    <x v="43"/>
    <x v="0"/>
    <n v="1"/>
    <n v="30"/>
    <n v="30"/>
  </r>
  <r>
    <n v="875"/>
    <x v="298"/>
    <x v="874"/>
    <x v="1"/>
    <x v="25"/>
    <x v="2"/>
    <n v="4"/>
    <n v="500"/>
    <n v="2000"/>
  </r>
  <r>
    <n v="876"/>
    <x v="153"/>
    <x v="875"/>
    <x v="0"/>
    <x v="22"/>
    <x v="1"/>
    <n v="4"/>
    <n v="30"/>
    <n v="120"/>
  </r>
  <r>
    <n v="877"/>
    <x v="171"/>
    <x v="876"/>
    <x v="1"/>
    <x v="26"/>
    <x v="1"/>
    <n v="1"/>
    <n v="25"/>
    <n v="25"/>
  </r>
  <r>
    <n v="878"/>
    <x v="313"/>
    <x v="877"/>
    <x v="1"/>
    <x v="29"/>
    <x v="1"/>
    <n v="1"/>
    <n v="30"/>
    <n v="30"/>
  </r>
  <r>
    <n v="879"/>
    <x v="24"/>
    <x v="878"/>
    <x v="0"/>
    <x v="9"/>
    <x v="1"/>
    <n v="1"/>
    <n v="30"/>
    <n v="30"/>
  </r>
  <r>
    <n v="880"/>
    <x v="63"/>
    <x v="879"/>
    <x v="0"/>
    <x v="11"/>
    <x v="0"/>
    <n v="2"/>
    <n v="500"/>
    <n v="1000"/>
  </r>
  <r>
    <n v="881"/>
    <x v="79"/>
    <x v="880"/>
    <x v="0"/>
    <x v="11"/>
    <x v="2"/>
    <n v="1"/>
    <n v="300"/>
    <n v="300"/>
  </r>
  <r>
    <n v="882"/>
    <x v="264"/>
    <x v="881"/>
    <x v="1"/>
    <x v="12"/>
    <x v="2"/>
    <n v="2"/>
    <n v="25"/>
    <n v="50"/>
  </r>
  <r>
    <n v="883"/>
    <x v="119"/>
    <x v="882"/>
    <x v="0"/>
    <x v="30"/>
    <x v="2"/>
    <n v="1"/>
    <n v="500"/>
    <n v="500"/>
  </r>
  <r>
    <n v="884"/>
    <x v="310"/>
    <x v="883"/>
    <x v="1"/>
    <x v="1"/>
    <x v="1"/>
    <n v="2"/>
    <n v="30"/>
    <n v="60"/>
  </r>
  <r>
    <n v="885"/>
    <x v="163"/>
    <x v="884"/>
    <x v="1"/>
    <x v="8"/>
    <x v="1"/>
    <n v="4"/>
    <n v="30"/>
    <n v="120"/>
  </r>
  <r>
    <n v="886"/>
    <x v="55"/>
    <x v="885"/>
    <x v="0"/>
    <x v="3"/>
    <x v="2"/>
    <n v="3"/>
    <n v="300"/>
    <n v="900"/>
  </r>
  <r>
    <n v="887"/>
    <x v="86"/>
    <x v="886"/>
    <x v="0"/>
    <x v="42"/>
    <x v="1"/>
    <n v="4"/>
    <n v="25"/>
    <n v="100"/>
  </r>
  <r>
    <n v="888"/>
    <x v="163"/>
    <x v="887"/>
    <x v="1"/>
    <x v="8"/>
    <x v="2"/>
    <n v="4"/>
    <n v="25"/>
    <n v="100"/>
  </r>
  <r>
    <n v="889"/>
    <x v="45"/>
    <x v="888"/>
    <x v="1"/>
    <x v="10"/>
    <x v="2"/>
    <n v="1"/>
    <n v="50"/>
    <n v="50"/>
  </r>
  <r>
    <n v="890"/>
    <x v="156"/>
    <x v="889"/>
    <x v="0"/>
    <x v="0"/>
    <x v="2"/>
    <n v="2"/>
    <n v="25"/>
    <n v="50"/>
  </r>
  <r>
    <n v="891"/>
    <x v="334"/>
    <x v="890"/>
    <x v="0"/>
    <x v="41"/>
    <x v="2"/>
    <n v="3"/>
    <n v="300"/>
    <n v="900"/>
  </r>
  <r>
    <n v="892"/>
    <x v="55"/>
    <x v="891"/>
    <x v="0"/>
    <x v="29"/>
    <x v="2"/>
    <n v="1"/>
    <n v="50"/>
    <n v="50"/>
  </r>
  <r>
    <n v="893"/>
    <x v="35"/>
    <x v="892"/>
    <x v="0"/>
    <x v="19"/>
    <x v="2"/>
    <n v="1"/>
    <n v="50"/>
    <n v="50"/>
  </r>
  <r>
    <n v="894"/>
    <x v="328"/>
    <x v="893"/>
    <x v="0"/>
    <x v="8"/>
    <x v="2"/>
    <n v="1"/>
    <n v="30"/>
    <n v="30"/>
  </r>
  <r>
    <n v="895"/>
    <x v="247"/>
    <x v="894"/>
    <x v="1"/>
    <x v="28"/>
    <x v="1"/>
    <n v="4"/>
    <n v="30"/>
    <n v="120"/>
  </r>
  <r>
    <n v="896"/>
    <x v="28"/>
    <x v="895"/>
    <x v="1"/>
    <x v="4"/>
    <x v="2"/>
    <n v="2"/>
    <n v="25"/>
    <n v="50"/>
  </r>
  <r>
    <n v="897"/>
    <x v="335"/>
    <x v="896"/>
    <x v="1"/>
    <x v="12"/>
    <x v="2"/>
    <n v="2"/>
    <n v="50"/>
    <n v="100"/>
  </r>
  <r>
    <n v="898"/>
    <x v="113"/>
    <x v="897"/>
    <x v="1"/>
    <x v="13"/>
    <x v="1"/>
    <n v="3"/>
    <n v="30"/>
    <n v="90"/>
  </r>
  <r>
    <n v="899"/>
    <x v="242"/>
    <x v="898"/>
    <x v="0"/>
    <x v="1"/>
    <x v="1"/>
    <n v="2"/>
    <n v="300"/>
    <n v="600"/>
  </r>
  <r>
    <n v="900"/>
    <x v="62"/>
    <x v="899"/>
    <x v="0"/>
    <x v="34"/>
    <x v="1"/>
    <n v="2"/>
    <n v="30"/>
    <n v="60"/>
  </r>
  <r>
    <n v="901"/>
    <x v="294"/>
    <x v="900"/>
    <x v="0"/>
    <x v="33"/>
    <x v="2"/>
    <n v="1"/>
    <n v="30"/>
    <n v="30"/>
  </r>
  <r>
    <n v="902"/>
    <x v="207"/>
    <x v="901"/>
    <x v="1"/>
    <x v="31"/>
    <x v="0"/>
    <n v="1"/>
    <n v="50"/>
    <n v="50"/>
  </r>
  <r>
    <n v="903"/>
    <x v="60"/>
    <x v="902"/>
    <x v="1"/>
    <x v="25"/>
    <x v="0"/>
    <n v="4"/>
    <n v="50"/>
    <n v="200"/>
  </r>
  <r>
    <n v="904"/>
    <x v="336"/>
    <x v="903"/>
    <x v="0"/>
    <x v="20"/>
    <x v="1"/>
    <n v="1"/>
    <n v="500"/>
    <n v="500"/>
  </r>
  <r>
    <n v="905"/>
    <x v="128"/>
    <x v="904"/>
    <x v="0"/>
    <x v="26"/>
    <x v="0"/>
    <n v="1"/>
    <n v="300"/>
    <n v="300"/>
  </r>
  <r>
    <n v="906"/>
    <x v="234"/>
    <x v="905"/>
    <x v="1"/>
    <x v="29"/>
    <x v="1"/>
    <n v="1"/>
    <n v="50"/>
    <n v="50"/>
  </r>
  <r>
    <n v="907"/>
    <x v="199"/>
    <x v="906"/>
    <x v="1"/>
    <x v="5"/>
    <x v="2"/>
    <n v="1"/>
    <n v="25"/>
    <n v="25"/>
  </r>
  <r>
    <n v="908"/>
    <x v="167"/>
    <x v="907"/>
    <x v="0"/>
    <x v="6"/>
    <x v="0"/>
    <n v="4"/>
    <n v="300"/>
    <n v="1200"/>
  </r>
  <r>
    <n v="909"/>
    <x v="77"/>
    <x v="908"/>
    <x v="0"/>
    <x v="1"/>
    <x v="2"/>
    <n v="1"/>
    <n v="300"/>
    <n v="300"/>
  </r>
  <r>
    <n v="910"/>
    <x v="149"/>
    <x v="909"/>
    <x v="1"/>
    <x v="29"/>
    <x v="0"/>
    <n v="3"/>
    <n v="50"/>
    <n v="150"/>
  </r>
  <r>
    <n v="911"/>
    <x v="3"/>
    <x v="910"/>
    <x v="0"/>
    <x v="13"/>
    <x v="2"/>
    <n v="3"/>
    <n v="300"/>
    <n v="900"/>
  </r>
  <r>
    <n v="912"/>
    <x v="58"/>
    <x v="911"/>
    <x v="0"/>
    <x v="25"/>
    <x v="0"/>
    <n v="3"/>
    <n v="50"/>
    <n v="150"/>
  </r>
  <r>
    <n v="913"/>
    <x v="185"/>
    <x v="912"/>
    <x v="0"/>
    <x v="38"/>
    <x v="2"/>
    <n v="3"/>
    <n v="30"/>
    <n v="90"/>
  </r>
  <r>
    <n v="914"/>
    <x v="120"/>
    <x v="913"/>
    <x v="1"/>
    <x v="42"/>
    <x v="2"/>
    <n v="1"/>
    <n v="500"/>
    <n v="500"/>
  </r>
  <r>
    <n v="915"/>
    <x v="337"/>
    <x v="914"/>
    <x v="1"/>
    <x v="1"/>
    <x v="0"/>
    <n v="3"/>
    <n v="30"/>
    <n v="90"/>
  </r>
  <r>
    <n v="916"/>
    <x v="32"/>
    <x v="915"/>
    <x v="1"/>
    <x v="40"/>
    <x v="2"/>
    <n v="1"/>
    <n v="50"/>
    <n v="50"/>
  </r>
  <r>
    <n v="917"/>
    <x v="149"/>
    <x v="916"/>
    <x v="1"/>
    <x v="35"/>
    <x v="2"/>
    <n v="4"/>
    <n v="50"/>
    <n v="200"/>
  </r>
  <r>
    <n v="918"/>
    <x v="250"/>
    <x v="917"/>
    <x v="1"/>
    <x v="13"/>
    <x v="2"/>
    <n v="3"/>
    <n v="30"/>
    <n v="90"/>
  </r>
  <r>
    <n v="919"/>
    <x v="331"/>
    <x v="918"/>
    <x v="1"/>
    <x v="11"/>
    <x v="0"/>
    <n v="2"/>
    <n v="25"/>
    <n v="50"/>
  </r>
  <r>
    <n v="920"/>
    <x v="7"/>
    <x v="919"/>
    <x v="1"/>
    <x v="20"/>
    <x v="0"/>
    <n v="3"/>
    <n v="25"/>
    <n v="75"/>
  </r>
  <r>
    <n v="921"/>
    <x v="326"/>
    <x v="920"/>
    <x v="0"/>
    <x v="25"/>
    <x v="2"/>
    <n v="3"/>
    <n v="25"/>
    <n v="75"/>
  </r>
  <r>
    <n v="922"/>
    <x v="338"/>
    <x v="921"/>
    <x v="0"/>
    <x v="41"/>
    <x v="2"/>
    <n v="1"/>
    <n v="50"/>
    <n v="50"/>
  </r>
  <r>
    <n v="923"/>
    <x v="232"/>
    <x v="922"/>
    <x v="0"/>
    <x v="40"/>
    <x v="0"/>
    <n v="3"/>
    <n v="300"/>
    <n v="900"/>
  </r>
  <r>
    <n v="924"/>
    <x v="261"/>
    <x v="923"/>
    <x v="0"/>
    <x v="28"/>
    <x v="0"/>
    <n v="2"/>
    <n v="50"/>
    <n v="100"/>
  </r>
  <r>
    <n v="925"/>
    <x v="339"/>
    <x v="924"/>
    <x v="0"/>
    <x v="36"/>
    <x v="2"/>
    <n v="1"/>
    <n v="300"/>
    <n v="300"/>
  </r>
  <r>
    <n v="926"/>
    <x v="306"/>
    <x v="925"/>
    <x v="0"/>
    <x v="11"/>
    <x v="2"/>
    <n v="1"/>
    <n v="30"/>
    <n v="30"/>
  </r>
  <r>
    <n v="927"/>
    <x v="33"/>
    <x v="926"/>
    <x v="0"/>
    <x v="22"/>
    <x v="2"/>
    <n v="4"/>
    <n v="500"/>
    <n v="2000"/>
  </r>
  <r>
    <n v="928"/>
    <x v="334"/>
    <x v="927"/>
    <x v="1"/>
    <x v="10"/>
    <x v="1"/>
    <n v="4"/>
    <n v="300"/>
    <n v="1200"/>
  </r>
  <r>
    <n v="929"/>
    <x v="246"/>
    <x v="928"/>
    <x v="1"/>
    <x v="9"/>
    <x v="0"/>
    <n v="3"/>
    <n v="25"/>
    <n v="75"/>
  </r>
  <r>
    <n v="930"/>
    <x v="318"/>
    <x v="929"/>
    <x v="0"/>
    <x v="31"/>
    <x v="1"/>
    <n v="4"/>
    <n v="50"/>
    <n v="200"/>
  </r>
  <r>
    <n v="931"/>
    <x v="211"/>
    <x v="930"/>
    <x v="0"/>
    <x v="4"/>
    <x v="0"/>
    <n v="4"/>
    <n v="30"/>
    <n v="120"/>
  </r>
  <r>
    <n v="932"/>
    <x v="122"/>
    <x v="931"/>
    <x v="1"/>
    <x v="5"/>
    <x v="0"/>
    <n v="4"/>
    <n v="25"/>
    <n v="100"/>
  </r>
  <r>
    <n v="933"/>
    <x v="89"/>
    <x v="932"/>
    <x v="0"/>
    <x v="11"/>
    <x v="0"/>
    <n v="1"/>
    <n v="30"/>
    <n v="30"/>
  </r>
  <r>
    <n v="934"/>
    <x v="87"/>
    <x v="933"/>
    <x v="0"/>
    <x v="4"/>
    <x v="0"/>
    <n v="1"/>
    <n v="500"/>
    <n v="500"/>
  </r>
  <r>
    <n v="935"/>
    <x v="331"/>
    <x v="934"/>
    <x v="1"/>
    <x v="0"/>
    <x v="0"/>
    <n v="1"/>
    <n v="50"/>
    <n v="50"/>
  </r>
  <r>
    <n v="936"/>
    <x v="227"/>
    <x v="935"/>
    <x v="0"/>
    <x v="35"/>
    <x v="0"/>
    <n v="4"/>
    <n v="50"/>
    <n v="200"/>
  </r>
  <r>
    <n v="937"/>
    <x v="54"/>
    <x v="936"/>
    <x v="1"/>
    <x v="17"/>
    <x v="0"/>
    <n v="1"/>
    <n v="500"/>
    <n v="500"/>
  </r>
  <r>
    <n v="938"/>
    <x v="292"/>
    <x v="937"/>
    <x v="0"/>
    <x v="19"/>
    <x v="1"/>
    <n v="4"/>
    <n v="50"/>
    <n v="200"/>
  </r>
  <r>
    <n v="939"/>
    <x v="244"/>
    <x v="938"/>
    <x v="1"/>
    <x v="6"/>
    <x v="2"/>
    <n v="1"/>
    <n v="300"/>
    <n v="300"/>
  </r>
  <r>
    <n v="940"/>
    <x v="185"/>
    <x v="939"/>
    <x v="1"/>
    <x v="29"/>
    <x v="2"/>
    <n v="1"/>
    <n v="30"/>
    <n v="30"/>
  </r>
  <r>
    <n v="941"/>
    <x v="309"/>
    <x v="940"/>
    <x v="1"/>
    <x v="35"/>
    <x v="1"/>
    <n v="2"/>
    <n v="25"/>
    <n v="50"/>
  </r>
  <r>
    <n v="942"/>
    <x v="253"/>
    <x v="941"/>
    <x v="0"/>
    <x v="25"/>
    <x v="1"/>
    <n v="3"/>
    <n v="500"/>
    <n v="1500"/>
  </r>
  <r>
    <n v="943"/>
    <x v="230"/>
    <x v="942"/>
    <x v="1"/>
    <x v="35"/>
    <x v="1"/>
    <n v="4"/>
    <n v="300"/>
    <n v="1200"/>
  </r>
  <r>
    <n v="944"/>
    <x v="284"/>
    <x v="943"/>
    <x v="0"/>
    <x v="24"/>
    <x v="1"/>
    <n v="2"/>
    <n v="25"/>
    <n v="50"/>
  </r>
  <r>
    <n v="945"/>
    <x v="146"/>
    <x v="944"/>
    <x v="0"/>
    <x v="4"/>
    <x v="0"/>
    <n v="1"/>
    <n v="25"/>
    <n v="25"/>
  </r>
  <r>
    <n v="946"/>
    <x v="193"/>
    <x v="945"/>
    <x v="0"/>
    <x v="17"/>
    <x v="2"/>
    <n v="4"/>
    <n v="500"/>
    <n v="2000"/>
  </r>
  <r>
    <n v="947"/>
    <x v="340"/>
    <x v="946"/>
    <x v="0"/>
    <x v="2"/>
    <x v="0"/>
    <n v="1"/>
    <n v="300"/>
    <n v="300"/>
  </r>
  <r>
    <n v="948"/>
    <x v="81"/>
    <x v="947"/>
    <x v="1"/>
    <x v="9"/>
    <x v="2"/>
    <n v="3"/>
    <n v="25"/>
    <n v="75"/>
  </r>
  <r>
    <n v="949"/>
    <x v="341"/>
    <x v="948"/>
    <x v="1"/>
    <x v="41"/>
    <x v="2"/>
    <n v="2"/>
    <n v="25"/>
    <n v="50"/>
  </r>
  <r>
    <n v="950"/>
    <x v="155"/>
    <x v="949"/>
    <x v="0"/>
    <x v="32"/>
    <x v="1"/>
    <n v="3"/>
    <n v="300"/>
    <n v="900"/>
  </r>
  <r>
    <n v="951"/>
    <x v="113"/>
    <x v="950"/>
    <x v="0"/>
    <x v="44"/>
    <x v="0"/>
    <n v="2"/>
    <n v="50"/>
    <n v="100"/>
  </r>
  <r>
    <n v="952"/>
    <x v="52"/>
    <x v="951"/>
    <x v="1"/>
    <x v="35"/>
    <x v="1"/>
    <n v="1"/>
    <n v="25"/>
    <n v="25"/>
  </r>
  <r>
    <n v="953"/>
    <x v="164"/>
    <x v="952"/>
    <x v="0"/>
    <x v="5"/>
    <x v="0"/>
    <n v="3"/>
    <n v="30"/>
    <n v="90"/>
  </r>
  <r>
    <n v="954"/>
    <x v="223"/>
    <x v="953"/>
    <x v="1"/>
    <x v="2"/>
    <x v="2"/>
    <n v="3"/>
    <n v="300"/>
    <n v="900"/>
  </r>
  <r>
    <n v="955"/>
    <x v="37"/>
    <x v="954"/>
    <x v="0"/>
    <x v="26"/>
    <x v="1"/>
    <n v="1"/>
    <n v="25"/>
    <n v="25"/>
  </r>
  <r>
    <n v="956"/>
    <x v="304"/>
    <x v="955"/>
    <x v="0"/>
    <x v="4"/>
    <x v="1"/>
    <n v="3"/>
    <n v="500"/>
    <n v="1500"/>
  </r>
  <r>
    <n v="957"/>
    <x v="196"/>
    <x v="956"/>
    <x v="1"/>
    <x v="43"/>
    <x v="2"/>
    <n v="4"/>
    <n v="30"/>
    <n v="120"/>
  </r>
  <r>
    <n v="958"/>
    <x v="132"/>
    <x v="957"/>
    <x v="0"/>
    <x v="17"/>
    <x v="2"/>
    <n v="2"/>
    <n v="25"/>
    <n v="50"/>
  </r>
  <r>
    <n v="959"/>
    <x v="28"/>
    <x v="958"/>
    <x v="1"/>
    <x v="13"/>
    <x v="2"/>
    <n v="2"/>
    <n v="30"/>
    <n v="60"/>
  </r>
  <r>
    <n v="960"/>
    <x v="102"/>
    <x v="959"/>
    <x v="0"/>
    <x v="42"/>
    <x v="1"/>
    <n v="2"/>
    <n v="30"/>
    <n v="60"/>
  </r>
  <r>
    <n v="961"/>
    <x v="264"/>
    <x v="960"/>
    <x v="0"/>
    <x v="45"/>
    <x v="0"/>
    <n v="4"/>
    <n v="50"/>
    <n v="200"/>
  </r>
  <r>
    <n v="962"/>
    <x v="218"/>
    <x v="961"/>
    <x v="0"/>
    <x v="24"/>
    <x v="1"/>
    <n v="2"/>
    <n v="30"/>
    <n v="60"/>
  </r>
  <r>
    <n v="963"/>
    <x v="220"/>
    <x v="962"/>
    <x v="1"/>
    <x v="28"/>
    <x v="0"/>
    <n v="1"/>
    <n v="50"/>
    <n v="50"/>
  </r>
  <r>
    <n v="964"/>
    <x v="169"/>
    <x v="963"/>
    <x v="0"/>
    <x v="46"/>
    <x v="1"/>
    <n v="3"/>
    <n v="300"/>
    <n v="900"/>
  </r>
  <r>
    <n v="965"/>
    <x v="289"/>
    <x v="964"/>
    <x v="0"/>
    <x v="11"/>
    <x v="1"/>
    <n v="4"/>
    <n v="50"/>
    <n v="200"/>
  </r>
  <r>
    <n v="966"/>
    <x v="189"/>
    <x v="965"/>
    <x v="0"/>
    <x v="43"/>
    <x v="2"/>
    <n v="2"/>
    <n v="500"/>
    <n v="1000"/>
  </r>
  <r>
    <n v="967"/>
    <x v="342"/>
    <x v="966"/>
    <x v="0"/>
    <x v="17"/>
    <x v="0"/>
    <n v="1"/>
    <n v="25"/>
    <n v="25"/>
  </r>
  <r>
    <n v="968"/>
    <x v="131"/>
    <x v="967"/>
    <x v="1"/>
    <x v="27"/>
    <x v="1"/>
    <n v="3"/>
    <n v="300"/>
    <n v="900"/>
  </r>
  <r>
    <n v="969"/>
    <x v="90"/>
    <x v="968"/>
    <x v="1"/>
    <x v="30"/>
    <x v="1"/>
    <n v="3"/>
    <n v="300"/>
    <n v="900"/>
  </r>
  <r>
    <n v="970"/>
    <x v="42"/>
    <x v="969"/>
    <x v="0"/>
    <x v="42"/>
    <x v="2"/>
    <n v="4"/>
    <n v="500"/>
    <n v="2000"/>
  </r>
  <r>
    <n v="971"/>
    <x v="59"/>
    <x v="970"/>
    <x v="1"/>
    <x v="15"/>
    <x v="2"/>
    <n v="4"/>
    <n v="50"/>
    <n v="200"/>
  </r>
  <r>
    <n v="972"/>
    <x v="213"/>
    <x v="971"/>
    <x v="0"/>
    <x v="19"/>
    <x v="0"/>
    <n v="4"/>
    <n v="25"/>
    <n v="100"/>
  </r>
  <r>
    <n v="973"/>
    <x v="125"/>
    <x v="972"/>
    <x v="0"/>
    <x v="43"/>
    <x v="1"/>
    <n v="1"/>
    <n v="50"/>
    <n v="50"/>
  </r>
  <r>
    <n v="974"/>
    <x v="143"/>
    <x v="973"/>
    <x v="0"/>
    <x v="16"/>
    <x v="0"/>
    <n v="1"/>
    <n v="30"/>
    <n v="30"/>
  </r>
  <r>
    <n v="975"/>
    <x v="343"/>
    <x v="974"/>
    <x v="1"/>
    <x v="37"/>
    <x v="1"/>
    <n v="4"/>
    <n v="50"/>
    <n v="200"/>
  </r>
  <r>
    <n v="976"/>
    <x v="49"/>
    <x v="975"/>
    <x v="1"/>
    <x v="27"/>
    <x v="0"/>
    <n v="2"/>
    <n v="300"/>
    <n v="600"/>
  </r>
  <r>
    <n v="977"/>
    <x v="195"/>
    <x v="976"/>
    <x v="1"/>
    <x v="10"/>
    <x v="2"/>
    <n v="3"/>
    <n v="25"/>
    <n v="75"/>
  </r>
  <r>
    <n v="978"/>
    <x v="125"/>
    <x v="977"/>
    <x v="1"/>
    <x v="45"/>
    <x v="1"/>
    <n v="3"/>
    <n v="50"/>
    <n v="150"/>
  </r>
  <r>
    <n v="979"/>
    <x v="126"/>
    <x v="978"/>
    <x v="1"/>
    <x v="14"/>
    <x v="0"/>
    <n v="1"/>
    <n v="25"/>
    <n v="25"/>
  </r>
  <r>
    <n v="980"/>
    <x v="277"/>
    <x v="979"/>
    <x v="1"/>
    <x v="33"/>
    <x v="2"/>
    <n v="3"/>
    <n v="25"/>
    <n v="75"/>
  </r>
  <r>
    <n v="981"/>
    <x v="304"/>
    <x v="980"/>
    <x v="1"/>
    <x v="4"/>
    <x v="2"/>
    <n v="2"/>
    <n v="30"/>
    <n v="60"/>
  </r>
  <r>
    <n v="982"/>
    <x v="80"/>
    <x v="981"/>
    <x v="1"/>
    <x v="6"/>
    <x v="0"/>
    <n v="3"/>
    <n v="30"/>
    <n v="90"/>
  </r>
  <r>
    <n v="983"/>
    <x v="215"/>
    <x v="982"/>
    <x v="1"/>
    <x v="38"/>
    <x v="1"/>
    <n v="1"/>
    <n v="300"/>
    <n v="300"/>
  </r>
  <r>
    <n v="984"/>
    <x v="261"/>
    <x v="983"/>
    <x v="0"/>
    <x v="37"/>
    <x v="1"/>
    <n v="1"/>
    <n v="500"/>
    <n v="500"/>
  </r>
  <r>
    <n v="985"/>
    <x v="337"/>
    <x v="984"/>
    <x v="1"/>
    <x v="14"/>
    <x v="2"/>
    <n v="2"/>
    <n v="25"/>
    <n v="50"/>
  </r>
  <r>
    <n v="986"/>
    <x v="13"/>
    <x v="985"/>
    <x v="1"/>
    <x v="19"/>
    <x v="1"/>
    <n v="2"/>
    <n v="500"/>
    <n v="1000"/>
  </r>
  <r>
    <n v="987"/>
    <x v="310"/>
    <x v="986"/>
    <x v="1"/>
    <x v="4"/>
    <x v="1"/>
    <n v="3"/>
    <n v="300"/>
    <n v="900"/>
  </r>
  <r>
    <n v="988"/>
    <x v="344"/>
    <x v="987"/>
    <x v="1"/>
    <x v="7"/>
    <x v="1"/>
    <n v="3"/>
    <n v="25"/>
    <n v="75"/>
  </r>
  <r>
    <n v="989"/>
    <x v="251"/>
    <x v="988"/>
    <x v="1"/>
    <x v="24"/>
    <x v="2"/>
    <n v="1"/>
    <n v="25"/>
    <n v="25"/>
  </r>
  <r>
    <n v="990"/>
    <x v="242"/>
    <x v="989"/>
    <x v="1"/>
    <x v="26"/>
    <x v="0"/>
    <n v="2"/>
    <n v="500"/>
    <n v="1000"/>
  </r>
  <r>
    <n v="991"/>
    <x v="24"/>
    <x v="990"/>
    <x v="1"/>
    <x v="0"/>
    <x v="1"/>
    <n v="2"/>
    <n v="50"/>
    <n v="100"/>
  </r>
  <r>
    <n v="992"/>
    <x v="63"/>
    <x v="991"/>
    <x v="1"/>
    <x v="35"/>
    <x v="2"/>
    <n v="2"/>
    <n v="30"/>
    <n v="60"/>
  </r>
  <r>
    <n v="993"/>
    <x v="74"/>
    <x v="992"/>
    <x v="1"/>
    <x v="27"/>
    <x v="2"/>
    <n v="3"/>
    <n v="50"/>
    <n v="150"/>
  </r>
  <r>
    <n v="994"/>
    <x v="244"/>
    <x v="993"/>
    <x v="1"/>
    <x v="25"/>
    <x v="0"/>
    <n v="2"/>
    <n v="500"/>
    <n v="1000"/>
  </r>
  <r>
    <n v="995"/>
    <x v="17"/>
    <x v="994"/>
    <x v="1"/>
    <x v="41"/>
    <x v="1"/>
    <n v="1"/>
    <n v="30"/>
    <n v="30"/>
  </r>
  <r>
    <n v="996"/>
    <x v="42"/>
    <x v="995"/>
    <x v="0"/>
    <x v="17"/>
    <x v="1"/>
    <n v="1"/>
    <n v="50"/>
    <n v="50"/>
  </r>
  <r>
    <n v="997"/>
    <x v="131"/>
    <x v="996"/>
    <x v="0"/>
    <x v="8"/>
    <x v="0"/>
    <n v="3"/>
    <n v="30"/>
    <n v="90"/>
  </r>
  <r>
    <n v="998"/>
    <x v="28"/>
    <x v="997"/>
    <x v="1"/>
    <x v="9"/>
    <x v="0"/>
    <n v="4"/>
    <n v="25"/>
    <n v="100"/>
  </r>
  <r>
    <n v="999"/>
    <x v="59"/>
    <x v="998"/>
    <x v="1"/>
    <x v="32"/>
    <x v="2"/>
    <n v="3"/>
    <n v="50"/>
    <n v="150"/>
  </r>
  <r>
    <n v="1000"/>
    <x v="22"/>
    <x v="999"/>
    <x v="0"/>
    <x v="16"/>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B15C7-3F5A-4B2D-B5F0-C16412FC36E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3">
  <location ref="AO3:AP7"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axis="axisRow" showAll="0">
      <items count="4">
        <item x="0"/>
        <item x="1"/>
        <item x="2"/>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Sum of Total Amount" fld="8" baseField="0" baseItem="0" numFmtId="168"/>
  </dataFields>
  <formats count="8">
    <format dxfId="7">
      <pivotArea dataOnly="0" labelOnly="1" outline="0" axis="axisValues"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dataOnly="0" labelOnly="1" outline="0" axis="axisValues" fieldPosition="0"/>
    </format>
    <format dxfId="1">
      <pivotArea collapsedLevelsAreSubtotals="1" fieldPosition="0">
        <references count="1">
          <reference field="5" count="1">
            <x v="0"/>
          </reference>
        </references>
      </pivotArea>
    </format>
    <format dxfId="0">
      <pivotArea outline="0" collapsedLevelsAreSubtotals="1" fieldPosition="0"/>
    </format>
  </formats>
  <chartFormats count="4">
    <chartFormat chart="89" format="6" series="1">
      <pivotArea type="data" outline="0" fieldPosition="0">
        <references count="1">
          <reference field="4294967294" count="1" selected="0">
            <x v="0"/>
          </reference>
        </references>
      </pivotArea>
    </chartFormat>
    <chartFormat chart="89" format="7">
      <pivotArea type="data" outline="0" fieldPosition="0">
        <references count="2">
          <reference field="4294967294" count="1" selected="0">
            <x v="0"/>
          </reference>
          <reference field="5" count="1" selected="0">
            <x v="0"/>
          </reference>
        </references>
      </pivotArea>
    </chartFormat>
    <chartFormat chart="89" format="8">
      <pivotArea type="data" outline="0" fieldPosition="0">
        <references count="2">
          <reference field="4294967294" count="1" selected="0">
            <x v="0"/>
          </reference>
          <reference field="5" count="1" selected="0">
            <x v="1"/>
          </reference>
        </references>
      </pivotArea>
    </chartFormat>
    <chartFormat chart="9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276149-A327-4886-9840-08CDF2DF76B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3">
  <location ref="AW3:AW349" firstHeaderRow="1" firstDataRow="1" firstDataCol="1"/>
  <pivotFields count="12">
    <pivotField showAll="0"/>
    <pivotField axis="axisRow" numFmtId="14" showAll="0" maxSubtotal="1">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max"/>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showAll="0">
      <items count="4">
        <item x="0"/>
        <item x="1"/>
        <item x="2"/>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sortType="descending">
      <items count="5">
        <item sd="0" x="2"/>
        <item sd="0" x="1"/>
        <item sd="0" x="3"/>
        <item sd="0" x="0"/>
        <item t="default"/>
      </items>
    </pivotField>
  </pivotFields>
  <rowFields count="1">
    <field x="1"/>
  </rowFields>
  <rowItems count="3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t="grand">
      <x/>
    </i>
  </rowItems>
  <colItems count="1">
    <i/>
  </colItems>
  <formats count="7">
    <format dxfId="66">
      <pivotArea dataOnly="0" labelOnly="1" outline="0" axis="axisValues"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dataOnly="0" labelOnly="1" outline="0" axis="axisValues" fieldPosition="0"/>
    </format>
    <format dxfId="61">
      <pivotArea dataOnly="0" labelOnly="1" outline="0" axis="axisValues" fieldPosition="0"/>
    </format>
    <format dxfId="60">
      <pivotArea outline="0" collapsedLevelsAreSubtotals="1"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F1C54B2-430D-44D8-955C-D070B99CC5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Total Amount" fld="8" baseField="0" baseItem="0" numFmtId="166"/>
  </dataFields>
  <formats count="6">
    <format dxfId="72">
      <pivotArea dataOnly="0" labelOnly="1" outline="0" axis="axisValues"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dataOnly="0" labelOnly="1" outline="0" axis="axisValues" fieldPosition="0"/>
    </format>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C5870B7-4F6C-401A-A432-43115B9876B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5">
  <location ref="AS3:AT7"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axis="axisRow" showAll="0">
      <items count="4">
        <item x="0"/>
        <item x="1"/>
        <item x="2"/>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Average of Price per Unit" fld="7" subtotal="average" baseField="5" baseItem="0"/>
  </dataFields>
  <formats count="7">
    <format dxfId="79">
      <pivotArea dataOnly="0" labelOnly="1" outline="0" axis="axisValues"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dataOnly="0" labelOnly="1" outline="0" axis="axisValues" fieldPosition="0"/>
    </format>
    <format dxfId="74">
      <pivotArea dataOnly="0" labelOnly="1" outline="0" axis="axisValues" fieldPosition="0"/>
    </format>
    <format dxfId="73">
      <pivotArea outline="0" collapsedLevelsAreSubtotals="1" fieldPosition="0"/>
    </format>
  </formats>
  <chartFormats count="2">
    <chartFormat chart="92" format="0" series="1">
      <pivotArea type="data" outline="0" fieldPosition="0">
        <references count="1">
          <reference field="4294967294" count="1" selected="0">
            <x v="0"/>
          </reference>
        </references>
      </pivotArea>
    </chartFormat>
    <chartFormat chart="9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808AF1-DBDA-44D0-8082-715D953B585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Customer ID" fld="1" subtotal="count" baseField="0" baseItem="0"/>
  </dataFields>
  <chartFormats count="8">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 chart="9" format="10">
      <pivotArea type="data" outline="0" fieldPosition="0">
        <references count="2">
          <reference field="4294967294" count="1" selected="0">
            <x v="0"/>
          </reference>
          <reference field="0" count="1" selected="0">
            <x v="1"/>
          </reference>
        </references>
      </pivotArea>
    </chartFormat>
    <chartFormat chart="9" format="11">
      <pivotArea type="data" outline="0" fieldPosition="0">
        <references count="2">
          <reference field="4294967294" count="1" selected="0">
            <x v="0"/>
          </reference>
          <reference field="0" count="1" selected="0">
            <x v="2"/>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0" count="1" selected="0">
            <x v="2"/>
          </reference>
        </references>
      </pivotArea>
    </chartFormat>
    <chartFormat chart="17" format="4">
      <pivotArea type="data" outline="0" fieldPosition="0">
        <references count="2">
          <reference field="4294967294" count="1" selected="0">
            <x v="0"/>
          </reference>
          <reference field="0" count="1" selected="0">
            <x v="1"/>
          </reference>
        </references>
      </pivotArea>
    </chartFormat>
    <chartFormat chart="17" format="5">
      <pivotArea type="data" outline="0" fieldPosition="0">
        <references count="2">
          <reference field="4294967294" count="1" selected="0">
            <x v="0"/>
          </reference>
          <reference field="0"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etail_sales (Recove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3B1528-ACF1-4E36-9F38-3F0F82F246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Price per Unit" fld="7" baseField="0" baseItem="0" numFmtId="166"/>
  </dataFields>
  <formats count="6">
    <format dxfId="13">
      <pivotArea dataOnly="0" labelOnly="1" outline="0" axis="axisValues"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dataOnly="0" labelOnly="1" outline="0" axis="axisValues"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9DED41-BBC9-4A59-8E6E-66B9B3514573}"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location ref="I3:J7"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axis="axisRow" showAll="0">
      <items count="4">
        <item x="0"/>
        <item x="1"/>
        <item x="2"/>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Sum of Quantity" fld="6" baseField="0" baseItem="0"/>
  </dataFields>
  <formats count="6">
    <format dxfId="19">
      <pivotArea dataOnly="0" labelOnly="1" outline="0" axis="axisValues"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43B1CC-D682-4DDD-86DA-5368FF23683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Y3:Z53"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axis="axisRow"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showAll="0">
      <items count="4">
        <item x="0"/>
        <item x="1"/>
        <item x="2"/>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50">
    <i>
      <x v="14"/>
    </i>
    <i>
      <x v="64"/>
    </i>
    <i>
      <x v="71"/>
    </i>
    <i>
      <x v="73"/>
    </i>
    <i>
      <x v="88"/>
    </i>
    <i>
      <x v="92"/>
    </i>
    <i>
      <x v="109"/>
    </i>
    <i>
      <x v="118"/>
    </i>
    <i>
      <x v="124"/>
    </i>
    <i>
      <x v="139"/>
    </i>
    <i>
      <x v="152"/>
    </i>
    <i>
      <x v="155"/>
    </i>
    <i>
      <x v="157"/>
    </i>
    <i>
      <x v="166"/>
    </i>
    <i>
      <x v="253"/>
    </i>
    <i>
      <x v="257"/>
    </i>
    <i>
      <x v="269"/>
    </i>
    <i>
      <x v="281"/>
    </i>
    <i>
      <x v="342"/>
    </i>
    <i>
      <x v="412"/>
    </i>
    <i>
      <x v="416"/>
    </i>
    <i>
      <x v="420"/>
    </i>
    <i>
      <x v="447"/>
    </i>
    <i>
      <x v="476"/>
    </i>
    <i>
      <x v="480"/>
    </i>
    <i>
      <x v="487"/>
    </i>
    <i>
      <x v="503"/>
    </i>
    <i>
      <x v="547"/>
    </i>
    <i>
      <x v="561"/>
    </i>
    <i>
      <x v="572"/>
    </i>
    <i>
      <x v="577"/>
    </i>
    <i>
      <x v="592"/>
    </i>
    <i>
      <x v="595"/>
    </i>
    <i>
      <x v="626"/>
    </i>
    <i>
      <x v="634"/>
    </i>
    <i>
      <x v="664"/>
    </i>
    <i>
      <x v="700"/>
    </i>
    <i>
      <x v="731"/>
    </i>
    <i>
      <x v="735"/>
    </i>
    <i>
      <x v="742"/>
    </i>
    <i>
      <x v="743"/>
    </i>
    <i>
      <x v="773"/>
    </i>
    <i>
      <x v="789"/>
    </i>
    <i>
      <x v="808"/>
    </i>
    <i>
      <x v="832"/>
    </i>
    <i>
      <x v="875"/>
    </i>
    <i>
      <x v="927"/>
    </i>
    <i>
      <x v="946"/>
    </i>
    <i>
      <x v="970"/>
    </i>
    <i t="grand">
      <x/>
    </i>
  </rowItems>
  <colItems count="1">
    <i/>
  </colItems>
  <dataFields count="1">
    <dataField name="Sum of Total Amount" fld="8" baseField="0" baseItem="0"/>
  </dataFields>
  <formats count="7">
    <format dxfId="26">
      <pivotArea dataOnly="0" labelOnly="1" outline="0" axis="axisValues"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outline="0" collapsedLevelsAreSubtotals="1" fieldPosition="0"/>
    </format>
    <format dxfId="20">
      <pivotArea dataOnly="0" labelOnly="1" outline="0" axis="axisValues" fieldPosition="0"/>
    </format>
  </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F8A0CD-0C99-4B09-A2E6-2A0EB4DE5955}" name="PivotTable4"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25">
  <location ref="M5:O18" firstHeaderRow="0"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showAll="0">
      <items count="4">
        <item x="0"/>
        <item x="1"/>
        <item x="2"/>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 Amount" fld="8" baseField="0" baseItem="0" numFmtId="167"/>
    <dataField name="Sum of Total Amount2" fld="8" baseField="0" baseItem="0"/>
  </dataFields>
  <formats count="6">
    <format dxfId="32">
      <pivotArea dataOnly="0" labelOnly="1" outline="0" axis="axisValues"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 dxfId="27">
      <pivotArea outline="0" collapsedLevelsAreSubtotals="1" fieldPosition="0"/>
    </format>
  </formats>
  <chartFormats count="4">
    <chartFormat chart="22" format="13" series="1">
      <pivotArea type="data" outline="0" fieldPosition="0">
        <references count="1">
          <reference field="4294967294" count="1" selected="0">
            <x v="0"/>
          </reference>
        </references>
      </pivotArea>
    </chartFormat>
    <chartFormat chart="22" format="14" series="1">
      <pivotArea type="data" outline="0" fieldPosition="0">
        <references count="1">
          <reference field="4294967294" count="1" selected="0">
            <x v="1"/>
          </reference>
        </references>
      </pivotArea>
    </chartFormat>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361FC3-B96D-4681-B9C3-EB069D04386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AC3:AF8" firstHeaderRow="1" firstDataRow="2"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axis="axisCol" showAll="0">
      <items count="3">
        <item x="1"/>
        <item x="0"/>
        <item t="default"/>
      </items>
    </pivotField>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axis="axisRow" showAll="0">
      <items count="4">
        <item x="0"/>
        <item x="1"/>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Fields count="1">
    <field x="3"/>
  </colFields>
  <colItems count="3">
    <i>
      <x/>
    </i>
    <i>
      <x v="1"/>
    </i>
    <i t="grand">
      <x/>
    </i>
  </colItems>
  <dataFields count="1">
    <dataField name="Count of Customer ID" fld="2" subtotal="count" baseField="0" baseItem="0"/>
  </dataFields>
  <formats count="7">
    <format dxfId="39">
      <pivotArea dataOnly="0" labelOnly="1" outline="0" axis="axisValues"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outline="0" collapsedLevelsAreSubtotals="1" fieldPosition="0"/>
    </format>
    <format dxfId="33">
      <pivotArea dataOnly="0" labelOnly="1" outline="0" axis="axisValues" fieldPosition="0"/>
    </format>
  </formats>
  <chartFormats count="4">
    <chartFormat chart="38" format="0" series="1">
      <pivotArea type="data" outline="0" fieldPosition="0">
        <references count="2">
          <reference field="4294967294" count="1" selected="0">
            <x v="0"/>
          </reference>
          <reference field="3" count="1" selected="0">
            <x v="0"/>
          </reference>
        </references>
      </pivotArea>
    </chartFormat>
    <chartFormat chart="38" format="1" series="1">
      <pivotArea type="data" outline="0" fieldPosition="0">
        <references count="2">
          <reference field="4294967294" count="1" selected="0">
            <x v="0"/>
          </reference>
          <reference field="3" count="1" selected="0">
            <x v="1"/>
          </reference>
        </references>
      </pivotArea>
    </chartFormat>
    <chartFormat chart="42" format="4" series="1">
      <pivotArea type="data" outline="0" fieldPosition="0">
        <references count="2">
          <reference field="4294967294" count="1" selected="0">
            <x v="0"/>
          </reference>
          <reference field="3" count="1" selected="0">
            <x v="0"/>
          </reference>
        </references>
      </pivotArea>
    </chartFormat>
    <chartFormat chart="4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339195-3C81-4475-A762-70EC204FD8E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6">
  <location ref="AI3:AJ7"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axis="axisRow" showAll="0">
      <items count="4">
        <item x="0"/>
        <item x="1"/>
        <item x="2"/>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Sum of Quantity" fld="6" baseField="0" baseItem="0"/>
  </dataFields>
  <formats count="7">
    <format dxfId="46">
      <pivotArea dataOnly="0" labelOnly="1" outline="0" axis="axisValues"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outline="0" collapsedLevelsAreSubtotals="1" fieldPosition="0"/>
    </format>
    <format dxfId="40">
      <pivotArea dataOnly="0" labelOnly="1" outline="0" axis="axisValues" fieldPosition="0"/>
    </format>
  </formats>
  <chartFormats count="12">
    <chartFormat chart="66" format="10" series="1">
      <pivotArea type="data" outline="0" fieldPosition="0">
        <references count="1">
          <reference field="4294967294" count="1" selected="0">
            <x v="0"/>
          </reference>
        </references>
      </pivotArea>
    </chartFormat>
    <chartFormat chart="66" format="11">
      <pivotArea type="data" outline="0" fieldPosition="0">
        <references count="2">
          <reference field="4294967294" count="1" selected="0">
            <x v="0"/>
          </reference>
          <reference field="5" count="1" selected="0">
            <x v="0"/>
          </reference>
        </references>
      </pivotArea>
    </chartFormat>
    <chartFormat chart="66" format="12">
      <pivotArea type="data" outline="0" fieldPosition="0">
        <references count="2">
          <reference field="4294967294" count="1" selected="0">
            <x v="0"/>
          </reference>
          <reference field="5" count="1" selected="0">
            <x v="1"/>
          </reference>
        </references>
      </pivotArea>
    </chartFormat>
    <chartFormat chart="66" format="13">
      <pivotArea type="data" outline="0" fieldPosition="0">
        <references count="2">
          <reference field="4294967294" count="1" selected="0">
            <x v="0"/>
          </reference>
          <reference field="5" count="1" selected="0">
            <x v="2"/>
          </reference>
        </references>
      </pivotArea>
    </chartFormat>
    <chartFormat chart="70" format="0" series="1">
      <pivotArea type="data" outline="0" fieldPosition="0">
        <references count="1">
          <reference field="4294967294" count="1" selected="0">
            <x v="0"/>
          </reference>
        </references>
      </pivotArea>
    </chartFormat>
    <chartFormat chart="75" format="5" series="1">
      <pivotArea type="data" outline="0" fieldPosition="0">
        <references count="1">
          <reference field="4294967294" count="1" selected="0">
            <x v="0"/>
          </reference>
        </references>
      </pivotArea>
    </chartFormat>
    <chartFormat chart="75" format="6">
      <pivotArea type="data" outline="0" fieldPosition="0">
        <references count="2">
          <reference field="4294967294" count="1" selected="0">
            <x v="0"/>
          </reference>
          <reference field="5" count="1" selected="0">
            <x v="0"/>
          </reference>
        </references>
      </pivotArea>
    </chartFormat>
    <chartFormat chart="75" format="7">
      <pivotArea type="data" outline="0" fieldPosition="0">
        <references count="2">
          <reference field="4294967294" count="1" selected="0">
            <x v="0"/>
          </reference>
          <reference field="5" count="1" selected="0">
            <x v="1"/>
          </reference>
        </references>
      </pivotArea>
    </chartFormat>
    <chartFormat chart="75" format="8">
      <pivotArea type="data" outline="0" fieldPosition="0">
        <references count="2">
          <reference field="4294967294" count="1" selected="0">
            <x v="0"/>
          </reference>
          <reference field="5" count="1" selected="0">
            <x v="2"/>
          </reference>
        </references>
      </pivotArea>
    </chartFormat>
    <chartFormat chart="70" format="1">
      <pivotArea type="data" outline="0" fieldPosition="0">
        <references count="2">
          <reference field="4294967294" count="1" selected="0">
            <x v="0"/>
          </reference>
          <reference field="5" count="1" selected="0">
            <x v="0"/>
          </reference>
        </references>
      </pivotArea>
    </chartFormat>
    <chartFormat chart="70" format="2">
      <pivotArea type="data" outline="0" fieldPosition="0">
        <references count="2">
          <reference field="4294967294" count="1" selected="0">
            <x v="0"/>
          </reference>
          <reference field="5" count="1" selected="0">
            <x v="1"/>
          </reference>
        </references>
      </pivotArea>
    </chartFormat>
    <chartFormat chart="7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6BE8D2-879D-4E98-9B84-C5E0A994D62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2">
  <location ref="BC3:BD8" firstHeaderRow="1" firstDataRow="1" firstDataCol="1"/>
  <pivotFields count="12">
    <pivotField showAll="0"/>
    <pivotField axis="axisRow" numFmtId="14" showAll="0" maxSubtotal="1">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max"/>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showAll="0">
      <items count="4">
        <item x="0"/>
        <item x="1"/>
        <item x="2"/>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sortType="descending">
      <items count="5">
        <item sd="0" x="2"/>
        <item sd="0" x="1"/>
        <item sd="0" x="3"/>
        <item sd="0" x="0"/>
        <item t="default"/>
      </items>
    </pivotField>
  </pivotFields>
  <rowFields count="3">
    <field x="10"/>
    <field x="9"/>
    <field x="1"/>
  </rowFields>
  <rowItems count="5">
    <i>
      <x v="1"/>
    </i>
    <i>
      <x v="2"/>
    </i>
    <i>
      <x v="3"/>
    </i>
    <i>
      <x v="4"/>
    </i>
    <i t="grand">
      <x/>
    </i>
  </rowItems>
  <colItems count="1">
    <i/>
  </colItems>
  <dataFields count="1">
    <dataField name="Sum of Total Amount" fld="8" baseField="0" baseItem="0"/>
  </dataFields>
  <formats count="7">
    <format dxfId="53">
      <pivotArea dataOnly="0" labelOnly="1" outline="0" axis="axisValues"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 dxfId="48">
      <pivotArea outline="0" collapsedLevelsAreSubtotals="1" fieldPosition="0"/>
    </format>
    <format dxfId="47">
      <pivotArea dataOnly="0" labelOnly="1" outline="0" axis="axisValues" fieldPosition="0"/>
    </format>
  </formats>
  <chartFormats count="2">
    <chartFormat chart="94" format="3" series="1">
      <pivotArea type="data" outline="0" fieldPosition="0">
        <references count="1">
          <reference field="4294967294" count="1" selected="0">
            <x v="0"/>
          </reference>
        </references>
      </pivotArea>
    </chartFormat>
    <chartFormat chart="99" format="5"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56DA07-D871-4F37-BC29-6750C15A54A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U3:V6"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axis="axisRow" showAll="0">
      <items count="3">
        <item x="1"/>
        <item x="0"/>
        <item t="default"/>
      </items>
    </pivotField>
    <pivotField showAll="0"/>
    <pivotField showAll="0">
      <items count="4">
        <item x="0"/>
        <item x="1"/>
        <item x="2"/>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Items count="1">
    <i/>
  </colItems>
  <dataFields count="1">
    <dataField name="Sum of Total Amount" fld="8" baseField="0" baseItem="0"/>
  </dataFields>
  <formats count="6">
    <format dxfId="59">
      <pivotArea dataOnly="0" labelOnly="1" outline="0" axis="axisValues"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dataOnly="0" labelOnly="1" outline="0" axis="axisValues" fieldPosition="0"/>
    </format>
    <format dxfId="54">
      <pivotArea outline="0" collapsedLevelsAreSubtotals="1" fieldPosition="0"/>
    </format>
  </format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3" count="1" selected="0">
            <x v="1"/>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AE2F578-D51E-4161-8FA6-7C8A450B7476}" sourceName="Months (Date)">
  <pivotTables>
    <pivotTable tabId="7" name="PivotTable5"/>
    <pivotTable tabId="7" name="PivotTable6"/>
    <pivotTable tabId="7" name="PivotTable8"/>
    <pivotTable tabId="7" name="PivotTable9"/>
    <pivotTable tabId="7" name="PivotTable10"/>
    <pivotTable tabId="7" name="PivotTable7"/>
    <pivotTable tabId="7" name="PivotTable11"/>
    <pivotTable tabId="7" name="PivotTable12"/>
  </pivotTables>
  <data>
    <tabular pivotCacheId="204943717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C6965C95-F87A-4BDC-92E0-C320C735119C}" cache="Slicer_Months__Date" caption="Months (Date)" columnCount="3" showCaption="0"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0C119E-8B5A-48FE-8408-0BE4D3470E0B}" name="Table1" displayName="Table1" ref="B2:T1002" headerRowDxfId="111" dataDxfId="110" totalsRowDxfId="109">
  <autoFilter ref="B2:T1002" xr:uid="{810C119E-8B5A-48FE-8408-0BE4D3470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CDED5AB0-0FB2-4038-8D89-BA258B9810E7}" name="Transaction ID" totalsRowLabel="Total" dataDxfId="108"/>
    <tableColumn id="2" xr3:uid="{BE15233B-C72A-422D-ABD2-88FE0ECD4767}" name="Date" dataDxfId="107"/>
    <tableColumn id="3" xr3:uid="{7100F39B-D114-4344-A400-1AA81C0B0ADA}" name="Customer ID" dataDxfId="106"/>
    <tableColumn id="4" xr3:uid="{E0C0703A-D1B4-4CCC-BAE3-A65769D2EE5D}" name="Gender" dataDxfId="105"/>
    <tableColumn id="5" xr3:uid="{03166872-85DA-4CDF-B847-06D1B47C3B34}" name="Age" dataDxfId="104"/>
    <tableColumn id="6" xr3:uid="{D0CB43C0-6D63-43D3-9E58-066582E4B0DF}" name="Product Category" dataDxfId="103"/>
    <tableColumn id="7" xr3:uid="{A10AAB7B-ADC8-469E-A869-8DE47DFC8AC6}" name="Quantity" dataDxfId="102"/>
    <tableColumn id="8" xr3:uid="{5BCEEBA7-B79A-415A-81B4-BCC4BD257D48}" name="Price per Unit" dataDxfId="101"/>
    <tableColumn id="9" xr3:uid="{749A4FF8-2D7C-45FD-A6D0-1677D652D699}" name="Total Amount" totalsRowFunction="sum" dataDxfId="100" dataCellStyle="Currency"/>
    <tableColumn id="11" xr3:uid="{06D2E636-7E0A-416A-9D2F-BB9A40084B96}" name="Latest Date" dataDxfId="99" totalsRowDxfId="98">
      <calculatedColumnFormula>MAX(C:C)</calculatedColumnFormula>
    </tableColumn>
    <tableColumn id="12" xr3:uid="{19C29F7B-4BF0-4A1F-AAEA-5D36B03993AB}" name="Recency" dataDxfId="97" totalsRowDxfId="96">
      <calculatedColumnFormula>Table1[[#This Row],[Latest Date]]-Table1[[#This Row],[Date]]</calculatedColumnFormula>
    </tableColumn>
    <tableColumn id="13" xr3:uid="{7C93E639-E18A-46AB-8F9F-828EEE449DD6}" name="Frequency" dataDxfId="95" totalsRowDxfId="94">
      <calculatedColumnFormula>COUNT(Table1[[#This Row],[Date]])</calculatedColumnFormula>
    </tableColumn>
    <tableColumn id="14" xr3:uid="{F00259E5-77CE-40B8-B320-8A720F7E0A27}" name="Monetary" dataDxfId="93" totalsRowDxfId="92">
      <calculatedColumnFormula>SUM(Table1[[#This Row],[Total Amount]])</calculatedColumnFormula>
    </tableColumn>
    <tableColumn id="15" xr3:uid="{F062DF6D-7637-495A-856B-526904667C7E}" name="R Score" dataDxfId="91" totalsRowDxfId="90">
      <calculatedColumnFormula>IF(Table1[[#This Row],[Recency]]&lt;=_xlfn.QUARTILE.INC(L:L,1),4, IF(Table1[[#This Row],[Recency]]&lt;=_xlfn.QUARTILE.INC(L:L,2), 3, IF(Table1[[#This Row],[Recency]]&lt;=_xlfn.QUARTILE.INC(L:L,3), 2, 1)))</calculatedColumnFormula>
    </tableColumn>
    <tableColumn id="16" xr3:uid="{6B8E9323-967F-4F2B-8038-C17392135266}" name="F Score" dataDxfId="89" totalsRowDxfId="88">
      <calculatedColumnFormula>IF(Table1[[#This Row],[Frequency]]&lt;=_xlfn.QUARTILE.INC(M:M,1), 1, IF(Table1[[#This Row],[Frequency]]&lt;=_xlfn.QUARTILE.INC(M:M,2), 2, IF(Table1[[#This Row],[Frequency]]&lt;=_xlfn.QUARTILE.INC(M:M,3), 3, 4)))</calculatedColumnFormula>
    </tableColumn>
    <tableColumn id="17" xr3:uid="{E7FCCE1B-564E-44A4-9C9A-772C8D73BDE6}" name="M Score" dataDxfId="87" totalsRowDxfId="86">
      <calculatedColumnFormula>IF(Table1[[#This Row],[Monetary]]&lt;=_xlfn.QUARTILE.INC(N:N,1),1,IF(Table1[[#This Row],[Monetary]]&lt;=_xlfn.QUARTILE.INC(N:N,2),2,IF(Table1[[#This Row],[Monetary]]&lt;=_xlfn.QUARTILE.INC(N:N,3),3,4)))</calculatedColumnFormula>
    </tableColumn>
    <tableColumn id="18" xr3:uid="{87C808DA-7DA3-4513-8143-BEC62696A157}" name="RFM Segment" dataDxfId="85" totalsRowDxfId="84">
      <calculatedColumnFormula>Table1[[#This Row],[R Score]]&amp;Table1[[#This Row],[F Score]]&amp;Table1[[#This Row],[M Score]]</calculatedColumnFormula>
    </tableColumn>
    <tableColumn id="10" xr3:uid="{5C3300B0-1DF7-4E56-B4D8-A5B5D3CCE0F6}" name="RFM Score" dataDxfId="83" totalsRowDxfId="82">
      <calculatedColumnFormula>Table1[[#This Row],[R Score]]+Table1[[#This Row],[F Score]]+Table1[[#This Row],[M Score]]</calculatedColumnFormula>
    </tableColumn>
    <tableColumn id="19" xr3:uid="{2DC88BB1-8AB4-474C-8FEF-33F310A03593}" name="Customer Segment" dataDxfId="81" totalsRowDxfId="80">
      <calculatedColumnFormula>IF(Table1[[#This Row],[RFM Score]]=12,"Best customer",IF(Table1[[#This Row],[RFM Score]]&gt;=8,"Loyal customer",IF(Table1[[#This Row],[RFM Score]]&gt;=6,"At Risk",IF(Table1[[#This Row],[RFM Score]]&gt;=3,"Lost customer", "Others"))))</calculatedColumnFormula>
    </tableColumn>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7226F-7726-457B-B18C-59C2C4705AEB}">
  <sheetPr>
    <tabColor rgb="FFFFC000"/>
  </sheetPr>
  <dimension ref="A1:T1002"/>
  <sheetViews>
    <sheetView showGridLines="0" showRowColHeaders="0" zoomScale="85" zoomScaleNormal="85" workbookViewId="0">
      <selection activeCell="U108" sqref="U108"/>
    </sheetView>
  </sheetViews>
  <sheetFormatPr defaultColWidth="9.140625" defaultRowHeight="15" x14ac:dyDescent="0.25"/>
  <cols>
    <col min="1" max="1" width="7" style="6" customWidth="1"/>
    <col min="2" max="2" width="15.85546875" style="1" bestFit="1" customWidth="1"/>
    <col min="3" max="3" width="11.140625" style="1" bestFit="1" customWidth="1"/>
    <col min="4" max="4" width="14.140625" style="1" bestFit="1" customWidth="1"/>
    <col min="5" max="5" width="10" style="1" bestFit="1" customWidth="1"/>
    <col min="6" max="6" width="6.7109375" style="1" bestFit="1" customWidth="1"/>
    <col min="7" max="7" width="18.5703125" style="1" bestFit="1" customWidth="1"/>
    <col min="8" max="8" width="11" style="1" bestFit="1" customWidth="1"/>
    <col min="9" max="9" width="15.5703125" style="1" bestFit="1" customWidth="1"/>
    <col min="10" max="10" width="15.42578125" style="1" bestFit="1" customWidth="1"/>
    <col min="11" max="11" width="15.42578125" style="2" customWidth="1"/>
    <col min="12" max="17" width="15.42578125" style="1" customWidth="1"/>
    <col min="18" max="19" width="15.42578125" style="39" customWidth="1"/>
    <col min="20" max="20" width="21.7109375" style="39" customWidth="1"/>
    <col min="21" max="16384" width="9.140625" style="1"/>
  </cols>
  <sheetData>
    <row r="1" spans="1:20" ht="36.950000000000003" customHeight="1" x14ac:dyDescent="0.25">
      <c r="A1" s="7"/>
    </row>
    <row r="2" spans="1:20" ht="35.1" customHeight="1" x14ac:dyDescent="0.25">
      <c r="B2" s="3" t="s">
        <v>0</v>
      </c>
      <c r="C2" s="3" t="s">
        <v>1</v>
      </c>
      <c r="D2" s="3" t="s">
        <v>2</v>
      </c>
      <c r="E2" s="3" t="s">
        <v>3</v>
      </c>
      <c r="F2" s="3" t="s">
        <v>4</v>
      </c>
      <c r="G2" s="3" t="s">
        <v>5</v>
      </c>
      <c r="H2" s="3" t="s">
        <v>6</v>
      </c>
      <c r="I2" s="3" t="s">
        <v>7</v>
      </c>
      <c r="J2" s="3" t="s">
        <v>8</v>
      </c>
      <c r="K2" s="33" t="s">
        <v>1052</v>
      </c>
      <c r="L2" s="3" t="s">
        <v>1053</v>
      </c>
      <c r="M2" s="3" t="s">
        <v>1054</v>
      </c>
      <c r="N2" s="3" t="s">
        <v>1057</v>
      </c>
      <c r="O2" s="3" t="s">
        <v>1058</v>
      </c>
      <c r="P2" s="3" t="s">
        <v>1059</v>
      </c>
      <c r="Q2" s="3" t="s">
        <v>1060</v>
      </c>
      <c r="R2" s="40" t="s">
        <v>1061</v>
      </c>
      <c r="S2" s="40" t="s">
        <v>1062</v>
      </c>
      <c r="T2" s="40" t="s">
        <v>1063</v>
      </c>
    </row>
    <row r="3" spans="1:20" x14ac:dyDescent="0.25">
      <c r="B3" s="1">
        <v>1</v>
      </c>
      <c r="C3" s="2">
        <v>45254</v>
      </c>
      <c r="D3" s="1" t="s">
        <v>9</v>
      </c>
      <c r="E3" s="1" t="s">
        <v>10</v>
      </c>
      <c r="F3" s="1">
        <v>34</v>
      </c>
      <c r="G3" s="1" t="s">
        <v>11</v>
      </c>
      <c r="H3" s="1">
        <v>3</v>
      </c>
      <c r="I3" s="11">
        <v>50</v>
      </c>
      <c r="J3" s="13">
        <v>150</v>
      </c>
      <c r="K3" s="34">
        <f t="shared" ref="K3:K66" si="0">MAX(C:C)</f>
        <v>45292</v>
      </c>
      <c r="L3" s="36">
        <f>Table1[[#This Row],[Latest Date]]-Table1[[#This Row],[Date]]</f>
        <v>38</v>
      </c>
      <c r="M3" s="36">
        <f>COUNT(Table1[[#This Row],[Date]])</f>
        <v>1</v>
      </c>
      <c r="N3" s="36">
        <f>SUM(Table1[[#This Row],[Total Amount]])</f>
        <v>150</v>
      </c>
      <c r="O3" s="36">
        <f>IF(Table1[[#This Row],[Recency]]&lt;=_xlfn.QUARTILE.INC(L:L,1),4, IF(Table1[[#This Row],[Recency]]&lt;=_xlfn.QUARTILE.INC(L:L,2), 3, IF(Table1[[#This Row],[Recency]]&lt;=_xlfn.QUARTILE.INC(L:L,3), 2, 1)))</f>
        <v>4</v>
      </c>
      <c r="P3" s="36">
        <f>IF(Table1[[#This Row],[Frequency]]&lt;=_xlfn.QUARTILE.INC(M:M,1), 1, IF(Table1[[#This Row],[Frequency]]&lt;=_xlfn.QUARTILE.INC(M:M,2), 2, IF(Table1[[#This Row],[Frequency]]&lt;=_xlfn.QUARTILE.INC(M:M,3), 3, 4)))</f>
        <v>1</v>
      </c>
      <c r="Q3" s="36">
        <f>IF(Table1[[#This Row],[Monetary]]&lt;=_xlfn.QUARTILE.INC(N:N,1),1,IF(Table1[[#This Row],[Monetary]]&lt;=_xlfn.QUARTILE.INC(N:N,2),2,IF(Table1[[#This Row],[Monetary]]&lt;=_xlfn.QUARTILE.INC(N:N,3),3,4)))</f>
        <v>3</v>
      </c>
      <c r="R3" s="41" t="str">
        <f>Table1[[#This Row],[R Score]]&amp;Table1[[#This Row],[F Score]]&amp;Table1[[#This Row],[M Score]]</f>
        <v>413</v>
      </c>
      <c r="S3" s="36">
        <f>Table1[[#This Row],[R Score]]+Table1[[#This Row],[F Score]]+Table1[[#This Row],[M Score]]</f>
        <v>8</v>
      </c>
      <c r="T3" s="36" t="str">
        <f>IF(Table1[[#This Row],[RFM Score]]=12,"Best customer",IF(Table1[[#This Row],[RFM Score]]&gt;=8,"Loyal customer",IF(Table1[[#This Row],[RFM Score]]&gt;=6,"At Risk",IF(Table1[[#This Row],[RFM Score]]&gt;=3,"Lost customer", "Others"))))</f>
        <v>Loyal customer</v>
      </c>
    </row>
    <row r="4" spans="1:20" x14ac:dyDescent="0.25">
      <c r="B4" s="4">
        <v>2</v>
      </c>
      <c r="C4" s="5">
        <v>44984</v>
      </c>
      <c r="D4" s="4" t="s">
        <v>12</v>
      </c>
      <c r="E4" s="4" t="s">
        <v>13</v>
      </c>
      <c r="F4" s="4">
        <v>26</v>
      </c>
      <c r="G4" s="4" t="s">
        <v>14</v>
      </c>
      <c r="H4" s="4">
        <v>2</v>
      </c>
      <c r="I4" s="12">
        <v>500</v>
      </c>
      <c r="J4" s="14">
        <v>1000</v>
      </c>
      <c r="K4" s="35">
        <f t="shared" si="0"/>
        <v>45292</v>
      </c>
      <c r="L4" s="37">
        <f>Table1[[#This Row],[Latest Date]]-Table1[[#This Row],[Date]]</f>
        <v>308</v>
      </c>
      <c r="M4" s="37">
        <f>COUNT(Table1[[#This Row],[Date]])</f>
        <v>1</v>
      </c>
      <c r="N4" s="37">
        <f>SUM(Table1[[#This Row],[Total Amount]])</f>
        <v>1000</v>
      </c>
      <c r="O4" s="37">
        <f>IF(Table1[[#This Row],[Recency]]&lt;=_xlfn.QUARTILE.INC(L:L,1),4, IF(Table1[[#This Row],[Recency]]&lt;=_xlfn.QUARTILE.INC(L:L,2), 3, IF(Table1[[#This Row],[Recency]]&lt;=_xlfn.QUARTILE.INC(L:L,3), 2, 1)))</f>
        <v>1</v>
      </c>
      <c r="P4" s="37">
        <f>IF(Table1[[#This Row],[Frequency]]&lt;=_xlfn.QUARTILE.INC(M:M,1), 1, IF(Table1[[#This Row],[Frequency]]&lt;=_xlfn.QUARTILE.INC(M:M,2), 2, IF(Table1[[#This Row],[Frequency]]&lt;=_xlfn.QUARTILE.INC(M:M,3), 3, 4)))</f>
        <v>1</v>
      </c>
      <c r="Q4" s="37">
        <f>IF(Table1[[#This Row],[Monetary]]&lt;=_xlfn.QUARTILE.INC(N:N,1),1,IF(Table1[[#This Row],[Monetary]]&lt;=_xlfn.QUARTILE.INC(N:N,2),2,IF(Table1[[#This Row],[Monetary]]&lt;=_xlfn.QUARTILE.INC(N:N,3),3,4)))</f>
        <v>4</v>
      </c>
      <c r="R4" s="42" t="str">
        <f>Table1[[#This Row],[R Score]]&amp;Table1[[#This Row],[F Score]]&amp;Table1[[#This Row],[M Score]]</f>
        <v>114</v>
      </c>
      <c r="S4" s="37">
        <f>Table1[[#This Row],[R Score]]+Table1[[#This Row],[F Score]]+Table1[[#This Row],[M Score]]</f>
        <v>6</v>
      </c>
      <c r="T4" s="37" t="str">
        <f>IF(Table1[[#This Row],[RFM Score]]=12,"Best customer",IF(Table1[[#This Row],[RFM Score]]&gt;=8,"Loyal customer",IF(Table1[[#This Row],[RFM Score]]&gt;=6,"At Risk",IF(Table1[[#This Row],[RFM Score]]&gt;=3,"Lost customer", "Others"))))</f>
        <v>At Risk</v>
      </c>
    </row>
    <row r="5" spans="1:20" x14ac:dyDescent="0.25">
      <c r="B5" s="1">
        <v>3</v>
      </c>
      <c r="C5" s="2">
        <v>44939</v>
      </c>
      <c r="D5" s="1" t="s">
        <v>15</v>
      </c>
      <c r="E5" s="1" t="s">
        <v>10</v>
      </c>
      <c r="F5" s="1">
        <v>50</v>
      </c>
      <c r="G5" s="1" t="s">
        <v>16</v>
      </c>
      <c r="H5" s="1">
        <v>1</v>
      </c>
      <c r="I5" s="11">
        <v>30</v>
      </c>
      <c r="J5" s="13">
        <v>30</v>
      </c>
      <c r="K5" s="34">
        <f t="shared" si="0"/>
        <v>45292</v>
      </c>
      <c r="L5" s="36">
        <f>Table1[[#This Row],[Latest Date]]-Table1[[#This Row],[Date]]</f>
        <v>353</v>
      </c>
      <c r="M5" s="36">
        <f>COUNT(Table1[[#This Row],[Date]])</f>
        <v>1</v>
      </c>
      <c r="N5" s="36">
        <f>SUM(Table1[[#This Row],[Total Amount]])</f>
        <v>30</v>
      </c>
      <c r="O5" s="36">
        <f>IF(Table1[[#This Row],[Recency]]&lt;=_xlfn.QUARTILE.INC(L:L,1),4, IF(Table1[[#This Row],[Recency]]&lt;=_xlfn.QUARTILE.INC(L:L,2), 3, IF(Table1[[#This Row],[Recency]]&lt;=_xlfn.QUARTILE.INC(L:L,3), 2, 1)))</f>
        <v>1</v>
      </c>
      <c r="P5" s="36">
        <f>IF(Table1[[#This Row],[Frequency]]&lt;=_xlfn.QUARTILE.INC(M:M,1), 1, IF(Table1[[#This Row],[Frequency]]&lt;=_xlfn.QUARTILE.INC(M:M,2), 2, IF(Table1[[#This Row],[Frequency]]&lt;=_xlfn.QUARTILE.INC(M:M,3), 3, 4)))</f>
        <v>1</v>
      </c>
      <c r="Q5" s="36">
        <f>IF(Table1[[#This Row],[Monetary]]&lt;=_xlfn.QUARTILE.INC(N:N,1),1,IF(Table1[[#This Row],[Monetary]]&lt;=_xlfn.QUARTILE.INC(N:N,2),2,IF(Table1[[#This Row],[Monetary]]&lt;=_xlfn.QUARTILE.INC(N:N,3),3,4)))</f>
        <v>1</v>
      </c>
      <c r="R5" s="41" t="str">
        <f>Table1[[#This Row],[R Score]]&amp;Table1[[#This Row],[F Score]]&amp;Table1[[#This Row],[M Score]]</f>
        <v>111</v>
      </c>
      <c r="S5" s="36">
        <f>Table1[[#This Row],[R Score]]+Table1[[#This Row],[F Score]]+Table1[[#This Row],[M Score]]</f>
        <v>3</v>
      </c>
      <c r="T5" s="36" t="str">
        <f>IF(Table1[[#This Row],[RFM Score]]=12,"Best customer",IF(Table1[[#This Row],[RFM Score]]&gt;=8,"Loyal customer",IF(Table1[[#This Row],[RFM Score]]&gt;=6,"At Risk",IF(Table1[[#This Row],[RFM Score]]&gt;=3,"Lost customer", "Others"))))</f>
        <v>Lost customer</v>
      </c>
    </row>
    <row r="6" spans="1:20" x14ac:dyDescent="0.25">
      <c r="B6" s="4">
        <v>4</v>
      </c>
      <c r="C6" s="5">
        <v>45067</v>
      </c>
      <c r="D6" s="4" t="s">
        <v>17</v>
      </c>
      <c r="E6" s="4" t="s">
        <v>10</v>
      </c>
      <c r="F6" s="4">
        <v>37</v>
      </c>
      <c r="G6" s="4" t="s">
        <v>14</v>
      </c>
      <c r="H6" s="4">
        <v>1</v>
      </c>
      <c r="I6" s="12">
        <v>500</v>
      </c>
      <c r="J6" s="14">
        <v>500</v>
      </c>
      <c r="K6" s="35">
        <f t="shared" si="0"/>
        <v>45292</v>
      </c>
      <c r="L6" s="37">
        <f>Table1[[#This Row],[Latest Date]]-Table1[[#This Row],[Date]]</f>
        <v>225</v>
      </c>
      <c r="M6" s="37">
        <f>COUNT(Table1[[#This Row],[Date]])</f>
        <v>1</v>
      </c>
      <c r="N6" s="37">
        <f>SUM(Table1[[#This Row],[Total Amount]])</f>
        <v>500</v>
      </c>
      <c r="O6" s="37">
        <f>IF(Table1[[#This Row],[Recency]]&lt;=_xlfn.QUARTILE.INC(L:L,1),4, IF(Table1[[#This Row],[Recency]]&lt;=_xlfn.QUARTILE.INC(L:L,2), 3, IF(Table1[[#This Row],[Recency]]&lt;=_xlfn.QUARTILE.INC(L:L,3), 2, 1)))</f>
        <v>2</v>
      </c>
      <c r="P6" s="37">
        <f>IF(Table1[[#This Row],[Frequency]]&lt;=_xlfn.QUARTILE.INC(M:M,1), 1, IF(Table1[[#This Row],[Frequency]]&lt;=_xlfn.QUARTILE.INC(M:M,2), 2, IF(Table1[[#This Row],[Frequency]]&lt;=_xlfn.QUARTILE.INC(M:M,3), 3, 4)))</f>
        <v>1</v>
      </c>
      <c r="Q6" s="37">
        <f>IF(Table1[[#This Row],[Monetary]]&lt;=_xlfn.QUARTILE.INC(N:N,1),1,IF(Table1[[#This Row],[Monetary]]&lt;=_xlfn.QUARTILE.INC(N:N,2),2,IF(Table1[[#This Row],[Monetary]]&lt;=_xlfn.QUARTILE.INC(N:N,3),3,4)))</f>
        <v>3</v>
      </c>
      <c r="R6" s="42" t="str">
        <f>Table1[[#This Row],[R Score]]&amp;Table1[[#This Row],[F Score]]&amp;Table1[[#This Row],[M Score]]</f>
        <v>213</v>
      </c>
      <c r="S6" s="37">
        <f>Table1[[#This Row],[R Score]]+Table1[[#This Row],[F Score]]+Table1[[#This Row],[M Score]]</f>
        <v>6</v>
      </c>
      <c r="T6" s="37" t="str">
        <f>IF(Table1[[#This Row],[RFM Score]]=12,"Best customer",IF(Table1[[#This Row],[RFM Score]]&gt;=8,"Loyal customer",IF(Table1[[#This Row],[RFM Score]]&gt;=6,"At Risk",IF(Table1[[#This Row],[RFM Score]]&gt;=3,"Lost customer", "Others"))))</f>
        <v>At Risk</v>
      </c>
    </row>
    <row r="7" spans="1:20" x14ac:dyDescent="0.25">
      <c r="B7" s="1">
        <v>5</v>
      </c>
      <c r="C7" s="2">
        <v>45052</v>
      </c>
      <c r="D7" s="1" t="s">
        <v>18</v>
      </c>
      <c r="E7" s="1" t="s">
        <v>10</v>
      </c>
      <c r="F7" s="1">
        <v>30</v>
      </c>
      <c r="G7" s="1" t="s">
        <v>11</v>
      </c>
      <c r="H7" s="1">
        <v>2</v>
      </c>
      <c r="I7" s="11">
        <v>50</v>
      </c>
      <c r="J7" s="13">
        <v>100</v>
      </c>
      <c r="K7" s="34">
        <f t="shared" si="0"/>
        <v>45292</v>
      </c>
      <c r="L7" s="36">
        <f>Table1[[#This Row],[Latest Date]]-Table1[[#This Row],[Date]]</f>
        <v>240</v>
      </c>
      <c r="M7" s="36">
        <f>COUNT(Table1[[#This Row],[Date]])</f>
        <v>1</v>
      </c>
      <c r="N7" s="36">
        <f>SUM(Table1[[#This Row],[Total Amount]])</f>
        <v>100</v>
      </c>
      <c r="O7" s="36">
        <f>IF(Table1[[#This Row],[Recency]]&lt;=_xlfn.QUARTILE.INC(L:L,1),4, IF(Table1[[#This Row],[Recency]]&lt;=_xlfn.QUARTILE.INC(L:L,2), 3, IF(Table1[[#This Row],[Recency]]&lt;=_xlfn.QUARTILE.INC(L:L,3), 2, 1)))</f>
        <v>2</v>
      </c>
      <c r="P7" s="36">
        <f>IF(Table1[[#This Row],[Frequency]]&lt;=_xlfn.QUARTILE.INC(M:M,1), 1, IF(Table1[[#This Row],[Frequency]]&lt;=_xlfn.QUARTILE.INC(M:M,2), 2, IF(Table1[[#This Row],[Frequency]]&lt;=_xlfn.QUARTILE.INC(M:M,3), 3, 4)))</f>
        <v>1</v>
      </c>
      <c r="Q7" s="36">
        <f>IF(Table1[[#This Row],[Monetary]]&lt;=_xlfn.QUARTILE.INC(N:N,1),1,IF(Table1[[#This Row],[Monetary]]&lt;=_xlfn.QUARTILE.INC(N:N,2),2,IF(Table1[[#This Row],[Monetary]]&lt;=_xlfn.QUARTILE.INC(N:N,3),3,4)))</f>
        <v>2</v>
      </c>
      <c r="R7" s="41" t="str">
        <f>Table1[[#This Row],[R Score]]&amp;Table1[[#This Row],[F Score]]&amp;Table1[[#This Row],[M Score]]</f>
        <v>212</v>
      </c>
      <c r="S7" s="36">
        <f>Table1[[#This Row],[R Score]]+Table1[[#This Row],[F Score]]+Table1[[#This Row],[M Score]]</f>
        <v>5</v>
      </c>
      <c r="T7" s="36" t="str">
        <f>IF(Table1[[#This Row],[RFM Score]]=12,"Best customer",IF(Table1[[#This Row],[RFM Score]]&gt;=8,"Loyal customer",IF(Table1[[#This Row],[RFM Score]]&gt;=6,"At Risk",IF(Table1[[#This Row],[RFM Score]]&gt;=3,"Lost customer", "Others"))))</f>
        <v>Lost customer</v>
      </c>
    </row>
    <row r="8" spans="1:20" x14ac:dyDescent="0.25">
      <c r="B8" s="4">
        <v>6</v>
      </c>
      <c r="C8" s="5">
        <v>45041</v>
      </c>
      <c r="D8" s="4" t="s">
        <v>19</v>
      </c>
      <c r="E8" s="4" t="s">
        <v>13</v>
      </c>
      <c r="F8" s="4">
        <v>45</v>
      </c>
      <c r="G8" s="4" t="s">
        <v>11</v>
      </c>
      <c r="H8" s="4">
        <v>1</v>
      </c>
      <c r="I8" s="12">
        <v>30</v>
      </c>
      <c r="J8" s="14">
        <v>30</v>
      </c>
      <c r="K8" s="35">
        <f t="shared" si="0"/>
        <v>45292</v>
      </c>
      <c r="L8" s="37">
        <f>Table1[[#This Row],[Latest Date]]-Table1[[#This Row],[Date]]</f>
        <v>251</v>
      </c>
      <c r="M8" s="37">
        <f>COUNT(Table1[[#This Row],[Date]])</f>
        <v>1</v>
      </c>
      <c r="N8" s="37">
        <f>SUM(Table1[[#This Row],[Total Amount]])</f>
        <v>30</v>
      </c>
      <c r="O8" s="37">
        <f>IF(Table1[[#This Row],[Recency]]&lt;=_xlfn.QUARTILE.INC(L:L,1),4, IF(Table1[[#This Row],[Recency]]&lt;=_xlfn.QUARTILE.INC(L:L,2), 3, IF(Table1[[#This Row],[Recency]]&lt;=_xlfn.QUARTILE.INC(L:L,3), 2, 1)))</f>
        <v>2</v>
      </c>
      <c r="P8" s="37">
        <f>IF(Table1[[#This Row],[Frequency]]&lt;=_xlfn.QUARTILE.INC(M:M,1), 1, IF(Table1[[#This Row],[Frequency]]&lt;=_xlfn.QUARTILE.INC(M:M,2), 2, IF(Table1[[#This Row],[Frequency]]&lt;=_xlfn.QUARTILE.INC(M:M,3), 3, 4)))</f>
        <v>1</v>
      </c>
      <c r="Q8" s="37">
        <f>IF(Table1[[#This Row],[Monetary]]&lt;=_xlfn.QUARTILE.INC(N:N,1),1,IF(Table1[[#This Row],[Monetary]]&lt;=_xlfn.QUARTILE.INC(N:N,2),2,IF(Table1[[#This Row],[Monetary]]&lt;=_xlfn.QUARTILE.INC(N:N,3),3,4)))</f>
        <v>1</v>
      </c>
      <c r="R8" s="42" t="str">
        <f>Table1[[#This Row],[R Score]]&amp;Table1[[#This Row],[F Score]]&amp;Table1[[#This Row],[M Score]]</f>
        <v>211</v>
      </c>
      <c r="S8" s="37">
        <f>Table1[[#This Row],[R Score]]+Table1[[#This Row],[F Score]]+Table1[[#This Row],[M Score]]</f>
        <v>4</v>
      </c>
      <c r="T8" s="37" t="str">
        <f>IF(Table1[[#This Row],[RFM Score]]=12,"Best customer",IF(Table1[[#This Row],[RFM Score]]&gt;=8,"Loyal customer",IF(Table1[[#This Row],[RFM Score]]&gt;=6,"At Risk",IF(Table1[[#This Row],[RFM Score]]&gt;=3,"Lost customer", "Others"))))</f>
        <v>Lost customer</v>
      </c>
    </row>
    <row r="9" spans="1:20" x14ac:dyDescent="0.25">
      <c r="B9" s="1">
        <v>7</v>
      </c>
      <c r="C9" s="2">
        <v>44998</v>
      </c>
      <c r="D9" s="1" t="s">
        <v>20</v>
      </c>
      <c r="E9" s="1" t="s">
        <v>10</v>
      </c>
      <c r="F9" s="1">
        <v>46</v>
      </c>
      <c r="G9" s="1" t="s">
        <v>14</v>
      </c>
      <c r="H9" s="1">
        <v>2</v>
      </c>
      <c r="I9" s="11">
        <v>25</v>
      </c>
      <c r="J9" s="13">
        <v>50</v>
      </c>
      <c r="K9" s="34">
        <f t="shared" si="0"/>
        <v>45292</v>
      </c>
      <c r="L9" s="36">
        <f>Table1[[#This Row],[Latest Date]]-Table1[[#This Row],[Date]]</f>
        <v>294</v>
      </c>
      <c r="M9" s="36">
        <f>COUNT(Table1[[#This Row],[Date]])</f>
        <v>1</v>
      </c>
      <c r="N9" s="36">
        <f>SUM(Table1[[#This Row],[Total Amount]])</f>
        <v>50</v>
      </c>
      <c r="O9" s="36">
        <f>IF(Table1[[#This Row],[Recency]]&lt;=_xlfn.QUARTILE.INC(L:L,1),4, IF(Table1[[#This Row],[Recency]]&lt;=_xlfn.QUARTILE.INC(L:L,2), 3, IF(Table1[[#This Row],[Recency]]&lt;=_xlfn.QUARTILE.INC(L:L,3), 2, 1)))</f>
        <v>1</v>
      </c>
      <c r="P9" s="36">
        <f>IF(Table1[[#This Row],[Frequency]]&lt;=_xlfn.QUARTILE.INC(M:M,1), 1, IF(Table1[[#This Row],[Frequency]]&lt;=_xlfn.QUARTILE.INC(M:M,2), 2, IF(Table1[[#This Row],[Frequency]]&lt;=_xlfn.QUARTILE.INC(M:M,3), 3, 4)))</f>
        <v>1</v>
      </c>
      <c r="Q9" s="36">
        <f>IF(Table1[[#This Row],[Monetary]]&lt;=_xlfn.QUARTILE.INC(N:N,1),1,IF(Table1[[#This Row],[Monetary]]&lt;=_xlfn.QUARTILE.INC(N:N,2),2,IF(Table1[[#This Row],[Monetary]]&lt;=_xlfn.QUARTILE.INC(N:N,3),3,4)))</f>
        <v>1</v>
      </c>
      <c r="R9" s="41" t="str">
        <f>Table1[[#This Row],[R Score]]&amp;Table1[[#This Row],[F Score]]&amp;Table1[[#This Row],[M Score]]</f>
        <v>111</v>
      </c>
      <c r="S9" s="36">
        <f>Table1[[#This Row],[R Score]]+Table1[[#This Row],[F Score]]+Table1[[#This Row],[M Score]]</f>
        <v>3</v>
      </c>
      <c r="T9" s="36" t="str">
        <f>IF(Table1[[#This Row],[RFM Score]]=12,"Best customer",IF(Table1[[#This Row],[RFM Score]]&gt;=8,"Loyal customer",IF(Table1[[#This Row],[RFM Score]]&gt;=6,"At Risk",IF(Table1[[#This Row],[RFM Score]]&gt;=3,"Lost customer", "Others"))))</f>
        <v>Lost customer</v>
      </c>
    </row>
    <row r="10" spans="1:20" x14ac:dyDescent="0.25">
      <c r="B10" s="4">
        <v>8</v>
      </c>
      <c r="C10" s="5">
        <v>44979</v>
      </c>
      <c r="D10" s="4" t="s">
        <v>21</v>
      </c>
      <c r="E10" s="4" t="s">
        <v>10</v>
      </c>
      <c r="F10" s="4">
        <v>30</v>
      </c>
      <c r="G10" s="4" t="s">
        <v>16</v>
      </c>
      <c r="H10" s="4">
        <v>4</v>
      </c>
      <c r="I10" s="12">
        <v>25</v>
      </c>
      <c r="J10" s="14">
        <v>100</v>
      </c>
      <c r="K10" s="35">
        <f t="shared" si="0"/>
        <v>45292</v>
      </c>
      <c r="L10" s="37">
        <f>Table1[[#This Row],[Latest Date]]-Table1[[#This Row],[Date]]</f>
        <v>313</v>
      </c>
      <c r="M10" s="37">
        <f>COUNT(Table1[[#This Row],[Date]])</f>
        <v>1</v>
      </c>
      <c r="N10" s="37">
        <f>SUM(Table1[[#This Row],[Total Amount]])</f>
        <v>100</v>
      </c>
      <c r="O10" s="37">
        <f>IF(Table1[[#This Row],[Recency]]&lt;=_xlfn.QUARTILE.INC(L:L,1),4, IF(Table1[[#This Row],[Recency]]&lt;=_xlfn.QUARTILE.INC(L:L,2), 3, IF(Table1[[#This Row],[Recency]]&lt;=_xlfn.QUARTILE.INC(L:L,3), 2, 1)))</f>
        <v>1</v>
      </c>
      <c r="P10" s="37">
        <f>IF(Table1[[#This Row],[Frequency]]&lt;=_xlfn.QUARTILE.INC(M:M,1), 1, IF(Table1[[#This Row],[Frequency]]&lt;=_xlfn.QUARTILE.INC(M:M,2), 2, IF(Table1[[#This Row],[Frequency]]&lt;=_xlfn.QUARTILE.INC(M:M,3), 3, 4)))</f>
        <v>1</v>
      </c>
      <c r="Q10" s="37">
        <f>IF(Table1[[#This Row],[Monetary]]&lt;=_xlfn.QUARTILE.INC(N:N,1),1,IF(Table1[[#This Row],[Monetary]]&lt;=_xlfn.QUARTILE.INC(N:N,2),2,IF(Table1[[#This Row],[Monetary]]&lt;=_xlfn.QUARTILE.INC(N:N,3),3,4)))</f>
        <v>2</v>
      </c>
      <c r="R10" s="42" t="str">
        <f>Table1[[#This Row],[R Score]]&amp;Table1[[#This Row],[F Score]]&amp;Table1[[#This Row],[M Score]]</f>
        <v>112</v>
      </c>
      <c r="S10" s="37">
        <f>Table1[[#This Row],[R Score]]+Table1[[#This Row],[F Score]]+Table1[[#This Row],[M Score]]</f>
        <v>4</v>
      </c>
      <c r="T10" s="37" t="str">
        <f>IF(Table1[[#This Row],[RFM Score]]=12,"Best customer",IF(Table1[[#This Row],[RFM Score]]&gt;=8,"Loyal customer",IF(Table1[[#This Row],[RFM Score]]&gt;=6,"At Risk",IF(Table1[[#This Row],[RFM Score]]&gt;=3,"Lost customer", "Others"))))</f>
        <v>Lost customer</v>
      </c>
    </row>
    <row r="11" spans="1:20" x14ac:dyDescent="0.25">
      <c r="B11" s="1">
        <v>9</v>
      </c>
      <c r="C11" s="2">
        <v>45273</v>
      </c>
      <c r="D11" s="1" t="s">
        <v>22</v>
      </c>
      <c r="E11" s="1" t="s">
        <v>10</v>
      </c>
      <c r="F11" s="1">
        <v>63</v>
      </c>
      <c r="G11" s="1" t="s">
        <v>16</v>
      </c>
      <c r="H11" s="1">
        <v>2</v>
      </c>
      <c r="I11" s="11">
        <v>300</v>
      </c>
      <c r="J11" s="13">
        <v>600</v>
      </c>
      <c r="K11" s="34">
        <f t="shared" si="0"/>
        <v>45292</v>
      </c>
      <c r="L11" s="36">
        <f>Table1[[#This Row],[Latest Date]]-Table1[[#This Row],[Date]]</f>
        <v>19</v>
      </c>
      <c r="M11" s="36">
        <f>COUNT(Table1[[#This Row],[Date]])</f>
        <v>1</v>
      </c>
      <c r="N11" s="36">
        <f>SUM(Table1[[#This Row],[Total Amount]])</f>
        <v>600</v>
      </c>
      <c r="O11" s="36">
        <f>IF(Table1[[#This Row],[Recency]]&lt;=_xlfn.QUARTILE.INC(L:L,1),4, IF(Table1[[#This Row],[Recency]]&lt;=_xlfn.QUARTILE.INC(L:L,2), 3, IF(Table1[[#This Row],[Recency]]&lt;=_xlfn.QUARTILE.INC(L:L,3), 2, 1)))</f>
        <v>4</v>
      </c>
      <c r="P11" s="36">
        <f>IF(Table1[[#This Row],[Frequency]]&lt;=_xlfn.QUARTILE.INC(M:M,1), 1, IF(Table1[[#This Row],[Frequency]]&lt;=_xlfn.QUARTILE.INC(M:M,2), 2, IF(Table1[[#This Row],[Frequency]]&lt;=_xlfn.QUARTILE.INC(M:M,3), 3, 4)))</f>
        <v>1</v>
      </c>
      <c r="Q11" s="36">
        <f>IF(Table1[[#This Row],[Monetary]]&lt;=_xlfn.QUARTILE.INC(N:N,1),1,IF(Table1[[#This Row],[Monetary]]&lt;=_xlfn.QUARTILE.INC(N:N,2),2,IF(Table1[[#This Row],[Monetary]]&lt;=_xlfn.QUARTILE.INC(N:N,3),3,4)))</f>
        <v>3</v>
      </c>
      <c r="R11" s="41" t="str">
        <f>Table1[[#This Row],[R Score]]&amp;Table1[[#This Row],[F Score]]&amp;Table1[[#This Row],[M Score]]</f>
        <v>413</v>
      </c>
      <c r="S11" s="36">
        <f>Table1[[#This Row],[R Score]]+Table1[[#This Row],[F Score]]+Table1[[#This Row],[M Score]]</f>
        <v>8</v>
      </c>
      <c r="T11" s="36" t="str">
        <f>IF(Table1[[#This Row],[RFM Score]]=12,"Best customer",IF(Table1[[#This Row],[RFM Score]]&gt;=8,"Loyal customer",IF(Table1[[#This Row],[RFM Score]]&gt;=6,"At Risk",IF(Table1[[#This Row],[RFM Score]]&gt;=3,"Lost customer", "Others"))))</f>
        <v>Loyal customer</v>
      </c>
    </row>
    <row r="12" spans="1:20" x14ac:dyDescent="0.25">
      <c r="B12" s="4">
        <v>10</v>
      </c>
      <c r="C12" s="5">
        <v>45206</v>
      </c>
      <c r="D12" s="4" t="s">
        <v>23</v>
      </c>
      <c r="E12" s="4" t="s">
        <v>13</v>
      </c>
      <c r="F12" s="4">
        <v>52</v>
      </c>
      <c r="G12" s="4" t="s">
        <v>14</v>
      </c>
      <c r="H12" s="4">
        <v>4</v>
      </c>
      <c r="I12" s="12">
        <v>50</v>
      </c>
      <c r="J12" s="14">
        <v>200</v>
      </c>
      <c r="K12" s="35">
        <f t="shared" si="0"/>
        <v>45292</v>
      </c>
      <c r="L12" s="37">
        <f>Table1[[#This Row],[Latest Date]]-Table1[[#This Row],[Date]]</f>
        <v>86</v>
      </c>
      <c r="M12" s="37">
        <f>COUNT(Table1[[#This Row],[Date]])</f>
        <v>1</v>
      </c>
      <c r="N12" s="37">
        <f>SUM(Table1[[#This Row],[Total Amount]])</f>
        <v>200</v>
      </c>
      <c r="O12" s="37">
        <f>IF(Table1[[#This Row],[Recency]]&lt;=_xlfn.QUARTILE.INC(L:L,1),4, IF(Table1[[#This Row],[Recency]]&lt;=_xlfn.QUARTILE.INC(L:L,2), 3, IF(Table1[[#This Row],[Recency]]&lt;=_xlfn.QUARTILE.INC(L:L,3), 2, 1)))</f>
        <v>4</v>
      </c>
      <c r="P12" s="37">
        <f>IF(Table1[[#This Row],[Frequency]]&lt;=_xlfn.QUARTILE.INC(M:M,1), 1, IF(Table1[[#This Row],[Frequency]]&lt;=_xlfn.QUARTILE.INC(M:M,2), 2, IF(Table1[[#This Row],[Frequency]]&lt;=_xlfn.QUARTILE.INC(M:M,3), 3, 4)))</f>
        <v>1</v>
      </c>
      <c r="Q12" s="37">
        <f>IF(Table1[[#This Row],[Monetary]]&lt;=_xlfn.QUARTILE.INC(N:N,1),1,IF(Table1[[#This Row],[Monetary]]&lt;=_xlfn.QUARTILE.INC(N:N,2),2,IF(Table1[[#This Row],[Monetary]]&lt;=_xlfn.QUARTILE.INC(N:N,3),3,4)))</f>
        <v>3</v>
      </c>
      <c r="R12" s="42" t="str">
        <f>Table1[[#This Row],[R Score]]&amp;Table1[[#This Row],[F Score]]&amp;Table1[[#This Row],[M Score]]</f>
        <v>413</v>
      </c>
      <c r="S12" s="37">
        <f>Table1[[#This Row],[R Score]]+Table1[[#This Row],[F Score]]+Table1[[#This Row],[M Score]]</f>
        <v>8</v>
      </c>
      <c r="T12" s="37" t="str">
        <f>IF(Table1[[#This Row],[RFM Score]]=12,"Best customer",IF(Table1[[#This Row],[RFM Score]]&gt;=8,"Loyal customer",IF(Table1[[#This Row],[RFM Score]]&gt;=6,"At Risk",IF(Table1[[#This Row],[RFM Score]]&gt;=3,"Lost customer", "Others"))))</f>
        <v>Loyal customer</v>
      </c>
    </row>
    <row r="13" spans="1:20" x14ac:dyDescent="0.25">
      <c r="B13" s="1">
        <v>11</v>
      </c>
      <c r="C13" s="2">
        <v>44971</v>
      </c>
      <c r="D13" s="1" t="s">
        <v>24</v>
      </c>
      <c r="E13" s="1" t="s">
        <v>10</v>
      </c>
      <c r="F13" s="1">
        <v>23</v>
      </c>
      <c r="G13" s="1" t="s">
        <v>14</v>
      </c>
      <c r="H13" s="1">
        <v>2</v>
      </c>
      <c r="I13" s="11">
        <v>50</v>
      </c>
      <c r="J13" s="13">
        <v>100</v>
      </c>
      <c r="K13" s="34">
        <f t="shared" si="0"/>
        <v>45292</v>
      </c>
      <c r="L13" s="36">
        <f>Table1[[#This Row],[Latest Date]]-Table1[[#This Row],[Date]]</f>
        <v>321</v>
      </c>
      <c r="M13" s="36">
        <f>COUNT(Table1[[#This Row],[Date]])</f>
        <v>1</v>
      </c>
      <c r="N13" s="36">
        <f>SUM(Table1[[#This Row],[Total Amount]])</f>
        <v>100</v>
      </c>
      <c r="O13" s="36">
        <f>IF(Table1[[#This Row],[Recency]]&lt;=_xlfn.QUARTILE.INC(L:L,1),4, IF(Table1[[#This Row],[Recency]]&lt;=_xlfn.QUARTILE.INC(L:L,2), 3, IF(Table1[[#This Row],[Recency]]&lt;=_xlfn.QUARTILE.INC(L:L,3), 2, 1)))</f>
        <v>1</v>
      </c>
      <c r="P13" s="36">
        <f>IF(Table1[[#This Row],[Frequency]]&lt;=_xlfn.QUARTILE.INC(M:M,1), 1, IF(Table1[[#This Row],[Frequency]]&lt;=_xlfn.QUARTILE.INC(M:M,2), 2, IF(Table1[[#This Row],[Frequency]]&lt;=_xlfn.QUARTILE.INC(M:M,3), 3, 4)))</f>
        <v>1</v>
      </c>
      <c r="Q13" s="36">
        <f>IF(Table1[[#This Row],[Monetary]]&lt;=_xlfn.QUARTILE.INC(N:N,1),1,IF(Table1[[#This Row],[Monetary]]&lt;=_xlfn.QUARTILE.INC(N:N,2),2,IF(Table1[[#This Row],[Monetary]]&lt;=_xlfn.QUARTILE.INC(N:N,3),3,4)))</f>
        <v>2</v>
      </c>
      <c r="R13" s="41" t="str">
        <f>Table1[[#This Row],[R Score]]&amp;Table1[[#This Row],[F Score]]&amp;Table1[[#This Row],[M Score]]</f>
        <v>112</v>
      </c>
      <c r="S13" s="36">
        <f>Table1[[#This Row],[R Score]]+Table1[[#This Row],[F Score]]+Table1[[#This Row],[M Score]]</f>
        <v>4</v>
      </c>
      <c r="T13" s="36" t="str">
        <f>IF(Table1[[#This Row],[RFM Score]]=12,"Best customer",IF(Table1[[#This Row],[RFM Score]]&gt;=8,"Loyal customer",IF(Table1[[#This Row],[RFM Score]]&gt;=6,"At Risk",IF(Table1[[#This Row],[RFM Score]]&gt;=3,"Lost customer", "Others"))))</f>
        <v>Lost customer</v>
      </c>
    </row>
    <row r="14" spans="1:20" x14ac:dyDescent="0.25">
      <c r="B14" s="4">
        <v>12</v>
      </c>
      <c r="C14" s="5">
        <v>45229</v>
      </c>
      <c r="D14" s="4" t="s">
        <v>25</v>
      </c>
      <c r="E14" s="4" t="s">
        <v>10</v>
      </c>
      <c r="F14" s="4">
        <v>35</v>
      </c>
      <c r="G14" s="4" t="s">
        <v>11</v>
      </c>
      <c r="H14" s="4">
        <v>3</v>
      </c>
      <c r="I14" s="12">
        <v>25</v>
      </c>
      <c r="J14" s="14">
        <v>75</v>
      </c>
      <c r="K14" s="35">
        <f t="shared" si="0"/>
        <v>45292</v>
      </c>
      <c r="L14" s="37">
        <f>Table1[[#This Row],[Latest Date]]-Table1[[#This Row],[Date]]</f>
        <v>63</v>
      </c>
      <c r="M14" s="37">
        <f>COUNT(Table1[[#This Row],[Date]])</f>
        <v>1</v>
      </c>
      <c r="N14" s="37">
        <f>SUM(Table1[[#This Row],[Total Amount]])</f>
        <v>75</v>
      </c>
      <c r="O14" s="37">
        <f>IF(Table1[[#This Row],[Recency]]&lt;=_xlfn.QUARTILE.INC(L:L,1),4, IF(Table1[[#This Row],[Recency]]&lt;=_xlfn.QUARTILE.INC(L:L,2), 3, IF(Table1[[#This Row],[Recency]]&lt;=_xlfn.QUARTILE.INC(L:L,3), 2, 1)))</f>
        <v>4</v>
      </c>
      <c r="P14" s="37">
        <f>IF(Table1[[#This Row],[Frequency]]&lt;=_xlfn.QUARTILE.INC(M:M,1), 1, IF(Table1[[#This Row],[Frequency]]&lt;=_xlfn.QUARTILE.INC(M:M,2), 2, IF(Table1[[#This Row],[Frequency]]&lt;=_xlfn.QUARTILE.INC(M:M,3), 3, 4)))</f>
        <v>1</v>
      </c>
      <c r="Q14" s="37">
        <f>IF(Table1[[#This Row],[Monetary]]&lt;=_xlfn.QUARTILE.INC(N:N,1),1,IF(Table1[[#This Row],[Monetary]]&lt;=_xlfn.QUARTILE.INC(N:N,2),2,IF(Table1[[#This Row],[Monetary]]&lt;=_xlfn.QUARTILE.INC(N:N,3),3,4)))</f>
        <v>2</v>
      </c>
      <c r="R14" s="42" t="str">
        <f>Table1[[#This Row],[R Score]]&amp;Table1[[#This Row],[F Score]]&amp;Table1[[#This Row],[M Score]]</f>
        <v>412</v>
      </c>
      <c r="S14" s="37">
        <f>Table1[[#This Row],[R Score]]+Table1[[#This Row],[F Score]]+Table1[[#This Row],[M Score]]</f>
        <v>7</v>
      </c>
      <c r="T14" s="37" t="str">
        <f>IF(Table1[[#This Row],[RFM Score]]=12,"Best customer",IF(Table1[[#This Row],[RFM Score]]&gt;=8,"Loyal customer",IF(Table1[[#This Row],[RFM Score]]&gt;=6,"At Risk",IF(Table1[[#This Row],[RFM Score]]&gt;=3,"Lost customer", "Others"))))</f>
        <v>At Risk</v>
      </c>
    </row>
    <row r="15" spans="1:20" x14ac:dyDescent="0.25">
      <c r="B15" s="1">
        <v>13</v>
      </c>
      <c r="C15" s="2">
        <v>45143</v>
      </c>
      <c r="D15" s="1" t="s">
        <v>26</v>
      </c>
      <c r="E15" s="1" t="s">
        <v>10</v>
      </c>
      <c r="F15" s="1">
        <v>22</v>
      </c>
      <c r="G15" s="1" t="s">
        <v>16</v>
      </c>
      <c r="H15" s="1">
        <v>3</v>
      </c>
      <c r="I15" s="11">
        <v>500</v>
      </c>
      <c r="J15" s="13">
        <v>1500</v>
      </c>
      <c r="K15" s="34">
        <f t="shared" si="0"/>
        <v>45292</v>
      </c>
      <c r="L15" s="36">
        <f>Table1[[#This Row],[Latest Date]]-Table1[[#This Row],[Date]]</f>
        <v>149</v>
      </c>
      <c r="M15" s="36">
        <f>COUNT(Table1[[#This Row],[Date]])</f>
        <v>1</v>
      </c>
      <c r="N15" s="36">
        <f>SUM(Table1[[#This Row],[Total Amount]])</f>
        <v>1500</v>
      </c>
      <c r="O15" s="36">
        <f>IF(Table1[[#This Row],[Recency]]&lt;=_xlfn.QUARTILE.INC(L:L,1),4, IF(Table1[[#This Row],[Recency]]&lt;=_xlfn.QUARTILE.INC(L:L,2), 3, IF(Table1[[#This Row],[Recency]]&lt;=_xlfn.QUARTILE.INC(L:L,3), 2, 1)))</f>
        <v>3</v>
      </c>
      <c r="P15" s="36">
        <f>IF(Table1[[#This Row],[Frequency]]&lt;=_xlfn.QUARTILE.INC(M:M,1), 1, IF(Table1[[#This Row],[Frequency]]&lt;=_xlfn.QUARTILE.INC(M:M,2), 2, IF(Table1[[#This Row],[Frequency]]&lt;=_xlfn.QUARTILE.INC(M:M,3), 3, 4)))</f>
        <v>1</v>
      </c>
      <c r="Q15" s="36">
        <f>IF(Table1[[#This Row],[Monetary]]&lt;=_xlfn.QUARTILE.INC(N:N,1),1,IF(Table1[[#This Row],[Monetary]]&lt;=_xlfn.QUARTILE.INC(N:N,2),2,IF(Table1[[#This Row],[Monetary]]&lt;=_xlfn.QUARTILE.INC(N:N,3),3,4)))</f>
        <v>4</v>
      </c>
      <c r="R15" s="41" t="str">
        <f>Table1[[#This Row],[R Score]]&amp;Table1[[#This Row],[F Score]]&amp;Table1[[#This Row],[M Score]]</f>
        <v>314</v>
      </c>
      <c r="S15" s="36">
        <f>Table1[[#This Row],[R Score]]+Table1[[#This Row],[F Score]]+Table1[[#This Row],[M Score]]</f>
        <v>8</v>
      </c>
      <c r="T15" s="36" t="str">
        <f>IF(Table1[[#This Row],[RFM Score]]=12,"Best customer",IF(Table1[[#This Row],[RFM Score]]&gt;=8,"Loyal customer",IF(Table1[[#This Row],[RFM Score]]&gt;=6,"At Risk",IF(Table1[[#This Row],[RFM Score]]&gt;=3,"Lost customer", "Others"))))</f>
        <v>Loyal customer</v>
      </c>
    </row>
    <row r="16" spans="1:20" x14ac:dyDescent="0.25">
      <c r="B16" s="4">
        <v>14</v>
      </c>
      <c r="C16" s="5">
        <v>44943</v>
      </c>
      <c r="D16" s="4" t="s">
        <v>27</v>
      </c>
      <c r="E16" s="4" t="s">
        <v>10</v>
      </c>
      <c r="F16" s="4">
        <v>64</v>
      </c>
      <c r="G16" s="4" t="s">
        <v>14</v>
      </c>
      <c r="H16" s="4">
        <v>4</v>
      </c>
      <c r="I16" s="12">
        <v>30</v>
      </c>
      <c r="J16" s="14">
        <v>120</v>
      </c>
      <c r="K16" s="35">
        <f t="shared" si="0"/>
        <v>45292</v>
      </c>
      <c r="L16" s="37">
        <f>Table1[[#This Row],[Latest Date]]-Table1[[#This Row],[Date]]</f>
        <v>349</v>
      </c>
      <c r="M16" s="37">
        <f>COUNT(Table1[[#This Row],[Date]])</f>
        <v>1</v>
      </c>
      <c r="N16" s="37">
        <f>SUM(Table1[[#This Row],[Total Amount]])</f>
        <v>120</v>
      </c>
      <c r="O16" s="37">
        <f>IF(Table1[[#This Row],[Recency]]&lt;=_xlfn.QUARTILE.INC(L:L,1),4, IF(Table1[[#This Row],[Recency]]&lt;=_xlfn.QUARTILE.INC(L:L,2), 3, IF(Table1[[#This Row],[Recency]]&lt;=_xlfn.QUARTILE.INC(L:L,3), 2, 1)))</f>
        <v>1</v>
      </c>
      <c r="P16" s="37">
        <f>IF(Table1[[#This Row],[Frequency]]&lt;=_xlfn.QUARTILE.INC(M:M,1), 1, IF(Table1[[#This Row],[Frequency]]&lt;=_xlfn.QUARTILE.INC(M:M,2), 2, IF(Table1[[#This Row],[Frequency]]&lt;=_xlfn.QUARTILE.INC(M:M,3), 3, 4)))</f>
        <v>1</v>
      </c>
      <c r="Q16" s="37">
        <f>IF(Table1[[#This Row],[Monetary]]&lt;=_xlfn.QUARTILE.INC(N:N,1),1,IF(Table1[[#This Row],[Monetary]]&lt;=_xlfn.QUARTILE.INC(N:N,2),2,IF(Table1[[#This Row],[Monetary]]&lt;=_xlfn.QUARTILE.INC(N:N,3),3,4)))</f>
        <v>2</v>
      </c>
      <c r="R16" s="42" t="str">
        <f>Table1[[#This Row],[R Score]]&amp;Table1[[#This Row],[F Score]]&amp;Table1[[#This Row],[M Score]]</f>
        <v>112</v>
      </c>
      <c r="S16" s="37">
        <f>Table1[[#This Row],[R Score]]+Table1[[#This Row],[F Score]]+Table1[[#This Row],[M Score]]</f>
        <v>4</v>
      </c>
      <c r="T16" s="37" t="str">
        <f>IF(Table1[[#This Row],[RFM Score]]=12,"Best customer",IF(Table1[[#This Row],[RFM Score]]&gt;=8,"Loyal customer",IF(Table1[[#This Row],[RFM Score]]&gt;=6,"At Risk",IF(Table1[[#This Row],[RFM Score]]&gt;=3,"Lost customer", "Others"))))</f>
        <v>Lost customer</v>
      </c>
    </row>
    <row r="17" spans="2:20" x14ac:dyDescent="0.25">
      <c r="B17" s="1">
        <v>15</v>
      </c>
      <c r="C17" s="2">
        <v>44942</v>
      </c>
      <c r="D17" s="1" t="s">
        <v>28</v>
      </c>
      <c r="E17" s="1" t="s">
        <v>13</v>
      </c>
      <c r="F17" s="1">
        <v>42</v>
      </c>
      <c r="G17" s="1" t="s">
        <v>16</v>
      </c>
      <c r="H17" s="1">
        <v>4</v>
      </c>
      <c r="I17" s="11">
        <v>500</v>
      </c>
      <c r="J17" s="13">
        <v>2000</v>
      </c>
      <c r="K17" s="34">
        <f t="shared" si="0"/>
        <v>45292</v>
      </c>
      <c r="L17" s="36">
        <f>Table1[[#This Row],[Latest Date]]-Table1[[#This Row],[Date]]</f>
        <v>350</v>
      </c>
      <c r="M17" s="36">
        <f>COUNT(Table1[[#This Row],[Date]])</f>
        <v>1</v>
      </c>
      <c r="N17" s="36">
        <f>SUM(Table1[[#This Row],[Total Amount]])</f>
        <v>2000</v>
      </c>
      <c r="O17" s="36">
        <f>IF(Table1[[#This Row],[Recency]]&lt;=_xlfn.QUARTILE.INC(L:L,1),4, IF(Table1[[#This Row],[Recency]]&lt;=_xlfn.QUARTILE.INC(L:L,2), 3, IF(Table1[[#This Row],[Recency]]&lt;=_xlfn.QUARTILE.INC(L:L,3), 2, 1)))</f>
        <v>1</v>
      </c>
      <c r="P17" s="36">
        <f>IF(Table1[[#This Row],[Frequency]]&lt;=_xlfn.QUARTILE.INC(M:M,1), 1, IF(Table1[[#This Row],[Frequency]]&lt;=_xlfn.QUARTILE.INC(M:M,2), 2, IF(Table1[[#This Row],[Frequency]]&lt;=_xlfn.QUARTILE.INC(M:M,3), 3, 4)))</f>
        <v>1</v>
      </c>
      <c r="Q17" s="36">
        <f>IF(Table1[[#This Row],[Monetary]]&lt;=_xlfn.QUARTILE.INC(N:N,1),1,IF(Table1[[#This Row],[Monetary]]&lt;=_xlfn.QUARTILE.INC(N:N,2),2,IF(Table1[[#This Row],[Monetary]]&lt;=_xlfn.QUARTILE.INC(N:N,3),3,4)))</f>
        <v>4</v>
      </c>
      <c r="R17" s="41" t="str">
        <f>Table1[[#This Row],[R Score]]&amp;Table1[[#This Row],[F Score]]&amp;Table1[[#This Row],[M Score]]</f>
        <v>114</v>
      </c>
      <c r="S17" s="36">
        <f>Table1[[#This Row],[R Score]]+Table1[[#This Row],[F Score]]+Table1[[#This Row],[M Score]]</f>
        <v>6</v>
      </c>
      <c r="T17" s="36" t="str">
        <f>IF(Table1[[#This Row],[RFM Score]]=12,"Best customer",IF(Table1[[#This Row],[RFM Score]]&gt;=8,"Loyal customer",IF(Table1[[#This Row],[RFM Score]]&gt;=6,"At Risk",IF(Table1[[#This Row],[RFM Score]]&gt;=3,"Lost customer", "Others"))))</f>
        <v>At Risk</v>
      </c>
    </row>
    <row r="18" spans="2:20" x14ac:dyDescent="0.25">
      <c r="B18" s="4">
        <v>16</v>
      </c>
      <c r="C18" s="5">
        <v>44974</v>
      </c>
      <c r="D18" s="4" t="s">
        <v>29</v>
      </c>
      <c r="E18" s="4" t="s">
        <v>10</v>
      </c>
      <c r="F18" s="4">
        <v>19</v>
      </c>
      <c r="G18" s="4" t="s">
        <v>14</v>
      </c>
      <c r="H18" s="4">
        <v>3</v>
      </c>
      <c r="I18" s="12">
        <v>500</v>
      </c>
      <c r="J18" s="14">
        <v>1500</v>
      </c>
      <c r="K18" s="35">
        <f t="shared" si="0"/>
        <v>45292</v>
      </c>
      <c r="L18" s="37">
        <f>Table1[[#This Row],[Latest Date]]-Table1[[#This Row],[Date]]</f>
        <v>318</v>
      </c>
      <c r="M18" s="37">
        <f>COUNT(Table1[[#This Row],[Date]])</f>
        <v>1</v>
      </c>
      <c r="N18" s="37">
        <f>SUM(Table1[[#This Row],[Total Amount]])</f>
        <v>1500</v>
      </c>
      <c r="O18" s="37">
        <f>IF(Table1[[#This Row],[Recency]]&lt;=_xlfn.QUARTILE.INC(L:L,1),4, IF(Table1[[#This Row],[Recency]]&lt;=_xlfn.QUARTILE.INC(L:L,2), 3, IF(Table1[[#This Row],[Recency]]&lt;=_xlfn.QUARTILE.INC(L:L,3), 2, 1)))</f>
        <v>1</v>
      </c>
      <c r="P18" s="37">
        <f>IF(Table1[[#This Row],[Frequency]]&lt;=_xlfn.QUARTILE.INC(M:M,1), 1, IF(Table1[[#This Row],[Frequency]]&lt;=_xlfn.QUARTILE.INC(M:M,2), 2, IF(Table1[[#This Row],[Frequency]]&lt;=_xlfn.QUARTILE.INC(M:M,3), 3, 4)))</f>
        <v>1</v>
      </c>
      <c r="Q18" s="37">
        <f>IF(Table1[[#This Row],[Monetary]]&lt;=_xlfn.QUARTILE.INC(N:N,1),1,IF(Table1[[#This Row],[Monetary]]&lt;=_xlfn.QUARTILE.INC(N:N,2),2,IF(Table1[[#This Row],[Monetary]]&lt;=_xlfn.QUARTILE.INC(N:N,3),3,4)))</f>
        <v>4</v>
      </c>
      <c r="R18" s="42" t="str">
        <f>Table1[[#This Row],[R Score]]&amp;Table1[[#This Row],[F Score]]&amp;Table1[[#This Row],[M Score]]</f>
        <v>114</v>
      </c>
      <c r="S18" s="37">
        <f>Table1[[#This Row],[R Score]]+Table1[[#This Row],[F Score]]+Table1[[#This Row],[M Score]]</f>
        <v>6</v>
      </c>
      <c r="T18" s="37" t="str">
        <f>IF(Table1[[#This Row],[RFM Score]]=12,"Best customer",IF(Table1[[#This Row],[RFM Score]]&gt;=8,"Loyal customer",IF(Table1[[#This Row],[RFM Score]]&gt;=6,"At Risk",IF(Table1[[#This Row],[RFM Score]]&gt;=3,"Lost customer", "Others"))))</f>
        <v>At Risk</v>
      </c>
    </row>
    <row r="19" spans="2:20" x14ac:dyDescent="0.25">
      <c r="B19" s="1">
        <v>17</v>
      </c>
      <c r="C19" s="2">
        <v>45038</v>
      </c>
      <c r="D19" s="1" t="s">
        <v>30</v>
      </c>
      <c r="E19" s="1" t="s">
        <v>13</v>
      </c>
      <c r="F19" s="1">
        <v>27</v>
      </c>
      <c r="G19" s="1" t="s">
        <v>14</v>
      </c>
      <c r="H19" s="1">
        <v>4</v>
      </c>
      <c r="I19" s="11">
        <v>25</v>
      </c>
      <c r="J19" s="13">
        <v>100</v>
      </c>
      <c r="K19" s="34">
        <f t="shared" si="0"/>
        <v>45292</v>
      </c>
      <c r="L19" s="36">
        <f>Table1[[#This Row],[Latest Date]]-Table1[[#This Row],[Date]]</f>
        <v>254</v>
      </c>
      <c r="M19" s="36">
        <f>COUNT(Table1[[#This Row],[Date]])</f>
        <v>1</v>
      </c>
      <c r="N19" s="36">
        <f>SUM(Table1[[#This Row],[Total Amount]])</f>
        <v>100</v>
      </c>
      <c r="O19" s="36">
        <f>IF(Table1[[#This Row],[Recency]]&lt;=_xlfn.QUARTILE.INC(L:L,1),4, IF(Table1[[#This Row],[Recency]]&lt;=_xlfn.QUARTILE.INC(L:L,2), 3, IF(Table1[[#This Row],[Recency]]&lt;=_xlfn.QUARTILE.INC(L:L,3), 2, 1)))</f>
        <v>2</v>
      </c>
      <c r="P19" s="36">
        <f>IF(Table1[[#This Row],[Frequency]]&lt;=_xlfn.QUARTILE.INC(M:M,1), 1, IF(Table1[[#This Row],[Frequency]]&lt;=_xlfn.QUARTILE.INC(M:M,2), 2, IF(Table1[[#This Row],[Frequency]]&lt;=_xlfn.QUARTILE.INC(M:M,3), 3, 4)))</f>
        <v>1</v>
      </c>
      <c r="Q19" s="36">
        <f>IF(Table1[[#This Row],[Monetary]]&lt;=_xlfn.QUARTILE.INC(N:N,1),1,IF(Table1[[#This Row],[Monetary]]&lt;=_xlfn.QUARTILE.INC(N:N,2),2,IF(Table1[[#This Row],[Monetary]]&lt;=_xlfn.QUARTILE.INC(N:N,3),3,4)))</f>
        <v>2</v>
      </c>
      <c r="R19" s="41" t="str">
        <f>Table1[[#This Row],[R Score]]&amp;Table1[[#This Row],[F Score]]&amp;Table1[[#This Row],[M Score]]</f>
        <v>212</v>
      </c>
      <c r="S19" s="36">
        <f>Table1[[#This Row],[R Score]]+Table1[[#This Row],[F Score]]+Table1[[#This Row],[M Score]]</f>
        <v>5</v>
      </c>
      <c r="T19" s="36" t="str">
        <f>IF(Table1[[#This Row],[RFM Score]]=12,"Best customer",IF(Table1[[#This Row],[RFM Score]]&gt;=8,"Loyal customer",IF(Table1[[#This Row],[RFM Score]]&gt;=6,"At Risk",IF(Table1[[#This Row],[RFM Score]]&gt;=3,"Lost customer", "Others"))))</f>
        <v>Lost customer</v>
      </c>
    </row>
    <row r="20" spans="2:20" x14ac:dyDescent="0.25">
      <c r="B20" s="4">
        <v>18</v>
      </c>
      <c r="C20" s="5">
        <v>45046</v>
      </c>
      <c r="D20" s="4" t="s">
        <v>31</v>
      </c>
      <c r="E20" s="4" t="s">
        <v>13</v>
      </c>
      <c r="F20" s="4">
        <v>47</v>
      </c>
      <c r="G20" s="4" t="s">
        <v>16</v>
      </c>
      <c r="H20" s="4">
        <v>2</v>
      </c>
      <c r="I20" s="12">
        <v>25</v>
      </c>
      <c r="J20" s="14">
        <v>50</v>
      </c>
      <c r="K20" s="35">
        <f t="shared" si="0"/>
        <v>45292</v>
      </c>
      <c r="L20" s="37">
        <f>Table1[[#This Row],[Latest Date]]-Table1[[#This Row],[Date]]</f>
        <v>246</v>
      </c>
      <c r="M20" s="37">
        <f>COUNT(Table1[[#This Row],[Date]])</f>
        <v>1</v>
      </c>
      <c r="N20" s="37">
        <f>SUM(Table1[[#This Row],[Total Amount]])</f>
        <v>50</v>
      </c>
      <c r="O20" s="37">
        <f>IF(Table1[[#This Row],[Recency]]&lt;=_xlfn.QUARTILE.INC(L:L,1),4, IF(Table1[[#This Row],[Recency]]&lt;=_xlfn.QUARTILE.INC(L:L,2), 3, IF(Table1[[#This Row],[Recency]]&lt;=_xlfn.QUARTILE.INC(L:L,3), 2, 1)))</f>
        <v>2</v>
      </c>
      <c r="P20" s="37">
        <f>IF(Table1[[#This Row],[Frequency]]&lt;=_xlfn.QUARTILE.INC(M:M,1), 1, IF(Table1[[#This Row],[Frequency]]&lt;=_xlfn.QUARTILE.INC(M:M,2), 2, IF(Table1[[#This Row],[Frequency]]&lt;=_xlfn.QUARTILE.INC(M:M,3), 3, 4)))</f>
        <v>1</v>
      </c>
      <c r="Q20" s="37">
        <f>IF(Table1[[#This Row],[Monetary]]&lt;=_xlfn.QUARTILE.INC(N:N,1),1,IF(Table1[[#This Row],[Monetary]]&lt;=_xlfn.QUARTILE.INC(N:N,2),2,IF(Table1[[#This Row],[Monetary]]&lt;=_xlfn.QUARTILE.INC(N:N,3),3,4)))</f>
        <v>1</v>
      </c>
      <c r="R20" s="42" t="str">
        <f>Table1[[#This Row],[R Score]]&amp;Table1[[#This Row],[F Score]]&amp;Table1[[#This Row],[M Score]]</f>
        <v>211</v>
      </c>
      <c r="S20" s="37">
        <f>Table1[[#This Row],[R Score]]+Table1[[#This Row],[F Score]]+Table1[[#This Row],[M Score]]</f>
        <v>4</v>
      </c>
      <c r="T20" s="37" t="str">
        <f>IF(Table1[[#This Row],[RFM Score]]=12,"Best customer",IF(Table1[[#This Row],[RFM Score]]&gt;=8,"Loyal customer",IF(Table1[[#This Row],[RFM Score]]&gt;=6,"At Risk",IF(Table1[[#This Row],[RFM Score]]&gt;=3,"Lost customer", "Others"))))</f>
        <v>Lost customer</v>
      </c>
    </row>
    <row r="21" spans="2:20" x14ac:dyDescent="0.25">
      <c r="B21" s="1">
        <v>19</v>
      </c>
      <c r="C21" s="2">
        <v>45185</v>
      </c>
      <c r="D21" s="1" t="s">
        <v>32</v>
      </c>
      <c r="E21" s="1" t="s">
        <v>13</v>
      </c>
      <c r="F21" s="1">
        <v>62</v>
      </c>
      <c r="G21" s="1" t="s">
        <v>14</v>
      </c>
      <c r="H21" s="1">
        <v>2</v>
      </c>
      <c r="I21" s="11">
        <v>25</v>
      </c>
      <c r="J21" s="13">
        <v>50</v>
      </c>
      <c r="K21" s="34">
        <f t="shared" si="0"/>
        <v>45292</v>
      </c>
      <c r="L21" s="36">
        <f>Table1[[#This Row],[Latest Date]]-Table1[[#This Row],[Date]]</f>
        <v>107</v>
      </c>
      <c r="M21" s="36">
        <f>COUNT(Table1[[#This Row],[Date]])</f>
        <v>1</v>
      </c>
      <c r="N21" s="36">
        <f>SUM(Table1[[#This Row],[Total Amount]])</f>
        <v>50</v>
      </c>
      <c r="O21" s="36">
        <f>IF(Table1[[#This Row],[Recency]]&lt;=_xlfn.QUARTILE.INC(L:L,1),4, IF(Table1[[#This Row],[Recency]]&lt;=_xlfn.QUARTILE.INC(L:L,2), 3, IF(Table1[[#This Row],[Recency]]&lt;=_xlfn.QUARTILE.INC(L:L,3), 2, 1)))</f>
        <v>3</v>
      </c>
      <c r="P21" s="36">
        <f>IF(Table1[[#This Row],[Frequency]]&lt;=_xlfn.QUARTILE.INC(M:M,1), 1, IF(Table1[[#This Row],[Frequency]]&lt;=_xlfn.QUARTILE.INC(M:M,2), 2, IF(Table1[[#This Row],[Frequency]]&lt;=_xlfn.QUARTILE.INC(M:M,3), 3, 4)))</f>
        <v>1</v>
      </c>
      <c r="Q21" s="36">
        <f>IF(Table1[[#This Row],[Monetary]]&lt;=_xlfn.QUARTILE.INC(N:N,1),1,IF(Table1[[#This Row],[Monetary]]&lt;=_xlfn.QUARTILE.INC(N:N,2),2,IF(Table1[[#This Row],[Monetary]]&lt;=_xlfn.QUARTILE.INC(N:N,3),3,4)))</f>
        <v>1</v>
      </c>
      <c r="R21" s="41" t="str">
        <f>Table1[[#This Row],[R Score]]&amp;Table1[[#This Row],[F Score]]&amp;Table1[[#This Row],[M Score]]</f>
        <v>311</v>
      </c>
      <c r="S21" s="36">
        <f>Table1[[#This Row],[R Score]]+Table1[[#This Row],[F Score]]+Table1[[#This Row],[M Score]]</f>
        <v>5</v>
      </c>
      <c r="T21" s="36" t="str">
        <f>IF(Table1[[#This Row],[RFM Score]]=12,"Best customer",IF(Table1[[#This Row],[RFM Score]]&gt;=8,"Loyal customer",IF(Table1[[#This Row],[RFM Score]]&gt;=6,"At Risk",IF(Table1[[#This Row],[RFM Score]]&gt;=3,"Lost customer", "Others"))))</f>
        <v>Lost customer</v>
      </c>
    </row>
    <row r="22" spans="2:20" x14ac:dyDescent="0.25">
      <c r="B22" s="4">
        <v>20</v>
      </c>
      <c r="C22" s="5">
        <v>45235</v>
      </c>
      <c r="D22" s="4" t="s">
        <v>33</v>
      </c>
      <c r="E22" s="4" t="s">
        <v>10</v>
      </c>
      <c r="F22" s="4">
        <v>22</v>
      </c>
      <c r="G22" s="4" t="s">
        <v>14</v>
      </c>
      <c r="H22" s="4">
        <v>3</v>
      </c>
      <c r="I22" s="12">
        <v>300</v>
      </c>
      <c r="J22" s="14">
        <v>900</v>
      </c>
      <c r="K22" s="35">
        <f t="shared" si="0"/>
        <v>45292</v>
      </c>
      <c r="L22" s="37">
        <f>Table1[[#This Row],[Latest Date]]-Table1[[#This Row],[Date]]</f>
        <v>57</v>
      </c>
      <c r="M22" s="37">
        <f>COUNT(Table1[[#This Row],[Date]])</f>
        <v>1</v>
      </c>
      <c r="N22" s="37">
        <f>SUM(Table1[[#This Row],[Total Amount]])</f>
        <v>900</v>
      </c>
      <c r="O22" s="37">
        <f>IF(Table1[[#This Row],[Recency]]&lt;=_xlfn.QUARTILE.INC(L:L,1),4, IF(Table1[[#This Row],[Recency]]&lt;=_xlfn.QUARTILE.INC(L:L,2), 3, IF(Table1[[#This Row],[Recency]]&lt;=_xlfn.QUARTILE.INC(L:L,3), 2, 1)))</f>
        <v>4</v>
      </c>
      <c r="P22" s="37">
        <f>IF(Table1[[#This Row],[Frequency]]&lt;=_xlfn.QUARTILE.INC(M:M,1), 1, IF(Table1[[#This Row],[Frequency]]&lt;=_xlfn.QUARTILE.INC(M:M,2), 2, IF(Table1[[#This Row],[Frequency]]&lt;=_xlfn.QUARTILE.INC(M:M,3), 3, 4)))</f>
        <v>1</v>
      </c>
      <c r="Q22" s="37">
        <f>IF(Table1[[#This Row],[Monetary]]&lt;=_xlfn.QUARTILE.INC(N:N,1),1,IF(Table1[[#This Row],[Monetary]]&lt;=_xlfn.QUARTILE.INC(N:N,2),2,IF(Table1[[#This Row],[Monetary]]&lt;=_xlfn.QUARTILE.INC(N:N,3),3,4)))</f>
        <v>3</v>
      </c>
      <c r="R22" s="42" t="str">
        <f>Table1[[#This Row],[R Score]]&amp;Table1[[#This Row],[F Score]]&amp;Table1[[#This Row],[M Score]]</f>
        <v>413</v>
      </c>
      <c r="S22" s="37">
        <f>Table1[[#This Row],[R Score]]+Table1[[#This Row],[F Score]]+Table1[[#This Row],[M Score]]</f>
        <v>8</v>
      </c>
      <c r="T22" s="37" t="str">
        <f>IF(Table1[[#This Row],[RFM Score]]=12,"Best customer",IF(Table1[[#This Row],[RFM Score]]&gt;=8,"Loyal customer",IF(Table1[[#This Row],[RFM Score]]&gt;=6,"At Risk",IF(Table1[[#This Row],[RFM Score]]&gt;=3,"Lost customer", "Others"))))</f>
        <v>Loyal customer</v>
      </c>
    </row>
    <row r="23" spans="2:20" x14ac:dyDescent="0.25">
      <c r="B23" s="1">
        <v>21</v>
      </c>
      <c r="C23" s="2">
        <v>44940</v>
      </c>
      <c r="D23" s="1" t="s">
        <v>34</v>
      </c>
      <c r="E23" s="1" t="s">
        <v>13</v>
      </c>
      <c r="F23" s="1">
        <v>50</v>
      </c>
      <c r="G23" s="1" t="s">
        <v>11</v>
      </c>
      <c r="H23" s="1">
        <v>1</v>
      </c>
      <c r="I23" s="11">
        <v>500</v>
      </c>
      <c r="J23" s="13">
        <v>500</v>
      </c>
      <c r="K23" s="34">
        <f t="shared" si="0"/>
        <v>45292</v>
      </c>
      <c r="L23" s="36">
        <f>Table1[[#This Row],[Latest Date]]-Table1[[#This Row],[Date]]</f>
        <v>352</v>
      </c>
      <c r="M23" s="36">
        <f>COUNT(Table1[[#This Row],[Date]])</f>
        <v>1</v>
      </c>
      <c r="N23" s="36">
        <f>SUM(Table1[[#This Row],[Total Amount]])</f>
        <v>500</v>
      </c>
      <c r="O23" s="36">
        <f>IF(Table1[[#This Row],[Recency]]&lt;=_xlfn.QUARTILE.INC(L:L,1),4, IF(Table1[[#This Row],[Recency]]&lt;=_xlfn.QUARTILE.INC(L:L,2), 3, IF(Table1[[#This Row],[Recency]]&lt;=_xlfn.QUARTILE.INC(L:L,3), 2, 1)))</f>
        <v>1</v>
      </c>
      <c r="P23" s="36">
        <f>IF(Table1[[#This Row],[Frequency]]&lt;=_xlfn.QUARTILE.INC(M:M,1), 1, IF(Table1[[#This Row],[Frequency]]&lt;=_xlfn.QUARTILE.INC(M:M,2), 2, IF(Table1[[#This Row],[Frequency]]&lt;=_xlfn.QUARTILE.INC(M:M,3), 3, 4)))</f>
        <v>1</v>
      </c>
      <c r="Q23" s="36">
        <f>IF(Table1[[#This Row],[Monetary]]&lt;=_xlfn.QUARTILE.INC(N:N,1),1,IF(Table1[[#This Row],[Monetary]]&lt;=_xlfn.QUARTILE.INC(N:N,2),2,IF(Table1[[#This Row],[Monetary]]&lt;=_xlfn.QUARTILE.INC(N:N,3),3,4)))</f>
        <v>3</v>
      </c>
      <c r="R23" s="41" t="str">
        <f>Table1[[#This Row],[R Score]]&amp;Table1[[#This Row],[F Score]]&amp;Table1[[#This Row],[M Score]]</f>
        <v>113</v>
      </c>
      <c r="S23" s="36">
        <f>Table1[[#This Row],[R Score]]+Table1[[#This Row],[F Score]]+Table1[[#This Row],[M Score]]</f>
        <v>5</v>
      </c>
      <c r="T23" s="36" t="str">
        <f>IF(Table1[[#This Row],[RFM Score]]=12,"Best customer",IF(Table1[[#This Row],[RFM Score]]&gt;=8,"Loyal customer",IF(Table1[[#This Row],[RFM Score]]&gt;=6,"At Risk",IF(Table1[[#This Row],[RFM Score]]&gt;=3,"Lost customer", "Others"))))</f>
        <v>Lost customer</v>
      </c>
    </row>
    <row r="24" spans="2:20" x14ac:dyDescent="0.25">
      <c r="B24" s="4">
        <v>22</v>
      </c>
      <c r="C24" s="5">
        <v>45214</v>
      </c>
      <c r="D24" s="4" t="s">
        <v>35</v>
      </c>
      <c r="E24" s="4" t="s">
        <v>10</v>
      </c>
      <c r="F24" s="4">
        <v>18</v>
      </c>
      <c r="G24" s="4" t="s">
        <v>14</v>
      </c>
      <c r="H24" s="4">
        <v>2</v>
      </c>
      <c r="I24" s="12">
        <v>50</v>
      </c>
      <c r="J24" s="14">
        <v>100</v>
      </c>
      <c r="K24" s="35">
        <f t="shared" si="0"/>
        <v>45292</v>
      </c>
      <c r="L24" s="37">
        <f>Table1[[#This Row],[Latest Date]]-Table1[[#This Row],[Date]]</f>
        <v>78</v>
      </c>
      <c r="M24" s="37">
        <f>COUNT(Table1[[#This Row],[Date]])</f>
        <v>1</v>
      </c>
      <c r="N24" s="37">
        <f>SUM(Table1[[#This Row],[Total Amount]])</f>
        <v>100</v>
      </c>
      <c r="O24" s="37">
        <f>IF(Table1[[#This Row],[Recency]]&lt;=_xlfn.QUARTILE.INC(L:L,1),4, IF(Table1[[#This Row],[Recency]]&lt;=_xlfn.QUARTILE.INC(L:L,2), 3, IF(Table1[[#This Row],[Recency]]&lt;=_xlfn.QUARTILE.INC(L:L,3), 2, 1)))</f>
        <v>4</v>
      </c>
      <c r="P24" s="37">
        <f>IF(Table1[[#This Row],[Frequency]]&lt;=_xlfn.QUARTILE.INC(M:M,1), 1, IF(Table1[[#This Row],[Frequency]]&lt;=_xlfn.QUARTILE.INC(M:M,2), 2, IF(Table1[[#This Row],[Frequency]]&lt;=_xlfn.QUARTILE.INC(M:M,3), 3, 4)))</f>
        <v>1</v>
      </c>
      <c r="Q24" s="37">
        <f>IF(Table1[[#This Row],[Monetary]]&lt;=_xlfn.QUARTILE.INC(N:N,1),1,IF(Table1[[#This Row],[Monetary]]&lt;=_xlfn.QUARTILE.INC(N:N,2),2,IF(Table1[[#This Row],[Monetary]]&lt;=_xlfn.QUARTILE.INC(N:N,3),3,4)))</f>
        <v>2</v>
      </c>
      <c r="R24" s="42" t="str">
        <f>Table1[[#This Row],[R Score]]&amp;Table1[[#This Row],[F Score]]&amp;Table1[[#This Row],[M Score]]</f>
        <v>412</v>
      </c>
      <c r="S24" s="37">
        <f>Table1[[#This Row],[R Score]]+Table1[[#This Row],[F Score]]+Table1[[#This Row],[M Score]]</f>
        <v>7</v>
      </c>
      <c r="T24" s="37" t="str">
        <f>IF(Table1[[#This Row],[RFM Score]]=12,"Best customer",IF(Table1[[#This Row],[RFM Score]]&gt;=8,"Loyal customer",IF(Table1[[#This Row],[RFM Score]]&gt;=6,"At Risk",IF(Table1[[#This Row],[RFM Score]]&gt;=3,"Lost customer", "Others"))))</f>
        <v>At Risk</v>
      </c>
    </row>
    <row r="25" spans="2:20" x14ac:dyDescent="0.25">
      <c r="B25" s="1">
        <v>23</v>
      </c>
      <c r="C25" s="2">
        <v>45028</v>
      </c>
      <c r="D25" s="1" t="s">
        <v>36</v>
      </c>
      <c r="E25" s="1" t="s">
        <v>13</v>
      </c>
      <c r="F25" s="1">
        <v>35</v>
      </c>
      <c r="G25" s="1" t="s">
        <v>14</v>
      </c>
      <c r="H25" s="1">
        <v>4</v>
      </c>
      <c r="I25" s="11">
        <v>30</v>
      </c>
      <c r="J25" s="13">
        <v>120</v>
      </c>
      <c r="K25" s="34">
        <f t="shared" si="0"/>
        <v>45292</v>
      </c>
      <c r="L25" s="36">
        <f>Table1[[#This Row],[Latest Date]]-Table1[[#This Row],[Date]]</f>
        <v>264</v>
      </c>
      <c r="M25" s="36">
        <f>COUNT(Table1[[#This Row],[Date]])</f>
        <v>1</v>
      </c>
      <c r="N25" s="36">
        <f>SUM(Table1[[#This Row],[Total Amount]])</f>
        <v>120</v>
      </c>
      <c r="O25" s="36">
        <f>IF(Table1[[#This Row],[Recency]]&lt;=_xlfn.QUARTILE.INC(L:L,1),4, IF(Table1[[#This Row],[Recency]]&lt;=_xlfn.QUARTILE.INC(L:L,2), 3, IF(Table1[[#This Row],[Recency]]&lt;=_xlfn.QUARTILE.INC(L:L,3), 2, 1)))</f>
        <v>2</v>
      </c>
      <c r="P25" s="36">
        <f>IF(Table1[[#This Row],[Frequency]]&lt;=_xlfn.QUARTILE.INC(M:M,1), 1, IF(Table1[[#This Row],[Frequency]]&lt;=_xlfn.QUARTILE.INC(M:M,2), 2, IF(Table1[[#This Row],[Frequency]]&lt;=_xlfn.QUARTILE.INC(M:M,3), 3, 4)))</f>
        <v>1</v>
      </c>
      <c r="Q25" s="36">
        <f>IF(Table1[[#This Row],[Monetary]]&lt;=_xlfn.QUARTILE.INC(N:N,1),1,IF(Table1[[#This Row],[Monetary]]&lt;=_xlfn.QUARTILE.INC(N:N,2),2,IF(Table1[[#This Row],[Monetary]]&lt;=_xlfn.QUARTILE.INC(N:N,3),3,4)))</f>
        <v>2</v>
      </c>
      <c r="R25" s="41" t="str">
        <f>Table1[[#This Row],[R Score]]&amp;Table1[[#This Row],[F Score]]&amp;Table1[[#This Row],[M Score]]</f>
        <v>212</v>
      </c>
      <c r="S25" s="36">
        <f>Table1[[#This Row],[R Score]]+Table1[[#This Row],[F Score]]+Table1[[#This Row],[M Score]]</f>
        <v>5</v>
      </c>
      <c r="T25" s="36" t="str">
        <f>IF(Table1[[#This Row],[RFM Score]]=12,"Best customer",IF(Table1[[#This Row],[RFM Score]]&gt;=8,"Loyal customer",IF(Table1[[#This Row],[RFM Score]]&gt;=6,"At Risk",IF(Table1[[#This Row],[RFM Score]]&gt;=3,"Lost customer", "Others"))))</f>
        <v>Lost customer</v>
      </c>
    </row>
    <row r="26" spans="2:20" x14ac:dyDescent="0.25">
      <c r="B26" s="4">
        <v>24</v>
      </c>
      <c r="C26" s="5">
        <v>45259</v>
      </c>
      <c r="D26" s="4" t="s">
        <v>37</v>
      </c>
      <c r="E26" s="4" t="s">
        <v>13</v>
      </c>
      <c r="F26" s="4">
        <v>49</v>
      </c>
      <c r="G26" s="4" t="s">
        <v>14</v>
      </c>
      <c r="H26" s="4">
        <v>1</v>
      </c>
      <c r="I26" s="12">
        <v>300</v>
      </c>
      <c r="J26" s="14">
        <v>300</v>
      </c>
      <c r="K26" s="35">
        <f t="shared" si="0"/>
        <v>45292</v>
      </c>
      <c r="L26" s="37">
        <f>Table1[[#This Row],[Latest Date]]-Table1[[#This Row],[Date]]</f>
        <v>33</v>
      </c>
      <c r="M26" s="37">
        <f>COUNT(Table1[[#This Row],[Date]])</f>
        <v>1</v>
      </c>
      <c r="N26" s="37">
        <f>SUM(Table1[[#This Row],[Total Amount]])</f>
        <v>300</v>
      </c>
      <c r="O26" s="37">
        <f>IF(Table1[[#This Row],[Recency]]&lt;=_xlfn.QUARTILE.INC(L:L,1),4, IF(Table1[[#This Row],[Recency]]&lt;=_xlfn.QUARTILE.INC(L:L,2), 3, IF(Table1[[#This Row],[Recency]]&lt;=_xlfn.QUARTILE.INC(L:L,3), 2, 1)))</f>
        <v>4</v>
      </c>
      <c r="P26" s="37">
        <f>IF(Table1[[#This Row],[Frequency]]&lt;=_xlfn.QUARTILE.INC(M:M,1), 1, IF(Table1[[#This Row],[Frequency]]&lt;=_xlfn.QUARTILE.INC(M:M,2), 2, IF(Table1[[#This Row],[Frequency]]&lt;=_xlfn.QUARTILE.INC(M:M,3), 3, 4)))</f>
        <v>1</v>
      </c>
      <c r="Q26" s="37">
        <f>IF(Table1[[#This Row],[Monetary]]&lt;=_xlfn.QUARTILE.INC(N:N,1),1,IF(Table1[[#This Row],[Monetary]]&lt;=_xlfn.QUARTILE.INC(N:N,2),2,IF(Table1[[#This Row],[Monetary]]&lt;=_xlfn.QUARTILE.INC(N:N,3),3,4)))</f>
        <v>3</v>
      </c>
      <c r="R26" s="42" t="str">
        <f>Table1[[#This Row],[R Score]]&amp;Table1[[#This Row],[F Score]]&amp;Table1[[#This Row],[M Score]]</f>
        <v>413</v>
      </c>
      <c r="S26" s="37">
        <f>Table1[[#This Row],[R Score]]+Table1[[#This Row],[F Score]]+Table1[[#This Row],[M Score]]</f>
        <v>8</v>
      </c>
      <c r="T26" s="37" t="str">
        <f>IF(Table1[[#This Row],[RFM Score]]=12,"Best customer",IF(Table1[[#This Row],[RFM Score]]&gt;=8,"Loyal customer",IF(Table1[[#This Row],[RFM Score]]&gt;=6,"At Risk",IF(Table1[[#This Row],[RFM Score]]&gt;=3,"Lost customer", "Others"))))</f>
        <v>Loyal customer</v>
      </c>
    </row>
    <row r="27" spans="2:20" x14ac:dyDescent="0.25">
      <c r="B27" s="1">
        <v>25</v>
      </c>
      <c r="C27" s="2">
        <v>45286</v>
      </c>
      <c r="D27" s="1" t="s">
        <v>38</v>
      </c>
      <c r="E27" s="1" t="s">
        <v>13</v>
      </c>
      <c r="F27" s="1">
        <v>64</v>
      </c>
      <c r="G27" s="1" t="s">
        <v>11</v>
      </c>
      <c r="H27" s="1">
        <v>1</v>
      </c>
      <c r="I27" s="11">
        <v>50</v>
      </c>
      <c r="J27" s="13">
        <v>50</v>
      </c>
      <c r="K27" s="34">
        <f t="shared" si="0"/>
        <v>45292</v>
      </c>
      <c r="L27" s="36">
        <f>Table1[[#This Row],[Latest Date]]-Table1[[#This Row],[Date]]</f>
        <v>6</v>
      </c>
      <c r="M27" s="36">
        <f>COUNT(Table1[[#This Row],[Date]])</f>
        <v>1</v>
      </c>
      <c r="N27" s="36">
        <f>SUM(Table1[[#This Row],[Total Amount]])</f>
        <v>50</v>
      </c>
      <c r="O27" s="36">
        <f>IF(Table1[[#This Row],[Recency]]&lt;=_xlfn.QUARTILE.INC(L:L,1),4, IF(Table1[[#This Row],[Recency]]&lt;=_xlfn.QUARTILE.INC(L:L,2), 3, IF(Table1[[#This Row],[Recency]]&lt;=_xlfn.QUARTILE.INC(L:L,3), 2, 1)))</f>
        <v>4</v>
      </c>
      <c r="P27" s="36">
        <f>IF(Table1[[#This Row],[Frequency]]&lt;=_xlfn.QUARTILE.INC(M:M,1), 1, IF(Table1[[#This Row],[Frequency]]&lt;=_xlfn.QUARTILE.INC(M:M,2), 2, IF(Table1[[#This Row],[Frequency]]&lt;=_xlfn.QUARTILE.INC(M:M,3), 3, 4)))</f>
        <v>1</v>
      </c>
      <c r="Q27" s="36">
        <f>IF(Table1[[#This Row],[Monetary]]&lt;=_xlfn.QUARTILE.INC(N:N,1),1,IF(Table1[[#This Row],[Monetary]]&lt;=_xlfn.QUARTILE.INC(N:N,2),2,IF(Table1[[#This Row],[Monetary]]&lt;=_xlfn.QUARTILE.INC(N:N,3),3,4)))</f>
        <v>1</v>
      </c>
      <c r="R27" s="41" t="str">
        <f>Table1[[#This Row],[R Score]]&amp;Table1[[#This Row],[F Score]]&amp;Table1[[#This Row],[M Score]]</f>
        <v>411</v>
      </c>
      <c r="S27" s="36">
        <f>Table1[[#This Row],[R Score]]+Table1[[#This Row],[F Score]]+Table1[[#This Row],[M Score]]</f>
        <v>6</v>
      </c>
      <c r="T27" s="36" t="str">
        <f>IF(Table1[[#This Row],[RFM Score]]=12,"Best customer",IF(Table1[[#This Row],[RFM Score]]&gt;=8,"Loyal customer",IF(Table1[[#This Row],[RFM Score]]&gt;=6,"At Risk",IF(Table1[[#This Row],[RFM Score]]&gt;=3,"Lost customer", "Others"))))</f>
        <v>At Risk</v>
      </c>
    </row>
    <row r="28" spans="2:20" x14ac:dyDescent="0.25">
      <c r="B28" s="4">
        <v>26</v>
      </c>
      <c r="C28" s="5">
        <v>45206</v>
      </c>
      <c r="D28" s="4" t="s">
        <v>39</v>
      </c>
      <c r="E28" s="4" t="s">
        <v>13</v>
      </c>
      <c r="F28" s="4">
        <v>28</v>
      </c>
      <c r="G28" s="4" t="s">
        <v>16</v>
      </c>
      <c r="H28" s="4">
        <v>2</v>
      </c>
      <c r="I28" s="12">
        <v>500</v>
      </c>
      <c r="J28" s="14">
        <v>1000</v>
      </c>
      <c r="K28" s="35">
        <f t="shared" si="0"/>
        <v>45292</v>
      </c>
      <c r="L28" s="37">
        <f>Table1[[#This Row],[Latest Date]]-Table1[[#This Row],[Date]]</f>
        <v>86</v>
      </c>
      <c r="M28" s="37">
        <f>COUNT(Table1[[#This Row],[Date]])</f>
        <v>1</v>
      </c>
      <c r="N28" s="37">
        <f>SUM(Table1[[#This Row],[Total Amount]])</f>
        <v>1000</v>
      </c>
      <c r="O28" s="37">
        <f>IF(Table1[[#This Row],[Recency]]&lt;=_xlfn.QUARTILE.INC(L:L,1),4, IF(Table1[[#This Row],[Recency]]&lt;=_xlfn.QUARTILE.INC(L:L,2), 3, IF(Table1[[#This Row],[Recency]]&lt;=_xlfn.QUARTILE.INC(L:L,3), 2, 1)))</f>
        <v>4</v>
      </c>
      <c r="P28" s="37">
        <f>IF(Table1[[#This Row],[Frequency]]&lt;=_xlfn.QUARTILE.INC(M:M,1), 1, IF(Table1[[#This Row],[Frequency]]&lt;=_xlfn.QUARTILE.INC(M:M,2), 2, IF(Table1[[#This Row],[Frequency]]&lt;=_xlfn.QUARTILE.INC(M:M,3), 3, 4)))</f>
        <v>1</v>
      </c>
      <c r="Q28" s="37">
        <f>IF(Table1[[#This Row],[Monetary]]&lt;=_xlfn.QUARTILE.INC(N:N,1),1,IF(Table1[[#This Row],[Monetary]]&lt;=_xlfn.QUARTILE.INC(N:N,2),2,IF(Table1[[#This Row],[Monetary]]&lt;=_xlfn.QUARTILE.INC(N:N,3),3,4)))</f>
        <v>4</v>
      </c>
      <c r="R28" s="42" t="str">
        <f>Table1[[#This Row],[R Score]]&amp;Table1[[#This Row],[F Score]]&amp;Table1[[#This Row],[M Score]]</f>
        <v>414</v>
      </c>
      <c r="S28" s="37">
        <f>Table1[[#This Row],[R Score]]+Table1[[#This Row],[F Score]]+Table1[[#This Row],[M Score]]</f>
        <v>9</v>
      </c>
      <c r="T28" s="37" t="str">
        <f>IF(Table1[[#This Row],[RFM Score]]=12,"Best customer",IF(Table1[[#This Row],[RFM Score]]&gt;=8,"Loyal customer",IF(Table1[[#This Row],[RFM Score]]&gt;=6,"At Risk",IF(Table1[[#This Row],[RFM Score]]&gt;=3,"Lost customer", "Others"))))</f>
        <v>Loyal customer</v>
      </c>
    </row>
    <row r="29" spans="2:20" x14ac:dyDescent="0.25">
      <c r="B29" s="1">
        <v>27</v>
      </c>
      <c r="C29" s="2">
        <v>45141</v>
      </c>
      <c r="D29" s="1" t="s">
        <v>40</v>
      </c>
      <c r="E29" s="1" t="s">
        <v>13</v>
      </c>
      <c r="F29" s="1">
        <v>38</v>
      </c>
      <c r="G29" s="1" t="s">
        <v>11</v>
      </c>
      <c r="H29" s="1">
        <v>2</v>
      </c>
      <c r="I29" s="11">
        <v>25</v>
      </c>
      <c r="J29" s="13">
        <v>50</v>
      </c>
      <c r="K29" s="34">
        <f t="shared" si="0"/>
        <v>45292</v>
      </c>
      <c r="L29" s="36">
        <f>Table1[[#This Row],[Latest Date]]-Table1[[#This Row],[Date]]</f>
        <v>151</v>
      </c>
      <c r="M29" s="36">
        <f>COUNT(Table1[[#This Row],[Date]])</f>
        <v>1</v>
      </c>
      <c r="N29" s="36">
        <f>SUM(Table1[[#This Row],[Total Amount]])</f>
        <v>50</v>
      </c>
      <c r="O29" s="36">
        <f>IF(Table1[[#This Row],[Recency]]&lt;=_xlfn.QUARTILE.INC(L:L,1),4, IF(Table1[[#This Row],[Recency]]&lt;=_xlfn.QUARTILE.INC(L:L,2), 3, IF(Table1[[#This Row],[Recency]]&lt;=_xlfn.QUARTILE.INC(L:L,3), 2, 1)))</f>
        <v>3</v>
      </c>
      <c r="P29" s="36">
        <f>IF(Table1[[#This Row],[Frequency]]&lt;=_xlfn.QUARTILE.INC(M:M,1), 1, IF(Table1[[#This Row],[Frequency]]&lt;=_xlfn.QUARTILE.INC(M:M,2), 2, IF(Table1[[#This Row],[Frequency]]&lt;=_xlfn.QUARTILE.INC(M:M,3), 3, 4)))</f>
        <v>1</v>
      </c>
      <c r="Q29" s="36">
        <f>IF(Table1[[#This Row],[Monetary]]&lt;=_xlfn.QUARTILE.INC(N:N,1),1,IF(Table1[[#This Row],[Monetary]]&lt;=_xlfn.QUARTILE.INC(N:N,2),2,IF(Table1[[#This Row],[Monetary]]&lt;=_xlfn.QUARTILE.INC(N:N,3),3,4)))</f>
        <v>1</v>
      </c>
      <c r="R29" s="41" t="str">
        <f>Table1[[#This Row],[R Score]]&amp;Table1[[#This Row],[F Score]]&amp;Table1[[#This Row],[M Score]]</f>
        <v>311</v>
      </c>
      <c r="S29" s="36">
        <f>Table1[[#This Row],[R Score]]+Table1[[#This Row],[F Score]]+Table1[[#This Row],[M Score]]</f>
        <v>5</v>
      </c>
      <c r="T29" s="36" t="str">
        <f>IF(Table1[[#This Row],[RFM Score]]=12,"Best customer",IF(Table1[[#This Row],[RFM Score]]&gt;=8,"Loyal customer",IF(Table1[[#This Row],[RFM Score]]&gt;=6,"At Risk",IF(Table1[[#This Row],[RFM Score]]&gt;=3,"Lost customer", "Others"))))</f>
        <v>Lost customer</v>
      </c>
    </row>
    <row r="30" spans="2:20" x14ac:dyDescent="0.25">
      <c r="B30" s="4">
        <v>28</v>
      </c>
      <c r="C30" s="5">
        <v>45039</v>
      </c>
      <c r="D30" s="4" t="s">
        <v>41</v>
      </c>
      <c r="E30" s="4" t="s">
        <v>13</v>
      </c>
      <c r="F30" s="4">
        <v>43</v>
      </c>
      <c r="G30" s="4" t="s">
        <v>11</v>
      </c>
      <c r="H30" s="4">
        <v>1</v>
      </c>
      <c r="I30" s="12">
        <v>500</v>
      </c>
      <c r="J30" s="14">
        <v>500</v>
      </c>
      <c r="K30" s="35">
        <f t="shared" si="0"/>
        <v>45292</v>
      </c>
      <c r="L30" s="37">
        <f>Table1[[#This Row],[Latest Date]]-Table1[[#This Row],[Date]]</f>
        <v>253</v>
      </c>
      <c r="M30" s="37">
        <f>COUNT(Table1[[#This Row],[Date]])</f>
        <v>1</v>
      </c>
      <c r="N30" s="37">
        <f>SUM(Table1[[#This Row],[Total Amount]])</f>
        <v>500</v>
      </c>
      <c r="O30" s="37">
        <f>IF(Table1[[#This Row],[Recency]]&lt;=_xlfn.QUARTILE.INC(L:L,1),4, IF(Table1[[#This Row],[Recency]]&lt;=_xlfn.QUARTILE.INC(L:L,2), 3, IF(Table1[[#This Row],[Recency]]&lt;=_xlfn.QUARTILE.INC(L:L,3), 2, 1)))</f>
        <v>2</v>
      </c>
      <c r="P30" s="37">
        <f>IF(Table1[[#This Row],[Frequency]]&lt;=_xlfn.QUARTILE.INC(M:M,1), 1, IF(Table1[[#This Row],[Frequency]]&lt;=_xlfn.QUARTILE.INC(M:M,2), 2, IF(Table1[[#This Row],[Frequency]]&lt;=_xlfn.QUARTILE.INC(M:M,3), 3, 4)))</f>
        <v>1</v>
      </c>
      <c r="Q30" s="37">
        <f>IF(Table1[[#This Row],[Monetary]]&lt;=_xlfn.QUARTILE.INC(N:N,1),1,IF(Table1[[#This Row],[Monetary]]&lt;=_xlfn.QUARTILE.INC(N:N,2),2,IF(Table1[[#This Row],[Monetary]]&lt;=_xlfn.QUARTILE.INC(N:N,3),3,4)))</f>
        <v>3</v>
      </c>
      <c r="R30" s="42" t="str">
        <f>Table1[[#This Row],[R Score]]&amp;Table1[[#This Row],[F Score]]&amp;Table1[[#This Row],[M Score]]</f>
        <v>213</v>
      </c>
      <c r="S30" s="37">
        <f>Table1[[#This Row],[R Score]]+Table1[[#This Row],[F Score]]+Table1[[#This Row],[M Score]]</f>
        <v>6</v>
      </c>
      <c r="T30" s="37" t="str">
        <f>IF(Table1[[#This Row],[RFM Score]]=12,"Best customer",IF(Table1[[#This Row],[RFM Score]]&gt;=8,"Loyal customer",IF(Table1[[#This Row],[RFM Score]]&gt;=6,"At Risk",IF(Table1[[#This Row],[RFM Score]]&gt;=3,"Lost customer", "Others"))))</f>
        <v>At Risk</v>
      </c>
    </row>
    <row r="31" spans="2:20" x14ac:dyDescent="0.25">
      <c r="B31" s="1">
        <v>29</v>
      </c>
      <c r="C31" s="2">
        <v>45156</v>
      </c>
      <c r="D31" s="1" t="s">
        <v>42</v>
      </c>
      <c r="E31" s="1" t="s">
        <v>13</v>
      </c>
      <c r="F31" s="1">
        <v>42</v>
      </c>
      <c r="G31" s="1" t="s">
        <v>16</v>
      </c>
      <c r="H31" s="1">
        <v>1</v>
      </c>
      <c r="I31" s="11">
        <v>30</v>
      </c>
      <c r="J31" s="13">
        <v>30</v>
      </c>
      <c r="K31" s="34">
        <f t="shared" si="0"/>
        <v>45292</v>
      </c>
      <c r="L31" s="36">
        <f>Table1[[#This Row],[Latest Date]]-Table1[[#This Row],[Date]]</f>
        <v>136</v>
      </c>
      <c r="M31" s="36">
        <f>COUNT(Table1[[#This Row],[Date]])</f>
        <v>1</v>
      </c>
      <c r="N31" s="36">
        <f>SUM(Table1[[#This Row],[Total Amount]])</f>
        <v>30</v>
      </c>
      <c r="O31" s="36">
        <f>IF(Table1[[#This Row],[Recency]]&lt;=_xlfn.QUARTILE.INC(L:L,1),4, IF(Table1[[#This Row],[Recency]]&lt;=_xlfn.QUARTILE.INC(L:L,2), 3, IF(Table1[[#This Row],[Recency]]&lt;=_xlfn.QUARTILE.INC(L:L,3), 2, 1)))</f>
        <v>3</v>
      </c>
      <c r="P31" s="36">
        <f>IF(Table1[[#This Row],[Frequency]]&lt;=_xlfn.QUARTILE.INC(M:M,1), 1, IF(Table1[[#This Row],[Frequency]]&lt;=_xlfn.QUARTILE.INC(M:M,2), 2, IF(Table1[[#This Row],[Frequency]]&lt;=_xlfn.QUARTILE.INC(M:M,3), 3, 4)))</f>
        <v>1</v>
      </c>
      <c r="Q31" s="36">
        <f>IF(Table1[[#This Row],[Monetary]]&lt;=_xlfn.QUARTILE.INC(N:N,1),1,IF(Table1[[#This Row],[Monetary]]&lt;=_xlfn.QUARTILE.INC(N:N,2),2,IF(Table1[[#This Row],[Monetary]]&lt;=_xlfn.QUARTILE.INC(N:N,3),3,4)))</f>
        <v>1</v>
      </c>
      <c r="R31" s="41" t="str">
        <f>Table1[[#This Row],[R Score]]&amp;Table1[[#This Row],[F Score]]&amp;Table1[[#This Row],[M Score]]</f>
        <v>311</v>
      </c>
      <c r="S31" s="36">
        <f>Table1[[#This Row],[R Score]]+Table1[[#This Row],[F Score]]+Table1[[#This Row],[M Score]]</f>
        <v>5</v>
      </c>
      <c r="T31" s="36" t="str">
        <f>IF(Table1[[#This Row],[RFM Score]]=12,"Best customer",IF(Table1[[#This Row],[RFM Score]]&gt;=8,"Loyal customer",IF(Table1[[#This Row],[RFM Score]]&gt;=6,"At Risk",IF(Table1[[#This Row],[RFM Score]]&gt;=3,"Lost customer", "Others"))))</f>
        <v>Lost customer</v>
      </c>
    </row>
    <row r="32" spans="2:20" x14ac:dyDescent="0.25">
      <c r="B32" s="4">
        <v>30</v>
      </c>
      <c r="C32" s="5">
        <v>45228</v>
      </c>
      <c r="D32" s="4" t="s">
        <v>43</v>
      </c>
      <c r="E32" s="4" t="s">
        <v>13</v>
      </c>
      <c r="F32" s="4">
        <v>39</v>
      </c>
      <c r="G32" s="4" t="s">
        <v>11</v>
      </c>
      <c r="H32" s="4">
        <v>3</v>
      </c>
      <c r="I32" s="12">
        <v>300</v>
      </c>
      <c r="J32" s="14">
        <v>900</v>
      </c>
      <c r="K32" s="35">
        <f t="shared" si="0"/>
        <v>45292</v>
      </c>
      <c r="L32" s="37">
        <f>Table1[[#This Row],[Latest Date]]-Table1[[#This Row],[Date]]</f>
        <v>64</v>
      </c>
      <c r="M32" s="37">
        <f>COUNT(Table1[[#This Row],[Date]])</f>
        <v>1</v>
      </c>
      <c r="N32" s="37">
        <f>SUM(Table1[[#This Row],[Total Amount]])</f>
        <v>900</v>
      </c>
      <c r="O32" s="37">
        <f>IF(Table1[[#This Row],[Recency]]&lt;=_xlfn.QUARTILE.INC(L:L,1),4, IF(Table1[[#This Row],[Recency]]&lt;=_xlfn.QUARTILE.INC(L:L,2), 3, IF(Table1[[#This Row],[Recency]]&lt;=_xlfn.QUARTILE.INC(L:L,3), 2, 1)))</f>
        <v>4</v>
      </c>
      <c r="P32" s="37">
        <f>IF(Table1[[#This Row],[Frequency]]&lt;=_xlfn.QUARTILE.INC(M:M,1), 1, IF(Table1[[#This Row],[Frequency]]&lt;=_xlfn.QUARTILE.INC(M:M,2), 2, IF(Table1[[#This Row],[Frequency]]&lt;=_xlfn.QUARTILE.INC(M:M,3), 3, 4)))</f>
        <v>1</v>
      </c>
      <c r="Q32" s="37">
        <f>IF(Table1[[#This Row],[Monetary]]&lt;=_xlfn.QUARTILE.INC(N:N,1),1,IF(Table1[[#This Row],[Monetary]]&lt;=_xlfn.QUARTILE.INC(N:N,2),2,IF(Table1[[#This Row],[Monetary]]&lt;=_xlfn.QUARTILE.INC(N:N,3),3,4)))</f>
        <v>3</v>
      </c>
      <c r="R32" s="42" t="str">
        <f>Table1[[#This Row],[R Score]]&amp;Table1[[#This Row],[F Score]]&amp;Table1[[#This Row],[M Score]]</f>
        <v>413</v>
      </c>
      <c r="S32" s="37">
        <f>Table1[[#This Row],[R Score]]+Table1[[#This Row],[F Score]]+Table1[[#This Row],[M Score]]</f>
        <v>8</v>
      </c>
      <c r="T32" s="37" t="str">
        <f>IF(Table1[[#This Row],[RFM Score]]=12,"Best customer",IF(Table1[[#This Row],[RFM Score]]&gt;=8,"Loyal customer",IF(Table1[[#This Row],[RFM Score]]&gt;=6,"At Risk",IF(Table1[[#This Row],[RFM Score]]&gt;=3,"Lost customer", "Others"))))</f>
        <v>Loyal customer</v>
      </c>
    </row>
    <row r="33" spans="2:20" x14ac:dyDescent="0.25">
      <c r="B33" s="1">
        <v>31</v>
      </c>
      <c r="C33" s="2">
        <v>45069</v>
      </c>
      <c r="D33" s="1" t="s">
        <v>44</v>
      </c>
      <c r="E33" s="1" t="s">
        <v>10</v>
      </c>
      <c r="F33" s="1">
        <v>44</v>
      </c>
      <c r="G33" s="1" t="s">
        <v>16</v>
      </c>
      <c r="H33" s="1">
        <v>4</v>
      </c>
      <c r="I33" s="11">
        <v>300</v>
      </c>
      <c r="J33" s="13">
        <v>1200</v>
      </c>
      <c r="K33" s="34">
        <f t="shared" si="0"/>
        <v>45292</v>
      </c>
      <c r="L33" s="36">
        <f>Table1[[#This Row],[Latest Date]]-Table1[[#This Row],[Date]]</f>
        <v>223</v>
      </c>
      <c r="M33" s="36">
        <f>COUNT(Table1[[#This Row],[Date]])</f>
        <v>1</v>
      </c>
      <c r="N33" s="36">
        <f>SUM(Table1[[#This Row],[Total Amount]])</f>
        <v>1200</v>
      </c>
      <c r="O33" s="36">
        <f>IF(Table1[[#This Row],[Recency]]&lt;=_xlfn.QUARTILE.INC(L:L,1),4, IF(Table1[[#This Row],[Recency]]&lt;=_xlfn.QUARTILE.INC(L:L,2), 3, IF(Table1[[#This Row],[Recency]]&lt;=_xlfn.QUARTILE.INC(L:L,3), 2, 1)))</f>
        <v>2</v>
      </c>
      <c r="P33" s="36">
        <f>IF(Table1[[#This Row],[Frequency]]&lt;=_xlfn.QUARTILE.INC(M:M,1), 1, IF(Table1[[#This Row],[Frequency]]&lt;=_xlfn.QUARTILE.INC(M:M,2), 2, IF(Table1[[#This Row],[Frequency]]&lt;=_xlfn.QUARTILE.INC(M:M,3), 3, 4)))</f>
        <v>1</v>
      </c>
      <c r="Q33" s="36">
        <f>IF(Table1[[#This Row],[Monetary]]&lt;=_xlfn.QUARTILE.INC(N:N,1),1,IF(Table1[[#This Row],[Monetary]]&lt;=_xlfn.QUARTILE.INC(N:N,2),2,IF(Table1[[#This Row],[Monetary]]&lt;=_xlfn.QUARTILE.INC(N:N,3),3,4)))</f>
        <v>4</v>
      </c>
      <c r="R33" s="41" t="str">
        <f>Table1[[#This Row],[R Score]]&amp;Table1[[#This Row],[F Score]]&amp;Table1[[#This Row],[M Score]]</f>
        <v>214</v>
      </c>
      <c r="S33" s="36">
        <f>Table1[[#This Row],[R Score]]+Table1[[#This Row],[F Score]]+Table1[[#This Row],[M Score]]</f>
        <v>7</v>
      </c>
      <c r="T33" s="36" t="str">
        <f>IF(Table1[[#This Row],[RFM Score]]=12,"Best customer",IF(Table1[[#This Row],[RFM Score]]&gt;=8,"Loyal customer",IF(Table1[[#This Row],[RFM Score]]&gt;=6,"At Risk",IF(Table1[[#This Row],[RFM Score]]&gt;=3,"Lost customer", "Others"))))</f>
        <v>At Risk</v>
      </c>
    </row>
    <row r="34" spans="2:20" x14ac:dyDescent="0.25">
      <c r="B34" s="4">
        <v>32</v>
      </c>
      <c r="C34" s="5">
        <v>44930</v>
      </c>
      <c r="D34" s="4" t="s">
        <v>45</v>
      </c>
      <c r="E34" s="4" t="s">
        <v>10</v>
      </c>
      <c r="F34" s="4">
        <v>30</v>
      </c>
      <c r="G34" s="4" t="s">
        <v>11</v>
      </c>
      <c r="H34" s="4">
        <v>3</v>
      </c>
      <c r="I34" s="12">
        <v>30</v>
      </c>
      <c r="J34" s="14">
        <v>90</v>
      </c>
      <c r="K34" s="35">
        <f t="shared" si="0"/>
        <v>45292</v>
      </c>
      <c r="L34" s="37">
        <f>Table1[[#This Row],[Latest Date]]-Table1[[#This Row],[Date]]</f>
        <v>362</v>
      </c>
      <c r="M34" s="37">
        <f>COUNT(Table1[[#This Row],[Date]])</f>
        <v>1</v>
      </c>
      <c r="N34" s="37">
        <f>SUM(Table1[[#This Row],[Total Amount]])</f>
        <v>90</v>
      </c>
      <c r="O34" s="37">
        <f>IF(Table1[[#This Row],[Recency]]&lt;=_xlfn.QUARTILE.INC(L:L,1),4, IF(Table1[[#This Row],[Recency]]&lt;=_xlfn.QUARTILE.INC(L:L,2), 3, IF(Table1[[#This Row],[Recency]]&lt;=_xlfn.QUARTILE.INC(L:L,3), 2, 1)))</f>
        <v>1</v>
      </c>
      <c r="P34" s="37">
        <f>IF(Table1[[#This Row],[Frequency]]&lt;=_xlfn.QUARTILE.INC(M:M,1), 1, IF(Table1[[#This Row],[Frequency]]&lt;=_xlfn.QUARTILE.INC(M:M,2), 2, IF(Table1[[#This Row],[Frequency]]&lt;=_xlfn.QUARTILE.INC(M:M,3), 3, 4)))</f>
        <v>1</v>
      </c>
      <c r="Q34" s="37">
        <f>IF(Table1[[#This Row],[Monetary]]&lt;=_xlfn.QUARTILE.INC(N:N,1),1,IF(Table1[[#This Row],[Monetary]]&lt;=_xlfn.QUARTILE.INC(N:N,2),2,IF(Table1[[#This Row],[Monetary]]&lt;=_xlfn.QUARTILE.INC(N:N,3),3,4)))</f>
        <v>2</v>
      </c>
      <c r="R34" s="42" t="str">
        <f>Table1[[#This Row],[R Score]]&amp;Table1[[#This Row],[F Score]]&amp;Table1[[#This Row],[M Score]]</f>
        <v>112</v>
      </c>
      <c r="S34" s="37">
        <f>Table1[[#This Row],[R Score]]+Table1[[#This Row],[F Score]]+Table1[[#This Row],[M Score]]</f>
        <v>4</v>
      </c>
      <c r="T34" s="37" t="str">
        <f>IF(Table1[[#This Row],[RFM Score]]=12,"Best customer",IF(Table1[[#This Row],[RFM Score]]&gt;=8,"Loyal customer",IF(Table1[[#This Row],[RFM Score]]&gt;=6,"At Risk",IF(Table1[[#This Row],[RFM Score]]&gt;=3,"Lost customer", "Others"))))</f>
        <v>Lost customer</v>
      </c>
    </row>
    <row r="35" spans="2:20" x14ac:dyDescent="0.25">
      <c r="B35" s="1">
        <v>33</v>
      </c>
      <c r="C35" s="2">
        <v>45008</v>
      </c>
      <c r="D35" s="1" t="s">
        <v>46</v>
      </c>
      <c r="E35" s="1" t="s">
        <v>13</v>
      </c>
      <c r="F35" s="1">
        <v>50</v>
      </c>
      <c r="G35" s="1" t="s">
        <v>16</v>
      </c>
      <c r="H35" s="1">
        <v>2</v>
      </c>
      <c r="I35" s="11">
        <v>50</v>
      </c>
      <c r="J35" s="13">
        <v>100</v>
      </c>
      <c r="K35" s="34">
        <f t="shared" si="0"/>
        <v>45292</v>
      </c>
      <c r="L35" s="36">
        <f>Table1[[#This Row],[Latest Date]]-Table1[[#This Row],[Date]]</f>
        <v>284</v>
      </c>
      <c r="M35" s="36">
        <f>COUNT(Table1[[#This Row],[Date]])</f>
        <v>1</v>
      </c>
      <c r="N35" s="36">
        <f>SUM(Table1[[#This Row],[Total Amount]])</f>
        <v>100</v>
      </c>
      <c r="O35" s="36">
        <f>IF(Table1[[#This Row],[Recency]]&lt;=_xlfn.QUARTILE.INC(L:L,1),4, IF(Table1[[#This Row],[Recency]]&lt;=_xlfn.QUARTILE.INC(L:L,2), 3, IF(Table1[[#This Row],[Recency]]&lt;=_xlfn.QUARTILE.INC(L:L,3), 2, 1)))</f>
        <v>1</v>
      </c>
      <c r="P35" s="36">
        <f>IF(Table1[[#This Row],[Frequency]]&lt;=_xlfn.QUARTILE.INC(M:M,1), 1, IF(Table1[[#This Row],[Frequency]]&lt;=_xlfn.QUARTILE.INC(M:M,2), 2, IF(Table1[[#This Row],[Frequency]]&lt;=_xlfn.QUARTILE.INC(M:M,3), 3, 4)))</f>
        <v>1</v>
      </c>
      <c r="Q35" s="36">
        <f>IF(Table1[[#This Row],[Monetary]]&lt;=_xlfn.QUARTILE.INC(N:N,1),1,IF(Table1[[#This Row],[Monetary]]&lt;=_xlfn.QUARTILE.INC(N:N,2),2,IF(Table1[[#This Row],[Monetary]]&lt;=_xlfn.QUARTILE.INC(N:N,3),3,4)))</f>
        <v>2</v>
      </c>
      <c r="R35" s="41" t="str">
        <f>Table1[[#This Row],[R Score]]&amp;Table1[[#This Row],[F Score]]&amp;Table1[[#This Row],[M Score]]</f>
        <v>112</v>
      </c>
      <c r="S35" s="36">
        <f>Table1[[#This Row],[R Score]]+Table1[[#This Row],[F Score]]+Table1[[#This Row],[M Score]]</f>
        <v>4</v>
      </c>
      <c r="T35" s="36" t="str">
        <f>IF(Table1[[#This Row],[RFM Score]]=12,"Best customer",IF(Table1[[#This Row],[RFM Score]]&gt;=8,"Loyal customer",IF(Table1[[#This Row],[RFM Score]]&gt;=6,"At Risk",IF(Table1[[#This Row],[RFM Score]]&gt;=3,"Lost customer", "Others"))))</f>
        <v>Lost customer</v>
      </c>
    </row>
    <row r="36" spans="2:20" x14ac:dyDescent="0.25">
      <c r="B36" s="4">
        <v>34</v>
      </c>
      <c r="C36" s="5">
        <v>45284</v>
      </c>
      <c r="D36" s="4" t="s">
        <v>47</v>
      </c>
      <c r="E36" s="4" t="s">
        <v>13</v>
      </c>
      <c r="F36" s="4">
        <v>51</v>
      </c>
      <c r="G36" s="4" t="s">
        <v>14</v>
      </c>
      <c r="H36" s="4">
        <v>3</v>
      </c>
      <c r="I36" s="12">
        <v>50</v>
      </c>
      <c r="J36" s="14">
        <v>150</v>
      </c>
      <c r="K36" s="35">
        <f t="shared" si="0"/>
        <v>45292</v>
      </c>
      <c r="L36" s="37">
        <f>Table1[[#This Row],[Latest Date]]-Table1[[#This Row],[Date]]</f>
        <v>8</v>
      </c>
      <c r="M36" s="37">
        <f>COUNT(Table1[[#This Row],[Date]])</f>
        <v>1</v>
      </c>
      <c r="N36" s="37">
        <f>SUM(Table1[[#This Row],[Total Amount]])</f>
        <v>150</v>
      </c>
      <c r="O36" s="37">
        <f>IF(Table1[[#This Row],[Recency]]&lt;=_xlfn.QUARTILE.INC(L:L,1),4, IF(Table1[[#This Row],[Recency]]&lt;=_xlfn.QUARTILE.INC(L:L,2), 3, IF(Table1[[#This Row],[Recency]]&lt;=_xlfn.QUARTILE.INC(L:L,3), 2, 1)))</f>
        <v>4</v>
      </c>
      <c r="P36" s="37">
        <f>IF(Table1[[#This Row],[Frequency]]&lt;=_xlfn.QUARTILE.INC(M:M,1), 1, IF(Table1[[#This Row],[Frequency]]&lt;=_xlfn.QUARTILE.INC(M:M,2), 2, IF(Table1[[#This Row],[Frequency]]&lt;=_xlfn.QUARTILE.INC(M:M,3), 3, 4)))</f>
        <v>1</v>
      </c>
      <c r="Q36" s="37">
        <f>IF(Table1[[#This Row],[Monetary]]&lt;=_xlfn.QUARTILE.INC(N:N,1),1,IF(Table1[[#This Row],[Monetary]]&lt;=_xlfn.QUARTILE.INC(N:N,2),2,IF(Table1[[#This Row],[Monetary]]&lt;=_xlfn.QUARTILE.INC(N:N,3),3,4)))</f>
        <v>3</v>
      </c>
      <c r="R36" s="42" t="str">
        <f>Table1[[#This Row],[R Score]]&amp;Table1[[#This Row],[F Score]]&amp;Table1[[#This Row],[M Score]]</f>
        <v>413</v>
      </c>
      <c r="S36" s="37">
        <f>Table1[[#This Row],[R Score]]+Table1[[#This Row],[F Score]]+Table1[[#This Row],[M Score]]</f>
        <v>8</v>
      </c>
      <c r="T36" s="37" t="str">
        <f>IF(Table1[[#This Row],[RFM Score]]=12,"Best customer",IF(Table1[[#This Row],[RFM Score]]&gt;=8,"Loyal customer",IF(Table1[[#This Row],[RFM Score]]&gt;=6,"At Risk",IF(Table1[[#This Row],[RFM Score]]&gt;=3,"Lost customer", "Others"))))</f>
        <v>Loyal customer</v>
      </c>
    </row>
    <row r="37" spans="2:20" x14ac:dyDescent="0.25">
      <c r="B37" s="1">
        <v>35</v>
      </c>
      <c r="C37" s="2">
        <v>45143</v>
      </c>
      <c r="D37" s="1" t="s">
        <v>48</v>
      </c>
      <c r="E37" s="1" t="s">
        <v>13</v>
      </c>
      <c r="F37" s="1">
        <v>58</v>
      </c>
      <c r="G37" s="1" t="s">
        <v>11</v>
      </c>
      <c r="H37" s="1">
        <v>3</v>
      </c>
      <c r="I37" s="11">
        <v>300</v>
      </c>
      <c r="J37" s="13">
        <v>900</v>
      </c>
      <c r="K37" s="34">
        <f t="shared" si="0"/>
        <v>45292</v>
      </c>
      <c r="L37" s="36">
        <f>Table1[[#This Row],[Latest Date]]-Table1[[#This Row],[Date]]</f>
        <v>149</v>
      </c>
      <c r="M37" s="36">
        <f>COUNT(Table1[[#This Row],[Date]])</f>
        <v>1</v>
      </c>
      <c r="N37" s="36">
        <f>SUM(Table1[[#This Row],[Total Amount]])</f>
        <v>900</v>
      </c>
      <c r="O37" s="36">
        <f>IF(Table1[[#This Row],[Recency]]&lt;=_xlfn.QUARTILE.INC(L:L,1),4, IF(Table1[[#This Row],[Recency]]&lt;=_xlfn.QUARTILE.INC(L:L,2), 3, IF(Table1[[#This Row],[Recency]]&lt;=_xlfn.QUARTILE.INC(L:L,3), 2, 1)))</f>
        <v>3</v>
      </c>
      <c r="P37" s="36">
        <f>IF(Table1[[#This Row],[Frequency]]&lt;=_xlfn.QUARTILE.INC(M:M,1), 1, IF(Table1[[#This Row],[Frequency]]&lt;=_xlfn.QUARTILE.INC(M:M,2), 2, IF(Table1[[#This Row],[Frequency]]&lt;=_xlfn.QUARTILE.INC(M:M,3), 3, 4)))</f>
        <v>1</v>
      </c>
      <c r="Q37" s="36">
        <f>IF(Table1[[#This Row],[Monetary]]&lt;=_xlfn.QUARTILE.INC(N:N,1),1,IF(Table1[[#This Row],[Monetary]]&lt;=_xlfn.QUARTILE.INC(N:N,2),2,IF(Table1[[#This Row],[Monetary]]&lt;=_xlfn.QUARTILE.INC(N:N,3),3,4)))</f>
        <v>3</v>
      </c>
      <c r="R37" s="41" t="str">
        <f>Table1[[#This Row],[R Score]]&amp;Table1[[#This Row],[F Score]]&amp;Table1[[#This Row],[M Score]]</f>
        <v>313</v>
      </c>
      <c r="S37" s="36">
        <f>Table1[[#This Row],[R Score]]+Table1[[#This Row],[F Score]]+Table1[[#This Row],[M Score]]</f>
        <v>7</v>
      </c>
      <c r="T37" s="36" t="str">
        <f>IF(Table1[[#This Row],[RFM Score]]=12,"Best customer",IF(Table1[[#This Row],[RFM Score]]&gt;=8,"Loyal customer",IF(Table1[[#This Row],[RFM Score]]&gt;=6,"At Risk",IF(Table1[[#This Row],[RFM Score]]&gt;=3,"Lost customer", "Others"))))</f>
        <v>At Risk</v>
      </c>
    </row>
    <row r="38" spans="2:20" x14ac:dyDescent="0.25">
      <c r="B38" s="4">
        <v>36</v>
      </c>
      <c r="C38" s="5">
        <v>45101</v>
      </c>
      <c r="D38" s="4" t="s">
        <v>49</v>
      </c>
      <c r="E38" s="4" t="s">
        <v>10</v>
      </c>
      <c r="F38" s="4">
        <v>52</v>
      </c>
      <c r="G38" s="4" t="s">
        <v>11</v>
      </c>
      <c r="H38" s="4">
        <v>3</v>
      </c>
      <c r="I38" s="12">
        <v>300</v>
      </c>
      <c r="J38" s="14">
        <v>900</v>
      </c>
      <c r="K38" s="35">
        <f t="shared" si="0"/>
        <v>45292</v>
      </c>
      <c r="L38" s="37">
        <f>Table1[[#This Row],[Latest Date]]-Table1[[#This Row],[Date]]</f>
        <v>191</v>
      </c>
      <c r="M38" s="37">
        <f>COUNT(Table1[[#This Row],[Date]])</f>
        <v>1</v>
      </c>
      <c r="N38" s="37">
        <f>SUM(Table1[[#This Row],[Total Amount]])</f>
        <v>900</v>
      </c>
      <c r="O38" s="37">
        <f>IF(Table1[[#This Row],[Recency]]&lt;=_xlfn.QUARTILE.INC(L:L,1),4, IF(Table1[[#This Row],[Recency]]&lt;=_xlfn.QUARTILE.INC(L:L,2), 3, IF(Table1[[#This Row],[Recency]]&lt;=_xlfn.QUARTILE.INC(L:L,3), 2, 1)))</f>
        <v>2</v>
      </c>
      <c r="P38" s="37">
        <f>IF(Table1[[#This Row],[Frequency]]&lt;=_xlfn.QUARTILE.INC(M:M,1), 1, IF(Table1[[#This Row],[Frequency]]&lt;=_xlfn.QUARTILE.INC(M:M,2), 2, IF(Table1[[#This Row],[Frequency]]&lt;=_xlfn.QUARTILE.INC(M:M,3), 3, 4)))</f>
        <v>1</v>
      </c>
      <c r="Q38" s="37">
        <f>IF(Table1[[#This Row],[Monetary]]&lt;=_xlfn.QUARTILE.INC(N:N,1),1,IF(Table1[[#This Row],[Monetary]]&lt;=_xlfn.QUARTILE.INC(N:N,2),2,IF(Table1[[#This Row],[Monetary]]&lt;=_xlfn.QUARTILE.INC(N:N,3),3,4)))</f>
        <v>3</v>
      </c>
      <c r="R38" s="42" t="str">
        <f>Table1[[#This Row],[R Score]]&amp;Table1[[#This Row],[F Score]]&amp;Table1[[#This Row],[M Score]]</f>
        <v>213</v>
      </c>
      <c r="S38" s="37">
        <f>Table1[[#This Row],[R Score]]+Table1[[#This Row],[F Score]]+Table1[[#This Row],[M Score]]</f>
        <v>6</v>
      </c>
      <c r="T38" s="37" t="str">
        <f>IF(Table1[[#This Row],[RFM Score]]=12,"Best customer",IF(Table1[[#This Row],[RFM Score]]&gt;=8,"Loyal customer",IF(Table1[[#This Row],[RFM Score]]&gt;=6,"At Risk",IF(Table1[[#This Row],[RFM Score]]&gt;=3,"Lost customer", "Others"))))</f>
        <v>At Risk</v>
      </c>
    </row>
    <row r="39" spans="2:20" x14ac:dyDescent="0.25">
      <c r="B39" s="1">
        <v>37</v>
      </c>
      <c r="C39" s="2">
        <v>45069</v>
      </c>
      <c r="D39" s="1" t="s">
        <v>50</v>
      </c>
      <c r="E39" s="1" t="s">
        <v>13</v>
      </c>
      <c r="F39" s="1">
        <v>18</v>
      </c>
      <c r="G39" s="1" t="s">
        <v>11</v>
      </c>
      <c r="H39" s="1">
        <v>3</v>
      </c>
      <c r="I39" s="11">
        <v>25</v>
      </c>
      <c r="J39" s="13">
        <v>75</v>
      </c>
      <c r="K39" s="34">
        <f t="shared" si="0"/>
        <v>45292</v>
      </c>
      <c r="L39" s="36">
        <f>Table1[[#This Row],[Latest Date]]-Table1[[#This Row],[Date]]</f>
        <v>223</v>
      </c>
      <c r="M39" s="36">
        <f>COUNT(Table1[[#This Row],[Date]])</f>
        <v>1</v>
      </c>
      <c r="N39" s="36">
        <f>SUM(Table1[[#This Row],[Total Amount]])</f>
        <v>75</v>
      </c>
      <c r="O39" s="36">
        <f>IF(Table1[[#This Row],[Recency]]&lt;=_xlfn.QUARTILE.INC(L:L,1),4, IF(Table1[[#This Row],[Recency]]&lt;=_xlfn.QUARTILE.INC(L:L,2), 3, IF(Table1[[#This Row],[Recency]]&lt;=_xlfn.QUARTILE.INC(L:L,3), 2, 1)))</f>
        <v>2</v>
      </c>
      <c r="P39" s="36">
        <f>IF(Table1[[#This Row],[Frequency]]&lt;=_xlfn.QUARTILE.INC(M:M,1), 1, IF(Table1[[#This Row],[Frequency]]&lt;=_xlfn.QUARTILE.INC(M:M,2), 2, IF(Table1[[#This Row],[Frequency]]&lt;=_xlfn.QUARTILE.INC(M:M,3), 3, 4)))</f>
        <v>1</v>
      </c>
      <c r="Q39" s="36">
        <f>IF(Table1[[#This Row],[Monetary]]&lt;=_xlfn.QUARTILE.INC(N:N,1),1,IF(Table1[[#This Row],[Monetary]]&lt;=_xlfn.QUARTILE.INC(N:N,2),2,IF(Table1[[#This Row],[Monetary]]&lt;=_xlfn.QUARTILE.INC(N:N,3),3,4)))</f>
        <v>2</v>
      </c>
      <c r="R39" s="41" t="str">
        <f>Table1[[#This Row],[R Score]]&amp;Table1[[#This Row],[F Score]]&amp;Table1[[#This Row],[M Score]]</f>
        <v>212</v>
      </c>
      <c r="S39" s="36">
        <f>Table1[[#This Row],[R Score]]+Table1[[#This Row],[F Score]]+Table1[[#This Row],[M Score]]</f>
        <v>5</v>
      </c>
      <c r="T39" s="36" t="str">
        <f>IF(Table1[[#This Row],[RFM Score]]=12,"Best customer",IF(Table1[[#This Row],[RFM Score]]&gt;=8,"Loyal customer",IF(Table1[[#This Row],[RFM Score]]&gt;=6,"At Risk",IF(Table1[[#This Row],[RFM Score]]&gt;=3,"Lost customer", "Others"))))</f>
        <v>Lost customer</v>
      </c>
    </row>
    <row r="40" spans="2:20" x14ac:dyDescent="0.25">
      <c r="B40" s="4">
        <v>38</v>
      </c>
      <c r="C40" s="5">
        <v>45006</v>
      </c>
      <c r="D40" s="4" t="s">
        <v>51</v>
      </c>
      <c r="E40" s="4" t="s">
        <v>10</v>
      </c>
      <c r="F40" s="4">
        <v>38</v>
      </c>
      <c r="G40" s="4" t="s">
        <v>11</v>
      </c>
      <c r="H40" s="4">
        <v>4</v>
      </c>
      <c r="I40" s="12">
        <v>50</v>
      </c>
      <c r="J40" s="14">
        <v>200</v>
      </c>
      <c r="K40" s="35">
        <f t="shared" si="0"/>
        <v>45292</v>
      </c>
      <c r="L40" s="37">
        <f>Table1[[#This Row],[Latest Date]]-Table1[[#This Row],[Date]]</f>
        <v>286</v>
      </c>
      <c r="M40" s="37">
        <f>COUNT(Table1[[#This Row],[Date]])</f>
        <v>1</v>
      </c>
      <c r="N40" s="37">
        <f>SUM(Table1[[#This Row],[Total Amount]])</f>
        <v>200</v>
      </c>
      <c r="O40" s="37">
        <f>IF(Table1[[#This Row],[Recency]]&lt;=_xlfn.QUARTILE.INC(L:L,1),4, IF(Table1[[#This Row],[Recency]]&lt;=_xlfn.QUARTILE.INC(L:L,2), 3, IF(Table1[[#This Row],[Recency]]&lt;=_xlfn.QUARTILE.INC(L:L,3), 2, 1)))</f>
        <v>1</v>
      </c>
      <c r="P40" s="37">
        <f>IF(Table1[[#This Row],[Frequency]]&lt;=_xlfn.QUARTILE.INC(M:M,1), 1, IF(Table1[[#This Row],[Frequency]]&lt;=_xlfn.QUARTILE.INC(M:M,2), 2, IF(Table1[[#This Row],[Frequency]]&lt;=_xlfn.QUARTILE.INC(M:M,3), 3, 4)))</f>
        <v>1</v>
      </c>
      <c r="Q40" s="37">
        <f>IF(Table1[[#This Row],[Monetary]]&lt;=_xlfn.QUARTILE.INC(N:N,1),1,IF(Table1[[#This Row],[Monetary]]&lt;=_xlfn.QUARTILE.INC(N:N,2),2,IF(Table1[[#This Row],[Monetary]]&lt;=_xlfn.QUARTILE.INC(N:N,3),3,4)))</f>
        <v>3</v>
      </c>
      <c r="R40" s="42" t="str">
        <f>Table1[[#This Row],[R Score]]&amp;Table1[[#This Row],[F Score]]&amp;Table1[[#This Row],[M Score]]</f>
        <v>113</v>
      </c>
      <c r="S40" s="37">
        <f>Table1[[#This Row],[R Score]]+Table1[[#This Row],[F Score]]+Table1[[#This Row],[M Score]]</f>
        <v>5</v>
      </c>
      <c r="T40" s="37" t="str">
        <f>IF(Table1[[#This Row],[RFM Score]]=12,"Best customer",IF(Table1[[#This Row],[RFM Score]]&gt;=8,"Loyal customer",IF(Table1[[#This Row],[RFM Score]]&gt;=6,"At Risk",IF(Table1[[#This Row],[RFM Score]]&gt;=3,"Lost customer", "Others"))))</f>
        <v>Lost customer</v>
      </c>
    </row>
    <row r="41" spans="2:20" x14ac:dyDescent="0.25">
      <c r="B41" s="1">
        <v>39</v>
      </c>
      <c r="C41" s="2">
        <v>45037</v>
      </c>
      <c r="D41" s="1" t="s">
        <v>52</v>
      </c>
      <c r="E41" s="1" t="s">
        <v>10</v>
      </c>
      <c r="F41" s="1">
        <v>23</v>
      </c>
      <c r="G41" s="1" t="s">
        <v>14</v>
      </c>
      <c r="H41" s="1">
        <v>4</v>
      </c>
      <c r="I41" s="11">
        <v>30</v>
      </c>
      <c r="J41" s="13">
        <v>120</v>
      </c>
      <c r="K41" s="34">
        <f t="shared" si="0"/>
        <v>45292</v>
      </c>
      <c r="L41" s="36">
        <f>Table1[[#This Row],[Latest Date]]-Table1[[#This Row],[Date]]</f>
        <v>255</v>
      </c>
      <c r="M41" s="36">
        <f>COUNT(Table1[[#This Row],[Date]])</f>
        <v>1</v>
      </c>
      <c r="N41" s="36">
        <f>SUM(Table1[[#This Row],[Total Amount]])</f>
        <v>120</v>
      </c>
      <c r="O41" s="36">
        <f>IF(Table1[[#This Row],[Recency]]&lt;=_xlfn.QUARTILE.INC(L:L,1),4, IF(Table1[[#This Row],[Recency]]&lt;=_xlfn.QUARTILE.INC(L:L,2), 3, IF(Table1[[#This Row],[Recency]]&lt;=_xlfn.QUARTILE.INC(L:L,3), 2, 1)))</f>
        <v>2</v>
      </c>
      <c r="P41" s="36">
        <f>IF(Table1[[#This Row],[Frequency]]&lt;=_xlfn.QUARTILE.INC(M:M,1), 1, IF(Table1[[#This Row],[Frequency]]&lt;=_xlfn.QUARTILE.INC(M:M,2), 2, IF(Table1[[#This Row],[Frequency]]&lt;=_xlfn.QUARTILE.INC(M:M,3), 3, 4)))</f>
        <v>1</v>
      </c>
      <c r="Q41" s="36">
        <f>IF(Table1[[#This Row],[Monetary]]&lt;=_xlfn.QUARTILE.INC(N:N,1),1,IF(Table1[[#This Row],[Monetary]]&lt;=_xlfn.QUARTILE.INC(N:N,2),2,IF(Table1[[#This Row],[Monetary]]&lt;=_xlfn.QUARTILE.INC(N:N,3),3,4)))</f>
        <v>2</v>
      </c>
      <c r="R41" s="41" t="str">
        <f>Table1[[#This Row],[R Score]]&amp;Table1[[#This Row],[F Score]]&amp;Table1[[#This Row],[M Score]]</f>
        <v>212</v>
      </c>
      <c r="S41" s="36">
        <f>Table1[[#This Row],[R Score]]+Table1[[#This Row],[F Score]]+Table1[[#This Row],[M Score]]</f>
        <v>5</v>
      </c>
      <c r="T41" s="36" t="str">
        <f>IF(Table1[[#This Row],[RFM Score]]=12,"Best customer",IF(Table1[[#This Row],[RFM Score]]&gt;=8,"Loyal customer",IF(Table1[[#This Row],[RFM Score]]&gt;=6,"At Risk",IF(Table1[[#This Row],[RFM Score]]&gt;=3,"Lost customer", "Others"))))</f>
        <v>Lost customer</v>
      </c>
    </row>
    <row r="42" spans="2:20" x14ac:dyDescent="0.25">
      <c r="B42" s="4">
        <v>40</v>
      </c>
      <c r="C42" s="5">
        <v>45099</v>
      </c>
      <c r="D42" s="4" t="s">
        <v>53</v>
      </c>
      <c r="E42" s="4" t="s">
        <v>10</v>
      </c>
      <c r="F42" s="4">
        <v>45</v>
      </c>
      <c r="G42" s="4" t="s">
        <v>11</v>
      </c>
      <c r="H42" s="4">
        <v>1</v>
      </c>
      <c r="I42" s="12">
        <v>50</v>
      </c>
      <c r="J42" s="14">
        <v>50</v>
      </c>
      <c r="K42" s="35">
        <f t="shared" si="0"/>
        <v>45292</v>
      </c>
      <c r="L42" s="37">
        <f>Table1[[#This Row],[Latest Date]]-Table1[[#This Row],[Date]]</f>
        <v>193</v>
      </c>
      <c r="M42" s="37">
        <f>COUNT(Table1[[#This Row],[Date]])</f>
        <v>1</v>
      </c>
      <c r="N42" s="37">
        <f>SUM(Table1[[#This Row],[Total Amount]])</f>
        <v>50</v>
      </c>
      <c r="O42" s="37">
        <f>IF(Table1[[#This Row],[Recency]]&lt;=_xlfn.QUARTILE.INC(L:L,1),4, IF(Table1[[#This Row],[Recency]]&lt;=_xlfn.QUARTILE.INC(L:L,2), 3, IF(Table1[[#This Row],[Recency]]&lt;=_xlfn.QUARTILE.INC(L:L,3), 2, 1)))</f>
        <v>2</v>
      </c>
      <c r="P42" s="37">
        <f>IF(Table1[[#This Row],[Frequency]]&lt;=_xlfn.QUARTILE.INC(M:M,1), 1, IF(Table1[[#This Row],[Frequency]]&lt;=_xlfn.QUARTILE.INC(M:M,2), 2, IF(Table1[[#This Row],[Frequency]]&lt;=_xlfn.QUARTILE.INC(M:M,3), 3, 4)))</f>
        <v>1</v>
      </c>
      <c r="Q42" s="37">
        <f>IF(Table1[[#This Row],[Monetary]]&lt;=_xlfn.QUARTILE.INC(N:N,1),1,IF(Table1[[#This Row],[Monetary]]&lt;=_xlfn.QUARTILE.INC(N:N,2),2,IF(Table1[[#This Row],[Monetary]]&lt;=_xlfn.QUARTILE.INC(N:N,3),3,4)))</f>
        <v>1</v>
      </c>
      <c r="R42" s="42" t="str">
        <f>Table1[[#This Row],[R Score]]&amp;Table1[[#This Row],[F Score]]&amp;Table1[[#This Row],[M Score]]</f>
        <v>211</v>
      </c>
      <c r="S42" s="37">
        <f>Table1[[#This Row],[R Score]]+Table1[[#This Row],[F Score]]+Table1[[#This Row],[M Score]]</f>
        <v>4</v>
      </c>
      <c r="T42" s="37" t="str">
        <f>IF(Table1[[#This Row],[RFM Score]]=12,"Best customer",IF(Table1[[#This Row],[RFM Score]]&gt;=8,"Loyal customer",IF(Table1[[#This Row],[RFM Score]]&gt;=6,"At Risk",IF(Table1[[#This Row],[RFM Score]]&gt;=3,"Lost customer", "Others"))))</f>
        <v>Lost customer</v>
      </c>
    </row>
    <row r="43" spans="2:20" x14ac:dyDescent="0.25">
      <c r="B43" s="1">
        <v>41</v>
      </c>
      <c r="C43" s="2">
        <v>44979</v>
      </c>
      <c r="D43" s="1" t="s">
        <v>54</v>
      </c>
      <c r="E43" s="1" t="s">
        <v>10</v>
      </c>
      <c r="F43" s="1">
        <v>34</v>
      </c>
      <c r="G43" s="1" t="s">
        <v>14</v>
      </c>
      <c r="H43" s="1">
        <v>2</v>
      </c>
      <c r="I43" s="11">
        <v>25</v>
      </c>
      <c r="J43" s="13">
        <v>50</v>
      </c>
      <c r="K43" s="34">
        <f t="shared" si="0"/>
        <v>45292</v>
      </c>
      <c r="L43" s="36">
        <f>Table1[[#This Row],[Latest Date]]-Table1[[#This Row],[Date]]</f>
        <v>313</v>
      </c>
      <c r="M43" s="36">
        <f>COUNT(Table1[[#This Row],[Date]])</f>
        <v>1</v>
      </c>
      <c r="N43" s="36">
        <f>SUM(Table1[[#This Row],[Total Amount]])</f>
        <v>50</v>
      </c>
      <c r="O43" s="36">
        <f>IF(Table1[[#This Row],[Recency]]&lt;=_xlfn.QUARTILE.INC(L:L,1),4, IF(Table1[[#This Row],[Recency]]&lt;=_xlfn.QUARTILE.INC(L:L,2), 3, IF(Table1[[#This Row],[Recency]]&lt;=_xlfn.QUARTILE.INC(L:L,3), 2, 1)))</f>
        <v>1</v>
      </c>
      <c r="P43" s="36">
        <f>IF(Table1[[#This Row],[Frequency]]&lt;=_xlfn.QUARTILE.INC(M:M,1), 1, IF(Table1[[#This Row],[Frequency]]&lt;=_xlfn.QUARTILE.INC(M:M,2), 2, IF(Table1[[#This Row],[Frequency]]&lt;=_xlfn.QUARTILE.INC(M:M,3), 3, 4)))</f>
        <v>1</v>
      </c>
      <c r="Q43" s="36">
        <f>IF(Table1[[#This Row],[Monetary]]&lt;=_xlfn.QUARTILE.INC(N:N,1),1,IF(Table1[[#This Row],[Monetary]]&lt;=_xlfn.QUARTILE.INC(N:N,2),2,IF(Table1[[#This Row],[Monetary]]&lt;=_xlfn.QUARTILE.INC(N:N,3),3,4)))</f>
        <v>1</v>
      </c>
      <c r="R43" s="41" t="str">
        <f>Table1[[#This Row],[R Score]]&amp;Table1[[#This Row],[F Score]]&amp;Table1[[#This Row],[M Score]]</f>
        <v>111</v>
      </c>
      <c r="S43" s="36">
        <f>Table1[[#This Row],[R Score]]+Table1[[#This Row],[F Score]]+Table1[[#This Row],[M Score]]</f>
        <v>3</v>
      </c>
      <c r="T43" s="36" t="str">
        <f>IF(Table1[[#This Row],[RFM Score]]=12,"Best customer",IF(Table1[[#This Row],[RFM Score]]&gt;=8,"Loyal customer",IF(Table1[[#This Row],[RFM Score]]&gt;=6,"At Risk",IF(Table1[[#This Row],[RFM Score]]&gt;=3,"Lost customer", "Others"))))</f>
        <v>Lost customer</v>
      </c>
    </row>
    <row r="44" spans="2:20" x14ac:dyDescent="0.25">
      <c r="B44" s="4">
        <v>42</v>
      </c>
      <c r="C44" s="5">
        <v>44974</v>
      </c>
      <c r="D44" s="4" t="s">
        <v>55</v>
      </c>
      <c r="E44" s="4" t="s">
        <v>10</v>
      </c>
      <c r="F44" s="4">
        <v>22</v>
      </c>
      <c r="G44" s="4" t="s">
        <v>14</v>
      </c>
      <c r="H44" s="4">
        <v>3</v>
      </c>
      <c r="I44" s="12">
        <v>300</v>
      </c>
      <c r="J44" s="14">
        <v>900</v>
      </c>
      <c r="K44" s="35">
        <f t="shared" si="0"/>
        <v>45292</v>
      </c>
      <c r="L44" s="37">
        <f>Table1[[#This Row],[Latest Date]]-Table1[[#This Row],[Date]]</f>
        <v>318</v>
      </c>
      <c r="M44" s="37">
        <f>COUNT(Table1[[#This Row],[Date]])</f>
        <v>1</v>
      </c>
      <c r="N44" s="37">
        <f>SUM(Table1[[#This Row],[Total Amount]])</f>
        <v>900</v>
      </c>
      <c r="O44" s="37">
        <f>IF(Table1[[#This Row],[Recency]]&lt;=_xlfn.QUARTILE.INC(L:L,1),4, IF(Table1[[#This Row],[Recency]]&lt;=_xlfn.QUARTILE.INC(L:L,2), 3, IF(Table1[[#This Row],[Recency]]&lt;=_xlfn.QUARTILE.INC(L:L,3), 2, 1)))</f>
        <v>1</v>
      </c>
      <c r="P44" s="37">
        <f>IF(Table1[[#This Row],[Frequency]]&lt;=_xlfn.QUARTILE.INC(M:M,1), 1, IF(Table1[[#This Row],[Frequency]]&lt;=_xlfn.QUARTILE.INC(M:M,2), 2, IF(Table1[[#This Row],[Frequency]]&lt;=_xlfn.QUARTILE.INC(M:M,3), 3, 4)))</f>
        <v>1</v>
      </c>
      <c r="Q44" s="37">
        <f>IF(Table1[[#This Row],[Monetary]]&lt;=_xlfn.QUARTILE.INC(N:N,1),1,IF(Table1[[#This Row],[Monetary]]&lt;=_xlfn.QUARTILE.INC(N:N,2),2,IF(Table1[[#This Row],[Monetary]]&lt;=_xlfn.QUARTILE.INC(N:N,3),3,4)))</f>
        <v>3</v>
      </c>
      <c r="R44" s="42" t="str">
        <f>Table1[[#This Row],[R Score]]&amp;Table1[[#This Row],[F Score]]&amp;Table1[[#This Row],[M Score]]</f>
        <v>113</v>
      </c>
      <c r="S44" s="37">
        <f>Table1[[#This Row],[R Score]]+Table1[[#This Row],[F Score]]+Table1[[#This Row],[M Score]]</f>
        <v>5</v>
      </c>
      <c r="T44" s="37" t="str">
        <f>IF(Table1[[#This Row],[RFM Score]]=12,"Best customer",IF(Table1[[#This Row],[RFM Score]]&gt;=8,"Loyal customer",IF(Table1[[#This Row],[RFM Score]]&gt;=6,"At Risk",IF(Table1[[#This Row],[RFM Score]]&gt;=3,"Lost customer", "Others"))))</f>
        <v>Lost customer</v>
      </c>
    </row>
    <row r="45" spans="2:20" x14ac:dyDescent="0.25">
      <c r="B45" s="1">
        <v>43</v>
      </c>
      <c r="C45" s="2">
        <v>45121</v>
      </c>
      <c r="D45" s="1" t="s">
        <v>56</v>
      </c>
      <c r="E45" s="1" t="s">
        <v>13</v>
      </c>
      <c r="F45" s="1">
        <v>48</v>
      </c>
      <c r="G45" s="1" t="s">
        <v>14</v>
      </c>
      <c r="H45" s="1">
        <v>1</v>
      </c>
      <c r="I45" s="11">
        <v>300</v>
      </c>
      <c r="J45" s="13">
        <v>300</v>
      </c>
      <c r="K45" s="34">
        <f t="shared" si="0"/>
        <v>45292</v>
      </c>
      <c r="L45" s="36">
        <f>Table1[[#This Row],[Latest Date]]-Table1[[#This Row],[Date]]</f>
        <v>171</v>
      </c>
      <c r="M45" s="36">
        <f>COUNT(Table1[[#This Row],[Date]])</f>
        <v>1</v>
      </c>
      <c r="N45" s="36">
        <f>SUM(Table1[[#This Row],[Total Amount]])</f>
        <v>300</v>
      </c>
      <c r="O45" s="36">
        <f>IF(Table1[[#This Row],[Recency]]&lt;=_xlfn.QUARTILE.INC(L:L,1),4, IF(Table1[[#This Row],[Recency]]&lt;=_xlfn.QUARTILE.INC(L:L,2), 3, IF(Table1[[#This Row],[Recency]]&lt;=_xlfn.QUARTILE.INC(L:L,3), 2, 1)))</f>
        <v>3</v>
      </c>
      <c r="P45" s="36">
        <f>IF(Table1[[#This Row],[Frequency]]&lt;=_xlfn.QUARTILE.INC(M:M,1), 1, IF(Table1[[#This Row],[Frequency]]&lt;=_xlfn.QUARTILE.INC(M:M,2), 2, IF(Table1[[#This Row],[Frequency]]&lt;=_xlfn.QUARTILE.INC(M:M,3), 3, 4)))</f>
        <v>1</v>
      </c>
      <c r="Q45" s="36">
        <f>IF(Table1[[#This Row],[Monetary]]&lt;=_xlfn.QUARTILE.INC(N:N,1),1,IF(Table1[[#This Row],[Monetary]]&lt;=_xlfn.QUARTILE.INC(N:N,2),2,IF(Table1[[#This Row],[Monetary]]&lt;=_xlfn.QUARTILE.INC(N:N,3),3,4)))</f>
        <v>3</v>
      </c>
      <c r="R45" s="41" t="str">
        <f>Table1[[#This Row],[R Score]]&amp;Table1[[#This Row],[F Score]]&amp;Table1[[#This Row],[M Score]]</f>
        <v>313</v>
      </c>
      <c r="S45" s="36">
        <f>Table1[[#This Row],[R Score]]+Table1[[#This Row],[F Score]]+Table1[[#This Row],[M Score]]</f>
        <v>7</v>
      </c>
      <c r="T45" s="36" t="str">
        <f>IF(Table1[[#This Row],[RFM Score]]=12,"Best customer",IF(Table1[[#This Row],[RFM Score]]&gt;=8,"Loyal customer",IF(Table1[[#This Row],[RFM Score]]&gt;=6,"At Risk",IF(Table1[[#This Row],[RFM Score]]&gt;=3,"Lost customer", "Others"))))</f>
        <v>At Risk</v>
      </c>
    </row>
    <row r="46" spans="2:20" x14ac:dyDescent="0.25">
      <c r="B46" s="4">
        <v>44</v>
      </c>
      <c r="C46" s="5">
        <v>44976</v>
      </c>
      <c r="D46" s="4" t="s">
        <v>57</v>
      </c>
      <c r="E46" s="4" t="s">
        <v>13</v>
      </c>
      <c r="F46" s="4">
        <v>22</v>
      </c>
      <c r="G46" s="4" t="s">
        <v>14</v>
      </c>
      <c r="H46" s="4">
        <v>1</v>
      </c>
      <c r="I46" s="12">
        <v>25</v>
      </c>
      <c r="J46" s="14">
        <v>25</v>
      </c>
      <c r="K46" s="35">
        <f t="shared" si="0"/>
        <v>45292</v>
      </c>
      <c r="L46" s="37">
        <f>Table1[[#This Row],[Latest Date]]-Table1[[#This Row],[Date]]</f>
        <v>316</v>
      </c>
      <c r="M46" s="37">
        <f>COUNT(Table1[[#This Row],[Date]])</f>
        <v>1</v>
      </c>
      <c r="N46" s="37">
        <f>SUM(Table1[[#This Row],[Total Amount]])</f>
        <v>25</v>
      </c>
      <c r="O46" s="37">
        <f>IF(Table1[[#This Row],[Recency]]&lt;=_xlfn.QUARTILE.INC(L:L,1),4, IF(Table1[[#This Row],[Recency]]&lt;=_xlfn.QUARTILE.INC(L:L,2), 3, IF(Table1[[#This Row],[Recency]]&lt;=_xlfn.QUARTILE.INC(L:L,3), 2, 1)))</f>
        <v>1</v>
      </c>
      <c r="P46" s="37">
        <f>IF(Table1[[#This Row],[Frequency]]&lt;=_xlfn.QUARTILE.INC(M:M,1), 1, IF(Table1[[#This Row],[Frequency]]&lt;=_xlfn.QUARTILE.INC(M:M,2), 2, IF(Table1[[#This Row],[Frequency]]&lt;=_xlfn.QUARTILE.INC(M:M,3), 3, 4)))</f>
        <v>1</v>
      </c>
      <c r="Q46" s="37">
        <f>IF(Table1[[#This Row],[Monetary]]&lt;=_xlfn.QUARTILE.INC(N:N,1),1,IF(Table1[[#This Row],[Monetary]]&lt;=_xlfn.QUARTILE.INC(N:N,2),2,IF(Table1[[#This Row],[Monetary]]&lt;=_xlfn.QUARTILE.INC(N:N,3),3,4)))</f>
        <v>1</v>
      </c>
      <c r="R46" s="42" t="str">
        <f>Table1[[#This Row],[R Score]]&amp;Table1[[#This Row],[F Score]]&amp;Table1[[#This Row],[M Score]]</f>
        <v>111</v>
      </c>
      <c r="S46" s="37">
        <f>Table1[[#This Row],[R Score]]+Table1[[#This Row],[F Score]]+Table1[[#This Row],[M Score]]</f>
        <v>3</v>
      </c>
      <c r="T46" s="37" t="str">
        <f>IF(Table1[[#This Row],[RFM Score]]=12,"Best customer",IF(Table1[[#This Row],[RFM Score]]&gt;=8,"Loyal customer",IF(Table1[[#This Row],[RFM Score]]&gt;=6,"At Risk",IF(Table1[[#This Row],[RFM Score]]&gt;=3,"Lost customer", "Others"))))</f>
        <v>Lost customer</v>
      </c>
    </row>
    <row r="47" spans="2:20" x14ac:dyDescent="0.25">
      <c r="B47" s="1">
        <v>45</v>
      </c>
      <c r="C47" s="2">
        <v>45110</v>
      </c>
      <c r="D47" s="1" t="s">
        <v>58</v>
      </c>
      <c r="E47" s="1" t="s">
        <v>13</v>
      </c>
      <c r="F47" s="1">
        <v>55</v>
      </c>
      <c r="G47" s="1" t="s">
        <v>16</v>
      </c>
      <c r="H47" s="1">
        <v>1</v>
      </c>
      <c r="I47" s="11">
        <v>30</v>
      </c>
      <c r="J47" s="13">
        <v>30</v>
      </c>
      <c r="K47" s="34">
        <f t="shared" si="0"/>
        <v>45292</v>
      </c>
      <c r="L47" s="36">
        <f>Table1[[#This Row],[Latest Date]]-Table1[[#This Row],[Date]]</f>
        <v>182</v>
      </c>
      <c r="M47" s="36">
        <f>COUNT(Table1[[#This Row],[Date]])</f>
        <v>1</v>
      </c>
      <c r="N47" s="36">
        <f>SUM(Table1[[#This Row],[Total Amount]])</f>
        <v>30</v>
      </c>
      <c r="O47" s="36">
        <f>IF(Table1[[#This Row],[Recency]]&lt;=_xlfn.QUARTILE.INC(L:L,1),4, IF(Table1[[#This Row],[Recency]]&lt;=_xlfn.QUARTILE.INC(L:L,2), 3, IF(Table1[[#This Row],[Recency]]&lt;=_xlfn.QUARTILE.INC(L:L,3), 2, 1)))</f>
        <v>3</v>
      </c>
      <c r="P47" s="36">
        <f>IF(Table1[[#This Row],[Frequency]]&lt;=_xlfn.QUARTILE.INC(M:M,1), 1, IF(Table1[[#This Row],[Frequency]]&lt;=_xlfn.QUARTILE.INC(M:M,2), 2, IF(Table1[[#This Row],[Frequency]]&lt;=_xlfn.QUARTILE.INC(M:M,3), 3, 4)))</f>
        <v>1</v>
      </c>
      <c r="Q47" s="36">
        <f>IF(Table1[[#This Row],[Monetary]]&lt;=_xlfn.QUARTILE.INC(N:N,1),1,IF(Table1[[#This Row],[Monetary]]&lt;=_xlfn.QUARTILE.INC(N:N,2),2,IF(Table1[[#This Row],[Monetary]]&lt;=_xlfn.QUARTILE.INC(N:N,3),3,4)))</f>
        <v>1</v>
      </c>
      <c r="R47" s="41" t="str">
        <f>Table1[[#This Row],[R Score]]&amp;Table1[[#This Row],[F Score]]&amp;Table1[[#This Row],[M Score]]</f>
        <v>311</v>
      </c>
      <c r="S47" s="36">
        <f>Table1[[#This Row],[R Score]]+Table1[[#This Row],[F Score]]+Table1[[#This Row],[M Score]]</f>
        <v>5</v>
      </c>
      <c r="T47" s="36" t="str">
        <f>IF(Table1[[#This Row],[RFM Score]]=12,"Best customer",IF(Table1[[#This Row],[RFM Score]]&gt;=8,"Loyal customer",IF(Table1[[#This Row],[RFM Score]]&gt;=6,"At Risk",IF(Table1[[#This Row],[RFM Score]]&gt;=3,"Lost customer", "Others"))))</f>
        <v>Lost customer</v>
      </c>
    </row>
    <row r="48" spans="2:20" x14ac:dyDescent="0.25">
      <c r="B48" s="4">
        <v>46</v>
      </c>
      <c r="C48" s="5">
        <v>45103</v>
      </c>
      <c r="D48" s="4" t="s">
        <v>59</v>
      </c>
      <c r="E48" s="4" t="s">
        <v>13</v>
      </c>
      <c r="F48" s="4">
        <v>20</v>
      </c>
      <c r="G48" s="4" t="s">
        <v>16</v>
      </c>
      <c r="H48" s="4">
        <v>4</v>
      </c>
      <c r="I48" s="12">
        <v>300</v>
      </c>
      <c r="J48" s="14">
        <v>1200</v>
      </c>
      <c r="K48" s="35">
        <f t="shared" si="0"/>
        <v>45292</v>
      </c>
      <c r="L48" s="37">
        <f>Table1[[#This Row],[Latest Date]]-Table1[[#This Row],[Date]]</f>
        <v>189</v>
      </c>
      <c r="M48" s="37">
        <f>COUNT(Table1[[#This Row],[Date]])</f>
        <v>1</v>
      </c>
      <c r="N48" s="37">
        <f>SUM(Table1[[#This Row],[Total Amount]])</f>
        <v>1200</v>
      </c>
      <c r="O48" s="37">
        <f>IF(Table1[[#This Row],[Recency]]&lt;=_xlfn.QUARTILE.INC(L:L,1),4, IF(Table1[[#This Row],[Recency]]&lt;=_xlfn.QUARTILE.INC(L:L,2), 3, IF(Table1[[#This Row],[Recency]]&lt;=_xlfn.QUARTILE.INC(L:L,3), 2, 1)))</f>
        <v>2</v>
      </c>
      <c r="P48" s="37">
        <f>IF(Table1[[#This Row],[Frequency]]&lt;=_xlfn.QUARTILE.INC(M:M,1), 1, IF(Table1[[#This Row],[Frequency]]&lt;=_xlfn.QUARTILE.INC(M:M,2), 2, IF(Table1[[#This Row],[Frequency]]&lt;=_xlfn.QUARTILE.INC(M:M,3), 3, 4)))</f>
        <v>1</v>
      </c>
      <c r="Q48" s="37">
        <f>IF(Table1[[#This Row],[Monetary]]&lt;=_xlfn.QUARTILE.INC(N:N,1),1,IF(Table1[[#This Row],[Monetary]]&lt;=_xlfn.QUARTILE.INC(N:N,2),2,IF(Table1[[#This Row],[Monetary]]&lt;=_xlfn.QUARTILE.INC(N:N,3),3,4)))</f>
        <v>4</v>
      </c>
      <c r="R48" s="42" t="str">
        <f>Table1[[#This Row],[R Score]]&amp;Table1[[#This Row],[F Score]]&amp;Table1[[#This Row],[M Score]]</f>
        <v>214</v>
      </c>
      <c r="S48" s="37">
        <f>Table1[[#This Row],[R Score]]+Table1[[#This Row],[F Score]]+Table1[[#This Row],[M Score]]</f>
        <v>7</v>
      </c>
      <c r="T48" s="37" t="str">
        <f>IF(Table1[[#This Row],[RFM Score]]=12,"Best customer",IF(Table1[[#This Row],[RFM Score]]&gt;=8,"Loyal customer",IF(Table1[[#This Row],[RFM Score]]&gt;=6,"At Risk",IF(Table1[[#This Row],[RFM Score]]&gt;=3,"Lost customer", "Others"))))</f>
        <v>At Risk</v>
      </c>
    </row>
    <row r="49" spans="2:20" x14ac:dyDescent="0.25">
      <c r="B49" s="1">
        <v>47</v>
      </c>
      <c r="C49" s="2">
        <v>45236</v>
      </c>
      <c r="D49" s="1" t="s">
        <v>60</v>
      </c>
      <c r="E49" s="1" t="s">
        <v>13</v>
      </c>
      <c r="F49" s="1">
        <v>40</v>
      </c>
      <c r="G49" s="1" t="s">
        <v>11</v>
      </c>
      <c r="H49" s="1">
        <v>3</v>
      </c>
      <c r="I49" s="11">
        <v>500</v>
      </c>
      <c r="J49" s="13">
        <v>1500</v>
      </c>
      <c r="K49" s="34">
        <f t="shared" si="0"/>
        <v>45292</v>
      </c>
      <c r="L49" s="36">
        <f>Table1[[#This Row],[Latest Date]]-Table1[[#This Row],[Date]]</f>
        <v>56</v>
      </c>
      <c r="M49" s="36">
        <f>COUNT(Table1[[#This Row],[Date]])</f>
        <v>1</v>
      </c>
      <c r="N49" s="36">
        <f>SUM(Table1[[#This Row],[Total Amount]])</f>
        <v>1500</v>
      </c>
      <c r="O49" s="36">
        <f>IF(Table1[[#This Row],[Recency]]&lt;=_xlfn.QUARTILE.INC(L:L,1),4, IF(Table1[[#This Row],[Recency]]&lt;=_xlfn.QUARTILE.INC(L:L,2), 3, IF(Table1[[#This Row],[Recency]]&lt;=_xlfn.QUARTILE.INC(L:L,3), 2, 1)))</f>
        <v>4</v>
      </c>
      <c r="P49" s="36">
        <f>IF(Table1[[#This Row],[Frequency]]&lt;=_xlfn.QUARTILE.INC(M:M,1), 1, IF(Table1[[#This Row],[Frequency]]&lt;=_xlfn.QUARTILE.INC(M:M,2), 2, IF(Table1[[#This Row],[Frequency]]&lt;=_xlfn.QUARTILE.INC(M:M,3), 3, 4)))</f>
        <v>1</v>
      </c>
      <c r="Q49" s="36">
        <f>IF(Table1[[#This Row],[Monetary]]&lt;=_xlfn.QUARTILE.INC(N:N,1),1,IF(Table1[[#This Row],[Monetary]]&lt;=_xlfn.QUARTILE.INC(N:N,2),2,IF(Table1[[#This Row],[Monetary]]&lt;=_xlfn.QUARTILE.INC(N:N,3),3,4)))</f>
        <v>4</v>
      </c>
      <c r="R49" s="41" t="str">
        <f>Table1[[#This Row],[R Score]]&amp;Table1[[#This Row],[F Score]]&amp;Table1[[#This Row],[M Score]]</f>
        <v>414</v>
      </c>
      <c r="S49" s="36">
        <f>Table1[[#This Row],[R Score]]+Table1[[#This Row],[F Score]]+Table1[[#This Row],[M Score]]</f>
        <v>9</v>
      </c>
      <c r="T49" s="36" t="str">
        <f>IF(Table1[[#This Row],[RFM Score]]=12,"Best customer",IF(Table1[[#This Row],[RFM Score]]&gt;=8,"Loyal customer",IF(Table1[[#This Row],[RFM Score]]&gt;=6,"At Risk",IF(Table1[[#This Row],[RFM Score]]&gt;=3,"Lost customer", "Others"))))</f>
        <v>Loyal customer</v>
      </c>
    </row>
    <row r="50" spans="2:20" x14ac:dyDescent="0.25">
      <c r="B50" s="4">
        <v>48</v>
      </c>
      <c r="C50" s="5">
        <v>45062</v>
      </c>
      <c r="D50" s="4" t="s">
        <v>61</v>
      </c>
      <c r="E50" s="4" t="s">
        <v>10</v>
      </c>
      <c r="F50" s="4">
        <v>54</v>
      </c>
      <c r="G50" s="4" t="s">
        <v>16</v>
      </c>
      <c r="H50" s="4">
        <v>3</v>
      </c>
      <c r="I50" s="12">
        <v>300</v>
      </c>
      <c r="J50" s="14">
        <v>900</v>
      </c>
      <c r="K50" s="35">
        <f t="shared" si="0"/>
        <v>45292</v>
      </c>
      <c r="L50" s="37">
        <f>Table1[[#This Row],[Latest Date]]-Table1[[#This Row],[Date]]</f>
        <v>230</v>
      </c>
      <c r="M50" s="37">
        <f>COUNT(Table1[[#This Row],[Date]])</f>
        <v>1</v>
      </c>
      <c r="N50" s="37">
        <f>SUM(Table1[[#This Row],[Total Amount]])</f>
        <v>900</v>
      </c>
      <c r="O50" s="37">
        <f>IF(Table1[[#This Row],[Recency]]&lt;=_xlfn.QUARTILE.INC(L:L,1),4, IF(Table1[[#This Row],[Recency]]&lt;=_xlfn.QUARTILE.INC(L:L,2), 3, IF(Table1[[#This Row],[Recency]]&lt;=_xlfn.QUARTILE.INC(L:L,3), 2, 1)))</f>
        <v>2</v>
      </c>
      <c r="P50" s="37">
        <f>IF(Table1[[#This Row],[Frequency]]&lt;=_xlfn.QUARTILE.INC(M:M,1), 1, IF(Table1[[#This Row],[Frequency]]&lt;=_xlfn.QUARTILE.INC(M:M,2), 2, IF(Table1[[#This Row],[Frequency]]&lt;=_xlfn.QUARTILE.INC(M:M,3), 3, 4)))</f>
        <v>1</v>
      </c>
      <c r="Q50" s="37">
        <f>IF(Table1[[#This Row],[Monetary]]&lt;=_xlfn.QUARTILE.INC(N:N,1),1,IF(Table1[[#This Row],[Monetary]]&lt;=_xlfn.QUARTILE.INC(N:N,2),2,IF(Table1[[#This Row],[Monetary]]&lt;=_xlfn.QUARTILE.INC(N:N,3),3,4)))</f>
        <v>3</v>
      </c>
      <c r="R50" s="42" t="str">
        <f>Table1[[#This Row],[R Score]]&amp;Table1[[#This Row],[F Score]]&amp;Table1[[#This Row],[M Score]]</f>
        <v>213</v>
      </c>
      <c r="S50" s="37">
        <f>Table1[[#This Row],[R Score]]+Table1[[#This Row],[F Score]]+Table1[[#This Row],[M Score]]</f>
        <v>6</v>
      </c>
      <c r="T50" s="37" t="str">
        <f>IF(Table1[[#This Row],[RFM Score]]=12,"Best customer",IF(Table1[[#This Row],[RFM Score]]&gt;=8,"Loyal customer",IF(Table1[[#This Row],[RFM Score]]&gt;=6,"At Risk",IF(Table1[[#This Row],[RFM Score]]&gt;=3,"Lost customer", "Others"))))</f>
        <v>At Risk</v>
      </c>
    </row>
    <row r="51" spans="2:20" x14ac:dyDescent="0.25">
      <c r="B51" s="1">
        <v>49</v>
      </c>
      <c r="C51" s="2">
        <v>44949</v>
      </c>
      <c r="D51" s="1" t="s">
        <v>62</v>
      </c>
      <c r="E51" s="1" t="s">
        <v>13</v>
      </c>
      <c r="F51" s="1">
        <v>54</v>
      </c>
      <c r="G51" s="1" t="s">
        <v>16</v>
      </c>
      <c r="H51" s="1">
        <v>2</v>
      </c>
      <c r="I51" s="11">
        <v>500</v>
      </c>
      <c r="J51" s="13">
        <v>1000</v>
      </c>
      <c r="K51" s="34">
        <f t="shared" si="0"/>
        <v>45292</v>
      </c>
      <c r="L51" s="36">
        <f>Table1[[#This Row],[Latest Date]]-Table1[[#This Row],[Date]]</f>
        <v>343</v>
      </c>
      <c r="M51" s="36">
        <f>COUNT(Table1[[#This Row],[Date]])</f>
        <v>1</v>
      </c>
      <c r="N51" s="36">
        <f>SUM(Table1[[#This Row],[Total Amount]])</f>
        <v>1000</v>
      </c>
      <c r="O51" s="36">
        <f>IF(Table1[[#This Row],[Recency]]&lt;=_xlfn.QUARTILE.INC(L:L,1),4, IF(Table1[[#This Row],[Recency]]&lt;=_xlfn.QUARTILE.INC(L:L,2), 3, IF(Table1[[#This Row],[Recency]]&lt;=_xlfn.QUARTILE.INC(L:L,3), 2, 1)))</f>
        <v>1</v>
      </c>
      <c r="P51" s="36">
        <f>IF(Table1[[#This Row],[Frequency]]&lt;=_xlfn.QUARTILE.INC(M:M,1), 1, IF(Table1[[#This Row],[Frequency]]&lt;=_xlfn.QUARTILE.INC(M:M,2), 2, IF(Table1[[#This Row],[Frequency]]&lt;=_xlfn.QUARTILE.INC(M:M,3), 3, 4)))</f>
        <v>1</v>
      </c>
      <c r="Q51" s="36">
        <f>IF(Table1[[#This Row],[Monetary]]&lt;=_xlfn.QUARTILE.INC(N:N,1),1,IF(Table1[[#This Row],[Monetary]]&lt;=_xlfn.QUARTILE.INC(N:N,2),2,IF(Table1[[#This Row],[Monetary]]&lt;=_xlfn.QUARTILE.INC(N:N,3),3,4)))</f>
        <v>4</v>
      </c>
      <c r="R51" s="41" t="str">
        <f>Table1[[#This Row],[R Score]]&amp;Table1[[#This Row],[F Score]]&amp;Table1[[#This Row],[M Score]]</f>
        <v>114</v>
      </c>
      <c r="S51" s="36">
        <f>Table1[[#This Row],[R Score]]+Table1[[#This Row],[F Score]]+Table1[[#This Row],[M Score]]</f>
        <v>6</v>
      </c>
      <c r="T51" s="36" t="str">
        <f>IF(Table1[[#This Row],[RFM Score]]=12,"Best customer",IF(Table1[[#This Row],[RFM Score]]&gt;=8,"Loyal customer",IF(Table1[[#This Row],[RFM Score]]&gt;=6,"At Risk",IF(Table1[[#This Row],[RFM Score]]&gt;=3,"Lost customer", "Others"))))</f>
        <v>At Risk</v>
      </c>
    </row>
    <row r="52" spans="2:20" x14ac:dyDescent="0.25">
      <c r="B52" s="4">
        <v>50</v>
      </c>
      <c r="C52" s="5">
        <v>45162</v>
      </c>
      <c r="D52" s="4" t="s">
        <v>63</v>
      </c>
      <c r="E52" s="4" t="s">
        <v>13</v>
      </c>
      <c r="F52" s="4">
        <v>27</v>
      </c>
      <c r="G52" s="4" t="s">
        <v>11</v>
      </c>
      <c r="H52" s="4">
        <v>3</v>
      </c>
      <c r="I52" s="12">
        <v>25</v>
      </c>
      <c r="J52" s="14">
        <v>75</v>
      </c>
      <c r="K52" s="35">
        <f t="shared" si="0"/>
        <v>45292</v>
      </c>
      <c r="L52" s="37">
        <f>Table1[[#This Row],[Latest Date]]-Table1[[#This Row],[Date]]</f>
        <v>130</v>
      </c>
      <c r="M52" s="37">
        <f>COUNT(Table1[[#This Row],[Date]])</f>
        <v>1</v>
      </c>
      <c r="N52" s="37">
        <f>SUM(Table1[[#This Row],[Total Amount]])</f>
        <v>75</v>
      </c>
      <c r="O52" s="37">
        <f>IF(Table1[[#This Row],[Recency]]&lt;=_xlfn.QUARTILE.INC(L:L,1),4, IF(Table1[[#This Row],[Recency]]&lt;=_xlfn.QUARTILE.INC(L:L,2), 3, IF(Table1[[#This Row],[Recency]]&lt;=_xlfn.QUARTILE.INC(L:L,3), 2, 1)))</f>
        <v>3</v>
      </c>
      <c r="P52" s="37">
        <f>IF(Table1[[#This Row],[Frequency]]&lt;=_xlfn.QUARTILE.INC(M:M,1), 1, IF(Table1[[#This Row],[Frequency]]&lt;=_xlfn.QUARTILE.INC(M:M,2), 2, IF(Table1[[#This Row],[Frequency]]&lt;=_xlfn.QUARTILE.INC(M:M,3), 3, 4)))</f>
        <v>1</v>
      </c>
      <c r="Q52" s="37">
        <f>IF(Table1[[#This Row],[Monetary]]&lt;=_xlfn.QUARTILE.INC(N:N,1),1,IF(Table1[[#This Row],[Monetary]]&lt;=_xlfn.QUARTILE.INC(N:N,2),2,IF(Table1[[#This Row],[Monetary]]&lt;=_xlfn.QUARTILE.INC(N:N,3),3,4)))</f>
        <v>2</v>
      </c>
      <c r="R52" s="42" t="str">
        <f>Table1[[#This Row],[R Score]]&amp;Table1[[#This Row],[F Score]]&amp;Table1[[#This Row],[M Score]]</f>
        <v>312</v>
      </c>
      <c r="S52" s="37">
        <f>Table1[[#This Row],[R Score]]+Table1[[#This Row],[F Score]]+Table1[[#This Row],[M Score]]</f>
        <v>6</v>
      </c>
      <c r="T52" s="37" t="str">
        <f>IF(Table1[[#This Row],[RFM Score]]=12,"Best customer",IF(Table1[[#This Row],[RFM Score]]&gt;=8,"Loyal customer",IF(Table1[[#This Row],[RFM Score]]&gt;=6,"At Risk",IF(Table1[[#This Row],[RFM Score]]&gt;=3,"Lost customer", "Others"))))</f>
        <v>At Risk</v>
      </c>
    </row>
    <row r="53" spans="2:20" x14ac:dyDescent="0.25">
      <c r="B53" s="1">
        <v>51</v>
      </c>
      <c r="C53" s="2">
        <v>45201</v>
      </c>
      <c r="D53" s="1" t="s">
        <v>64</v>
      </c>
      <c r="E53" s="1" t="s">
        <v>10</v>
      </c>
      <c r="F53" s="1">
        <v>27</v>
      </c>
      <c r="G53" s="1" t="s">
        <v>11</v>
      </c>
      <c r="H53" s="1">
        <v>3</v>
      </c>
      <c r="I53" s="11">
        <v>25</v>
      </c>
      <c r="J53" s="13">
        <v>75</v>
      </c>
      <c r="K53" s="34">
        <f t="shared" si="0"/>
        <v>45292</v>
      </c>
      <c r="L53" s="36">
        <f>Table1[[#This Row],[Latest Date]]-Table1[[#This Row],[Date]]</f>
        <v>91</v>
      </c>
      <c r="M53" s="36">
        <f>COUNT(Table1[[#This Row],[Date]])</f>
        <v>1</v>
      </c>
      <c r="N53" s="36">
        <f>SUM(Table1[[#This Row],[Total Amount]])</f>
        <v>75</v>
      </c>
      <c r="O53" s="36">
        <f>IF(Table1[[#This Row],[Recency]]&lt;=_xlfn.QUARTILE.INC(L:L,1),4, IF(Table1[[#This Row],[Recency]]&lt;=_xlfn.QUARTILE.INC(L:L,2), 3, IF(Table1[[#This Row],[Recency]]&lt;=_xlfn.QUARTILE.INC(L:L,3), 2, 1)))</f>
        <v>3</v>
      </c>
      <c r="P53" s="36">
        <f>IF(Table1[[#This Row],[Frequency]]&lt;=_xlfn.QUARTILE.INC(M:M,1), 1, IF(Table1[[#This Row],[Frequency]]&lt;=_xlfn.QUARTILE.INC(M:M,2), 2, IF(Table1[[#This Row],[Frequency]]&lt;=_xlfn.QUARTILE.INC(M:M,3), 3, 4)))</f>
        <v>1</v>
      </c>
      <c r="Q53" s="36">
        <f>IF(Table1[[#This Row],[Monetary]]&lt;=_xlfn.QUARTILE.INC(N:N,1),1,IF(Table1[[#This Row],[Monetary]]&lt;=_xlfn.QUARTILE.INC(N:N,2),2,IF(Table1[[#This Row],[Monetary]]&lt;=_xlfn.QUARTILE.INC(N:N,3),3,4)))</f>
        <v>2</v>
      </c>
      <c r="R53" s="41" t="str">
        <f>Table1[[#This Row],[R Score]]&amp;Table1[[#This Row],[F Score]]&amp;Table1[[#This Row],[M Score]]</f>
        <v>312</v>
      </c>
      <c r="S53" s="36">
        <f>Table1[[#This Row],[R Score]]+Table1[[#This Row],[F Score]]+Table1[[#This Row],[M Score]]</f>
        <v>6</v>
      </c>
      <c r="T53" s="36" t="str">
        <f>IF(Table1[[#This Row],[RFM Score]]=12,"Best customer",IF(Table1[[#This Row],[RFM Score]]&gt;=8,"Loyal customer",IF(Table1[[#This Row],[RFM Score]]&gt;=6,"At Risk",IF(Table1[[#This Row],[RFM Score]]&gt;=3,"Lost customer", "Others"))))</f>
        <v>At Risk</v>
      </c>
    </row>
    <row r="54" spans="2:20" x14ac:dyDescent="0.25">
      <c r="B54" s="4">
        <v>52</v>
      </c>
      <c r="C54" s="5">
        <v>44990</v>
      </c>
      <c r="D54" s="4" t="s">
        <v>65</v>
      </c>
      <c r="E54" s="4" t="s">
        <v>13</v>
      </c>
      <c r="F54" s="4">
        <v>36</v>
      </c>
      <c r="G54" s="4" t="s">
        <v>11</v>
      </c>
      <c r="H54" s="4">
        <v>1</v>
      </c>
      <c r="I54" s="12">
        <v>300</v>
      </c>
      <c r="J54" s="14">
        <v>300</v>
      </c>
      <c r="K54" s="35">
        <f t="shared" si="0"/>
        <v>45292</v>
      </c>
      <c r="L54" s="37">
        <f>Table1[[#This Row],[Latest Date]]-Table1[[#This Row],[Date]]</f>
        <v>302</v>
      </c>
      <c r="M54" s="37">
        <f>COUNT(Table1[[#This Row],[Date]])</f>
        <v>1</v>
      </c>
      <c r="N54" s="37">
        <f>SUM(Table1[[#This Row],[Total Amount]])</f>
        <v>300</v>
      </c>
      <c r="O54" s="37">
        <f>IF(Table1[[#This Row],[Recency]]&lt;=_xlfn.QUARTILE.INC(L:L,1),4, IF(Table1[[#This Row],[Recency]]&lt;=_xlfn.QUARTILE.INC(L:L,2), 3, IF(Table1[[#This Row],[Recency]]&lt;=_xlfn.QUARTILE.INC(L:L,3), 2, 1)))</f>
        <v>1</v>
      </c>
      <c r="P54" s="37">
        <f>IF(Table1[[#This Row],[Frequency]]&lt;=_xlfn.QUARTILE.INC(M:M,1), 1, IF(Table1[[#This Row],[Frequency]]&lt;=_xlfn.QUARTILE.INC(M:M,2), 2, IF(Table1[[#This Row],[Frequency]]&lt;=_xlfn.QUARTILE.INC(M:M,3), 3, 4)))</f>
        <v>1</v>
      </c>
      <c r="Q54" s="37">
        <f>IF(Table1[[#This Row],[Monetary]]&lt;=_xlfn.QUARTILE.INC(N:N,1),1,IF(Table1[[#This Row],[Monetary]]&lt;=_xlfn.QUARTILE.INC(N:N,2),2,IF(Table1[[#This Row],[Monetary]]&lt;=_xlfn.QUARTILE.INC(N:N,3),3,4)))</f>
        <v>3</v>
      </c>
      <c r="R54" s="42" t="str">
        <f>Table1[[#This Row],[R Score]]&amp;Table1[[#This Row],[F Score]]&amp;Table1[[#This Row],[M Score]]</f>
        <v>113</v>
      </c>
      <c r="S54" s="37">
        <f>Table1[[#This Row],[R Score]]+Table1[[#This Row],[F Score]]+Table1[[#This Row],[M Score]]</f>
        <v>5</v>
      </c>
      <c r="T54" s="37" t="str">
        <f>IF(Table1[[#This Row],[RFM Score]]=12,"Best customer",IF(Table1[[#This Row],[RFM Score]]&gt;=8,"Loyal customer",IF(Table1[[#This Row],[RFM Score]]&gt;=6,"At Risk",IF(Table1[[#This Row],[RFM Score]]&gt;=3,"Lost customer", "Others"))))</f>
        <v>Lost customer</v>
      </c>
    </row>
    <row r="55" spans="2:20" x14ac:dyDescent="0.25">
      <c r="B55" s="1">
        <v>53</v>
      </c>
      <c r="C55" s="2">
        <v>45120</v>
      </c>
      <c r="D55" s="1" t="s">
        <v>66</v>
      </c>
      <c r="E55" s="1" t="s">
        <v>10</v>
      </c>
      <c r="F55" s="1">
        <v>34</v>
      </c>
      <c r="G55" s="1" t="s">
        <v>16</v>
      </c>
      <c r="H55" s="1">
        <v>2</v>
      </c>
      <c r="I55" s="11">
        <v>50</v>
      </c>
      <c r="J55" s="13">
        <v>100</v>
      </c>
      <c r="K55" s="34">
        <f t="shared" si="0"/>
        <v>45292</v>
      </c>
      <c r="L55" s="36">
        <f>Table1[[#This Row],[Latest Date]]-Table1[[#This Row],[Date]]</f>
        <v>172</v>
      </c>
      <c r="M55" s="36">
        <f>COUNT(Table1[[#This Row],[Date]])</f>
        <v>1</v>
      </c>
      <c r="N55" s="36">
        <f>SUM(Table1[[#This Row],[Total Amount]])</f>
        <v>100</v>
      </c>
      <c r="O55" s="36">
        <f>IF(Table1[[#This Row],[Recency]]&lt;=_xlfn.QUARTILE.INC(L:L,1),4, IF(Table1[[#This Row],[Recency]]&lt;=_xlfn.QUARTILE.INC(L:L,2), 3, IF(Table1[[#This Row],[Recency]]&lt;=_xlfn.QUARTILE.INC(L:L,3), 2, 1)))</f>
        <v>3</v>
      </c>
      <c r="P55" s="36">
        <f>IF(Table1[[#This Row],[Frequency]]&lt;=_xlfn.QUARTILE.INC(M:M,1), 1, IF(Table1[[#This Row],[Frequency]]&lt;=_xlfn.QUARTILE.INC(M:M,2), 2, IF(Table1[[#This Row],[Frequency]]&lt;=_xlfn.QUARTILE.INC(M:M,3), 3, 4)))</f>
        <v>1</v>
      </c>
      <c r="Q55" s="36">
        <f>IF(Table1[[#This Row],[Monetary]]&lt;=_xlfn.QUARTILE.INC(N:N,1),1,IF(Table1[[#This Row],[Monetary]]&lt;=_xlfn.QUARTILE.INC(N:N,2),2,IF(Table1[[#This Row],[Monetary]]&lt;=_xlfn.QUARTILE.INC(N:N,3),3,4)))</f>
        <v>2</v>
      </c>
      <c r="R55" s="41" t="str">
        <f>Table1[[#This Row],[R Score]]&amp;Table1[[#This Row],[F Score]]&amp;Table1[[#This Row],[M Score]]</f>
        <v>312</v>
      </c>
      <c r="S55" s="36">
        <f>Table1[[#This Row],[R Score]]+Table1[[#This Row],[F Score]]+Table1[[#This Row],[M Score]]</f>
        <v>6</v>
      </c>
      <c r="T55" s="36" t="str">
        <f>IF(Table1[[#This Row],[RFM Score]]=12,"Best customer",IF(Table1[[#This Row],[RFM Score]]&gt;=8,"Loyal customer",IF(Table1[[#This Row],[RFM Score]]&gt;=6,"At Risk",IF(Table1[[#This Row],[RFM Score]]&gt;=3,"Lost customer", "Others"))))</f>
        <v>At Risk</v>
      </c>
    </row>
    <row r="56" spans="2:20" x14ac:dyDescent="0.25">
      <c r="B56" s="4">
        <v>54</v>
      </c>
      <c r="C56" s="5">
        <v>44967</v>
      </c>
      <c r="D56" s="4" t="s">
        <v>67</v>
      </c>
      <c r="E56" s="4" t="s">
        <v>13</v>
      </c>
      <c r="F56" s="4">
        <v>38</v>
      </c>
      <c r="G56" s="4" t="s">
        <v>16</v>
      </c>
      <c r="H56" s="4">
        <v>3</v>
      </c>
      <c r="I56" s="12">
        <v>500</v>
      </c>
      <c r="J56" s="14">
        <v>1500</v>
      </c>
      <c r="K56" s="35">
        <f t="shared" si="0"/>
        <v>45292</v>
      </c>
      <c r="L56" s="37">
        <f>Table1[[#This Row],[Latest Date]]-Table1[[#This Row],[Date]]</f>
        <v>325</v>
      </c>
      <c r="M56" s="37">
        <f>COUNT(Table1[[#This Row],[Date]])</f>
        <v>1</v>
      </c>
      <c r="N56" s="37">
        <f>SUM(Table1[[#This Row],[Total Amount]])</f>
        <v>1500</v>
      </c>
      <c r="O56" s="37">
        <f>IF(Table1[[#This Row],[Recency]]&lt;=_xlfn.QUARTILE.INC(L:L,1),4, IF(Table1[[#This Row],[Recency]]&lt;=_xlfn.QUARTILE.INC(L:L,2), 3, IF(Table1[[#This Row],[Recency]]&lt;=_xlfn.QUARTILE.INC(L:L,3), 2, 1)))</f>
        <v>1</v>
      </c>
      <c r="P56" s="37">
        <f>IF(Table1[[#This Row],[Frequency]]&lt;=_xlfn.QUARTILE.INC(M:M,1), 1, IF(Table1[[#This Row],[Frequency]]&lt;=_xlfn.QUARTILE.INC(M:M,2), 2, IF(Table1[[#This Row],[Frequency]]&lt;=_xlfn.QUARTILE.INC(M:M,3), 3, 4)))</f>
        <v>1</v>
      </c>
      <c r="Q56" s="37">
        <f>IF(Table1[[#This Row],[Monetary]]&lt;=_xlfn.QUARTILE.INC(N:N,1),1,IF(Table1[[#This Row],[Monetary]]&lt;=_xlfn.QUARTILE.INC(N:N,2),2,IF(Table1[[#This Row],[Monetary]]&lt;=_xlfn.QUARTILE.INC(N:N,3),3,4)))</f>
        <v>4</v>
      </c>
      <c r="R56" s="42" t="str">
        <f>Table1[[#This Row],[R Score]]&amp;Table1[[#This Row],[F Score]]&amp;Table1[[#This Row],[M Score]]</f>
        <v>114</v>
      </c>
      <c r="S56" s="37">
        <f>Table1[[#This Row],[R Score]]+Table1[[#This Row],[F Score]]+Table1[[#This Row],[M Score]]</f>
        <v>6</v>
      </c>
      <c r="T56" s="37" t="str">
        <f>IF(Table1[[#This Row],[RFM Score]]=12,"Best customer",IF(Table1[[#This Row],[RFM Score]]&gt;=8,"Loyal customer",IF(Table1[[#This Row],[RFM Score]]&gt;=6,"At Risk",IF(Table1[[#This Row],[RFM Score]]&gt;=3,"Lost customer", "Others"))))</f>
        <v>At Risk</v>
      </c>
    </row>
    <row r="57" spans="2:20" x14ac:dyDescent="0.25">
      <c r="B57" s="1">
        <v>55</v>
      </c>
      <c r="C57" s="2">
        <v>45209</v>
      </c>
      <c r="D57" s="1" t="s">
        <v>68</v>
      </c>
      <c r="E57" s="1" t="s">
        <v>10</v>
      </c>
      <c r="F57" s="1">
        <v>31</v>
      </c>
      <c r="G57" s="1" t="s">
        <v>11</v>
      </c>
      <c r="H57" s="1">
        <v>4</v>
      </c>
      <c r="I57" s="11">
        <v>30</v>
      </c>
      <c r="J57" s="13">
        <v>120</v>
      </c>
      <c r="K57" s="34">
        <f t="shared" si="0"/>
        <v>45292</v>
      </c>
      <c r="L57" s="36">
        <f>Table1[[#This Row],[Latest Date]]-Table1[[#This Row],[Date]]</f>
        <v>83</v>
      </c>
      <c r="M57" s="36">
        <f>COUNT(Table1[[#This Row],[Date]])</f>
        <v>1</v>
      </c>
      <c r="N57" s="36">
        <f>SUM(Table1[[#This Row],[Total Amount]])</f>
        <v>120</v>
      </c>
      <c r="O57" s="36">
        <f>IF(Table1[[#This Row],[Recency]]&lt;=_xlfn.QUARTILE.INC(L:L,1),4, IF(Table1[[#This Row],[Recency]]&lt;=_xlfn.QUARTILE.INC(L:L,2), 3, IF(Table1[[#This Row],[Recency]]&lt;=_xlfn.QUARTILE.INC(L:L,3), 2, 1)))</f>
        <v>4</v>
      </c>
      <c r="P57" s="36">
        <f>IF(Table1[[#This Row],[Frequency]]&lt;=_xlfn.QUARTILE.INC(M:M,1), 1, IF(Table1[[#This Row],[Frequency]]&lt;=_xlfn.QUARTILE.INC(M:M,2), 2, IF(Table1[[#This Row],[Frequency]]&lt;=_xlfn.QUARTILE.INC(M:M,3), 3, 4)))</f>
        <v>1</v>
      </c>
      <c r="Q57" s="36">
        <f>IF(Table1[[#This Row],[Monetary]]&lt;=_xlfn.QUARTILE.INC(N:N,1),1,IF(Table1[[#This Row],[Monetary]]&lt;=_xlfn.QUARTILE.INC(N:N,2),2,IF(Table1[[#This Row],[Monetary]]&lt;=_xlfn.QUARTILE.INC(N:N,3),3,4)))</f>
        <v>2</v>
      </c>
      <c r="R57" s="41" t="str">
        <f>Table1[[#This Row],[R Score]]&amp;Table1[[#This Row],[F Score]]&amp;Table1[[#This Row],[M Score]]</f>
        <v>412</v>
      </c>
      <c r="S57" s="36">
        <f>Table1[[#This Row],[R Score]]+Table1[[#This Row],[F Score]]+Table1[[#This Row],[M Score]]</f>
        <v>7</v>
      </c>
      <c r="T57" s="36" t="str">
        <f>IF(Table1[[#This Row],[RFM Score]]=12,"Best customer",IF(Table1[[#This Row],[RFM Score]]&gt;=8,"Loyal customer",IF(Table1[[#This Row],[RFM Score]]&gt;=6,"At Risk",IF(Table1[[#This Row],[RFM Score]]&gt;=3,"Lost customer", "Others"))))</f>
        <v>At Risk</v>
      </c>
    </row>
    <row r="58" spans="2:20" x14ac:dyDescent="0.25">
      <c r="B58" s="4">
        <v>56</v>
      </c>
      <c r="C58" s="5">
        <v>45077</v>
      </c>
      <c r="D58" s="4" t="s">
        <v>69</v>
      </c>
      <c r="E58" s="4" t="s">
        <v>13</v>
      </c>
      <c r="F58" s="4">
        <v>26</v>
      </c>
      <c r="G58" s="4" t="s">
        <v>14</v>
      </c>
      <c r="H58" s="4">
        <v>3</v>
      </c>
      <c r="I58" s="12">
        <v>300</v>
      </c>
      <c r="J58" s="14">
        <v>900</v>
      </c>
      <c r="K58" s="35">
        <f t="shared" si="0"/>
        <v>45292</v>
      </c>
      <c r="L58" s="37">
        <f>Table1[[#This Row],[Latest Date]]-Table1[[#This Row],[Date]]</f>
        <v>215</v>
      </c>
      <c r="M58" s="37">
        <f>COUNT(Table1[[#This Row],[Date]])</f>
        <v>1</v>
      </c>
      <c r="N58" s="37">
        <f>SUM(Table1[[#This Row],[Total Amount]])</f>
        <v>900</v>
      </c>
      <c r="O58" s="37">
        <f>IF(Table1[[#This Row],[Recency]]&lt;=_xlfn.QUARTILE.INC(L:L,1),4, IF(Table1[[#This Row],[Recency]]&lt;=_xlfn.QUARTILE.INC(L:L,2), 3, IF(Table1[[#This Row],[Recency]]&lt;=_xlfn.QUARTILE.INC(L:L,3), 2, 1)))</f>
        <v>2</v>
      </c>
      <c r="P58" s="37">
        <f>IF(Table1[[#This Row],[Frequency]]&lt;=_xlfn.QUARTILE.INC(M:M,1), 1, IF(Table1[[#This Row],[Frequency]]&lt;=_xlfn.QUARTILE.INC(M:M,2), 2, IF(Table1[[#This Row],[Frequency]]&lt;=_xlfn.QUARTILE.INC(M:M,3), 3, 4)))</f>
        <v>1</v>
      </c>
      <c r="Q58" s="37">
        <f>IF(Table1[[#This Row],[Monetary]]&lt;=_xlfn.QUARTILE.INC(N:N,1),1,IF(Table1[[#This Row],[Monetary]]&lt;=_xlfn.QUARTILE.INC(N:N,2),2,IF(Table1[[#This Row],[Monetary]]&lt;=_xlfn.QUARTILE.INC(N:N,3),3,4)))</f>
        <v>3</v>
      </c>
      <c r="R58" s="42" t="str">
        <f>Table1[[#This Row],[R Score]]&amp;Table1[[#This Row],[F Score]]&amp;Table1[[#This Row],[M Score]]</f>
        <v>213</v>
      </c>
      <c r="S58" s="37">
        <f>Table1[[#This Row],[R Score]]+Table1[[#This Row],[F Score]]+Table1[[#This Row],[M Score]]</f>
        <v>6</v>
      </c>
      <c r="T58" s="37" t="str">
        <f>IF(Table1[[#This Row],[RFM Score]]=12,"Best customer",IF(Table1[[#This Row],[RFM Score]]&gt;=8,"Loyal customer",IF(Table1[[#This Row],[RFM Score]]&gt;=6,"At Risk",IF(Table1[[#This Row],[RFM Score]]&gt;=3,"Lost customer", "Others"))))</f>
        <v>At Risk</v>
      </c>
    </row>
    <row r="59" spans="2:20" x14ac:dyDescent="0.25">
      <c r="B59" s="1">
        <v>57</v>
      </c>
      <c r="C59" s="2">
        <v>45248</v>
      </c>
      <c r="D59" s="1" t="s">
        <v>70</v>
      </c>
      <c r="E59" s="1" t="s">
        <v>13</v>
      </c>
      <c r="F59" s="1">
        <v>63</v>
      </c>
      <c r="G59" s="1" t="s">
        <v>11</v>
      </c>
      <c r="H59" s="1">
        <v>1</v>
      </c>
      <c r="I59" s="11">
        <v>30</v>
      </c>
      <c r="J59" s="13">
        <v>30</v>
      </c>
      <c r="K59" s="34">
        <f t="shared" si="0"/>
        <v>45292</v>
      </c>
      <c r="L59" s="36">
        <f>Table1[[#This Row],[Latest Date]]-Table1[[#This Row],[Date]]</f>
        <v>44</v>
      </c>
      <c r="M59" s="36">
        <f>COUNT(Table1[[#This Row],[Date]])</f>
        <v>1</v>
      </c>
      <c r="N59" s="36">
        <f>SUM(Table1[[#This Row],[Total Amount]])</f>
        <v>30</v>
      </c>
      <c r="O59" s="36">
        <f>IF(Table1[[#This Row],[Recency]]&lt;=_xlfn.QUARTILE.INC(L:L,1),4, IF(Table1[[#This Row],[Recency]]&lt;=_xlfn.QUARTILE.INC(L:L,2), 3, IF(Table1[[#This Row],[Recency]]&lt;=_xlfn.QUARTILE.INC(L:L,3), 2, 1)))</f>
        <v>4</v>
      </c>
      <c r="P59" s="36">
        <f>IF(Table1[[#This Row],[Frequency]]&lt;=_xlfn.QUARTILE.INC(M:M,1), 1, IF(Table1[[#This Row],[Frequency]]&lt;=_xlfn.QUARTILE.INC(M:M,2), 2, IF(Table1[[#This Row],[Frequency]]&lt;=_xlfn.QUARTILE.INC(M:M,3), 3, 4)))</f>
        <v>1</v>
      </c>
      <c r="Q59" s="36">
        <f>IF(Table1[[#This Row],[Monetary]]&lt;=_xlfn.QUARTILE.INC(N:N,1),1,IF(Table1[[#This Row],[Monetary]]&lt;=_xlfn.QUARTILE.INC(N:N,2),2,IF(Table1[[#This Row],[Monetary]]&lt;=_xlfn.QUARTILE.INC(N:N,3),3,4)))</f>
        <v>1</v>
      </c>
      <c r="R59" s="41" t="str">
        <f>Table1[[#This Row],[R Score]]&amp;Table1[[#This Row],[F Score]]&amp;Table1[[#This Row],[M Score]]</f>
        <v>411</v>
      </c>
      <c r="S59" s="36">
        <f>Table1[[#This Row],[R Score]]+Table1[[#This Row],[F Score]]+Table1[[#This Row],[M Score]]</f>
        <v>6</v>
      </c>
      <c r="T59" s="36" t="str">
        <f>IF(Table1[[#This Row],[RFM Score]]=12,"Best customer",IF(Table1[[#This Row],[RFM Score]]&gt;=8,"Loyal customer",IF(Table1[[#This Row],[RFM Score]]&gt;=6,"At Risk",IF(Table1[[#This Row],[RFM Score]]&gt;=3,"Lost customer", "Others"))))</f>
        <v>At Risk</v>
      </c>
    </row>
    <row r="60" spans="2:20" x14ac:dyDescent="0.25">
      <c r="B60" s="4">
        <v>58</v>
      </c>
      <c r="C60" s="5">
        <v>45243</v>
      </c>
      <c r="D60" s="4" t="s">
        <v>71</v>
      </c>
      <c r="E60" s="4" t="s">
        <v>10</v>
      </c>
      <c r="F60" s="4">
        <v>18</v>
      </c>
      <c r="G60" s="4" t="s">
        <v>14</v>
      </c>
      <c r="H60" s="4">
        <v>4</v>
      </c>
      <c r="I60" s="12">
        <v>300</v>
      </c>
      <c r="J60" s="14">
        <v>1200</v>
      </c>
      <c r="K60" s="35">
        <f t="shared" si="0"/>
        <v>45292</v>
      </c>
      <c r="L60" s="37">
        <f>Table1[[#This Row],[Latest Date]]-Table1[[#This Row],[Date]]</f>
        <v>49</v>
      </c>
      <c r="M60" s="37">
        <f>COUNT(Table1[[#This Row],[Date]])</f>
        <v>1</v>
      </c>
      <c r="N60" s="37">
        <f>SUM(Table1[[#This Row],[Total Amount]])</f>
        <v>1200</v>
      </c>
      <c r="O60" s="37">
        <f>IF(Table1[[#This Row],[Recency]]&lt;=_xlfn.QUARTILE.INC(L:L,1),4, IF(Table1[[#This Row],[Recency]]&lt;=_xlfn.QUARTILE.INC(L:L,2), 3, IF(Table1[[#This Row],[Recency]]&lt;=_xlfn.QUARTILE.INC(L:L,3), 2, 1)))</f>
        <v>4</v>
      </c>
      <c r="P60" s="37">
        <f>IF(Table1[[#This Row],[Frequency]]&lt;=_xlfn.QUARTILE.INC(M:M,1), 1, IF(Table1[[#This Row],[Frequency]]&lt;=_xlfn.QUARTILE.INC(M:M,2), 2, IF(Table1[[#This Row],[Frequency]]&lt;=_xlfn.QUARTILE.INC(M:M,3), 3, 4)))</f>
        <v>1</v>
      </c>
      <c r="Q60" s="37">
        <f>IF(Table1[[#This Row],[Monetary]]&lt;=_xlfn.QUARTILE.INC(N:N,1),1,IF(Table1[[#This Row],[Monetary]]&lt;=_xlfn.QUARTILE.INC(N:N,2),2,IF(Table1[[#This Row],[Monetary]]&lt;=_xlfn.QUARTILE.INC(N:N,3),3,4)))</f>
        <v>4</v>
      </c>
      <c r="R60" s="42" t="str">
        <f>Table1[[#This Row],[R Score]]&amp;Table1[[#This Row],[F Score]]&amp;Table1[[#This Row],[M Score]]</f>
        <v>414</v>
      </c>
      <c r="S60" s="37">
        <f>Table1[[#This Row],[R Score]]+Table1[[#This Row],[F Score]]+Table1[[#This Row],[M Score]]</f>
        <v>9</v>
      </c>
      <c r="T60" s="37" t="str">
        <f>IF(Table1[[#This Row],[RFM Score]]=12,"Best customer",IF(Table1[[#This Row],[RFM Score]]&gt;=8,"Loyal customer",IF(Table1[[#This Row],[RFM Score]]&gt;=6,"At Risk",IF(Table1[[#This Row],[RFM Score]]&gt;=3,"Lost customer", "Others"))))</f>
        <v>Loyal customer</v>
      </c>
    </row>
    <row r="61" spans="2:20" x14ac:dyDescent="0.25">
      <c r="B61" s="1">
        <v>59</v>
      </c>
      <c r="C61" s="2">
        <v>45112</v>
      </c>
      <c r="D61" s="1" t="s">
        <v>72</v>
      </c>
      <c r="E61" s="1" t="s">
        <v>10</v>
      </c>
      <c r="F61" s="1">
        <v>62</v>
      </c>
      <c r="G61" s="1" t="s">
        <v>14</v>
      </c>
      <c r="H61" s="1">
        <v>1</v>
      </c>
      <c r="I61" s="11">
        <v>50</v>
      </c>
      <c r="J61" s="13">
        <v>50</v>
      </c>
      <c r="K61" s="34">
        <f t="shared" si="0"/>
        <v>45292</v>
      </c>
      <c r="L61" s="36">
        <f>Table1[[#This Row],[Latest Date]]-Table1[[#This Row],[Date]]</f>
        <v>180</v>
      </c>
      <c r="M61" s="36">
        <f>COUNT(Table1[[#This Row],[Date]])</f>
        <v>1</v>
      </c>
      <c r="N61" s="36">
        <f>SUM(Table1[[#This Row],[Total Amount]])</f>
        <v>50</v>
      </c>
      <c r="O61" s="36">
        <f>IF(Table1[[#This Row],[Recency]]&lt;=_xlfn.QUARTILE.INC(L:L,1),4, IF(Table1[[#This Row],[Recency]]&lt;=_xlfn.QUARTILE.INC(L:L,2), 3, IF(Table1[[#This Row],[Recency]]&lt;=_xlfn.QUARTILE.INC(L:L,3), 2, 1)))</f>
        <v>3</v>
      </c>
      <c r="P61" s="36">
        <f>IF(Table1[[#This Row],[Frequency]]&lt;=_xlfn.QUARTILE.INC(M:M,1), 1, IF(Table1[[#This Row],[Frequency]]&lt;=_xlfn.QUARTILE.INC(M:M,2), 2, IF(Table1[[#This Row],[Frequency]]&lt;=_xlfn.QUARTILE.INC(M:M,3), 3, 4)))</f>
        <v>1</v>
      </c>
      <c r="Q61" s="36">
        <f>IF(Table1[[#This Row],[Monetary]]&lt;=_xlfn.QUARTILE.INC(N:N,1),1,IF(Table1[[#This Row],[Monetary]]&lt;=_xlfn.QUARTILE.INC(N:N,2),2,IF(Table1[[#This Row],[Monetary]]&lt;=_xlfn.QUARTILE.INC(N:N,3),3,4)))</f>
        <v>1</v>
      </c>
      <c r="R61" s="41" t="str">
        <f>Table1[[#This Row],[R Score]]&amp;Table1[[#This Row],[F Score]]&amp;Table1[[#This Row],[M Score]]</f>
        <v>311</v>
      </c>
      <c r="S61" s="36">
        <f>Table1[[#This Row],[R Score]]+Table1[[#This Row],[F Score]]+Table1[[#This Row],[M Score]]</f>
        <v>5</v>
      </c>
      <c r="T61" s="36" t="str">
        <f>IF(Table1[[#This Row],[RFM Score]]=12,"Best customer",IF(Table1[[#This Row],[RFM Score]]&gt;=8,"Loyal customer",IF(Table1[[#This Row],[RFM Score]]&gt;=6,"At Risk",IF(Table1[[#This Row],[RFM Score]]&gt;=3,"Lost customer", "Others"))))</f>
        <v>Lost customer</v>
      </c>
    </row>
    <row r="62" spans="2:20" x14ac:dyDescent="0.25">
      <c r="B62" s="4">
        <v>60</v>
      </c>
      <c r="C62" s="5">
        <v>45222</v>
      </c>
      <c r="D62" s="4" t="s">
        <v>73</v>
      </c>
      <c r="E62" s="4" t="s">
        <v>10</v>
      </c>
      <c r="F62" s="4">
        <v>30</v>
      </c>
      <c r="G62" s="4" t="s">
        <v>11</v>
      </c>
      <c r="H62" s="4">
        <v>3</v>
      </c>
      <c r="I62" s="12">
        <v>50</v>
      </c>
      <c r="J62" s="14">
        <v>150</v>
      </c>
      <c r="K62" s="35">
        <f t="shared" si="0"/>
        <v>45292</v>
      </c>
      <c r="L62" s="37">
        <f>Table1[[#This Row],[Latest Date]]-Table1[[#This Row],[Date]]</f>
        <v>70</v>
      </c>
      <c r="M62" s="37">
        <f>COUNT(Table1[[#This Row],[Date]])</f>
        <v>1</v>
      </c>
      <c r="N62" s="37">
        <f>SUM(Table1[[#This Row],[Total Amount]])</f>
        <v>150</v>
      </c>
      <c r="O62" s="37">
        <f>IF(Table1[[#This Row],[Recency]]&lt;=_xlfn.QUARTILE.INC(L:L,1),4, IF(Table1[[#This Row],[Recency]]&lt;=_xlfn.QUARTILE.INC(L:L,2), 3, IF(Table1[[#This Row],[Recency]]&lt;=_xlfn.QUARTILE.INC(L:L,3), 2, 1)))</f>
        <v>4</v>
      </c>
      <c r="P62" s="37">
        <f>IF(Table1[[#This Row],[Frequency]]&lt;=_xlfn.QUARTILE.INC(M:M,1), 1, IF(Table1[[#This Row],[Frequency]]&lt;=_xlfn.QUARTILE.INC(M:M,2), 2, IF(Table1[[#This Row],[Frequency]]&lt;=_xlfn.QUARTILE.INC(M:M,3), 3, 4)))</f>
        <v>1</v>
      </c>
      <c r="Q62" s="37">
        <f>IF(Table1[[#This Row],[Monetary]]&lt;=_xlfn.QUARTILE.INC(N:N,1),1,IF(Table1[[#This Row],[Monetary]]&lt;=_xlfn.QUARTILE.INC(N:N,2),2,IF(Table1[[#This Row],[Monetary]]&lt;=_xlfn.QUARTILE.INC(N:N,3),3,4)))</f>
        <v>3</v>
      </c>
      <c r="R62" s="42" t="str">
        <f>Table1[[#This Row],[R Score]]&amp;Table1[[#This Row],[F Score]]&amp;Table1[[#This Row],[M Score]]</f>
        <v>413</v>
      </c>
      <c r="S62" s="37">
        <f>Table1[[#This Row],[R Score]]+Table1[[#This Row],[F Score]]+Table1[[#This Row],[M Score]]</f>
        <v>8</v>
      </c>
      <c r="T62" s="37" t="str">
        <f>IF(Table1[[#This Row],[RFM Score]]=12,"Best customer",IF(Table1[[#This Row],[RFM Score]]&gt;=8,"Loyal customer",IF(Table1[[#This Row],[RFM Score]]&gt;=6,"At Risk",IF(Table1[[#This Row],[RFM Score]]&gt;=3,"Lost customer", "Others"))))</f>
        <v>Loyal customer</v>
      </c>
    </row>
    <row r="63" spans="2:20" x14ac:dyDescent="0.25">
      <c r="B63" s="1">
        <v>61</v>
      </c>
      <c r="C63" s="2">
        <v>45025</v>
      </c>
      <c r="D63" s="1" t="s">
        <v>74</v>
      </c>
      <c r="E63" s="1" t="s">
        <v>10</v>
      </c>
      <c r="F63" s="1">
        <v>21</v>
      </c>
      <c r="G63" s="1" t="s">
        <v>11</v>
      </c>
      <c r="H63" s="1">
        <v>4</v>
      </c>
      <c r="I63" s="11">
        <v>50</v>
      </c>
      <c r="J63" s="13">
        <v>200</v>
      </c>
      <c r="K63" s="34">
        <f t="shared" si="0"/>
        <v>45292</v>
      </c>
      <c r="L63" s="36">
        <f>Table1[[#This Row],[Latest Date]]-Table1[[#This Row],[Date]]</f>
        <v>267</v>
      </c>
      <c r="M63" s="36">
        <f>COUNT(Table1[[#This Row],[Date]])</f>
        <v>1</v>
      </c>
      <c r="N63" s="36">
        <f>SUM(Table1[[#This Row],[Total Amount]])</f>
        <v>200</v>
      </c>
      <c r="O63" s="36">
        <f>IF(Table1[[#This Row],[Recency]]&lt;=_xlfn.QUARTILE.INC(L:L,1),4, IF(Table1[[#This Row],[Recency]]&lt;=_xlfn.QUARTILE.INC(L:L,2), 3, IF(Table1[[#This Row],[Recency]]&lt;=_xlfn.QUARTILE.INC(L:L,3), 2, 1)))</f>
        <v>2</v>
      </c>
      <c r="P63" s="36">
        <f>IF(Table1[[#This Row],[Frequency]]&lt;=_xlfn.QUARTILE.INC(M:M,1), 1, IF(Table1[[#This Row],[Frequency]]&lt;=_xlfn.QUARTILE.INC(M:M,2), 2, IF(Table1[[#This Row],[Frequency]]&lt;=_xlfn.QUARTILE.INC(M:M,3), 3, 4)))</f>
        <v>1</v>
      </c>
      <c r="Q63" s="36">
        <f>IF(Table1[[#This Row],[Monetary]]&lt;=_xlfn.QUARTILE.INC(N:N,1),1,IF(Table1[[#This Row],[Monetary]]&lt;=_xlfn.QUARTILE.INC(N:N,2),2,IF(Table1[[#This Row],[Monetary]]&lt;=_xlfn.QUARTILE.INC(N:N,3),3,4)))</f>
        <v>3</v>
      </c>
      <c r="R63" s="41" t="str">
        <f>Table1[[#This Row],[R Score]]&amp;Table1[[#This Row],[F Score]]&amp;Table1[[#This Row],[M Score]]</f>
        <v>213</v>
      </c>
      <c r="S63" s="36">
        <f>Table1[[#This Row],[R Score]]+Table1[[#This Row],[F Score]]+Table1[[#This Row],[M Score]]</f>
        <v>6</v>
      </c>
      <c r="T63" s="36" t="str">
        <f>IF(Table1[[#This Row],[RFM Score]]=12,"Best customer",IF(Table1[[#This Row],[RFM Score]]&gt;=8,"Loyal customer",IF(Table1[[#This Row],[RFM Score]]&gt;=6,"At Risk",IF(Table1[[#This Row],[RFM Score]]&gt;=3,"Lost customer", "Others"))))</f>
        <v>At Risk</v>
      </c>
    </row>
    <row r="64" spans="2:20" x14ac:dyDescent="0.25">
      <c r="B64" s="4">
        <v>62</v>
      </c>
      <c r="C64" s="5">
        <v>45287</v>
      </c>
      <c r="D64" s="4" t="s">
        <v>75</v>
      </c>
      <c r="E64" s="4" t="s">
        <v>10</v>
      </c>
      <c r="F64" s="4">
        <v>18</v>
      </c>
      <c r="G64" s="4" t="s">
        <v>11</v>
      </c>
      <c r="H64" s="4">
        <v>2</v>
      </c>
      <c r="I64" s="12">
        <v>50</v>
      </c>
      <c r="J64" s="14">
        <v>100</v>
      </c>
      <c r="K64" s="35">
        <f t="shared" si="0"/>
        <v>45292</v>
      </c>
      <c r="L64" s="37">
        <f>Table1[[#This Row],[Latest Date]]-Table1[[#This Row],[Date]]</f>
        <v>5</v>
      </c>
      <c r="M64" s="37">
        <f>COUNT(Table1[[#This Row],[Date]])</f>
        <v>1</v>
      </c>
      <c r="N64" s="37">
        <f>SUM(Table1[[#This Row],[Total Amount]])</f>
        <v>100</v>
      </c>
      <c r="O64" s="37">
        <f>IF(Table1[[#This Row],[Recency]]&lt;=_xlfn.QUARTILE.INC(L:L,1),4, IF(Table1[[#This Row],[Recency]]&lt;=_xlfn.QUARTILE.INC(L:L,2), 3, IF(Table1[[#This Row],[Recency]]&lt;=_xlfn.QUARTILE.INC(L:L,3), 2, 1)))</f>
        <v>4</v>
      </c>
      <c r="P64" s="37">
        <f>IF(Table1[[#This Row],[Frequency]]&lt;=_xlfn.QUARTILE.INC(M:M,1), 1, IF(Table1[[#This Row],[Frequency]]&lt;=_xlfn.QUARTILE.INC(M:M,2), 2, IF(Table1[[#This Row],[Frequency]]&lt;=_xlfn.QUARTILE.INC(M:M,3), 3, 4)))</f>
        <v>1</v>
      </c>
      <c r="Q64" s="37">
        <f>IF(Table1[[#This Row],[Monetary]]&lt;=_xlfn.QUARTILE.INC(N:N,1),1,IF(Table1[[#This Row],[Monetary]]&lt;=_xlfn.QUARTILE.INC(N:N,2),2,IF(Table1[[#This Row],[Monetary]]&lt;=_xlfn.QUARTILE.INC(N:N,3),3,4)))</f>
        <v>2</v>
      </c>
      <c r="R64" s="42" t="str">
        <f>Table1[[#This Row],[R Score]]&amp;Table1[[#This Row],[F Score]]&amp;Table1[[#This Row],[M Score]]</f>
        <v>412</v>
      </c>
      <c r="S64" s="37">
        <f>Table1[[#This Row],[R Score]]+Table1[[#This Row],[F Score]]+Table1[[#This Row],[M Score]]</f>
        <v>7</v>
      </c>
      <c r="T64" s="37" t="str">
        <f>IF(Table1[[#This Row],[RFM Score]]=12,"Best customer",IF(Table1[[#This Row],[RFM Score]]&gt;=8,"Loyal customer",IF(Table1[[#This Row],[RFM Score]]&gt;=6,"At Risk",IF(Table1[[#This Row],[RFM Score]]&gt;=3,"Lost customer", "Others"))))</f>
        <v>At Risk</v>
      </c>
    </row>
    <row r="65" spans="2:20" x14ac:dyDescent="0.25">
      <c r="B65" s="1">
        <v>63</v>
      </c>
      <c r="C65" s="2">
        <v>44962</v>
      </c>
      <c r="D65" s="1" t="s">
        <v>76</v>
      </c>
      <c r="E65" s="1" t="s">
        <v>10</v>
      </c>
      <c r="F65" s="1">
        <v>57</v>
      </c>
      <c r="G65" s="1" t="s">
        <v>16</v>
      </c>
      <c r="H65" s="1">
        <v>2</v>
      </c>
      <c r="I65" s="11">
        <v>25</v>
      </c>
      <c r="J65" s="13">
        <v>50</v>
      </c>
      <c r="K65" s="34">
        <f t="shared" si="0"/>
        <v>45292</v>
      </c>
      <c r="L65" s="36">
        <f>Table1[[#This Row],[Latest Date]]-Table1[[#This Row],[Date]]</f>
        <v>330</v>
      </c>
      <c r="M65" s="36">
        <f>COUNT(Table1[[#This Row],[Date]])</f>
        <v>1</v>
      </c>
      <c r="N65" s="36">
        <f>SUM(Table1[[#This Row],[Total Amount]])</f>
        <v>50</v>
      </c>
      <c r="O65" s="36">
        <f>IF(Table1[[#This Row],[Recency]]&lt;=_xlfn.QUARTILE.INC(L:L,1),4, IF(Table1[[#This Row],[Recency]]&lt;=_xlfn.QUARTILE.INC(L:L,2), 3, IF(Table1[[#This Row],[Recency]]&lt;=_xlfn.QUARTILE.INC(L:L,3), 2, 1)))</f>
        <v>1</v>
      </c>
      <c r="P65" s="36">
        <f>IF(Table1[[#This Row],[Frequency]]&lt;=_xlfn.QUARTILE.INC(M:M,1), 1, IF(Table1[[#This Row],[Frequency]]&lt;=_xlfn.QUARTILE.INC(M:M,2), 2, IF(Table1[[#This Row],[Frequency]]&lt;=_xlfn.QUARTILE.INC(M:M,3), 3, 4)))</f>
        <v>1</v>
      </c>
      <c r="Q65" s="36">
        <f>IF(Table1[[#This Row],[Monetary]]&lt;=_xlfn.QUARTILE.INC(N:N,1),1,IF(Table1[[#This Row],[Monetary]]&lt;=_xlfn.QUARTILE.INC(N:N,2),2,IF(Table1[[#This Row],[Monetary]]&lt;=_xlfn.QUARTILE.INC(N:N,3),3,4)))</f>
        <v>1</v>
      </c>
      <c r="R65" s="41" t="str">
        <f>Table1[[#This Row],[R Score]]&amp;Table1[[#This Row],[F Score]]&amp;Table1[[#This Row],[M Score]]</f>
        <v>111</v>
      </c>
      <c r="S65" s="36">
        <f>Table1[[#This Row],[R Score]]+Table1[[#This Row],[F Score]]+Table1[[#This Row],[M Score]]</f>
        <v>3</v>
      </c>
      <c r="T65" s="36" t="str">
        <f>IF(Table1[[#This Row],[RFM Score]]=12,"Best customer",IF(Table1[[#This Row],[RFM Score]]&gt;=8,"Loyal customer",IF(Table1[[#This Row],[RFM Score]]&gt;=6,"At Risk",IF(Table1[[#This Row],[RFM Score]]&gt;=3,"Lost customer", "Others"))))</f>
        <v>Lost customer</v>
      </c>
    </row>
    <row r="66" spans="2:20" x14ac:dyDescent="0.25">
      <c r="B66" s="4">
        <v>64</v>
      </c>
      <c r="C66" s="5">
        <v>44950</v>
      </c>
      <c r="D66" s="4" t="s">
        <v>77</v>
      </c>
      <c r="E66" s="4" t="s">
        <v>10</v>
      </c>
      <c r="F66" s="4">
        <v>49</v>
      </c>
      <c r="G66" s="4" t="s">
        <v>14</v>
      </c>
      <c r="H66" s="4">
        <v>4</v>
      </c>
      <c r="I66" s="12">
        <v>25</v>
      </c>
      <c r="J66" s="14">
        <v>100</v>
      </c>
      <c r="K66" s="35">
        <f t="shared" si="0"/>
        <v>45292</v>
      </c>
      <c r="L66" s="37">
        <f>Table1[[#This Row],[Latest Date]]-Table1[[#This Row],[Date]]</f>
        <v>342</v>
      </c>
      <c r="M66" s="37">
        <f>COUNT(Table1[[#This Row],[Date]])</f>
        <v>1</v>
      </c>
      <c r="N66" s="37">
        <f>SUM(Table1[[#This Row],[Total Amount]])</f>
        <v>100</v>
      </c>
      <c r="O66" s="37">
        <f>IF(Table1[[#This Row],[Recency]]&lt;=_xlfn.QUARTILE.INC(L:L,1),4, IF(Table1[[#This Row],[Recency]]&lt;=_xlfn.QUARTILE.INC(L:L,2), 3, IF(Table1[[#This Row],[Recency]]&lt;=_xlfn.QUARTILE.INC(L:L,3), 2, 1)))</f>
        <v>1</v>
      </c>
      <c r="P66" s="37">
        <f>IF(Table1[[#This Row],[Frequency]]&lt;=_xlfn.QUARTILE.INC(M:M,1), 1, IF(Table1[[#This Row],[Frequency]]&lt;=_xlfn.QUARTILE.INC(M:M,2), 2, IF(Table1[[#This Row],[Frequency]]&lt;=_xlfn.QUARTILE.INC(M:M,3), 3, 4)))</f>
        <v>1</v>
      </c>
      <c r="Q66" s="37">
        <f>IF(Table1[[#This Row],[Monetary]]&lt;=_xlfn.QUARTILE.INC(N:N,1),1,IF(Table1[[#This Row],[Monetary]]&lt;=_xlfn.QUARTILE.INC(N:N,2),2,IF(Table1[[#This Row],[Monetary]]&lt;=_xlfn.QUARTILE.INC(N:N,3),3,4)))</f>
        <v>2</v>
      </c>
      <c r="R66" s="42" t="str">
        <f>Table1[[#This Row],[R Score]]&amp;Table1[[#This Row],[F Score]]&amp;Table1[[#This Row],[M Score]]</f>
        <v>112</v>
      </c>
      <c r="S66" s="37">
        <f>Table1[[#This Row],[R Score]]+Table1[[#This Row],[F Score]]+Table1[[#This Row],[M Score]]</f>
        <v>4</v>
      </c>
      <c r="T66" s="37" t="str">
        <f>IF(Table1[[#This Row],[RFM Score]]=12,"Best customer",IF(Table1[[#This Row],[RFM Score]]&gt;=8,"Loyal customer",IF(Table1[[#This Row],[RFM Score]]&gt;=6,"At Risk",IF(Table1[[#This Row],[RFM Score]]&gt;=3,"Lost customer", "Others"))))</f>
        <v>Lost customer</v>
      </c>
    </row>
    <row r="67" spans="2:20" x14ac:dyDescent="0.25">
      <c r="B67" s="1">
        <v>65</v>
      </c>
      <c r="C67" s="2">
        <v>45265</v>
      </c>
      <c r="D67" s="1" t="s">
        <v>78</v>
      </c>
      <c r="E67" s="1" t="s">
        <v>10</v>
      </c>
      <c r="F67" s="1">
        <v>51</v>
      </c>
      <c r="G67" s="1" t="s">
        <v>16</v>
      </c>
      <c r="H67" s="1">
        <v>4</v>
      </c>
      <c r="I67" s="11">
        <v>500</v>
      </c>
      <c r="J67" s="13">
        <v>2000</v>
      </c>
      <c r="K67" s="34">
        <f t="shared" ref="K67:K130" si="1">MAX(C:C)</f>
        <v>45292</v>
      </c>
      <c r="L67" s="36">
        <f>Table1[[#This Row],[Latest Date]]-Table1[[#This Row],[Date]]</f>
        <v>27</v>
      </c>
      <c r="M67" s="36">
        <f>COUNT(Table1[[#This Row],[Date]])</f>
        <v>1</v>
      </c>
      <c r="N67" s="36">
        <f>SUM(Table1[[#This Row],[Total Amount]])</f>
        <v>2000</v>
      </c>
      <c r="O67" s="36">
        <f>IF(Table1[[#This Row],[Recency]]&lt;=_xlfn.QUARTILE.INC(L:L,1),4, IF(Table1[[#This Row],[Recency]]&lt;=_xlfn.QUARTILE.INC(L:L,2), 3, IF(Table1[[#This Row],[Recency]]&lt;=_xlfn.QUARTILE.INC(L:L,3), 2, 1)))</f>
        <v>4</v>
      </c>
      <c r="P67" s="36">
        <f>IF(Table1[[#This Row],[Frequency]]&lt;=_xlfn.QUARTILE.INC(M:M,1), 1, IF(Table1[[#This Row],[Frequency]]&lt;=_xlfn.QUARTILE.INC(M:M,2), 2, IF(Table1[[#This Row],[Frequency]]&lt;=_xlfn.QUARTILE.INC(M:M,3), 3, 4)))</f>
        <v>1</v>
      </c>
      <c r="Q67" s="36">
        <f>IF(Table1[[#This Row],[Monetary]]&lt;=_xlfn.QUARTILE.INC(N:N,1),1,IF(Table1[[#This Row],[Monetary]]&lt;=_xlfn.QUARTILE.INC(N:N,2),2,IF(Table1[[#This Row],[Monetary]]&lt;=_xlfn.QUARTILE.INC(N:N,3),3,4)))</f>
        <v>4</v>
      </c>
      <c r="R67" s="41" t="str">
        <f>Table1[[#This Row],[R Score]]&amp;Table1[[#This Row],[F Score]]&amp;Table1[[#This Row],[M Score]]</f>
        <v>414</v>
      </c>
      <c r="S67" s="36">
        <f>Table1[[#This Row],[R Score]]+Table1[[#This Row],[F Score]]+Table1[[#This Row],[M Score]]</f>
        <v>9</v>
      </c>
      <c r="T67" s="36" t="str">
        <f>IF(Table1[[#This Row],[RFM Score]]=12,"Best customer",IF(Table1[[#This Row],[RFM Score]]&gt;=8,"Loyal customer",IF(Table1[[#This Row],[RFM Score]]&gt;=6,"At Risk",IF(Table1[[#This Row],[RFM Score]]&gt;=3,"Lost customer", "Others"))))</f>
        <v>Loyal customer</v>
      </c>
    </row>
    <row r="68" spans="2:20" x14ac:dyDescent="0.25">
      <c r="B68" s="4">
        <v>66</v>
      </c>
      <c r="C68" s="5">
        <v>45043</v>
      </c>
      <c r="D68" s="4" t="s">
        <v>79</v>
      </c>
      <c r="E68" s="4" t="s">
        <v>13</v>
      </c>
      <c r="F68" s="4">
        <v>45</v>
      </c>
      <c r="G68" s="4" t="s">
        <v>16</v>
      </c>
      <c r="H68" s="4">
        <v>1</v>
      </c>
      <c r="I68" s="12">
        <v>30</v>
      </c>
      <c r="J68" s="14">
        <v>30</v>
      </c>
      <c r="K68" s="35">
        <f t="shared" si="1"/>
        <v>45292</v>
      </c>
      <c r="L68" s="37">
        <f>Table1[[#This Row],[Latest Date]]-Table1[[#This Row],[Date]]</f>
        <v>249</v>
      </c>
      <c r="M68" s="37">
        <f>COUNT(Table1[[#This Row],[Date]])</f>
        <v>1</v>
      </c>
      <c r="N68" s="37">
        <f>SUM(Table1[[#This Row],[Total Amount]])</f>
        <v>30</v>
      </c>
      <c r="O68" s="37">
        <f>IF(Table1[[#This Row],[Recency]]&lt;=_xlfn.QUARTILE.INC(L:L,1),4, IF(Table1[[#This Row],[Recency]]&lt;=_xlfn.QUARTILE.INC(L:L,2), 3, IF(Table1[[#This Row],[Recency]]&lt;=_xlfn.QUARTILE.INC(L:L,3), 2, 1)))</f>
        <v>2</v>
      </c>
      <c r="P68" s="37">
        <f>IF(Table1[[#This Row],[Frequency]]&lt;=_xlfn.QUARTILE.INC(M:M,1), 1, IF(Table1[[#This Row],[Frequency]]&lt;=_xlfn.QUARTILE.INC(M:M,2), 2, IF(Table1[[#This Row],[Frequency]]&lt;=_xlfn.QUARTILE.INC(M:M,3), 3, 4)))</f>
        <v>1</v>
      </c>
      <c r="Q68" s="37">
        <f>IF(Table1[[#This Row],[Monetary]]&lt;=_xlfn.QUARTILE.INC(N:N,1),1,IF(Table1[[#This Row],[Monetary]]&lt;=_xlfn.QUARTILE.INC(N:N,2),2,IF(Table1[[#This Row],[Monetary]]&lt;=_xlfn.QUARTILE.INC(N:N,3),3,4)))</f>
        <v>1</v>
      </c>
      <c r="R68" s="42" t="str">
        <f>Table1[[#This Row],[R Score]]&amp;Table1[[#This Row],[F Score]]&amp;Table1[[#This Row],[M Score]]</f>
        <v>211</v>
      </c>
      <c r="S68" s="37">
        <f>Table1[[#This Row],[R Score]]+Table1[[#This Row],[F Score]]+Table1[[#This Row],[M Score]]</f>
        <v>4</v>
      </c>
      <c r="T68" s="37" t="str">
        <f>IF(Table1[[#This Row],[RFM Score]]=12,"Best customer",IF(Table1[[#This Row],[RFM Score]]&gt;=8,"Loyal customer",IF(Table1[[#This Row],[RFM Score]]&gt;=6,"At Risk",IF(Table1[[#This Row],[RFM Score]]&gt;=3,"Lost customer", "Others"))))</f>
        <v>Lost customer</v>
      </c>
    </row>
    <row r="69" spans="2:20" x14ac:dyDescent="0.25">
      <c r="B69" s="1">
        <v>67</v>
      </c>
      <c r="C69" s="2">
        <v>45075</v>
      </c>
      <c r="D69" s="1" t="s">
        <v>80</v>
      </c>
      <c r="E69" s="1" t="s">
        <v>13</v>
      </c>
      <c r="F69" s="1">
        <v>48</v>
      </c>
      <c r="G69" s="1" t="s">
        <v>11</v>
      </c>
      <c r="H69" s="1">
        <v>4</v>
      </c>
      <c r="I69" s="11">
        <v>300</v>
      </c>
      <c r="J69" s="13">
        <v>1200</v>
      </c>
      <c r="K69" s="34">
        <f t="shared" si="1"/>
        <v>45292</v>
      </c>
      <c r="L69" s="36">
        <f>Table1[[#This Row],[Latest Date]]-Table1[[#This Row],[Date]]</f>
        <v>217</v>
      </c>
      <c r="M69" s="36">
        <f>COUNT(Table1[[#This Row],[Date]])</f>
        <v>1</v>
      </c>
      <c r="N69" s="36">
        <f>SUM(Table1[[#This Row],[Total Amount]])</f>
        <v>1200</v>
      </c>
      <c r="O69" s="36">
        <f>IF(Table1[[#This Row],[Recency]]&lt;=_xlfn.QUARTILE.INC(L:L,1),4, IF(Table1[[#This Row],[Recency]]&lt;=_xlfn.QUARTILE.INC(L:L,2), 3, IF(Table1[[#This Row],[Recency]]&lt;=_xlfn.QUARTILE.INC(L:L,3), 2, 1)))</f>
        <v>2</v>
      </c>
      <c r="P69" s="36">
        <f>IF(Table1[[#This Row],[Frequency]]&lt;=_xlfn.QUARTILE.INC(M:M,1), 1, IF(Table1[[#This Row],[Frequency]]&lt;=_xlfn.QUARTILE.INC(M:M,2), 2, IF(Table1[[#This Row],[Frequency]]&lt;=_xlfn.QUARTILE.INC(M:M,3), 3, 4)))</f>
        <v>1</v>
      </c>
      <c r="Q69" s="36">
        <f>IF(Table1[[#This Row],[Monetary]]&lt;=_xlfn.QUARTILE.INC(N:N,1),1,IF(Table1[[#This Row],[Monetary]]&lt;=_xlfn.QUARTILE.INC(N:N,2),2,IF(Table1[[#This Row],[Monetary]]&lt;=_xlfn.QUARTILE.INC(N:N,3),3,4)))</f>
        <v>4</v>
      </c>
      <c r="R69" s="41" t="str">
        <f>Table1[[#This Row],[R Score]]&amp;Table1[[#This Row],[F Score]]&amp;Table1[[#This Row],[M Score]]</f>
        <v>214</v>
      </c>
      <c r="S69" s="36">
        <f>Table1[[#This Row],[R Score]]+Table1[[#This Row],[F Score]]+Table1[[#This Row],[M Score]]</f>
        <v>7</v>
      </c>
      <c r="T69" s="36" t="str">
        <f>IF(Table1[[#This Row],[RFM Score]]=12,"Best customer",IF(Table1[[#This Row],[RFM Score]]&gt;=8,"Loyal customer",IF(Table1[[#This Row],[RFM Score]]&gt;=6,"At Risk",IF(Table1[[#This Row],[RFM Score]]&gt;=3,"Lost customer", "Others"))))</f>
        <v>At Risk</v>
      </c>
    </row>
    <row r="70" spans="2:20" x14ac:dyDescent="0.25">
      <c r="B70" s="4">
        <v>68</v>
      </c>
      <c r="C70" s="5">
        <v>44967</v>
      </c>
      <c r="D70" s="4" t="s">
        <v>81</v>
      </c>
      <c r="E70" s="4" t="s">
        <v>10</v>
      </c>
      <c r="F70" s="4">
        <v>25</v>
      </c>
      <c r="G70" s="4" t="s">
        <v>16</v>
      </c>
      <c r="H70" s="4">
        <v>1</v>
      </c>
      <c r="I70" s="12">
        <v>300</v>
      </c>
      <c r="J70" s="14">
        <v>300</v>
      </c>
      <c r="K70" s="35">
        <f t="shared" si="1"/>
        <v>45292</v>
      </c>
      <c r="L70" s="37">
        <f>Table1[[#This Row],[Latest Date]]-Table1[[#This Row],[Date]]</f>
        <v>325</v>
      </c>
      <c r="M70" s="37">
        <f>COUNT(Table1[[#This Row],[Date]])</f>
        <v>1</v>
      </c>
      <c r="N70" s="37">
        <f>SUM(Table1[[#This Row],[Total Amount]])</f>
        <v>300</v>
      </c>
      <c r="O70" s="37">
        <f>IF(Table1[[#This Row],[Recency]]&lt;=_xlfn.QUARTILE.INC(L:L,1),4, IF(Table1[[#This Row],[Recency]]&lt;=_xlfn.QUARTILE.INC(L:L,2), 3, IF(Table1[[#This Row],[Recency]]&lt;=_xlfn.QUARTILE.INC(L:L,3), 2, 1)))</f>
        <v>1</v>
      </c>
      <c r="P70" s="37">
        <f>IF(Table1[[#This Row],[Frequency]]&lt;=_xlfn.QUARTILE.INC(M:M,1), 1, IF(Table1[[#This Row],[Frequency]]&lt;=_xlfn.QUARTILE.INC(M:M,2), 2, IF(Table1[[#This Row],[Frequency]]&lt;=_xlfn.QUARTILE.INC(M:M,3), 3, 4)))</f>
        <v>1</v>
      </c>
      <c r="Q70" s="37">
        <f>IF(Table1[[#This Row],[Monetary]]&lt;=_xlfn.QUARTILE.INC(N:N,1),1,IF(Table1[[#This Row],[Monetary]]&lt;=_xlfn.QUARTILE.INC(N:N,2),2,IF(Table1[[#This Row],[Monetary]]&lt;=_xlfn.QUARTILE.INC(N:N,3),3,4)))</f>
        <v>3</v>
      </c>
      <c r="R70" s="42" t="str">
        <f>Table1[[#This Row],[R Score]]&amp;Table1[[#This Row],[F Score]]&amp;Table1[[#This Row],[M Score]]</f>
        <v>113</v>
      </c>
      <c r="S70" s="37">
        <f>Table1[[#This Row],[R Score]]+Table1[[#This Row],[F Score]]+Table1[[#This Row],[M Score]]</f>
        <v>5</v>
      </c>
      <c r="T70" s="37" t="str">
        <f>IF(Table1[[#This Row],[RFM Score]]=12,"Best customer",IF(Table1[[#This Row],[RFM Score]]&gt;=8,"Loyal customer",IF(Table1[[#This Row],[RFM Score]]&gt;=6,"At Risk",IF(Table1[[#This Row],[RFM Score]]&gt;=3,"Lost customer", "Others"))))</f>
        <v>Lost customer</v>
      </c>
    </row>
    <row r="71" spans="2:20" x14ac:dyDescent="0.25">
      <c r="B71" s="1">
        <v>69</v>
      </c>
      <c r="C71" s="2">
        <v>45046</v>
      </c>
      <c r="D71" s="1" t="s">
        <v>82</v>
      </c>
      <c r="E71" s="1" t="s">
        <v>13</v>
      </c>
      <c r="F71" s="1">
        <v>56</v>
      </c>
      <c r="G71" s="1" t="s">
        <v>11</v>
      </c>
      <c r="H71" s="1">
        <v>3</v>
      </c>
      <c r="I71" s="11">
        <v>25</v>
      </c>
      <c r="J71" s="13">
        <v>75</v>
      </c>
      <c r="K71" s="34">
        <f t="shared" si="1"/>
        <v>45292</v>
      </c>
      <c r="L71" s="36">
        <f>Table1[[#This Row],[Latest Date]]-Table1[[#This Row],[Date]]</f>
        <v>246</v>
      </c>
      <c r="M71" s="36">
        <f>COUNT(Table1[[#This Row],[Date]])</f>
        <v>1</v>
      </c>
      <c r="N71" s="36">
        <f>SUM(Table1[[#This Row],[Total Amount]])</f>
        <v>75</v>
      </c>
      <c r="O71" s="36">
        <f>IF(Table1[[#This Row],[Recency]]&lt;=_xlfn.QUARTILE.INC(L:L,1),4, IF(Table1[[#This Row],[Recency]]&lt;=_xlfn.QUARTILE.INC(L:L,2), 3, IF(Table1[[#This Row],[Recency]]&lt;=_xlfn.QUARTILE.INC(L:L,3), 2, 1)))</f>
        <v>2</v>
      </c>
      <c r="P71" s="36">
        <f>IF(Table1[[#This Row],[Frequency]]&lt;=_xlfn.QUARTILE.INC(M:M,1), 1, IF(Table1[[#This Row],[Frequency]]&lt;=_xlfn.QUARTILE.INC(M:M,2), 2, IF(Table1[[#This Row],[Frequency]]&lt;=_xlfn.QUARTILE.INC(M:M,3), 3, 4)))</f>
        <v>1</v>
      </c>
      <c r="Q71" s="36">
        <f>IF(Table1[[#This Row],[Monetary]]&lt;=_xlfn.QUARTILE.INC(N:N,1),1,IF(Table1[[#This Row],[Monetary]]&lt;=_xlfn.QUARTILE.INC(N:N,2),2,IF(Table1[[#This Row],[Monetary]]&lt;=_xlfn.QUARTILE.INC(N:N,3),3,4)))</f>
        <v>2</v>
      </c>
      <c r="R71" s="41" t="str">
        <f>Table1[[#This Row],[R Score]]&amp;Table1[[#This Row],[F Score]]&amp;Table1[[#This Row],[M Score]]</f>
        <v>212</v>
      </c>
      <c r="S71" s="36">
        <f>Table1[[#This Row],[R Score]]+Table1[[#This Row],[F Score]]+Table1[[#This Row],[M Score]]</f>
        <v>5</v>
      </c>
      <c r="T71" s="36" t="str">
        <f>IF(Table1[[#This Row],[RFM Score]]=12,"Best customer",IF(Table1[[#This Row],[RFM Score]]&gt;=8,"Loyal customer",IF(Table1[[#This Row],[RFM Score]]&gt;=6,"At Risk",IF(Table1[[#This Row],[RFM Score]]&gt;=3,"Lost customer", "Others"))))</f>
        <v>Lost customer</v>
      </c>
    </row>
    <row r="72" spans="2:20" x14ac:dyDescent="0.25">
      <c r="B72" s="4">
        <v>70</v>
      </c>
      <c r="C72" s="5">
        <v>44978</v>
      </c>
      <c r="D72" s="4" t="s">
        <v>83</v>
      </c>
      <c r="E72" s="4" t="s">
        <v>13</v>
      </c>
      <c r="F72" s="4">
        <v>43</v>
      </c>
      <c r="G72" s="4" t="s">
        <v>14</v>
      </c>
      <c r="H72" s="4">
        <v>1</v>
      </c>
      <c r="I72" s="12">
        <v>300</v>
      </c>
      <c r="J72" s="14">
        <v>300</v>
      </c>
      <c r="K72" s="35">
        <f t="shared" si="1"/>
        <v>45292</v>
      </c>
      <c r="L72" s="37">
        <f>Table1[[#This Row],[Latest Date]]-Table1[[#This Row],[Date]]</f>
        <v>314</v>
      </c>
      <c r="M72" s="37">
        <f>COUNT(Table1[[#This Row],[Date]])</f>
        <v>1</v>
      </c>
      <c r="N72" s="37">
        <f>SUM(Table1[[#This Row],[Total Amount]])</f>
        <v>300</v>
      </c>
      <c r="O72" s="37">
        <f>IF(Table1[[#This Row],[Recency]]&lt;=_xlfn.QUARTILE.INC(L:L,1),4, IF(Table1[[#This Row],[Recency]]&lt;=_xlfn.QUARTILE.INC(L:L,2), 3, IF(Table1[[#This Row],[Recency]]&lt;=_xlfn.QUARTILE.INC(L:L,3), 2, 1)))</f>
        <v>1</v>
      </c>
      <c r="P72" s="37">
        <f>IF(Table1[[#This Row],[Frequency]]&lt;=_xlfn.QUARTILE.INC(M:M,1), 1, IF(Table1[[#This Row],[Frequency]]&lt;=_xlfn.QUARTILE.INC(M:M,2), 2, IF(Table1[[#This Row],[Frequency]]&lt;=_xlfn.QUARTILE.INC(M:M,3), 3, 4)))</f>
        <v>1</v>
      </c>
      <c r="Q72" s="37">
        <f>IF(Table1[[#This Row],[Monetary]]&lt;=_xlfn.QUARTILE.INC(N:N,1),1,IF(Table1[[#This Row],[Monetary]]&lt;=_xlfn.QUARTILE.INC(N:N,2),2,IF(Table1[[#This Row],[Monetary]]&lt;=_xlfn.QUARTILE.INC(N:N,3),3,4)))</f>
        <v>3</v>
      </c>
      <c r="R72" s="42" t="str">
        <f>Table1[[#This Row],[R Score]]&amp;Table1[[#This Row],[F Score]]&amp;Table1[[#This Row],[M Score]]</f>
        <v>113</v>
      </c>
      <c r="S72" s="37">
        <f>Table1[[#This Row],[R Score]]+Table1[[#This Row],[F Score]]+Table1[[#This Row],[M Score]]</f>
        <v>5</v>
      </c>
      <c r="T72" s="37" t="str">
        <f>IF(Table1[[#This Row],[RFM Score]]=12,"Best customer",IF(Table1[[#This Row],[RFM Score]]&gt;=8,"Loyal customer",IF(Table1[[#This Row],[RFM Score]]&gt;=6,"At Risk",IF(Table1[[#This Row],[RFM Score]]&gt;=3,"Lost customer", "Others"))))</f>
        <v>Lost customer</v>
      </c>
    </row>
    <row r="73" spans="2:20" x14ac:dyDescent="0.25">
      <c r="B73" s="1">
        <v>71</v>
      </c>
      <c r="C73" s="2">
        <v>45121</v>
      </c>
      <c r="D73" s="1" t="s">
        <v>84</v>
      </c>
      <c r="E73" s="1" t="s">
        <v>13</v>
      </c>
      <c r="F73" s="1">
        <v>51</v>
      </c>
      <c r="G73" s="1" t="s">
        <v>11</v>
      </c>
      <c r="H73" s="1">
        <v>4</v>
      </c>
      <c r="I73" s="11">
        <v>25</v>
      </c>
      <c r="J73" s="13">
        <v>100</v>
      </c>
      <c r="K73" s="34">
        <f t="shared" si="1"/>
        <v>45292</v>
      </c>
      <c r="L73" s="36">
        <f>Table1[[#This Row],[Latest Date]]-Table1[[#This Row],[Date]]</f>
        <v>171</v>
      </c>
      <c r="M73" s="36">
        <f>COUNT(Table1[[#This Row],[Date]])</f>
        <v>1</v>
      </c>
      <c r="N73" s="36">
        <f>SUM(Table1[[#This Row],[Total Amount]])</f>
        <v>100</v>
      </c>
      <c r="O73" s="36">
        <f>IF(Table1[[#This Row],[Recency]]&lt;=_xlfn.QUARTILE.INC(L:L,1),4, IF(Table1[[#This Row],[Recency]]&lt;=_xlfn.QUARTILE.INC(L:L,2), 3, IF(Table1[[#This Row],[Recency]]&lt;=_xlfn.QUARTILE.INC(L:L,3), 2, 1)))</f>
        <v>3</v>
      </c>
      <c r="P73" s="36">
        <f>IF(Table1[[#This Row],[Frequency]]&lt;=_xlfn.QUARTILE.INC(M:M,1), 1, IF(Table1[[#This Row],[Frequency]]&lt;=_xlfn.QUARTILE.INC(M:M,2), 2, IF(Table1[[#This Row],[Frequency]]&lt;=_xlfn.QUARTILE.INC(M:M,3), 3, 4)))</f>
        <v>1</v>
      </c>
      <c r="Q73" s="36">
        <f>IF(Table1[[#This Row],[Monetary]]&lt;=_xlfn.QUARTILE.INC(N:N,1),1,IF(Table1[[#This Row],[Monetary]]&lt;=_xlfn.QUARTILE.INC(N:N,2),2,IF(Table1[[#This Row],[Monetary]]&lt;=_xlfn.QUARTILE.INC(N:N,3),3,4)))</f>
        <v>2</v>
      </c>
      <c r="R73" s="41" t="str">
        <f>Table1[[#This Row],[R Score]]&amp;Table1[[#This Row],[F Score]]&amp;Table1[[#This Row],[M Score]]</f>
        <v>312</v>
      </c>
      <c r="S73" s="36">
        <f>Table1[[#This Row],[R Score]]+Table1[[#This Row],[F Score]]+Table1[[#This Row],[M Score]]</f>
        <v>6</v>
      </c>
      <c r="T73" s="36" t="str">
        <f>IF(Table1[[#This Row],[RFM Score]]=12,"Best customer",IF(Table1[[#This Row],[RFM Score]]&gt;=8,"Loyal customer",IF(Table1[[#This Row],[RFM Score]]&gt;=6,"At Risk",IF(Table1[[#This Row],[RFM Score]]&gt;=3,"Lost customer", "Others"))))</f>
        <v>At Risk</v>
      </c>
    </row>
    <row r="74" spans="2:20" x14ac:dyDescent="0.25">
      <c r="B74" s="4">
        <v>72</v>
      </c>
      <c r="C74" s="5">
        <v>45069</v>
      </c>
      <c r="D74" s="4" t="s">
        <v>85</v>
      </c>
      <c r="E74" s="4" t="s">
        <v>13</v>
      </c>
      <c r="F74" s="4">
        <v>20</v>
      </c>
      <c r="G74" s="4" t="s">
        <v>16</v>
      </c>
      <c r="H74" s="4">
        <v>4</v>
      </c>
      <c r="I74" s="12">
        <v>500</v>
      </c>
      <c r="J74" s="14">
        <v>2000</v>
      </c>
      <c r="K74" s="35">
        <f t="shared" si="1"/>
        <v>45292</v>
      </c>
      <c r="L74" s="37">
        <f>Table1[[#This Row],[Latest Date]]-Table1[[#This Row],[Date]]</f>
        <v>223</v>
      </c>
      <c r="M74" s="37">
        <f>COUNT(Table1[[#This Row],[Date]])</f>
        <v>1</v>
      </c>
      <c r="N74" s="37">
        <f>SUM(Table1[[#This Row],[Total Amount]])</f>
        <v>2000</v>
      </c>
      <c r="O74" s="37">
        <f>IF(Table1[[#This Row],[Recency]]&lt;=_xlfn.QUARTILE.INC(L:L,1),4, IF(Table1[[#This Row],[Recency]]&lt;=_xlfn.QUARTILE.INC(L:L,2), 3, IF(Table1[[#This Row],[Recency]]&lt;=_xlfn.QUARTILE.INC(L:L,3), 2, 1)))</f>
        <v>2</v>
      </c>
      <c r="P74" s="37">
        <f>IF(Table1[[#This Row],[Frequency]]&lt;=_xlfn.QUARTILE.INC(M:M,1), 1, IF(Table1[[#This Row],[Frequency]]&lt;=_xlfn.QUARTILE.INC(M:M,2), 2, IF(Table1[[#This Row],[Frequency]]&lt;=_xlfn.QUARTILE.INC(M:M,3), 3, 4)))</f>
        <v>1</v>
      </c>
      <c r="Q74" s="37">
        <f>IF(Table1[[#This Row],[Monetary]]&lt;=_xlfn.QUARTILE.INC(N:N,1),1,IF(Table1[[#This Row],[Monetary]]&lt;=_xlfn.QUARTILE.INC(N:N,2),2,IF(Table1[[#This Row],[Monetary]]&lt;=_xlfn.QUARTILE.INC(N:N,3),3,4)))</f>
        <v>4</v>
      </c>
      <c r="R74" s="42" t="str">
        <f>Table1[[#This Row],[R Score]]&amp;Table1[[#This Row],[F Score]]&amp;Table1[[#This Row],[M Score]]</f>
        <v>214</v>
      </c>
      <c r="S74" s="37">
        <f>Table1[[#This Row],[R Score]]+Table1[[#This Row],[F Score]]+Table1[[#This Row],[M Score]]</f>
        <v>7</v>
      </c>
      <c r="T74" s="37" t="str">
        <f>IF(Table1[[#This Row],[RFM Score]]=12,"Best customer",IF(Table1[[#This Row],[RFM Score]]&gt;=8,"Loyal customer",IF(Table1[[#This Row],[RFM Score]]&gt;=6,"At Risk",IF(Table1[[#This Row],[RFM Score]]&gt;=3,"Lost customer", "Others"))))</f>
        <v>At Risk</v>
      </c>
    </row>
    <row r="75" spans="2:20" x14ac:dyDescent="0.25">
      <c r="B75" s="1">
        <v>73</v>
      </c>
      <c r="C75" s="2">
        <v>45159</v>
      </c>
      <c r="D75" s="1" t="s">
        <v>86</v>
      </c>
      <c r="E75" s="1" t="s">
        <v>10</v>
      </c>
      <c r="F75" s="1">
        <v>29</v>
      </c>
      <c r="G75" s="1" t="s">
        <v>16</v>
      </c>
      <c r="H75" s="1">
        <v>3</v>
      </c>
      <c r="I75" s="11">
        <v>30</v>
      </c>
      <c r="J75" s="13">
        <v>90</v>
      </c>
      <c r="K75" s="34">
        <f t="shared" si="1"/>
        <v>45292</v>
      </c>
      <c r="L75" s="36">
        <f>Table1[[#This Row],[Latest Date]]-Table1[[#This Row],[Date]]</f>
        <v>133</v>
      </c>
      <c r="M75" s="36">
        <f>COUNT(Table1[[#This Row],[Date]])</f>
        <v>1</v>
      </c>
      <c r="N75" s="36">
        <f>SUM(Table1[[#This Row],[Total Amount]])</f>
        <v>90</v>
      </c>
      <c r="O75" s="36">
        <f>IF(Table1[[#This Row],[Recency]]&lt;=_xlfn.QUARTILE.INC(L:L,1),4, IF(Table1[[#This Row],[Recency]]&lt;=_xlfn.QUARTILE.INC(L:L,2), 3, IF(Table1[[#This Row],[Recency]]&lt;=_xlfn.QUARTILE.INC(L:L,3), 2, 1)))</f>
        <v>3</v>
      </c>
      <c r="P75" s="36">
        <f>IF(Table1[[#This Row],[Frequency]]&lt;=_xlfn.QUARTILE.INC(M:M,1), 1, IF(Table1[[#This Row],[Frequency]]&lt;=_xlfn.QUARTILE.INC(M:M,2), 2, IF(Table1[[#This Row],[Frequency]]&lt;=_xlfn.QUARTILE.INC(M:M,3), 3, 4)))</f>
        <v>1</v>
      </c>
      <c r="Q75" s="36">
        <f>IF(Table1[[#This Row],[Monetary]]&lt;=_xlfn.QUARTILE.INC(N:N,1),1,IF(Table1[[#This Row],[Monetary]]&lt;=_xlfn.QUARTILE.INC(N:N,2),2,IF(Table1[[#This Row],[Monetary]]&lt;=_xlfn.QUARTILE.INC(N:N,3),3,4)))</f>
        <v>2</v>
      </c>
      <c r="R75" s="41" t="str">
        <f>Table1[[#This Row],[R Score]]&amp;Table1[[#This Row],[F Score]]&amp;Table1[[#This Row],[M Score]]</f>
        <v>312</v>
      </c>
      <c r="S75" s="36">
        <f>Table1[[#This Row],[R Score]]+Table1[[#This Row],[F Score]]+Table1[[#This Row],[M Score]]</f>
        <v>6</v>
      </c>
      <c r="T75" s="36" t="str">
        <f>IF(Table1[[#This Row],[RFM Score]]=12,"Best customer",IF(Table1[[#This Row],[RFM Score]]&gt;=8,"Loyal customer",IF(Table1[[#This Row],[RFM Score]]&gt;=6,"At Risk",IF(Table1[[#This Row],[RFM Score]]&gt;=3,"Lost customer", "Others"))))</f>
        <v>At Risk</v>
      </c>
    </row>
    <row r="76" spans="2:20" x14ac:dyDescent="0.25">
      <c r="B76" s="4">
        <v>74</v>
      </c>
      <c r="C76" s="5">
        <v>45252</v>
      </c>
      <c r="D76" s="4" t="s">
        <v>87</v>
      </c>
      <c r="E76" s="4" t="s">
        <v>13</v>
      </c>
      <c r="F76" s="4">
        <v>18</v>
      </c>
      <c r="G76" s="4" t="s">
        <v>11</v>
      </c>
      <c r="H76" s="4">
        <v>4</v>
      </c>
      <c r="I76" s="12">
        <v>500</v>
      </c>
      <c r="J76" s="14">
        <v>2000</v>
      </c>
      <c r="K76" s="35">
        <f t="shared" si="1"/>
        <v>45292</v>
      </c>
      <c r="L76" s="37">
        <f>Table1[[#This Row],[Latest Date]]-Table1[[#This Row],[Date]]</f>
        <v>40</v>
      </c>
      <c r="M76" s="37">
        <f>COUNT(Table1[[#This Row],[Date]])</f>
        <v>1</v>
      </c>
      <c r="N76" s="37">
        <f>SUM(Table1[[#This Row],[Total Amount]])</f>
        <v>2000</v>
      </c>
      <c r="O76" s="37">
        <f>IF(Table1[[#This Row],[Recency]]&lt;=_xlfn.QUARTILE.INC(L:L,1),4, IF(Table1[[#This Row],[Recency]]&lt;=_xlfn.QUARTILE.INC(L:L,2), 3, IF(Table1[[#This Row],[Recency]]&lt;=_xlfn.QUARTILE.INC(L:L,3), 2, 1)))</f>
        <v>4</v>
      </c>
      <c r="P76" s="37">
        <f>IF(Table1[[#This Row],[Frequency]]&lt;=_xlfn.QUARTILE.INC(M:M,1), 1, IF(Table1[[#This Row],[Frequency]]&lt;=_xlfn.QUARTILE.INC(M:M,2), 2, IF(Table1[[#This Row],[Frequency]]&lt;=_xlfn.QUARTILE.INC(M:M,3), 3, 4)))</f>
        <v>1</v>
      </c>
      <c r="Q76" s="37">
        <f>IF(Table1[[#This Row],[Monetary]]&lt;=_xlfn.QUARTILE.INC(N:N,1),1,IF(Table1[[#This Row],[Monetary]]&lt;=_xlfn.QUARTILE.INC(N:N,2),2,IF(Table1[[#This Row],[Monetary]]&lt;=_xlfn.QUARTILE.INC(N:N,3),3,4)))</f>
        <v>4</v>
      </c>
      <c r="R76" s="42" t="str">
        <f>Table1[[#This Row],[R Score]]&amp;Table1[[#This Row],[F Score]]&amp;Table1[[#This Row],[M Score]]</f>
        <v>414</v>
      </c>
      <c r="S76" s="37">
        <f>Table1[[#This Row],[R Score]]+Table1[[#This Row],[F Score]]+Table1[[#This Row],[M Score]]</f>
        <v>9</v>
      </c>
      <c r="T76" s="37" t="str">
        <f>IF(Table1[[#This Row],[RFM Score]]=12,"Best customer",IF(Table1[[#This Row],[RFM Score]]&gt;=8,"Loyal customer",IF(Table1[[#This Row],[RFM Score]]&gt;=6,"At Risk",IF(Table1[[#This Row],[RFM Score]]&gt;=3,"Lost customer", "Others"))))</f>
        <v>Loyal customer</v>
      </c>
    </row>
    <row r="77" spans="2:20" x14ac:dyDescent="0.25">
      <c r="B77" s="1">
        <v>75</v>
      </c>
      <c r="C77" s="2">
        <v>45113</v>
      </c>
      <c r="D77" s="1" t="s">
        <v>88</v>
      </c>
      <c r="E77" s="1" t="s">
        <v>10</v>
      </c>
      <c r="F77" s="1">
        <v>61</v>
      </c>
      <c r="G77" s="1" t="s">
        <v>11</v>
      </c>
      <c r="H77" s="1">
        <v>4</v>
      </c>
      <c r="I77" s="11">
        <v>50</v>
      </c>
      <c r="J77" s="13">
        <v>200</v>
      </c>
      <c r="K77" s="34">
        <f t="shared" si="1"/>
        <v>45292</v>
      </c>
      <c r="L77" s="36">
        <f>Table1[[#This Row],[Latest Date]]-Table1[[#This Row],[Date]]</f>
        <v>179</v>
      </c>
      <c r="M77" s="36">
        <f>COUNT(Table1[[#This Row],[Date]])</f>
        <v>1</v>
      </c>
      <c r="N77" s="36">
        <f>SUM(Table1[[#This Row],[Total Amount]])</f>
        <v>200</v>
      </c>
      <c r="O77" s="36">
        <f>IF(Table1[[#This Row],[Recency]]&lt;=_xlfn.QUARTILE.INC(L:L,1),4, IF(Table1[[#This Row],[Recency]]&lt;=_xlfn.QUARTILE.INC(L:L,2), 3, IF(Table1[[#This Row],[Recency]]&lt;=_xlfn.QUARTILE.INC(L:L,3), 2, 1)))</f>
        <v>3</v>
      </c>
      <c r="P77" s="36">
        <f>IF(Table1[[#This Row],[Frequency]]&lt;=_xlfn.QUARTILE.INC(M:M,1), 1, IF(Table1[[#This Row],[Frequency]]&lt;=_xlfn.QUARTILE.INC(M:M,2), 2, IF(Table1[[#This Row],[Frequency]]&lt;=_xlfn.QUARTILE.INC(M:M,3), 3, 4)))</f>
        <v>1</v>
      </c>
      <c r="Q77" s="36">
        <f>IF(Table1[[#This Row],[Monetary]]&lt;=_xlfn.QUARTILE.INC(N:N,1),1,IF(Table1[[#This Row],[Monetary]]&lt;=_xlfn.QUARTILE.INC(N:N,2),2,IF(Table1[[#This Row],[Monetary]]&lt;=_xlfn.QUARTILE.INC(N:N,3),3,4)))</f>
        <v>3</v>
      </c>
      <c r="R77" s="41" t="str">
        <f>Table1[[#This Row],[R Score]]&amp;Table1[[#This Row],[F Score]]&amp;Table1[[#This Row],[M Score]]</f>
        <v>313</v>
      </c>
      <c r="S77" s="36">
        <f>Table1[[#This Row],[R Score]]+Table1[[#This Row],[F Score]]+Table1[[#This Row],[M Score]]</f>
        <v>7</v>
      </c>
      <c r="T77" s="36" t="str">
        <f>IF(Table1[[#This Row],[RFM Score]]=12,"Best customer",IF(Table1[[#This Row],[RFM Score]]&gt;=8,"Loyal customer",IF(Table1[[#This Row],[RFM Score]]&gt;=6,"At Risk",IF(Table1[[#This Row],[RFM Score]]&gt;=3,"Lost customer", "Others"))))</f>
        <v>At Risk</v>
      </c>
    </row>
    <row r="78" spans="2:20" x14ac:dyDescent="0.25">
      <c r="B78" s="4">
        <v>76</v>
      </c>
      <c r="C78" s="5">
        <v>45010</v>
      </c>
      <c r="D78" s="4" t="s">
        <v>89</v>
      </c>
      <c r="E78" s="4" t="s">
        <v>13</v>
      </c>
      <c r="F78" s="4">
        <v>22</v>
      </c>
      <c r="G78" s="4" t="s">
        <v>16</v>
      </c>
      <c r="H78" s="4">
        <v>2</v>
      </c>
      <c r="I78" s="12">
        <v>50</v>
      </c>
      <c r="J78" s="14">
        <v>100</v>
      </c>
      <c r="K78" s="35">
        <f t="shared" si="1"/>
        <v>45292</v>
      </c>
      <c r="L78" s="37">
        <f>Table1[[#This Row],[Latest Date]]-Table1[[#This Row],[Date]]</f>
        <v>282</v>
      </c>
      <c r="M78" s="37">
        <f>COUNT(Table1[[#This Row],[Date]])</f>
        <v>1</v>
      </c>
      <c r="N78" s="37">
        <f>SUM(Table1[[#This Row],[Total Amount]])</f>
        <v>100</v>
      </c>
      <c r="O78" s="37">
        <f>IF(Table1[[#This Row],[Recency]]&lt;=_xlfn.QUARTILE.INC(L:L,1),4, IF(Table1[[#This Row],[Recency]]&lt;=_xlfn.QUARTILE.INC(L:L,2), 3, IF(Table1[[#This Row],[Recency]]&lt;=_xlfn.QUARTILE.INC(L:L,3), 2, 1)))</f>
        <v>1</v>
      </c>
      <c r="P78" s="37">
        <f>IF(Table1[[#This Row],[Frequency]]&lt;=_xlfn.QUARTILE.INC(M:M,1), 1, IF(Table1[[#This Row],[Frequency]]&lt;=_xlfn.QUARTILE.INC(M:M,2), 2, IF(Table1[[#This Row],[Frequency]]&lt;=_xlfn.QUARTILE.INC(M:M,3), 3, 4)))</f>
        <v>1</v>
      </c>
      <c r="Q78" s="37">
        <f>IF(Table1[[#This Row],[Monetary]]&lt;=_xlfn.QUARTILE.INC(N:N,1),1,IF(Table1[[#This Row],[Monetary]]&lt;=_xlfn.QUARTILE.INC(N:N,2),2,IF(Table1[[#This Row],[Monetary]]&lt;=_xlfn.QUARTILE.INC(N:N,3),3,4)))</f>
        <v>2</v>
      </c>
      <c r="R78" s="42" t="str">
        <f>Table1[[#This Row],[R Score]]&amp;Table1[[#This Row],[F Score]]&amp;Table1[[#This Row],[M Score]]</f>
        <v>112</v>
      </c>
      <c r="S78" s="37">
        <f>Table1[[#This Row],[R Score]]+Table1[[#This Row],[F Score]]+Table1[[#This Row],[M Score]]</f>
        <v>4</v>
      </c>
      <c r="T78" s="37" t="str">
        <f>IF(Table1[[#This Row],[RFM Score]]=12,"Best customer",IF(Table1[[#This Row],[RFM Score]]&gt;=8,"Loyal customer",IF(Table1[[#This Row],[RFM Score]]&gt;=6,"At Risk",IF(Table1[[#This Row],[RFM Score]]&gt;=3,"Lost customer", "Others"))))</f>
        <v>Lost customer</v>
      </c>
    </row>
    <row r="79" spans="2:20" x14ac:dyDescent="0.25">
      <c r="B79" s="1">
        <v>77</v>
      </c>
      <c r="C79" s="2">
        <v>45116</v>
      </c>
      <c r="D79" s="1" t="s">
        <v>90</v>
      </c>
      <c r="E79" s="1" t="s">
        <v>13</v>
      </c>
      <c r="F79" s="1">
        <v>47</v>
      </c>
      <c r="G79" s="1" t="s">
        <v>14</v>
      </c>
      <c r="H79" s="1">
        <v>2</v>
      </c>
      <c r="I79" s="11">
        <v>50</v>
      </c>
      <c r="J79" s="13">
        <v>100</v>
      </c>
      <c r="K79" s="34">
        <f t="shared" si="1"/>
        <v>45292</v>
      </c>
      <c r="L79" s="36">
        <f>Table1[[#This Row],[Latest Date]]-Table1[[#This Row],[Date]]</f>
        <v>176</v>
      </c>
      <c r="M79" s="36">
        <f>COUNT(Table1[[#This Row],[Date]])</f>
        <v>1</v>
      </c>
      <c r="N79" s="36">
        <f>SUM(Table1[[#This Row],[Total Amount]])</f>
        <v>100</v>
      </c>
      <c r="O79" s="36">
        <f>IF(Table1[[#This Row],[Recency]]&lt;=_xlfn.QUARTILE.INC(L:L,1),4, IF(Table1[[#This Row],[Recency]]&lt;=_xlfn.QUARTILE.INC(L:L,2), 3, IF(Table1[[#This Row],[Recency]]&lt;=_xlfn.QUARTILE.INC(L:L,3), 2, 1)))</f>
        <v>3</v>
      </c>
      <c r="P79" s="36">
        <f>IF(Table1[[#This Row],[Frequency]]&lt;=_xlfn.QUARTILE.INC(M:M,1), 1, IF(Table1[[#This Row],[Frequency]]&lt;=_xlfn.QUARTILE.INC(M:M,2), 2, IF(Table1[[#This Row],[Frequency]]&lt;=_xlfn.QUARTILE.INC(M:M,3), 3, 4)))</f>
        <v>1</v>
      </c>
      <c r="Q79" s="36">
        <f>IF(Table1[[#This Row],[Monetary]]&lt;=_xlfn.QUARTILE.INC(N:N,1),1,IF(Table1[[#This Row],[Monetary]]&lt;=_xlfn.QUARTILE.INC(N:N,2),2,IF(Table1[[#This Row],[Monetary]]&lt;=_xlfn.QUARTILE.INC(N:N,3),3,4)))</f>
        <v>2</v>
      </c>
      <c r="R79" s="41" t="str">
        <f>Table1[[#This Row],[R Score]]&amp;Table1[[#This Row],[F Score]]&amp;Table1[[#This Row],[M Score]]</f>
        <v>312</v>
      </c>
      <c r="S79" s="36">
        <f>Table1[[#This Row],[R Score]]+Table1[[#This Row],[F Score]]+Table1[[#This Row],[M Score]]</f>
        <v>6</v>
      </c>
      <c r="T79" s="36" t="str">
        <f>IF(Table1[[#This Row],[RFM Score]]=12,"Best customer",IF(Table1[[#This Row],[RFM Score]]&gt;=8,"Loyal customer",IF(Table1[[#This Row],[RFM Score]]&gt;=6,"At Risk",IF(Table1[[#This Row],[RFM Score]]&gt;=3,"Lost customer", "Others"))))</f>
        <v>At Risk</v>
      </c>
    </row>
    <row r="80" spans="2:20" x14ac:dyDescent="0.25">
      <c r="B80" s="4">
        <v>78</v>
      </c>
      <c r="C80" s="5">
        <v>45108</v>
      </c>
      <c r="D80" s="4" t="s">
        <v>91</v>
      </c>
      <c r="E80" s="4" t="s">
        <v>13</v>
      </c>
      <c r="F80" s="4">
        <v>47</v>
      </c>
      <c r="G80" s="4" t="s">
        <v>14</v>
      </c>
      <c r="H80" s="4">
        <v>3</v>
      </c>
      <c r="I80" s="12">
        <v>500</v>
      </c>
      <c r="J80" s="14">
        <v>1500</v>
      </c>
      <c r="K80" s="35">
        <f t="shared" si="1"/>
        <v>45292</v>
      </c>
      <c r="L80" s="37">
        <f>Table1[[#This Row],[Latest Date]]-Table1[[#This Row],[Date]]</f>
        <v>184</v>
      </c>
      <c r="M80" s="37">
        <f>COUNT(Table1[[#This Row],[Date]])</f>
        <v>1</v>
      </c>
      <c r="N80" s="37">
        <f>SUM(Table1[[#This Row],[Total Amount]])</f>
        <v>1500</v>
      </c>
      <c r="O80" s="37">
        <f>IF(Table1[[#This Row],[Recency]]&lt;=_xlfn.QUARTILE.INC(L:L,1),4, IF(Table1[[#This Row],[Recency]]&lt;=_xlfn.QUARTILE.INC(L:L,2), 3, IF(Table1[[#This Row],[Recency]]&lt;=_xlfn.QUARTILE.INC(L:L,3), 2, 1)))</f>
        <v>3</v>
      </c>
      <c r="P80" s="37">
        <f>IF(Table1[[#This Row],[Frequency]]&lt;=_xlfn.QUARTILE.INC(M:M,1), 1, IF(Table1[[#This Row],[Frequency]]&lt;=_xlfn.QUARTILE.INC(M:M,2), 2, IF(Table1[[#This Row],[Frequency]]&lt;=_xlfn.QUARTILE.INC(M:M,3), 3, 4)))</f>
        <v>1</v>
      </c>
      <c r="Q80" s="37">
        <f>IF(Table1[[#This Row],[Monetary]]&lt;=_xlfn.QUARTILE.INC(N:N,1),1,IF(Table1[[#This Row],[Monetary]]&lt;=_xlfn.QUARTILE.INC(N:N,2),2,IF(Table1[[#This Row],[Monetary]]&lt;=_xlfn.QUARTILE.INC(N:N,3),3,4)))</f>
        <v>4</v>
      </c>
      <c r="R80" s="42" t="str">
        <f>Table1[[#This Row],[R Score]]&amp;Table1[[#This Row],[F Score]]&amp;Table1[[#This Row],[M Score]]</f>
        <v>314</v>
      </c>
      <c r="S80" s="37">
        <f>Table1[[#This Row],[R Score]]+Table1[[#This Row],[F Score]]+Table1[[#This Row],[M Score]]</f>
        <v>8</v>
      </c>
      <c r="T80" s="37" t="str">
        <f>IF(Table1[[#This Row],[RFM Score]]=12,"Best customer",IF(Table1[[#This Row],[RFM Score]]&gt;=8,"Loyal customer",IF(Table1[[#This Row],[RFM Score]]&gt;=6,"At Risk",IF(Table1[[#This Row],[RFM Score]]&gt;=3,"Lost customer", "Others"))))</f>
        <v>Loyal customer</v>
      </c>
    </row>
    <row r="81" spans="2:20" x14ac:dyDescent="0.25">
      <c r="B81" s="1">
        <v>79</v>
      </c>
      <c r="C81" s="2">
        <v>45034</v>
      </c>
      <c r="D81" s="1" t="s">
        <v>92</v>
      </c>
      <c r="E81" s="1" t="s">
        <v>10</v>
      </c>
      <c r="F81" s="1">
        <v>34</v>
      </c>
      <c r="G81" s="1" t="s">
        <v>11</v>
      </c>
      <c r="H81" s="1">
        <v>1</v>
      </c>
      <c r="I81" s="11">
        <v>300</v>
      </c>
      <c r="J81" s="13">
        <v>300</v>
      </c>
      <c r="K81" s="34">
        <f t="shared" si="1"/>
        <v>45292</v>
      </c>
      <c r="L81" s="36">
        <f>Table1[[#This Row],[Latest Date]]-Table1[[#This Row],[Date]]</f>
        <v>258</v>
      </c>
      <c r="M81" s="36">
        <f>COUNT(Table1[[#This Row],[Date]])</f>
        <v>1</v>
      </c>
      <c r="N81" s="36">
        <f>SUM(Table1[[#This Row],[Total Amount]])</f>
        <v>300</v>
      </c>
      <c r="O81" s="36">
        <f>IF(Table1[[#This Row],[Recency]]&lt;=_xlfn.QUARTILE.INC(L:L,1),4, IF(Table1[[#This Row],[Recency]]&lt;=_xlfn.QUARTILE.INC(L:L,2), 3, IF(Table1[[#This Row],[Recency]]&lt;=_xlfn.QUARTILE.INC(L:L,3), 2, 1)))</f>
        <v>2</v>
      </c>
      <c r="P81" s="36">
        <f>IF(Table1[[#This Row],[Frequency]]&lt;=_xlfn.QUARTILE.INC(M:M,1), 1, IF(Table1[[#This Row],[Frequency]]&lt;=_xlfn.QUARTILE.INC(M:M,2), 2, IF(Table1[[#This Row],[Frequency]]&lt;=_xlfn.QUARTILE.INC(M:M,3), 3, 4)))</f>
        <v>1</v>
      </c>
      <c r="Q81" s="36">
        <f>IF(Table1[[#This Row],[Monetary]]&lt;=_xlfn.QUARTILE.INC(N:N,1),1,IF(Table1[[#This Row],[Monetary]]&lt;=_xlfn.QUARTILE.INC(N:N,2),2,IF(Table1[[#This Row],[Monetary]]&lt;=_xlfn.QUARTILE.INC(N:N,3),3,4)))</f>
        <v>3</v>
      </c>
      <c r="R81" s="41" t="str">
        <f>Table1[[#This Row],[R Score]]&amp;Table1[[#This Row],[F Score]]&amp;Table1[[#This Row],[M Score]]</f>
        <v>213</v>
      </c>
      <c r="S81" s="36">
        <f>Table1[[#This Row],[R Score]]+Table1[[#This Row],[F Score]]+Table1[[#This Row],[M Score]]</f>
        <v>6</v>
      </c>
      <c r="T81" s="36" t="str">
        <f>IF(Table1[[#This Row],[RFM Score]]=12,"Best customer",IF(Table1[[#This Row],[RFM Score]]&gt;=8,"Loyal customer",IF(Table1[[#This Row],[RFM Score]]&gt;=6,"At Risk",IF(Table1[[#This Row],[RFM Score]]&gt;=3,"Lost customer", "Others"))))</f>
        <v>At Risk</v>
      </c>
    </row>
    <row r="82" spans="2:20" x14ac:dyDescent="0.25">
      <c r="B82" s="4">
        <v>80</v>
      </c>
      <c r="C82" s="5">
        <v>45270</v>
      </c>
      <c r="D82" s="4" t="s">
        <v>93</v>
      </c>
      <c r="E82" s="4" t="s">
        <v>13</v>
      </c>
      <c r="F82" s="4">
        <v>64</v>
      </c>
      <c r="G82" s="4" t="s">
        <v>14</v>
      </c>
      <c r="H82" s="4">
        <v>2</v>
      </c>
      <c r="I82" s="12">
        <v>30</v>
      </c>
      <c r="J82" s="14">
        <v>60</v>
      </c>
      <c r="K82" s="35">
        <f t="shared" si="1"/>
        <v>45292</v>
      </c>
      <c r="L82" s="37">
        <f>Table1[[#This Row],[Latest Date]]-Table1[[#This Row],[Date]]</f>
        <v>22</v>
      </c>
      <c r="M82" s="37">
        <f>COUNT(Table1[[#This Row],[Date]])</f>
        <v>1</v>
      </c>
      <c r="N82" s="37">
        <f>SUM(Table1[[#This Row],[Total Amount]])</f>
        <v>60</v>
      </c>
      <c r="O82" s="37">
        <f>IF(Table1[[#This Row],[Recency]]&lt;=_xlfn.QUARTILE.INC(L:L,1),4, IF(Table1[[#This Row],[Recency]]&lt;=_xlfn.QUARTILE.INC(L:L,2), 3, IF(Table1[[#This Row],[Recency]]&lt;=_xlfn.QUARTILE.INC(L:L,3), 2, 1)))</f>
        <v>4</v>
      </c>
      <c r="P82" s="37">
        <f>IF(Table1[[#This Row],[Frequency]]&lt;=_xlfn.QUARTILE.INC(M:M,1), 1, IF(Table1[[#This Row],[Frequency]]&lt;=_xlfn.QUARTILE.INC(M:M,2), 2, IF(Table1[[#This Row],[Frequency]]&lt;=_xlfn.QUARTILE.INC(M:M,3), 3, 4)))</f>
        <v>1</v>
      </c>
      <c r="Q82" s="37">
        <f>IF(Table1[[#This Row],[Monetary]]&lt;=_xlfn.QUARTILE.INC(N:N,1),1,IF(Table1[[#This Row],[Monetary]]&lt;=_xlfn.QUARTILE.INC(N:N,2),2,IF(Table1[[#This Row],[Monetary]]&lt;=_xlfn.QUARTILE.INC(N:N,3),3,4)))</f>
        <v>1</v>
      </c>
      <c r="R82" s="42" t="str">
        <f>Table1[[#This Row],[R Score]]&amp;Table1[[#This Row],[F Score]]&amp;Table1[[#This Row],[M Score]]</f>
        <v>411</v>
      </c>
      <c r="S82" s="37">
        <f>Table1[[#This Row],[R Score]]+Table1[[#This Row],[F Score]]+Table1[[#This Row],[M Score]]</f>
        <v>6</v>
      </c>
      <c r="T82" s="37" t="str">
        <f>IF(Table1[[#This Row],[RFM Score]]=12,"Best customer",IF(Table1[[#This Row],[RFM Score]]&gt;=8,"Loyal customer",IF(Table1[[#This Row],[RFM Score]]&gt;=6,"At Risk",IF(Table1[[#This Row],[RFM Score]]&gt;=3,"Lost customer", "Others"))))</f>
        <v>At Risk</v>
      </c>
    </row>
    <row r="83" spans="2:20" x14ac:dyDescent="0.25">
      <c r="B83" s="1">
        <v>81</v>
      </c>
      <c r="C83" s="2">
        <v>45063</v>
      </c>
      <c r="D83" s="1" t="s">
        <v>94</v>
      </c>
      <c r="E83" s="1" t="s">
        <v>10</v>
      </c>
      <c r="F83" s="1">
        <v>40</v>
      </c>
      <c r="G83" s="1" t="s">
        <v>16</v>
      </c>
      <c r="H83" s="1">
        <v>1</v>
      </c>
      <c r="I83" s="11">
        <v>50</v>
      </c>
      <c r="J83" s="13">
        <v>50</v>
      </c>
      <c r="K83" s="34">
        <f t="shared" si="1"/>
        <v>45292</v>
      </c>
      <c r="L83" s="36">
        <f>Table1[[#This Row],[Latest Date]]-Table1[[#This Row],[Date]]</f>
        <v>229</v>
      </c>
      <c r="M83" s="36">
        <f>COUNT(Table1[[#This Row],[Date]])</f>
        <v>1</v>
      </c>
      <c r="N83" s="36">
        <f>SUM(Table1[[#This Row],[Total Amount]])</f>
        <v>50</v>
      </c>
      <c r="O83" s="36">
        <f>IF(Table1[[#This Row],[Recency]]&lt;=_xlfn.QUARTILE.INC(L:L,1),4, IF(Table1[[#This Row],[Recency]]&lt;=_xlfn.QUARTILE.INC(L:L,2), 3, IF(Table1[[#This Row],[Recency]]&lt;=_xlfn.QUARTILE.INC(L:L,3), 2, 1)))</f>
        <v>2</v>
      </c>
      <c r="P83" s="36">
        <f>IF(Table1[[#This Row],[Frequency]]&lt;=_xlfn.QUARTILE.INC(M:M,1), 1, IF(Table1[[#This Row],[Frequency]]&lt;=_xlfn.QUARTILE.INC(M:M,2), 2, IF(Table1[[#This Row],[Frequency]]&lt;=_xlfn.QUARTILE.INC(M:M,3), 3, 4)))</f>
        <v>1</v>
      </c>
      <c r="Q83" s="36">
        <f>IF(Table1[[#This Row],[Monetary]]&lt;=_xlfn.QUARTILE.INC(N:N,1),1,IF(Table1[[#This Row],[Monetary]]&lt;=_xlfn.QUARTILE.INC(N:N,2),2,IF(Table1[[#This Row],[Monetary]]&lt;=_xlfn.QUARTILE.INC(N:N,3),3,4)))</f>
        <v>1</v>
      </c>
      <c r="R83" s="41" t="str">
        <f>Table1[[#This Row],[R Score]]&amp;Table1[[#This Row],[F Score]]&amp;Table1[[#This Row],[M Score]]</f>
        <v>211</v>
      </c>
      <c r="S83" s="36">
        <f>Table1[[#This Row],[R Score]]+Table1[[#This Row],[F Score]]+Table1[[#This Row],[M Score]]</f>
        <v>4</v>
      </c>
      <c r="T83" s="36" t="str">
        <f>IF(Table1[[#This Row],[RFM Score]]=12,"Best customer",IF(Table1[[#This Row],[RFM Score]]&gt;=8,"Loyal customer",IF(Table1[[#This Row],[RFM Score]]&gt;=6,"At Risk",IF(Table1[[#This Row],[RFM Score]]&gt;=3,"Lost customer", "Others"))))</f>
        <v>Lost customer</v>
      </c>
    </row>
    <row r="84" spans="2:20" x14ac:dyDescent="0.25">
      <c r="B84" s="4">
        <v>82</v>
      </c>
      <c r="C84" s="5">
        <v>45286</v>
      </c>
      <c r="D84" s="4" t="s">
        <v>95</v>
      </c>
      <c r="E84" s="4" t="s">
        <v>13</v>
      </c>
      <c r="F84" s="4">
        <v>32</v>
      </c>
      <c r="G84" s="4" t="s">
        <v>11</v>
      </c>
      <c r="H84" s="4">
        <v>4</v>
      </c>
      <c r="I84" s="12">
        <v>50</v>
      </c>
      <c r="J84" s="14">
        <v>200</v>
      </c>
      <c r="K84" s="35">
        <f t="shared" si="1"/>
        <v>45292</v>
      </c>
      <c r="L84" s="37">
        <f>Table1[[#This Row],[Latest Date]]-Table1[[#This Row],[Date]]</f>
        <v>6</v>
      </c>
      <c r="M84" s="37">
        <f>COUNT(Table1[[#This Row],[Date]])</f>
        <v>1</v>
      </c>
      <c r="N84" s="37">
        <f>SUM(Table1[[#This Row],[Total Amount]])</f>
        <v>200</v>
      </c>
      <c r="O84" s="37">
        <f>IF(Table1[[#This Row],[Recency]]&lt;=_xlfn.QUARTILE.INC(L:L,1),4, IF(Table1[[#This Row],[Recency]]&lt;=_xlfn.QUARTILE.INC(L:L,2), 3, IF(Table1[[#This Row],[Recency]]&lt;=_xlfn.QUARTILE.INC(L:L,3), 2, 1)))</f>
        <v>4</v>
      </c>
      <c r="P84" s="37">
        <f>IF(Table1[[#This Row],[Frequency]]&lt;=_xlfn.QUARTILE.INC(M:M,1), 1, IF(Table1[[#This Row],[Frequency]]&lt;=_xlfn.QUARTILE.INC(M:M,2), 2, IF(Table1[[#This Row],[Frequency]]&lt;=_xlfn.QUARTILE.INC(M:M,3), 3, 4)))</f>
        <v>1</v>
      </c>
      <c r="Q84" s="37">
        <f>IF(Table1[[#This Row],[Monetary]]&lt;=_xlfn.QUARTILE.INC(N:N,1),1,IF(Table1[[#This Row],[Monetary]]&lt;=_xlfn.QUARTILE.INC(N:N,2),2,IF(Table1[[#This Row],[Monetary]]&lt;=_xlfn.QUARTILE.INC(N:N,3),3,4)))</f>
        <v>3</v>
      </c>
      <c r="R84" s="42" t="str">
        <f>Table1[[#This Row],[R Score]]&amp;Table1[[#This Row],[F Score]]&amp;Table1[[#This Row],[M Score]]</f>
        <v>413</v>
      </c>
      <c r="S84" s="37">
        <f>Table1[[#This Row],[R Score]]+Table1[[#This Row],[F Score]]+Table1[[#This Row],[M Score]]</f>
        <v>8</v>
      </c>
      <c r="T84" s="37" t="str">
        <f>IF(Table1[[#This Row],[RFM Score]]=12,"Best customer",IF(Table1[[#This Row],[RFM Score]]&gt;=8,"Loyal customer",IF(Table1[[#This Row],[RFM Score]]&gt;=6,"At Risk",IF(Table1[[#This Row],[RFM Score]]&gt;=3,"Lost customer", "Others"))))</f>
        <v>Loyal customer</v>
      </c>
    </row>
    <row r="85" spans="2:20" x14ac:dyDescent="0.25">
      <c r="B85" s="1">
        <v>83</v>
      </c>
      <c r="C85" s="2">
        <v>45276</v>
      </c>
      <c r="D85" s="1" t="s">
        <v>96</v>
      </c>
      <c r="E85" s="1" t="s">
        <v>10</v>
      </c>
      <c r="F85" s="1">
        <v>54</v>
      </c>
      <c r="G85" s="1" t="s">
        <v>16</v>
      </c>
      <c r="H85" s="1">
        <v>2</v>
      </c>
      <c r="I85" s="11">
        <v>50</v>
      </c>
      <c r="J85" s="13">
        <v>100</v>
      </c>
      <c r="K85" s="34">
        <f t="shared" si="1"/>
        <v>45292</v>
      </c>
      <c r="L85" s="36">
        <f>Table1[[#This Row],[Latest Date]]-Table1[[#This Row],[Date]]</f>
        <v>16</v>
      </c>
      <c r="M85" s="36">
        <f>COUNT(Table1[[#This Row],[Date]])</f>
        <v>1</v>
      </c>
      <c r="N85" s="36">
        <f>SUM(Table1[[#This Row],[Total Amount]])</f>
        <v>100</v>
      </c>
      <c r="O85" s="36">
        <f>IF(Table1[[#This Row],[Recency]]&lt;=_xlfn.QUARTILE.INC(L:L,1),4, IF(Table1[[#This Row],[Recency]]&lt;=_xlfn.QUARTILE.INC(L:L,2), 3, IF(Table1[[#This Row],[Recency]]&lt;=_xlfn.QUARTILE.INC(L:L,3), 2, 1)))</f>
        <v>4</v>
      </c>
      <c r="P85" s="36">
        <f>IF(Table1[[#This Row],[Frequency]]&lt;=_xlfn.QUARTILE.INC(M:M,1), 1, IF(Table1[[#This Row],[Frequency]]&lt;=_xlfn.QUARTILE.INC(M:M,2), 2, IF(Table1[[#This Row],[Frequency]]&lt;=_xlfn.QUARTILE.INC(M:M,3), 3, 4)))</f>
        <v>1</v>
      </c>
      <c r="Q85" s="36">
        <f>IF(Table1[[#This Row],[Monetary]]&lt;=_xlfn.QUARTILE.INC(N:N,1),1,IF(Table1[[#This Row],[Monetary]]&lt;=_xlfn.QUARTILE.INC(N:N,2),2,IF(Table1[[#This Row],[Monetary]]&lt;=_xlfn.QUARTILE.INC(N:N,3),3,4)))</f>
        <v>2</v>
      </c>
      <c r="R85" s="41" t="str">
        <f>Table1[[#This Row],[R Score]]&amp;Table1[[#This Row],[F Score]]&amp;Table1[[#This Row],[M Score]]</f>
        <v>412</v>
      </c>
      <c r="S85" s="36">
        <f>Table1[[#This Row],[R Score]]+Table1[[#This Row],[F Score]]+Table1[[#This Row],[M Score]]</f>
        <v>7</v>
      </c>
      <c r="T85" s="36" t="str">
        <f>IF(Table1[[#This Row],[RFM Score]]=12,"Best customer",IF(Table1[[#This Row],[RFM Score]]&gt;=8,"Loyal customer",IF(Table1[[#This Row],[RFM Score]]&gt;=6,"At Risk",IF(Table1[[#This Row],[RFM Score]]&gt;=3,"Lost customer", "Others"))))</f>
        <v>At Risk</v>
      </c>
    </row>
    <row r="86" spans="2:20" x14ac:dyDescent="0.25">
      <c r="B86" s="4">
        <v>84</v>
      </c>
      <c r="C86" s="5">
        <v>45258</v>
      </c>
      <c r="D86" s="4" t="s">
        <v>97</v>
      </c>
      <c r="E86" s="4" t="s">
        <v>13</v>
      </c>
      <c r="F86" s="4">
        <v>38</v>
      </c>
      <c r="G86" s="4" t="s">
        <v>16</v>
      </c>
      <c r="H86" s="4">
        <v>3</v>
      </c>
      <c r="I86" s="12">
        <v>30</v>
      </c>
      <c r="J86" s="14">
        <v>90</v>
      </c>
      <c r="K86" s="35">
        <f t="shared" si="1"/>
        <v>45292</v>
      </c>
      <c r="L86" s="37">
        <f>Table1[[#This Row],[Latest Date]]-Table1[[#This Row],[Date]]</f>
        <v>34</v>
      </c>
      <c r="M86" s="37">
        <f>COUNT(Table1[[#This Row],[Date]])</f>
        <v>1</v>
      </c>
      <c r="N86" s="37">
        <f>SUM(Table1[[#This Row],[Total Amount]])</f>
        <v>90</v>
      </c>
      <c r="O86" s="37">
        <f>IF(Table1[[#This Row],[Recency]]&lt;=_xlfn.QUARTILE.INC(L:L,1),4, IF(Table1[[#This Row],[Recency]]&lt;=_xlfn.QUARTILE.INC(L:L,2), 3, IF(Table1[[#This Row],[Recency]]&lt;=_xlfn.QUARTILE.INC(L:L,3), 2, 1)))</f>
        <v>4</v>
      </c>
      <c r="P86" s="37">
        <f>IF(Table1[[#This Row],[Frequency]]&lt;=_xlfn.QUARTILE.INC(M:M,1), 1, IF(Table1[[#This Row],[Frequency]]&lt;=_xlfn.QUARTILE.INC(M:M,2), 2, IF(Table1[[#This Row],[Frequency]]&lt;=_xlfn.QUARTILE.INC(M:M,3), 3, 4)))</f>
        <v>1</v>
      </c>
      <c r="Q86" s="37">
        <f>IF(Table1[[#This Row],[Monetary]]&lt;=_xlfn.QUARTILE.INC(N:N,1),1,IF(Table1[[#This Row],[Monetary]]&lt;=_xlfn.QUARTILE.INC(N:N,2),2,IF(Table1[[#This Row],[Monetary]]&lt;=_xlfn.QUARTILE.INC(N:N,3),3,4)))</f>
        <v>2</v>
      </c>
      <c r="R86" s="42" t="str">
        <f>Table1[[#This Row],[R Score]]&amp;Table1[[#This Row],[F Score]]&amp;Table1[[#This Row],[M Score]]</f>
        <v>412</v>
      </c>
      <c r="S86" s="37">
        <f>Table1[[#This Row],[R Score]]+Table1[[#This Row],[F Score]]+Table1[[#This Row],[M Score]]</f>
        <v>7</v>
      </c>
      <c r="T86" s="37" t="str">
        <f>IF(Table1[[#This Row],[RFM Score]]=12,"Best customer",IF(Table1[[#This Row],[RFM Score]]&gt;=8,"Loyal customer",IF(Table1[[#This Row],[RFM Score]]&gt;=6,"At Risk",IF(Table1[[#This Row],[RFM Score]]&gt;=3,"Lost customer", "Others"))))</f>
        <v>At Risk</v>
      </c>
    </row>
    <row r="87" spans="2:20" x14ac:dyDescent="0.25">
      <c r="B87" s="1">
        <v>85</v>
      </c>
      <c r="C87" s="2">
        <v>44963</v>
      </c>
      <c r="D87" s="1" t="s">
        <v>98</v>
      </c>
      <c r="E87" s="1" t="s">
        <v>10</v>
      </c>
      <c r="F87" s="1">
        <v>31</v>
      </c>
      <c r="G87" s="1" t="s">
        <v>14</v>
      </c>
      <c r="H87" s="1">
        <v>3</v>
      </c>
      <c r="I87" s="11">
        <v>50</v>
      </c>
      <c r="J87" s="13">
        <v>150</v>
      </c>
      <c r="K87" s="34">
        <f t="shared" si="1"/>
        <v>45292</v>
      </c>
      <c r="L87" s="36">
        <f>Table1[[#This Row],[Latest Date]]-Table1[[#This Row],[Date]]</f>
        <v>329</v>
      </c>
      <c r="M87" s="36">
        <f>COUNT(Table1[[#This Row],[Date]])</f>
        <v>1</v>
      </c>
      <c r="N87" s="36">
        <f>SUM(Table1[[#This Row],[Total Amount]])</f>
        <v>150</v>
      </c>
      <c r="O87" s="36">
        <f>IF(Table1[[#This Row],[Recency]]&lt;=_xlfn.QUARTILE.INC(L:L,1),4, IF(Table1[[#This Row],[Recency]]&lt;=_xlfn.QUARTILE.INC(L:L,2), 3, IF(Table1[[#This Row],[Recency]]&lt;=_xlfn.QUARTILE.INC(L:L,3), 2, 1)))</f>
        <v>1</v>
      </c>
      <c r="P87" s="36">
        <f>IF(Table1[[#This Row],[Frequency]]&lt;=_xlfn.QUARTILE.INC(M:M,1), 1, IF(Table1[[#This Row],[Frequency]]&lt;=_xlfn.QUARTILE.INC(M:M,2), 2, IF(Table1[[#This Row],[Frequency]]&lt;=_xlfn.QUARTILE.INC(M:M,3), 3, 4)))</f>
        <v>1</v>
      </c>
      <c r="Q87" s="36">
        <f>IF(Table1[[#This Row],[Monetary]]&lt;=_xlfn.QUARTILE.INC(N:N,1),1,IF(Table1[[#This Row],[Monetary]]&lt;=_xlfn.QUARTILE.INC(N:N,2),2,IF(Table1[[#This Row],[Monetary]]&lt;=_xlfn.QUARTILE.INC(N:N,3),3,4)))</f>
        <v>3</v>
      </c>
      <c r="R87" s="41" t="str">
        <f>Table1[[#This Row],[R Score]]&amp;Table1[[#This Row],[F Score]]&amp;Table1[[#This Row],[M Score]]</f>
        <v>113</v>
      </c>
      <c r="S87" s="36">
        <f>Table1[[#This Row],[R Score]]+Table1[[#This Row],[F Score]]+Table1[[#This Row],[M Score]]</f>
        <v>5</v>
      </c>
      <c r="T87" s="36" t="str">
        <f>IF(Table1[[#This Row],[RFM Score]]=12,"Best customer",IF(Table1[[#This Row],[RFM Score]]&gt;=8,"Loyal customer",IF(Table1[[#This Row],[RFM Score]]&gt;=6,"At Risk",IF(Table1[[#This Row],[RFM Score]]&gt;=3,"Lost customer", "Others"))))</f>
        <v>Lost customer</v>
      </c>
    </row>
    <row r="88" spans="2:20" x14ac:dyDescent="0.25">
      <c r="B88" s="4">
        <v>86</v>
      </c>
      <c r="C88" s="5">
        <v>45238</v>
      </c>
      <c r="D88" s="4" t="s">
        <v>99</v>
      </c>
      <c r="E88" s="4" t="s">
        <v>10</v>
      </c>
      <c r="F88" s="4">
        <v>19</v>
      </c>
      <c r="G88" s="4" t="s">
        <v>11</v>
      </c>
      <c r="H88" s="4">
        <v>3</v>
      </c>
      <c r="I88" s="12">
        <v>30</v>
      </c>
      <c r="J88" s="14">
        <v>90</v>
      </c>
      <c r="K88" s="35">
        <f t="shared" si="1"/>
        <v>45292</v>
      </c>
      <c r="L88" s="37">
        <f>Table1[[#This Row],[Latest Date]]-Table1[[#This Row],[Date]]</f>
        <v>54</v>
      </c>
      <c r="M88" s="37">
        <f>COUNT(Table1[[#This Row],[Date]])</f>
        <v>1</v>
      </c>
      <c r="N88" s="37">
        <f>SUM(Table1[[#This Row],[Total Amount]])</f>
        <v>90</v>
      </c>
      <c r="O88" s="37">
        <f>IF(Table1[[#This Row],[Recency]]&lt;=_xlfn.QUARTILE.INC(L:L,1),4, IF(Table1[[#This Row],[Recency]]&lt;=_xlfn.QUARTILE.INC(L:L,2), 3, IF(Table1[[#This Row],[Recency]]&lt;=_xlfn.QUARTILE.INC(L:L,3), 2, 1)))</f>
        <v>4</v>
      </c>
      <c r="P88" s="37">
        <f>IF(Table1[[#This Row],[Frequency]]&lt;=_xlfn.QUARTILE.INC(M:M,1), 1, IF(Table1[[#This Row],[Frequency]]&lt;=_xlfn.QUARTILE.INC(M:M,2), 2, IF(Table1[[#This Row],[Frequency]]&lt;=_xlfn.QUARTILE.INC(M:M,3), 3, 4)))</f>
        <v>1</v>
      </c>
      <c r="Q88" s="37">
        <f>IF(Table1[[#This Row],[Monetary]]&lt;=_xlfn.QUARTILE.INC(N:N,1),1,IF(Table1[[#This Row],[Monetary]]&lt;=_xlfn.QUARTILE.INC(N:N,2),2,IF(Table1[[#This Row],[Monetary]]&lt;=_xlfn.QUARTILE.INC(N:N,3),3,4)))</f>
        <v>2</v>
      </c>
      <c r="R88" s="42" t="str">
        <f>Table1[[#This Row],[R Score]]&amp;Table1[[#This Row],[F Score]]&amp;Table1[[#This Row],[M Score]]</f>
        <v>412</v>
      </c>
      <c r="S88" s="37">
        <f>Table1[[#This Row],[R Score]]+Table1[[#This Row],[F Score]]+Table1[[#This Row],[M Score]]</f>
        <v>7</v>
      </c>
      <c r="T88" s="37" t="str">
        <f>IF(Table1[[#This Row],[RFM Score]]=12,"Best customer",IF(Table1[[#This Row],[RFM Score]]&gt;=8,"Loyal customer",IF(Table1[[#This Row],[RFM Score]]&gt;=6,"At Risk",IF(Table1[[#This Row],[RFM Score]]&gt;=3,"Lost customer", "Others"))))</f>
        <v>At Risk</v>
      </c>
    </row>
    <row r="89" spans="2:20" x14ac:dyDescent="0.25">
      <c r="B89" s="1">
        <v>87</v>
      </c>
      <c r="C89" s="2">
        <v>45252</v>
      </c>
      <c r="D89" s="1" t="s">
        <v>100</v>
      </c>
      <c r="E89" s="1" t="s">
        <v>13</v>
      </c>
      <c r="F89" s="1">
        <v>28</v>
      </c>
      <c r="G89" s="1" t="s">
        <v>11</v>
      </c>
      <c r="H89" s="1">
        <v>2</v>
      </c>
      <c r="I89" s="11">
        <v>50</v>
      </c>
      <c r="J89" s="13">
        <v>100</v>
      </c>
      <c r="K89" s="34">
        <f t="shared" si="1"/>
        <v>45292</v>
      </c>
      <c r="L89" s="36">
        <f>Table1[[#This Row],[Latest Date]]-Table1[[#This Row],[Date]]</f>
        <v>40</v>
      </c>
      <c r="M89" s="36">
        <f>COUNT(Table1[[#This Row],[Date]])</f>
        <v>1</v>
      </c>
      <c r="N89" s="36">
        <f>SUM(Table1[[#This Row],[Total Amount]])</f>
        <v>100</v>
      </c>
      <c r="O89" s="36">
        <f>IF(Table1[[#This Row],[Recency]]&lt;=_xlfn.QUARTILE.INC(L:L,1),4, IF(Table1[[#This Row],[Recency]]&lt;=_xlfn.QUARTILE.INC(L:L,2), 3, IF(Table1[[#This Row],[Recency]]&lt;=_xlfn.QUARTILE.INC(L:L,3), 2, 1)))</f>
        <v>4</v>
      </c>
      <c r="P89" s="36">
        <f>IF(Table1[[#This Row],[Frequency]]&lt;=_xlfn.QUARTILE.INC(M:M,1), 1, IF(Table1[[#This Row],[Frequency]]&lt;=_xlfn.QUARTILE.INC(M:M,2), 2, IF(Table1[[#This Row],[Frequency]]&lt;=_xlfn.QUARTILE.INC(M:M,3), 3, 4)))</f>
        <v>1</v>
      </c>
      <c r="Q89" s="36">
        <f>IF(Table1[[#This Row],[Monetary]]&lt;=_xlfn.QUARTILE.INC(N:N,1),1,IF(Table1[[#This Row],[Monetary]]&lt;=_xlfn.QUARTILE.INC(N:N,2),2,IF(Table1[[#This Row],[Monetary]]&lt;=_xlfn.QUARTILE.INC(N:N,3),3,4)))</f>
        <v>2</v>
      </c>
      <c r="R89" s="41" t="str">
        <f>Table1[[#This Row],[R Score]]&amp;Table1[[#This Row],[F Score]]&amp;Table1[[#This Row],[M Score]]</f>
        <v>412</v>
      </c>
      <c r="S89" s="36">
        <f>Table1[[#This Row],[R Score]]+Table1[[#This Row],[F Score]]+Table1[[#This Row],[M Score]]</f>
        <v>7</v>
      </c>
      <c r="T89" s="36" t="str">
        <f>IF(Table1[[#This Row],[RFM Score]]=12,"Best customer",IF(Table1[[#This Row],[RFM Score]]&gt;=8,"Loyal customer",IF(Table1[[#This Row],[RFM Score]]&gt;=6,"At Risk",IF(Table1[[#This Row],[RFM Score]]&gt;=3,"Lost customer", "Others"))))</f>
        <v>At Risk</v>
      </c>
    </row>
    <row r="90" spans="2:20" x14ac:dyDescent="0.25">
      <c r="B90" s="4">
        <v>88</v>
      </c>
      <c r="C90" s="5">
        <v>45014</v>
      </c>
      <c r="D90" s="4" t="s">
        <v>101</v>
      </c>
      <c r="E90" s="4" t="s">
        <v>10</v>
      </c>
      <c r="F90" s="4">
        <v>56</v>
      </c>
      <c r="G90" s="4" t="s">
        <v>14</v>
      </c>
      <c r="H90" s="4">
        <v>1</v>
      </c>
      <c r="I90" s="12">
        <v>500</v>
      </c>
      <c r="J90" s="14">
        <v>500</v>
      </c>
      <c r="K90" s="35">
        <f t="shared" si="1"/>
        <v>45292</v>
      </c>
      <c r="L90" s="37">
        <f>Table1[[#This Row],[Latest Date]]-Table1[[#This Row],[Date]]</f>
        <v>278</v>
      </c>
      <c r="M90" s="37">
        <f>COUNT(Table1[[#This Row],[Date]])</f>
        <v>1</v>
      </c>
      <c r="N90" s="37">
        <f>SUM(Table1[[#This Row],[Total Amount]])</f>
        <v>500</v>
      </c>
      <c r="O90" s="37">
        <f>IF(Table1[[#This Row],[Recency]]&lt;=_xlfn.QUARTILE.INC(L:L,1),4, IF(Table1[[#This Row],[Recency]]&lt;=_xlfn.QUARTILE.INC(L:L,2), 3, IF(Table1[[#This Row],[Recency]]&lt;=_xlfn.QUARTILE.INC(L:L,3), 2, 1)))</f>
        <v>1</v>
      </c>
      <c r="P90" s="37">
        <f>IF(Table1[[#This Row],[Frequency]]&lt;=_xlfn.QUARTILE.INC(M:M,1), 1, IF(Table1[[#This Row],[Frequency]]&lt;=_xlfn.QUARTILE.INC(M:M,2), 2, IF(Table1[[#This Row],[Frequency]]&lt;=_xlfn.QUARTILE.INC(M:M,3), 3, 4)))</f>
        <v>1</v>
      </c>
      <c r="Q90" s="37">
        <f>IF(Table1[[#This Row],[Monetary]]&lt;=_xlfn.QUARTILE.INC(N:N,1),1,IF(Table1[[#This Row],[Monetary]]&lt;=_xlfn.QUARTILE.INC(N:N,2),2,IF(Table1[[#This Row],[Monetary]]&lt;=_xlfn.QUARTILE.INC(N:N,3),3,4)))</f>
        <v>3</v>
      </c>
      <c r="R90" s="42" t="str">
        <f>Table1[[#This Row],[R Score]]&amp;Table1[[#This Row],[F Score]]&amp;Table1[[#This Row],[M Score]]</f>
        <v>113</v>
      </c>
      <c r="S90" s="37">
        <f>Table1[[#This Row],[R Score]]+Table1[[#This Row],[F Score]]+Table1[[#This Row],[M Score]]</f>
        <v>5</v>
      </c>
      <c r="T90" s="37" t="str">
        <f>IF(Table1[[#This Row],[RFM Score]]=12,"Best customer",IF(Table1[[#This Row],[RFM Score]]&gt;=8,"Loyal customer",IF(Table1[[#This Row],[RFM Score]]&gt;=6,"At Risk",IF(Table1[[#This Row],[RFM Score]]&gt;=3,"Lost customer", "Others"))))</f>
        <v>Lost customer</v>
      </c>
    </row>
    <row r="91" spans="2:20" x14ac:dyDescent="0.25">
      <c r="B91" s="1">
        <v>89</v>
      </c>
      <c r="C91" s="2">
        <v>45200</v>
      </c>
      <c r="D91" s="1" t="s">
        <v>102</v>
      </c>
      <c r="E91" s="1" t="s">
        <v>13</v>
      </c>
      <c r="F91" s="1">
        <v>55</v>
      </c>
      <c r="G91" s="1" t="s">
        <v>16</v>
      </c>
      <c r="H91" s="1">
        <v>4</v>
      </c>
      <c r="I91" s="11">
        <v>500</v>
      </c>
      <c r="J91" s="13">
        <v>2000</v>
      </c>
      <c r="K91" s="34">
        <f t="shared" si="1"/>
        <v>45292</v>
      </c>
      <c r="L91" s="36">
        <f>Table1[[#This Row],[Latest Date]]-Table1[[#This Row],[Date]]</f>
        <v>92</v>
      </c>
      <c r="M91" s="36">
        <f>COUNT(Table1[[#This Row],[Date]])</f>
        <v>1</v>
      </c>
      <c r="N91" s="36">
        <f>SUM(Table1[[#This Row],[Total Amount]])</f>
        <v>2000</v>
      </c>
      <c r="O91" s="36">
        <f>IF(Table1[[#This Row],[Recency]]&lt;=_xlfn.QUARTILE.INC(L:L,1),4, IF(Table1[[#This Row],[Recency]]&lt;=_xlfn.QUARTILE.INC(L:L,2), 3, IF(Table1[[#This Row],[Recency]]&lt;=_xlfn.QUARTILE.INC(L:L,3), 2, 1)))</f>
        <v>3</v>
      </c>
      <c r="P91" s="36">
        <f>IF(Table1[[#This Row],[Frequency]]&lt;=_xlfn.QUARTILE.INC(M:M,1), 1, IF(Table1[[#This Row],[Frequency]]&lt;=_xlfn.QUARTILE.INC(M:M,2), 2, IF(Table1[[#This Row],[Frequency]]&lt;=_xlfn.QUARTILE.INC(M:M,3), 3, 4)))</f>
        <v>1</v>
      </c>
      <c r="Q91" s="36">
        <f>IF(Table1[[#This Row],[Monetary]]&lt;=_xlfn.QUARTILE.INC(N:N,1),1,IF(Table1[[#This Row],[Monetary]]&lt;=_xlfn.QUARTILE.INC(N:N,2),2,IF(Table1[[#This Row],[Monetary]]&lt;=_xlfn.QUARTILE.INC(N:N,3),3,4)))</f>
        <v>4</v>
      </c>
      <c r="R91" s="41" t="str">
        <f>Table1[[#This Row],[R Score]]&amp;Table1[[#This Row],[F Score]]&amp;Table1[[#This Row],[M Score]]</f>
        <v>314</v>
      </c>
      <c r="S91" s="36">
        <f>Table1[[#This Row],[R Score]]+Table1[[#This Row],[F Score]]+Table1[[#This Row],[M Score]]</f>
        <v>8</v>
      </c>
      <c r="T91" s="36" t="str">
        <f>IF(Table1[[#This Row],[RFM Score]]=12,"Best customer",IF(Table1[[#This Row],[RFM Score]]&gt;=8,"Loyal customer",IF(Table1[[#This Row],[RFM Score]]&gt;=6,"At Risk",IF(Table1[[#This Row],[RFM Score]]&gt;=3,"Lost customer", "Others"))))</f>
        <v>Loyal customer</v>
      </c>
    </row>
    <row r="92" spans="2:20" x14ac:dyDescent="0.25">
      <c r="B92" s="4">
        <v>90</v>
      </c>
      <c r="C92" s="5">
        <v>45052</v>
      </c>
      <c r="D92" s="4" t="s">
        <v>103</v>
      </c>
      <c r="E92" s="4" t="s">
        <v>13</v>
      </c>
      <c r="F92" s="4">
        <v>51</v>
      </c>
      <c r="G92" s="4" t="s">
        <v>16</v>
      </c>
      <c r="H92" s="4">
        <v>1</v>
      </c>
      <c r="I92" s="12">
        <v>30</v>
      </c>
      <c r="J92" s="14">
        <v>30</v>
      </c>
      <c r="K92" s="35">
        <f t="shared" si="1"/>
        <v>45292</v>
      </c>
      <c r="L92" s="37">
        <f>Table1[[#This Row],[Latest Date]]-Table1[[#This Row],[Date]]</f>
        <v>240</v>
      </c>
      <c r="M92" s="37">
        <f>COUNT(Table1[[#This Row],[Date]])</f>
        <v>1</v>
      </c>
      <c r="N92" s="37">
        <f>SUM(Table1[[#This Row],[Total Amount]])</f>
        <v>30</v>
      </c>
      <c r="O92" s="37">
        <f>IF(Table1[[#This Row],[Recency]]&lt;=_xlfn.QUARTILE.INC(L:L,1),4, IF(Table1[[#This Row],[Recency]]&lt;=_xlfn.QUARTILE.INC(L:L,2), 3, IF(Table1[[#This Row],[Recency]]&lt;=_xlfn.QUARTILE.INC(L:L,3), 2, 1)))</f>
        <v>2</v>
      </c>
      <c r="P92" s="37">
        <f>IF(Table1[[#This Row],[Frequency]]&lt;=_xlfn.QUARTILE.INC(M:M,1), 1, IF(Table1[[#This Row],[Frequency]]&lt;=_xlfn.QUARTILE.INC(M:M,2), 2, IF(Table1[[#This Row],[Frequency]]&lt;=_xlfn.QUARTILE.INC(M:M,3), 3, 4)))</f>
        <v>1</v>
      </c>
      <c r="Q92" s="37">
        <f>IF(Table1[[#This Row],[Monetary]]&lt;=_xlfn.QUARTILE.INC(N:N,1),1,IF(Table1[[#This Row],[Monetary]]&lt;=_xlfn.QUARTILE.INC(N:N,2),2,IF(Table1[[#This Row],[Monetary]]&lt;=_xlfn.QUARTILE.INC(N:N,3),3,4)))</f>
        <v>1</v>
      </c>
      <c r="R92" s="42" t="str">
        <f>Table1[[#This Row],[R Score]]&amp;Table1[[#This Row],[F Score]]&amp;Table1[[#This Row],[M Score]]</f>
        <v>211</v>
      </c>
      <c r="S92" s="37">
        <f>Table1[[#This Row],[R Score]]+Table1[[#This Row],[F Score]]+Table1[[#This Row],[M Score]]</f>
        <v>4</v>
      </c>
      <c r="T92" s="37" t="str">
        <f>IF(Table1[[#This Row],[RFM Score]]=12,"Best customer",IF(Table1[[#This Row],[RFM Score]]&gt;=8,"Loyal customer",IF(Table1[[#This Row],[RFM Score]]&gt;=6,"At Risk",IF(Table1[[#This Row],[RFM Score]]&gt;=3,"Lost customer", "Others"))))</f>
        <v>Lost customer</v>
      </c>
    </row>
    <row r="93" spans="2:20" x14ac:dyDescent="0.25">
      <c r="B93" s="1">
        <v>91</v>
      </c>
      <c r="C93" s="2">
        <v>45010</v>
      </c>
      <c r="D93" s="1" t="s">
        <v>104</v>
      </c>
      <c r="E93" s="1" t="s">
        <v>13</v>
      </c>
      <c r="F93" s="1">
        <v>55</v>
      </c>
      <c r="G93" s="1" t="s">
        <v>16</v>
      </c>
      <c r="H93" s="1">
        <v>1</v>
      </c>
      <c r="I93" s="11">
        <v>500</v>
      </c>
      <c r="J93" s="13">
        <v>500</v>
      </c>
      <c r="K93" s="34">
        <f t="shared" si="1"/>
        <v>45292</v>
      </c>
      <c r="L93" s="36">
        <f>Table1[[#This Row],[Latest Date]]-Table1[[#This Row],[Date]]</f>
        <v>282</v>
      </c>
      <c r="M93" s="36">
        <f>COUNT(Table1[[#This Row],[Date]])</f>
        <v>1</v>
      </c>
      <c r="N93" s="36">
        <f>SUM(Table1[[#This Row],[Total Amount]])</f>
        <v>500</v>
      </c>
      <c r="O93" s="36">
        <f>IF(Table1[[#This Row],[Recency]]&lt;=_xlfn.QUARTILE.INC(L:L,1),4, IF(Table1[[#This Row],[Recency]]&lt;=_xlfn.QUARTILE.INC(L:L,2), 3, IF(Table1[[#This Row],[Recency]]&lt;=_xlfn.QUARTILE.INC(L:L,3), 2, 1)))</f>
        <v>1</v>
      </c>
      <c r="P93" s="36">
        <f>IF(Table1[[#This Row],[Frequency]]&lt;=_xlfn.QUARTILE.INC(M:M,1), 1, IF(Table1[[#This Row],[Frequency]]&lt;=_xlfn.QUARTILE.INC(M:M,2), 2, IF(Table1[[#This Row],[Frequency]]&lt;=_xlfn.QUARTILE.INC(M:M,3), 3, 4)))</f>
        <v>1</v>
      </c>
      <c r="Q93" s="36">
        <f>IF(Table1[[#This Row],[Monetary]]&lt;=_xlfn.QUARTILE.INC(N:N,1),1,IF(Table1[[#This Row],[Monetary]]&lt;=_xlfn.QUARTILE.INC(N:N,2),2,IF(Table1[[#This Row],[Monetary]]&lt;=_xlfn.QUARTILE.INC(N:N,3),3,4)))</f>
        <v>3</v>
      </c>
      <c r="R93" s="41" t="str">
        <f>Table1[[#This Row],[R Score]]&amp;Table1[[#This Row],[F Score]]&amp;Table1[[#This Row],[M Score]]</f>
        <v>113</v>
      </c>
      <c r="S93" s="36">
        <f>Table1[[#This Row],[R Score]]+Table1[[#This Row],[F Score]]+Table1[[#This Row],[M Score]]</f>
        <v>5</v>
      </c>
      <c r="T93" s="36" t="str">
        <f>IF(Table1[[#This Row],[RFM Score]]=12,"Best customer",IF(Table1[[#This Row],[RFM Score]]&gt;=8,"Loyal customer",IF(Table1[[#This Row],[RFM Score]]&gt;=6,"At Risk",IF(Table1[[#This Row],[RFM Score]]&gt;=3,"Lost customer", "Others"))))</f>
        <v>Lost customer</v>
      </c>
    </row>
    <row r="94" spans="2:20" x14ac:dyDescent="0.25">
      <c r="B94" s="4">
        <v>92</v>
      </c>
      <c r="C94" s="5">
        <v>45163</v>
      </c>
      <c r="D94" s="4" t="s">
        <v>105</v>
      </c>
      <c r="E94" s="4" t="s">
        <v>13</v>
      </c>
      <c r="F94" s="4">
        <v>51</v>
      </c>
      <c r="G94" s="4" t="s">
        <v>16</v>
      </c>
      <c r="H94" s="4">
        <v>4</v>
      </c>
      <c r="I94" s="12">
        <v>30</v>
      </c>
      <c r="J94" s="14">
        <v>120</v>
      </c>
      <c r="K94" s="35">
        <f t="shared" si="1"/>
        <v>45292</v>
      </c>
      <c r="L94" s="37">
        <f>Table1[[#This Row],[Latest Date]]-Table1[[#This Row],[Date]]</f>
        <v>129</v>
      </c>
      <c r="M94" s="37">
        <f>COUNT(Table1[[#This Row],[Date]])</f>
        <v>1</v>
      </c>
      <c r="N94" s="37">
        <f>SUM(Table1[[#This Row],[Total Amount]])</f>
        <v>120</v>
      </c>
      <c r="O94" s="37">
        <f>IF(Table1[[#This Row],[Recency]]&lt;=_xlfn.QUARTILE.INC(L:L,1),4, IF(Table1[[#This Row],[Recency]]&lt;=_xlfn.QUARTILE.INC(L:L,2), 3, IF(Table1[[#This Row],[Recency]]&lt;=_xlfn.QUARTILE.INC(L:L,3), 2, 1)))</f>
        <v>3</v>
      </c>
      <c r="P94" s="37">
        <f>IF(Table1[[#This Row],[Frequency]]&lt;=_xlfn.QUARTILE.INC(M:M,1), 1, IF(Table1[[#This Row],[Frequency]]&lt;=_xlfn.QUARTILE.INC(M:M,2), 2, IF(Table1[[#This Row],[Frequency]]&lt;=_xlfn.QUARTILE.INC(M:M,3), 3, 4)))</f>
        <v>1</v>
      </c>
      <c r="Q94" s="37">
        <f>IF(Table1[[#This Row],[Monetary]]&lt;=_xlfn.QUARTILE.INC(N:N,1),1,IF(Table1[[#This Row],[Monetary]]&lt;=_xlfn.QUARTILE.INC(N:N,2),2,IF(Table1[[#This Row],[Monetary]]&lt;=_xlfn.QUARTILE.INC(N:N,3),3,4)))</f>
        <v>2</v>
      </c>
      <c r="R94" s="42" t="str">
        <f>Table1[[#This Row],[R Score]]&amp;Table1[[#This Row],[F Score]]&amp;Table1[[#This Row],[M Score]]</f>
        <v>312</v>
      </c>
      <c r="S94" s="37">
        <f>Table1[[#This Row],[R Score]]+Table1[[#This Row],[F Score]]+Table1[[#This Row],[M Score]]</f>
        <v>6</v>
      </c>
      <c r="T94" s="37" t="str">
        <f>IF(Table1[[#This Row],[RFM Score]]=12,"Best customer",IF(Table1[[#This Row],[RFM Score]]&gt;=8,"Loyal customer",IF(Table1[[#This Row],[RFM Score]]&gt;=6,"At Risk",IF(Table1[[#This Row],[RFM Score]]&gt;=3,"Lost customer", "Others"))))</f>
        <v>At Risk</v>
      </c>
    </row>
    <row r="95" spans="2:20" x14ac:dyDescent="0.25">
      <c r="B95" s="1">
        <v>93</v>
      </c>
      <c r="C95" s="2">
        <v>45121</v>
      </c>
      <c r="D95" s="1" t="s">
        <v>106</v>
      </c>
      <c r="E95" s="1" t="s">
        <v>13</v>
      </c>
      <c r="F95" s="1">
        <v>35</v>
      </c>
      <c r="G95" s="1" t="s">
        <v>11</v>
      </c>
      <c r="H95" s="1">
        <v>4</v>
      </c>
      <c r="I95" s="11">
        <v>500</v>
      </c>
      <c r="J95" s="13">
        <v>2000</v>
      </c>
      <c r="K95" s="34">
        <f t="shared" si="1"/>
        <v>45292</v>
      </c>
      <c r="L95" s="36">
        <f>Table1[[#This Row],[Latest Date]]-Table1[[#This Row],[Date]]</f>
        <v>171</v>
      </c>
      <c r="M95" s="36">
        <f>COUNT(Table1[[#This Row],[Date]])</f>
        <v>1</v>
      </c>
      <c r="N95" s="36">
        <f>SUM(Table1[[#This Row],[Total Amount]])</f>
        <v>2000</v>
      </c>
      <c r="O95" s="36">
        <f>IF(Table1[[#This Row],[Recency]]&lt;=_xlfn.QUARTILE.INC(L:L,1),4, IF(Table1[[#This Row],[Recency]]&lt;=_xlfn.QUARTILE.INC(L:L,2), 3, IF(Table1[[#This Row],[Recency]]&lt;=_xlfn.QUARTILE.INC(L:L,3), 2, 1)))</f>
        <v>3</v>
      </c>
      <c r="P95" s="36">
        <f>IF(Table1[[#This Row],[Frequency]]&lt;=_xlfn.QUARTILE.INC(M:M,1), 1, IF(Table1[[#This Row],[Frequency]]&lt;=_xlfn.QUARTILE.INC(M:M,2), 2, IF(Table1[[#This Row],[Frequency]]&lt;=_xlfn.QUARTILE.INC(M:M,3), 3, 4)))</f>
        <v>1</v>
      </c>
      <c r="Q95" s="36">
        <f>IF(Table1[[#This Row],[Monetary]]&lt;=_xlfn.QUARTILE.INC(N:N,1),1,IF(Table1[[#This Row],[Monetary]]&lt;=_xlfn.QUARTILE.INC(N:N,2),2,IF(Table1[[#This Row],[Monetary]]&lt;=_xlfn.QUARTILE.INC(N:N,3),3,4)))</f>
        <v>4</v>
      </c>
      <c r="R95" s="41" t="str">
        <f>Table1[[#This Row],[R Score]]&amp;Table1[[#This Row],[F Score]]&amp;Table1[[#This Row],[M Score]]</f>
        <v>314</v>
      </c>
      <c r="S95" s="36">
        <f>Table1[[#This Row],[R Score]]+Table1[[#This Row],[F Score]]+Table1[[#This Row],[M Score]]</f>
        <v>8</v>
      </c>
      <c r="T95" s="36" t="str">
        <f>IF(Table1[[#This Row],[RFM Score]]=12,"Best customer",IF(Table1[[#This Row],[RFM Score]]&gt;=8,"Loyal customer",IF(Table1[[#This Row],[RFM Score]]&gt;=6,"At Risk",IF(Table1[[#This Row],[RFM Score]]&gt;=3,"Lost customer", "Others"))))</f>
        <v>Loyal customer</v>
      </c>
    </row>
    <row r="96" spans="2:20" x14ac:dyDescent="0.25">
      <c r="B96" s="4">
        <v>94</v>
      </c>
      <c r="C96" s="5">
        <v>45065</v>
      </c>
      <c r="D96" s="4" t="s">
        <v>107</v>
      </c>
      <c r="E96" s="4" t="s">
        <v>13</v>
      </c>
      <c r="F96" s="4">
        <v>47</v>
      </c>
      <c r="G96" s="4" t="s">
        <v>11</v>
      </c>
      <c r="H96" s="4">
        <v>2</v>
      </c>
      <c r="I96" s="12">
        <v>500</v>
      </c>
      <c r="J96" s="14">
        <v>1000</v>
      </c>
      <c r="K96" s="35">
        <f t="shared" si="1"/>
        <v>45292</v>
      </c>
      <c r="L96" s="37">
        <f>Table1[[#This Row],[Latest Date]]-Table1[[#This Row],[Date]]</f>
        <v>227</v>
      </c>
      <c r="M96" s="37">
        <f>COUNT(Table1[[#This Row],[Date]])</f>
        <v>1</v>
      </c>
      <c r="N96" s="37">
        <f>SUM(Table1[[#This Row],[Total Amount]])</f>
        <v>1000</v>
      </c>
      <c r="O96" s="37">
        <f>IF(Table1[[#This Row],[Recency]]&lt;=_xlfn.QUARTILE.INC(L:L,1),4, IF(Table1[[#This Row],[Recency]]&lt;=_xlfn.QUARTILE.INC(L:L,2), 3, IF(Table1[[#This Row],[Recency]]&lt;=_xlfn.QUARTILE.INC(L:L,3), 2, 1)))</f>
        <v>2</v>
      </c>
      <c r="P96" s="37">
        <f>IF(Table1[[#This Row],[Frequency]]&lt;=_xlfn.QUARTILE.INC(M:M,1), 1, IF(Table1[[#This Row],[Frequency]]&lt;=_xlfn.QUARTILE.INC(M:M,2), 2, IF(Table1[[#This Row],[Frequency]]&lt;=_xlfn.QUARTILE.INC(M:M,3), 3, 4)))</f>
        <v>1</v>
      </c>
      <c r="Q96" s="37">
        <f>IF(Table1[[#This Row],[Monetary]]&lt;=_xlfn.QUARTILE.INC(N:N,1),1,IF(Table1[[#This Row],[Monetary]]&lt;=_xlfn.QUARTILE.INC(N:N,2),2,IF(Table1[[#This Row],[Monetary]]&lt;=_xlfn.QUARTILE.INC(N:N,3),3,4)))</f>
        <v>4</v>
      </c>
      <c r="R96" s="42" t="str">
        <f>Table1[[#This Row],[R Score]]&amp;Table1[[#This Row],[F Score]]&amp;Table1[[#This Row],[M Score]]</f>
        <v>214</v>
      </c>
      <c r="S96" s="37">
        <f>Table1[[#This Row],[R Score]]+Table1[[#This Row],[F Score]]+Table1[[#This Row],[M Score]]</f>
        <v>7</v>
      </c>
      <c r="T96" s="37" t="str">
        <f>IF(Table1[[#This Row],[RFM Score]]=12,"Best customer",IF(Table1[[#This Row],[RFM Score]]&gt;=8,"Loyal customer",IF(Table1[[#This Row],[RFM Score]]&gt;=6,"At Risk",IF(Table1[[#This Row],[RFM Score]]&gt;=3,"Lost customer", "Others"))))</f>
        <v>At Risk</v>
      </c>
    </row>
    <row r="97" spans="2:20" x14ac:dyDescent="0.25">
      <c r="B97" s="1">
        <v>95</v>
      </c>
      <c r="C97" s="2">
        <v>45254</v>
      </c>
      <c r="D97" s="1" t="s">
        <v>108</v>
      </c>
      <c r="E97" s="1" t="s">
        <v>13</v>
      </c>
      <c r="F97" s="1">
        <v>32</v>
      </c>
      <c r="G97" s="1" t="s">
        <v>14</v>
      </c>
      <c r="H97" s="1">
        <v>2</v>
      </c>
      <c r="I97" s="11">
        <v>30</v>
      </c>
      <c r="J97" s="13">
        <v>60</v>
      </c>
      <c r="K97" s="34">
        <f t="shared" si="1"/>
        <v>45292</v>
      </c>
      <c r="L97" s="36">
        <f>Table1[[#This Row],[Latest Date]]-Table1[[#This Row],[Date]]</f>
        <v>38</v>
      </c>
      <c r="M97" s="36">
        <f>COUNT(Table1[[#This Row],[Date]])</f>
        <v>1</v>
      </c>
      <c r="N97" s="36">
        <f>SUM(Table1[[#This Row],[Total Amount]])</f>
        <v>60</v>
      </c>
      <c r="O97" s="36">
        <f>IF(Table1[[#This Row],[Recency]]&lt;=_xlfn.QUARTILE.INC(L:L,1),4, IF(Table1[[#This Row],[Recency]]&lt;=_xlfn.QUARTILE.INC(L:L,2), 3, IF(Table1[[#This Row],[Recency]]&lt;=_xlfn.QUARTILE.INC(L:L,3), 2, 1)))</f>
        <v>4</v>
      </c>
      <c r="P97" s="36">
        <f>IF(Table1[[#This Row],[Frequency]]&lt;=_xlfn.QUARTILE.INC(M:M,1), 1, IF(Table1[[#This Row],[Frequency]]&lt;=_xlfn.QUARTILE.INC(M:M,2), 2, IF(Table1[[#This Row],[Frequency]]&lt;=_xlfn.QUARTILE.INC(M:M,3), 3, 4)))</f>
        <v>1</v>
      </c>
      <c r="Q97" s="36">
        <f>IF(Table1[[#This Row],[Monetary]]&lt;=_xlfn.QUARTILE.INC(N:N,1),1,IF(Table1[[#This Row],[Monetary]]&lt;=_xlfn.QUARTILE.INC(N:N,2),2,IF(Table1[[#This Row],[Monetary]]&lt;=_xlfn.QUARTILE.INC(N:N,3),3,4)))</f>
        <v>1</v>
      </c>
      <c r="R97" s="41" t="str">
        <f>Table1[[#This Row],[R Score]]&amp;Table1[[#This Row],[F Score]]&amp;Table1[[#This Row],[M Score]]</f>
        <v>411</v>
      </c>
      <c r="S97" s="36">
        <f>Table1[[#This Row],[R Score]]+Table1[[#This Row],[F Score]]+Table1[[#This Row],[M Score]]</f>
        <v>6</v>
      </c>
      <c r="T97" s="36" t="str">
        <f>IF(Table1[[#This Row],[RFM Score]]=12,"Best customer",IF(Table1[[#This Row],[RFM Score]]&gt;=8,"Loyal customer",IF(Table1[[#This Row],[RFM Score]]&gt;=6,"At Risk",IF(Table1[[#This Row],[RFM Score]]&gt;=3,"Lost customer", "Others"))))</f>
        <v>At Risk</v>
      </c>
    </row>
    <row r="98" spans="2:20" x14ac:dyDescent="0.25">
      <c r="B98" s="4">
        <v>96</v>
      </c>
      <c r="C98" s="5">
        <v>45279</v>
      </c>
      <c r="D98" s="4" t="s">
        <v>109</v>
      </c>
      <c r="E98" s="4" t="s">
        <v>13</v>
      </c>
      <c r="F98" s="4">
        <v>44</v>
      </c>
      <c r="G98" s="4" t="s">
        <v>14</v>
      </c>
      <c r="H98" s="4">
        <v>2</v>
      </c>
      <c r="I98" s="12">
        <v>300</v>
      </c>
      <c r="J98" s="14">
        <v>600</v>
      </c>
      <c r="K98" s="35">
        <f t="shared" si="1"/>
        <v>45292</v>
      </c>
      <c r="L98" s="37">
        <f>Table1[[#This Row],[Latest Date]]-Table1[[#This Row],[Date]]</f>
        <v>13</v>
      </c>
      <c r="M98" s="37">
        <f>COUNT(Table1[[#This Row],[Date]])</f>
        <v>1</v>
      </c>
      <c r="N98" s="37">
        <f>SUM(Table1[[#This Row],[Total Amount]])</f>
        <v>600</v>
      </c>
      <c r="O98" s="37">
        <f>IF(Table1[[#This Row],[Recency]]&lt;=_xlfn.QUARTILE.INC(L:L,1),4, IF(Table1[[#This Row],[Recency]]&lt;=_xlfn.QUARTILE.INC(L:L,2), 3, IF(Table1[[#This Row],[Recency]]&lt;=_xlfn.QUARTILE.INC(L:L,3), 2, 1)))</f>
        <v>4</v>
      </c>
      <c r="P98" s="37">
        <f>IF(Table1[[#This Row],[Frequency]]&lt;=_xlfn.QUARTILE.INC(M:M,1), 1, IF(Table1[[#This Row],[Frequency]]&lt;=_xlfn.QUARTILE.INC(M:M,2), 2, IF(Table1[[#This Row],[Frequency]]&lt;=_xlfn.QUARTILE.INC(M:M,3), 3, 4)))</f>
        <v>1</v>
      </c>
      <c r="Q98" s="37">
        <f>IF(Table1[[#This Row],[Monetary]]&lt;=_xlfn.QUARTILE.INC(N:N,1),1,IF(Table1[[#This Row],[Monetary]]&lt;=_xlfn.QUARTILE.INC(N:N,2),2,IF(Table1[[#This Row],[Monetary]]&lt;=_xlfn.QUARTILE.INC(N:N,3),3,4)))</f>
        <v>3</v>
      </c>
      <c r="R98" s="42" t="str">
        <f>Table1[[#This Row],[R Score]]&amp;Table1[[#This Row],[F Score]]&amp;Table1[[#This Row],[M Score]]</f>
        <v>413</v>
      </c>
      <c r="S98" s="37">
        <f>Table1[[#This Row],[R Score]]+Table1[[#This Row],[F Score]]+Table1[[#This Row],[M Score]]</f>
        <v>8</v>
      </c>
      <c r="T98" s="37" t="str">
        <f>IF(Table1[[#This Row],[RFM Score]]=12,"Best customer",IF(Table1[[#This Row],[RFM Score]]&gt;=8,"Loyal customer",IF(Table1[[#This Row],[RFM Score]]&gt;=6,"At Risk",IF(Table1[[#This Row],[RFM Score]]&gt;=3,"Lost customer", "Others"))))</f>
        <v>Loyal customer</v>
      </c>
    </row>
    <row r="99" spans="2:20" x14ac:dyDescent="0.25">
      <c r="B99" s="1">
        <v>97</v>
      </c>
      <c r="C99" s="2">
        <v>45212</v>
      </c>
      <c r="D99" s="1" t="s">
        <v>110</v>
      </c>
      <c r="E99" s="1" t="s">
        <v>13</v>
      </c>
      <c r="F99" s="1">
        <v>51</v>
      </c>
      <c r="G99" s="1" t="s">
        <v>11</v>
      </c>
      <c r="H99" s="1">
        <v>2</v>
      </c>
      <c r="I99" s="11">
        <v>500</v>
      </c>
      <c r="J99" s="13">
        <v>1000</v>
      </c>
      <c r="K99" s="34">
        <f t="shared" si="1"/>
        <v>45292</v>
      </c>
      <c r="L99" s="36">
        <f>Table1[[#This Row],[Latest Date]]-Table1[[#This Row],[Date]]</f>
        <v>80</v>
      </c>
      <c r="M99" s="36">
        <f>COUNT(Table1[[#This Row],[Date]])</f>
        <v>1</v>
      </c>
      <c r="N99" s="36">
        <f>SUM(Table1[[#This Row],[Total Amount]])</f>
        <v>1000</v>
      </c>
      <c r="O99" s="36">
        <f>IF(Table1[[#This Row],[Recency]]&lt;=_xlfn.QUARTILE.INC(L:L,1),4, IF(Table1[[#This Row],[Recency]]&lt;=_xlfn.QUARTILE.INC(L:L,2), 3, IF(Table1[[#This Row],[Recency]]&lt;=_xlfn.QUARTILE.INC(L:L,3), 2, 1)))</f>
        <v>4</v>
      </c>
      <c r="P99" s="36">
        <f>IF(Table1[[#This Row],[Frequency]]&lt;=_xlfn.QUARTILE.INC(M:M,1), 1, IF(Table1[[#This Row],[Frequency]]&lt;=_xlfn.QUARTILE.INC(M:M,2), 2, IF(Table1[[#This Row],[Frequency]]&lt;=_xlfn.QUARTILE.INC(M:M,3), 3, 4)))</f>
        <v>1</v>
      </c>
      <c r="Q99" s="36">
        <f>IF(Table1[[#This Row],[Monetary]]&lt;=_xlfn.QUARTILE.INC(N:N,1),1,IF(Table1[[#This Row],[Monetary]]&lt;=_xlfn.QUARTILE.INC(N:N,2),2,IF(Table1[[#This Row],[Monetary]]&lt;=_xlfn.QUARTILE.INC(N:N,3),3,4)))</f>
        <v>4</v>
      </c>
      <c r="R99" s="41" t="str">
        <f>Table1[[#This Row],[R Score]]&amp;Table1[[#This Row],[F Score]]&amp;Table1[[#This Row],[M Score]]</f>
        <v>414</v>
      </c>
      <c r="S99" s="36">
        <f>Table1[[#This Row],[R Score]]+Table1[[#This Row],[F Score]]+Table1[[#This Row],[M Score]]</f>
        <v>9</v>
      </c>
      <c r="T99" s="36" t="str">
        <f>IF(Table1[[#This Row],[RFM Score]]=12,"Best customer",IF(Table1[[#This Row],[RFM Score]]&gt;=8,"Loyal customer",IF(Table1[[#This Row],[RFM Score]]&gt;=6,"At Risk",IF(Table1[[#This Row],[RFM Score]]&gt;=3,"Lost customer", "Others"))))</f>
        <v>Loyal customer</v>
      </c>
    </row>
    <row r="100" spans="2:20" x14ac:dyDescent="0.25">
      <c r="B100" s="4">
        <v>98</v>
      </c>
      <c r="C100" s="5">
        <v>45039</v>
      </c>
      <c r="D100" s="4" t="s">
        <v>111</v>
      </c>
      <c r="E100" s="4" t="s">
        <v>13</v>
      </c>
      <c r="F100" s="4">
        <v>55</v>
      </c>
      <c r="G100" s="4" t="s">
        <v>11</v>
      </c>
      <c r="H100" s="4">
        <v>2</v>
      </c>
      <c r="I100" s="12">
        <v>50</v>
      </c>
      <c r="J100" s="14">
        <v>100</v>
      </c>
      <c r="K100" s="35">
        <f t="shared" si="1"/>
        <v>45292</v>
      </c>
      <c r="L100" s="37">
        <f>Table1[[#This Row],[Latest Date]]-Table1[[#This Row],[Date]]</f>
        <v>253</v>
      </c>
      <c r="M100" s="37">
        <f>COUNT(Table1[[#This Row],[Date]])</f>
        <v>1</v>
      </c>
      <c r="N100" s="37">
        <f>SUM(Table1[[#This Row],[Total Amount]])</f>
        <v>100</v>
      </c>
      <c r="O100" s="37">
        <f>IF(Table1[[#This Row],[Recency]]&lt;=_xlfn.QUARTILE.INC(L:L,1),4, IF(Table1[[#This Row],[Recency]]&lt;=_xlfn.QUARTILE.INC(L:L,2), 3, IF(Table1[[#This Row],[Recency]]&lt;=_xlfn.QUARTILE.INC(L:L,3), 2, 1)))</f>
        <v>2</v>
      </c>
      <c r="P100" s="37">
        <f>IF(Table1[[#This Row],[Frequency]]&lt;=_xlfn.QUARTILE.INC(M:M,1), 1, IF(Table1[[#This Row],[Frequency]]&lt;=_xlfn.QUARTILE.INC(M:M,2), 2, IF(Table1[[#This Row],[Frequency]]&lt;=_xlfn.QUARTILE.INC(M:M,3), 3, 4)))</f>
        <v>1</v>
      </c>
      <c r="Q100" s="37">
        <f>IF(Table1[[#This Row],[Monetary]]&lt;=_xlfn.QUARTILE.INC(N:N,1),1,IF(Table1[[#This Row],[Monetary]]&lt;=_xlfn.QUARTILE.INC(N:N,2),2,IF(Table1[[#This Row],[Monetary]]&lt;=_xlfn.QUARTILE.INC(N:N,3),3,4)))</f>
        <v>2</v>
      </c>
      <c r="R100" s="42" t="str">
        <f>Table1[[#This Row],[R Score]]&amp;Table1[[#This Row],[F Score]]&amp;Table1[[#This Row],[M Score]]</f>
        <v>212</v>
      </c>
      <c r="S100" s="37">
        <f>Table1[[#This Row],[R Score]]+Table1[[#This Row],[F Score]]+Table1[[#This Row],[M Score]]</f>
        <v>5</v>
      </c>
      <c r="T100" s="37" t="str">
        <f>IF(Table1[[#This Row],[RFM Score]]=12,"Best customer",IF(Table1[[#This Row],[RFM Score]]&gt;=8,"Loyal customer",IF(Table1[[#This Row],[RFM Score]]&gt;=6,"At Risk",IF(Table1[[#This Row],[RFM Score]]&gt;=3,"Lost customer", "Others"))))</f>
        <v>Lost customer</v>
      </c>
    </row>
    <row r="101" spans="2:20" x14ac:dyDescent="0.25">
      <c r="B101" s="1">
        <v>99</v>
      </c>
      <c r="C101" s="2">
        <v>45277</v>
      </c>
      <c r="D101" s="1" t="s">
        <v>112</v>
      </c>
      <c r="E101" s="1" t="s">
        <v>13</v>
      </c>
      <c r="F101" s="1">
        <v>50</v>
      </c>
      <c r="G101" s="1" t="s">
        <v>16</v>
      </c>
      <c r="H101" s="1">
        <v>4</v>
      </c>
      <c r="I101" s="11">
        <v>300</v>
      </c>
      <c r="J101" s="13">
        <v>1200</v>
      </c>
      <c r="K101" s="34">
        <f t="shared" si="1"/>
        <v>45292</v>
      </c>
      <c r="L101" s="36">
        <f>Table1[[#This Row],[Latest Date]]-Table1[[#This Row],[Date]]</f>
        <v>15</v>
      </c>
      <c r="M101" s="36">
        <f>COUNT(Table1[[#This Row],[Date]])</f>
        <v>1</v>
      </c>
      <c r="N101" s="36">
        <f>SUM(Table1[[#This Row],[Total Amount]])</f>
        <v>1200</v>
      </c>
      <c r="O101" s="36">
        <f>IF(Table1[[#This Row],[Recency]]&lt;=_xlfn.QUARTILE.INC(L:L,1),4, IF(Table1[[#This Row],[Recency]]&lt;=_xlfn.QUARTILE.INC(L:L,2), 3, IF(Table1[[#This Row],[Recency]]&lt;=_xlfn.QUARTILE.INC(L:L,3), 2, 1)))</f>
        <v>4</v>
      </c>
      <c r="P101" s="36">
        <f>IF(Table1[[#This Row],[Frequency]]&lt;=_xlfn.QUARTILE.INC(M:M,1), 1, IF(Table1[[#This Row],[Frequency]]&lt;=_xlfn.QUARTILE.INC(M:M,2), 2, IF(Table1[[#This Row],[Frequency]]&lt;=_xlfn.QUARTILE.INC(M:M,3), 3, 4)))</f>
        <v>1</v>
      </c>
      <c r="Q101" s="36">
        <f>IF(Table1[[#This Row],[Monetary]]&lt;=_xlfn.QUARTILE.INC(N:N,1),1,IF(Table1[[#This Row],[Monetary]]&lt;=_xlfn.QUARTILE.INC(N:N,2),2,IF(Table1[[#This Row],[Monetary]]&lt;=_xlfn.QUARTILE.INC(N:N,3),3,4)))</f>
        <v>4</v>
      </c>
      <c r="R101" s="41" t="str">
        <f>Table1[[#This Row],[R Score]]&amp;Table1[[#This Row],[F Score]]&amp;Table1[[#This Row],[M Score]]</f>
        <v>414</v>
      </c>
      <c r="S101" s="36">
        <f>Table1[[#This Row],[R Score]]+Table1[[#This Row],[F Score]]+Table1[[#This Row],[M Score]]</f>
        <v>9</v>
      </c>
      <c r="T101" s="36" t="str">
        <f>IF(Table1[[#This Row],[RFM Score]]=12,"Best customer",IF(Table1[[#This Row],[RFM Score]]&gt;=8,"Loyal customer",IF(Table1[[#This Row],[RFM Score]]&gt;=6,"At Risk",IF(Table1[[#This Row],[RFM Score]]&gt;=3,"Lost customer", "Others"))))</f>
        <v>Loyal customer</v>
      </c>
    </row>
    <row r="102" spans="2:20" x14ac:dyDescent="0.25">
      <c r="B102" s="4">
        <v>100</v>
      </c>
      <c r="C102" s="5">
        <v>45093</v>
      </c>
      <c r="D102" s="4" t="s">
        <v>113</v>
      </c>
      <c r="E102" s="4" t="s">
        <v>10</v>
      </c>
      <c r="F102" s="4">
        <v>41</v>
      </c>
      <c r="G102" s="4" t="s">
        <v>16</v>
      </c>
      <c r="H102" s="4">
        <v>1</v>
      </c>
      <c r="I102" s="12">
        <v>30</v>
      </c>
      <c r="J102" s="14">
        <v>30</v>
      </c>
      <c r="K102" s="35">
        <f t="shared" si="1"/>
        <v>45292</v>
      </c>
      <c r="L102" s="37">
        <f>Table1[[#This Row],[Latest Date]]-Table1[[#This Row],[Date]]</f>
        <v>199</v>
      </c>
      <c r="M102" s="37">
        <f>COUNT(Table1[[#This Row],[Date]])</f>
        <v>1</v>
      </c>
      <c r="N102" s="37">
        <f>SUM(Table1[[#This Row],[Total Amount]])</f>
        <v>30</v>
      </c>
      <c r="O102" s="37">
        <f>IF(Table1[[#This Row],[Recency]]&lt;=_xlfn.QUARTILE.INC(L:L,1),4, IF(Table1[[#This Row],[Recency]]&lt;=_xlfn.QUARTILE.INC(L:L,2), 3, IF(Table1[[#This Row],[Recency]]&lt;=_xlfn.QUARTILE.INC(L:L,3), 2, 1)))</f>
        <v>2</v>
      </c>
      <c r="P102" s="37">
        <f>IF(Table1[[#This Row],[Frequency]]&lt;=_xlfn.QUARTILE.INC(M:M,1), 1, IF(Table1[[#This Row],[Frequency]]&lt;=_xlfn.QUARTILE.INC(M:M,2), 2, IF(Table1[[#This Row],[Frequency]]&lt;=_xlfn.QUARTILE.INC(M:M,3), 3, 4)))</f>
        <v>1</v>
      </c>
      <c r="Q102" s="37">
        <f>IF(Table1[[#This Row],[Monetary]]&lt;=_xlfn.QUARTILE.INC(N:N,1),1,IF(Table1[[#This Row],[Monetary]]&lt;=_xlfn.QUARTILE.INC(N:N,2),2,IF(Table1[[#This Row],[Monetary]]&lt;=_xlfn.QUARTILE.INC(N:N,3),3,4)))</f>
        <v>1</v>
      </c>
      <c r="R102" s="42" t="str">
        <f>Table1[[#This Row],[R Score]]&amp;Table1[[#This Row],[F Score]]&amp;Table1[[#This Row],[M Score]]</f>
        <v>211</v>
      </c>
      <c r="S102" s="37">
        <f>Table1[[#This Row],[R Score]]+Table1[[#This Row],[F Score]]+Table1[[#This Row],[M Score]]</f>
        <v>4</v>
      </c>
      <c r="T102" s="37" t="str">
        <f>IF(Table1[[#This Row],[RFM Score]]=12,"Best customer",IF(Table1[[#This Row],[RFM Score]]&gt;=8,"Loyal customer",IF(Table1[[#This Row],[RFM Score]]&gt;=6,"At Risk",IF(Table1[[#This Row],[RFM Score]]&gt;=3,"Lost customer", "Others"))))</f>
        <v>Lost customer</v>
      </c>
    </row>
    <row r="103" spans="2:20" x14ac:dyDescent="0.25">
      <c r="B103" s="1">
        <v>101</v>
      </c>
      <c r="C103" s="2">
        <v>44955</v>
      </c>
      <c r="D103" s="1" t="s">
        <v>114</v>
      </c>
      <c r="E103" s="1" t="s">
        <v>10</v>
      </c>
      <c r="F103" s="1">
        <v>32</v>
      </c>
      <c r="G103" s="1" t="s">
        <v>14</v>
      </c>
      <c r="H103" s="1">
        <v>2</v>
      </c>
      <c r="I103" s="11">
        <v>300</v>
      </c>
      <c r="J103" s="13">
        <v>600</v>
      </c>
      <c r="K103" s="34">
        <f t="shared" si="1"/>
        <v>45292</v>
      </c>
      <c r="L103" s="36">
        <f>Table1[[#This Row],[Latest Date]]-Table1[[#This Row],[Date]]</f>
        <v>337</v>
      </c>
      <c r="M103" s="36">
        <f>COUNT(Table1[[#This Row],[Date]])</f>
        <v>1</v>
      </c>
      <c r="N103" s="36">
        <f>SUM(Table1[[#This Row],[Total Amount]])</f>
        <v>600</v>
      </c>
      <c r="O103" s="36">
        <f>IF(Table1[[#This Row],[Recency]]&lt;=_xlfn.QUARTILE.INC(L:L,1),4, IF(Table1[[#This Row],[Recency]]&lt;=_xlfn.QUARTILE.INC(L:L,2), 3, IF(Table1[[#This Row],[Recency]]&lt;=_xlfn.QUARTILE.INC(L:L,3), 2, 1)))</f>
        <v>1</v>
      </c>
      <c r="P103" s="36">
        <f>IF(Table1[[#This Row],[Frequency]]&lt;=_xlfn.QUARTILE.INC(M:M,1), 1, IF(Table1[[#This Row],[Frequency]]&lt;=_xlfn.QUARTILE.INC(M:M,2), 2, IF(Table1[[#This Row],[Frequency]]&lt;=_xlfn.QUARTILE.INC(M:M,3), 3, 4)))</f>
        <v>1</v>
      </c>
      <c r="Q103" s="36">
        <f>IF(Table1[[#This Row],[Monetary]]&lt;=_xlfn.QUARTILE.INC(N:N,1),1,IF(Table1[[#This Row],[Monetary]]&lt;=_xlfn.QUARTILE.INC(N:N,2),2,IF(Table1[[#This Row],[Monetary]]&lt;=_xlfn.QUARTILE.INC(N:N,3),3,4)))</f>
        <v>3</v>
      </c>
      <c r="R103" s="41" t="str">
        <f>Table1[[#This Row],[R Score]]&amp;Table1[[#This Row],[F Score]]&amp;Table1[[#This Row],[M Score]]</f>
        <v>113</v>
      </c>
      <c r="S103" s="36">
        <f>Table1[[#This Row],[R Score]]+Table1[[#This Row],[F Score]]+Table1[[#This Row],[M Score]]</f>
        <v>5</v>
      </c>
      <c r="T103" s="36" t="str">
        <f>IF(Table1[[#This Row],[RFM Score]]=12,"Best customer",IF(Table1[[#This Row],[RFM Score]]&gt;=8,"Loyal customer",IF(Table1[[#This Row],[RFM Score]]&gt;=6,"At Risk",IF(Table1[[#This Row],[RFM Score]]&gt;=3,"Lost customer", "Others"))))</f>
        <v>Lost customer</v>
      </c>
    </row>
    <row r="104" spans="2:20" x14ac:dyDescent="0.25">
      <c r="B104" s="4">
        <v>102</v>
      </c>
      <c r="C104" s="5">
        <v>45044</v>
      </c>
      <c r="D104" s="4" t="s">
        <v>115</v>
      </c>
      <c r="E104" s="4" t="s">
        <v>13</v>
      </c>
      <c r="F104" s="4">
        <v>47</v>
      </c>
      <c r="G104" s="4" t="s">
        <v>11</v>
      </c>
      <c r="H104" s="4">
        <v>2</v>
      </c>
      <c r="I104" s="12">
        <v>25</v>
      </c>
      <c r="J104" s="14">
        <v>50</v>
      </c>
      <c r="K104" s="35">
        <f t="shared" si="1"/>
        <v>45292</v>
      </c>
      <c r="L104" s="37">
        <f>Table1[[#This Row],[Latest Date]]-Table1[[#This Row],[Date]]</f>
        <v>248</v>
      </c>
      <c r="M104" s="37">
        <f>COUNT(Table1[[#This Row],[Date]])</f>
        <v>1</v>
      </c>
      <c r="N104" s="37">
        <f>SUM(Table1[[#This Row],[Total Amount]])</f>
        <v>50</v>
      </c>
      <c r="O104" s="37">
        <f>IF(Table1[[#This Row],[Recency]]&lt;=_xlfn.QUARTILE.INC(L:L,1),4, IF(Table1[[#This Row],[Recency]]&lt;=_xlfn.QUARTILE.INC(L:L,2), 3, IF(Table1[[#This Row],[Recency]]&lt;=_xlfn.QUARTILE.INC(L:L,3), 2, 1)))</f>
        <v>2</v>
      </c>
      <c r="P104" s="37">
        <f>IF(Table1[[#This Row],[Frequency]]&lt;=_xlfn.QUARTILE.INC(M:M,1), 1, IF(Table1[[#This Row],[Frequency]]&lt;=_xlfn.QUARTILE.INC(M:M,2), 2, IF(Table1[[#This Row],[Frequency]]&lt;=_xlfn.QUARTILE.INC(M:M,3), 3, 4)))</f>
        <v>1</v>
      </c>
      <c r="Q104" s="37">
        <f>IF(Table1[[#This Row],[Monetary]]&lt;=_xlfn.QUARTILE.INC(N:N,1),1,IF(Table1[[#This Row],[Monetary]]&lt;=_xlfn.QUARTILE.INC(N:N,2),2,IF(Table1[[#This Row],[Monetary]]&lt;=_xlfn.QUARTILE.INC(N:N,3),3,4)))</f>
        <v>1</v>
      </c>
      <c r="R104" s="42" t="str">
        <f>Table1[[#This Row],[R Score]]&amp;Table1[[#This Row],[F Score]]&amp;Table1[[#This Row],[M Score]]</f>
        <v>211</v>
      </c>
      <c r="S104" s="37">
        <f>Table1[[#This Row],[R Score]]+Table1[[#This Row],[F Score]]+Table1[[#This Row],[M Score]]</f>
        <v>4</v>
      </c>
      <c r="T104" s="37" t="str">
        <f>IF(Table1[[#This Row],[RFM Score]]=12,"Best customer",IF(Table1[[#This Row],[RFM Score]]&gt;=8,"Loyal customer",IF(Table1[[#This Row],[RFM Score]]&gt;=6,"At Risk",IF(Table1[[#This Row],[RFM Score]]&gt;=3,"Lost customer", "Others"))))</f>
        <v>Lost customer</v>
      </c>
    </row>
    <row r="105" spans="2:20" x14ac:dyDescent="0.25">
      <c r="B105" s="1">
        <v>103</v>
      </c>
      <c r="C105" s="2">
        <v>44943</v>
      </c>
      <c r="D105" s="1" t="s">
        <v>116</v>
      </c>
      <c r="E105" s="1" t="s">
        <v>13</v>
      </c>
      <c r="F105" s="1">
        <v>59</v>
      </c>
      <c r="G105" s="1" t="s">
        <v>14</v>
      </c>
      <c r="H105" s="1">
        <v>1</v>
      </c>
      <c r="I105" s="11">
        <v>25</v>
      </c>
      <c r="J105" s="13">
        <v>25</v>
      </c>
      <c r="K105" s="34">
        <f t="shared" si="1"/>
        <v>45292</v>
      </c>
      <c r="L105" s="36">
        <f>Table1[[#This Row],[Latest Date]]-Table1[[#This Row],[Date]]</f>
        <v>349</v>
      </c>
      <c r="M105" s="36">
        <f>COUNT(Table1[[#This Row],[Date]])</f>
        <v>1</v>
      </c>
      <c r="N105" s="36">
        <f>SUM(Table1[[#This Row],[Total Amount]])</f>
        <v>25</v>
      </c>
      <c r="O105" s="36">
        <f>IF(Table1[[#This Row],[Recency]]&lt;=_xlfn.QUARTILE.INC(L:L,1),4, IF(Table1[[#This Row],[Recency]]&lt;=_xlfn.QUARTILE.INC(L:L,2), 3, IF(Table1[[#This Row],[Recency]]&lt;=_xlfn.QUARTILE.INC(L:L,3), 2, 1)))</f>
        <v>1</v>
      </c>
      <c r="P105" s="36">
        <f>IF(Table1[[#This Row],[Frequency]]&lt;=_xlfn.QUARTILE.INC(M:M,1), 1, IF(Table1[[#This Row],[Frequency]]&lt;=_xlfn.QUARTILE.INC(M:M,2), 2, IF(Table1[[#This Row],[Frequency]]&lt;=_xlfn.QUARTILE.INC(M:M,3), 3, 4)))</f>
        <v>1</v>
      </c>
      <c r="Q105" s="36">
        <f>IF(Table1[[#This Row],[Monetary]]&lt;=_xlfn.QUARTILE.INC(N:N,1),1,IF(Table1[[#This Row],[Monetary]]&lt;=_xlfn.QUARTILE.INC(N:N,2),2,IF(Table1[[#This Row],[Monetary]]&lt;=_xlfn.QUARTILE.INC(N:N,3),3,4)))</f>
        <v>1</v>
      </c>
      <c r="R105" s="41" t="str">
        <f>Table1[[#This Row],[R Score]]&amp;Table1[[#This Row],[F Score]]&amp;Table1[[#This Row],[M Score]]</f>
        <v>111</v>
      </c>
      <c r="S105" s="36">
        <f>Table1[[#This Row],[R Score]]+Table1[[#This Row],[F Score]]+Table1[[#This Row],[M Score]]</f>
        <v>3</v>
      </c>
      <c r="T105" s="36" t="str">
        <f>IF(Table1[[#This Row],[RFM Score]]=12,"Best customer",IF(Table1[[#This Row],[RFM Score]]&gt;=8,"Loyal customer",IF(Table1[[#This Row],[RFM Score]]&gt;=6,"At Risk",IF(Table1[[#This Row],[RFM Score]]&gt;=3,"Lost customer", "Others"))))</f>
        <v>Lost customer</v>
      </c>
    </row>
    <row r="106" spans="2:20" x14ac:dyDescent="0.25">
      <c r="B106" s="4">
        <v>104</v>
      </c>
      <c r="C106" s="5">
        <v>45088</v>
      </c>
      <c r="D106" s="4" t="s">
        <v>117</v>
      </c>
      <c r="E106" s="4" t="s">
        <v>13</v>
      </c>
      <c r="F106" s="4">
        <v>34</v>
      </c>
      <c r="G106" s="4" t="s">
        <v>11</v>
      </c>
      <c r="H106" s="4">
        <v>2</v>
      </c>
      <c r="I106" s="12">
        <v>500</v>
      </c>
      <c r="J106" s="14">
        <v>1000</v>
      </c>
      <c r="K106" s="35">
        <f t="shared" si="1"/>
        <v>45292</v>
      </c>
      <c r="L106" s="37">
        <f>Table1[[#This Row],[Latest Date]]-Table1[[#This Row],[Date]]</f>
        <v>204</v>
      </c>
      <c r="M106" s="37">
        <f>COUNT(Table1[[#This Row],[Date]])</f>
        <v>1</v>
      </c>
      <c r="N106" s="37">
        <f>SUM(Table1[[#This Row],[Total Amount]])</f>
        <v>1000</v>
      </c>
      <c r="O106" s="37">
        <f>IF(Table1[[#This Row],[Recency]]&lt;=_xlfn.QUARTILE.INC(L:L,1),4, IF(Table1[[#This Row],[Recency]]&lt;=_xlfn.QUARTILE.INC(L:L,2), 3, IF(Table1[[#This Row],[Recency]]&lt;=_xlfn.QUARTILE.INC(L:L,3), 2, 1)))</f>
        <v>2</v>
      </c>
      <c r="P106" s="37">
        <f>IF(Table1[[#This Row],[Frequency]]&lt;=_xlfn.QUARTILE.INC(M:M,1), 1, IF(Table1[[#This Row],[Frequency]]&lt;=_xlfn.QUARTILE.INC(M:M,2), 2, IF(Table1[[#This Row],[Frequency]]&lt;=_xlfn.QUARTILE.INC(M:M,3), 3, 4)))</f>
        <v>1</v>
      </c>
      <c r="Q106" s="37">
        <f>IF(Table1[[#This Row],[Monetary]]&lt;=_xlfn.QUARTILE.INC(N:N,1),1,IF(Table1[[#This Row],[Monetary]]&lt;=_xlfn.QUARTILE.INC(N:N,2),2,IF(Table1[[#This Row],[Monetary]]&lt;=_xlfn.QUARTILE.INC(N:N,3),3,4)))</f>
        <v>4</v>
      </c>
      <c r="R106" s="42" t="str">
        <f>Table1[[#This Row],[R Score]]&amp;Table1[[#This Row],[F Score]]&amp;Table1[[#This Row],[M Score]]</f>
        <v>214</v>
      </c>
      <c r="S106" s="37">
        <f>Table1[[#This Row],[R Score]]+Table1[[#This Row],[F Score]]+Table1[[#This Row],[M Score]]</f>
        <v>7</v>
      </c>
      <c r="T106" s="37" t="str">
        <f>IF(Table1[[#This Row],[RFM Score]]=12,"Best customer",IF(Table1[[#This Row],[RFM Score]]&gt;=8,"Loyal customer",IF(Table1[[#This Row],[RFM Score]]&gt;=6,"At Risk",IF(Table1[[#This Row],[RFM Score]]&gt;=3,"Lost customer", "Others"))))</f>
        <v>At Risk</v>
      </c>
    </row>
    <row r="107" spans="2:20" x14ac:dyDescent="0.25">
      <c r="B107" s="1">
        <v>105</v>
      </c>
      <c r="C107" s="2">
        <v>45132</v>
      </c>
      <c r="D107" s="1" t="s">
        <v>118</v>
      </c>
      <c r="E107" s="1" t="s">
        <v>13</v>
      </c>
      <c r="F107" s="1">
        <v>22</v>
      </c>
      <c r="G107" s="1" t="s">
        <v>16</v>
      </c>
      <c r="H107" s="1">
        <v>1</v>
      </c>
      <c r="I107" s="11">
        <v>500</v>
      </c>
      <c r="J107" s="13">
        <v>500</v>
      </c>
      <c r="K107" s="34">
        <f t="shared" si="1"/>
        <v>45292</v>
      </c>
      <c r="L107" s="36">
        <f>Table1[[#This Row],[Latest Date]]-Table1[[#This Row],[Date]]</f>
        <v>160</v>
      </c>
      <c r="M107" s="36">
        <f>COUNT(Table1[[#This Row],[Date]])</f>
        <v>1</v>
      </c>
      <c r="N107" s="36">
        <f>SUM(Table1[[#This Row],[Total Amount]])</f>
        <v>500</v>
      </c>
      <c r="O107" s="36">
        <f>IF(Table1[[#This Row],[Recency]]&lt;=_xlfn.QUARTILE.INC(L:L,1),4, IF(Table1[[#This Row],[Recency]]&lt;=_xlfn.QUARTILE.INC(L:L,2), 3, IF(Table1[[#This Row],[Recency]]&lt;=_xlfn.QUARTILE.INC(L:L,3), 2, 1)))</f>
        <v>3</v>
      </c>
      <c r="P107" s="36">
        <f>IF(Table1[[#This Row],[Frequency]]&lt;=_xlfn.QUARTILE.INC(M:M,1), 1, IF(Table1[[#This Row],[Frequency]]&lt;=_xlfn.QUARTILE.INC(M:M,2), 2, IF(Table1[[#This Row],[Frequency]]&lt;=_xlfn.QUARTILE.INC(M:M,3), 3, 4)))</f>
        <v>1</v>
      </c>
      <c r="Q107" s="36">
        <f>IF(Table1[[#This Row],[Monetary]]&lt;=_xlfn.QUARTILE.INC(N:N,1),1,IF(Table1[[#This Row],[Monetary]]&lt;=_xlfn.QUARTILE.INC(N:N,2),2,IF(Table1[[#This Row],[Monetary]]&lt;=_xlfn.QUARTILE.INC(N:N,3),3,4)))</f>
        <v>3</v>
      </c>
      <c r="R107" s="41" t="str">
        <f>Table1[[#This Row],[R Score]]&amp;Table1[[#This Row],[F Score]]&amp;Table1[[#This Row],[M Score]]</f>
        <v>313</v>
      </c>
      <c r="S107" s="36">
        <f>Table1[[#This Row],[R Score]]+Table1[[#This Row],[F Score]]+Table1[[#This Row],[M Score]]</f>
        <v>7</v>
      </c>
      <c r="T107" s="36" t="str">
        <f>IF(Table1[[#This Row],[RFM Score]]=12,"Best customer",IF(Table1[[#This Row],[RFM Score]]&gt;=8,"Loyal customer",IF(Table1[[#This Row],[RFM Score]]&gt;=6,"At Risk",IF(Table1[[#This Row],[RFM Score]]&gt;=3,"Lost customer", "Others"))))</f>
        <v>At Risk</v>
      </c>
    </row>
    <row r="108" spans="2:20" x14ac:dyDescent="0.25">
      <c r="B108" s="4">
        <v>106</v>
      </c>
      <c r="C108" s="5">
        <v>45064</v>
      </c>
      <c r="D108" s="4" t="s">
        <v>119</v>
      </c>
      <c r="E108" s="4" t="s">
        <v>13</v>
      </c>
      <c r="F108" s="4">
        <v>46</v>
      </c>
      <c r="G108" s="4" t="s">
        <v>14</v>
      </c>
      <c r="H108" s="4">
        <v>1</v>
      </c>
      <c r="I108" s="12">
        <v>50</v>
      </c>
      <c r="J108" s="14">
        <v>50</v>
      </c>
      <c r="K108" s="35">
        <f t="shared" si="1"/>
        <v>45292</v>
      </c>
      <c r="L108" s="37">
        <f>Table1[[#This Row],[Latest Date]]-Table1[[#This Row],[Date]]</f>
        <v>228</v>
      </c>
      <c r="M108" s="37">
        <f>COUNT(Table1[[#This Row],[Date]])</f>
        <v>1</v>
      </c>
      <c r="N108" s="37">
        <f>SUM(Table1[[#This Row],[Total Amount]])</f>
        <v>50</v>
      </c>
      <c r="O108" s="37">
        <f>IF(Table1[[#This Row],[Recency]]&lt;=_xlfn.QUARTILE.INC(L:L,1),4, IF(Table1[[#This Row],[Recency]]&lt;=_xlfn.QUARTILE.INC(L:L,2), 3, IF(Table1[[#This Row],[Recency]]&lt;=_xlfn.QUARTILE.INC(L:L,3), 2, 1)))</f>
        <v>2</v>
      </c>
      <c r="P108" s="37">
        <f>IF(Table1[[#This Row],[Frequency]]&lt;=_xlfn.QUARTILE.INC(M:M,1), 1, IF(Table1[[#This Row],[Frequency]]&lt;=_xlfn.QUARTILE.INC(M:M,2), 2, IF(Table1[[#This Row],[Frequency]]&lt;=_xlfn.QUARTILE.INC(M:M,3), 3, 4)))</f>
        <v>1</v>
      </c>
      <c r="Q108" s="37">
        <f>IF(Table1[[#This Row],[Monetary]]&lt;=_xlfn.QUARTILE.INC(N:N,1),1,IF(Table1[[#This Row],[Monetary]]&lt;=_xlfn.QUARTILE.INC(N:N,2),2,IF(Table1[[#This Row],[Monetary]]&lt;=_xlfn.QUARTILE.INC(N:N,3),3,4)))</f>
        <v>1</v>
      </c>
      <c r="R108" s="42" t="str">
        <f>Table1[[#This Row],[R Score]]&amp;Table1[[#This Row],[F Score]]&amp;Table1[[#This Row],[M Score]]</f>
        <v>211</v>
      </c>
      <c r="S108" s="37">
        <f>Table1[[#This Row],[R Score]]+Table1[[#This Row],[F Score]]+Table1[[#This Row],[M Score]]</f>
        <v>4</v>
      </c>
      <c r="T108" s="37" t="str">
        <f>IF(Table1[[#This Row],[RFM Score]]=12,"Best customer",IF(Table1[[#This Row],[RFM Score]]&gt;=8,"Loyal customer",IF(Table1[[#This Row],[RFM Score]]&gt;=6,"At Risk",IF(Table1[[#This Row],[RFM Score]]&gt;=3,"Lost customer", "Others"))))</f>
        <v>Lost customer</v>
      </c>
    </row>
    <row r="109" spans="2:20" x14ac:dyDescent="0.25">
      <c r="B109" s="1">
        <v>107</v>
      </c>
      <c r="C109" s="2">
        <v>44960</v>
      </c>
      <c r="D109" s="1" t="s">
        <v>120</v>
      </c>
      <c r="E109" s="1" t="s">
        <v>13</v>
      </c>
      <c r="F109" s="1">
        <v>21</v>
      </c>
      <c r="G109" s="1" t="s">
        <v>14</v>
      </c>
      <c r="H109" s="1">
        <v>4</v>
      </c>
      <c r="I109" s="11">
        <v>300</v>
      </c>
      <c r="J109" s="13">
        <v>1200</v>
      </c>
      <c r="K109" s="34">
        <f t="shared" si="1"/>
        <v>45292</v>
      </c>
      <c r="L109" s="36">
        <f>Table1[[#This Row],[Latest Date]]-Table1[[#This Row],[Date]]</f>
        <v>332</v>
      </c>
      <c r="M109" s="36">
        <f>COUNT(Table1[[#This Row],[Date]])</f>
        <v>1</v>
      </c>
      <c r="N109" s="36">
        <f>SUM(Table1[[#This Row],[Total Amount]])</f>
        <v>1200</v>
      </c>
      <c r="O109" s="36">
        <f>IF(Table1[[#This Row],[Recency]]&lt;=_xlfn.QUARTILE.INC(L:L,1),4, IF(Table1[[#This Row],[Recency]]&lt;=_xlfn.QUARTILE.INC(L:L,2), 3, IF(Table1[[#This Row],[Recency]]&lt;=_xlfn.QUARTILE.INC(L:L,3), 2, 1)))</f>
        <v>1</v>
      </c>
      <c r="P109" s="36">
        <f>IF(Table1[[#This Row],[Frequency]]&lt;=_xlfn.QUARTILE.INC(M:M,1), 1, IF(Table1[[#This Row],[Frequency]]&lt;=_xlfn.QUARTILE.INC(M:M,2), 2, IF(Table1[[#This Row],[Frequency]]&lt;=_xlfn.QUARTILE.INC(M:M,3), 3, 4)))</f>
        <v>1</v>
      </c>
      <c r="Q109" s="36">
        <f>IF(Table1[[#This Row],[Monetary]]&lt;=_xlfn.QUARTILE.INC(N:N,1),1,IF(Table1[[#This Row],[Monetary]]&lt;=_xlfn.QUARTILE.INC(N:N,2),2,IF(Table1[[#This Row],[Monetary]]&lt;=_xlfn.QUARTILE.INC(N:N,3),3,4)))</f>
        <v>4</v>
      </c>
      <c r="R109" s="41" t="str">
        <f>Table1[[#This Row],[R Score]]&amp;Table1[[#This Row],[F Score]]&amp;Table1[[#This Row],[M Score]]</f>
        <v>114</v>
      </c>
      <c r="S109" s="36">
        <f>Table1[[#This Row],[R Score]]+Table1[[#This Row],[F Score]]+Table1[[#This Row],[M Score]]</f>
        <v>6</v>
      </c>
      <c r="T109" s="36" t="str">
        <f>IF(Table1[[#This Row],[RFM Score]]=12,"Best customer",IF(Table1[[#This Row],[RFM Score]]&gt;=8,"Loyal customer",IF(Table1[[#This Row],[RFM Score]]&gt;=6,"At Risk",IF(Table1[[#This Row],[RFM Score]]&gt;=3,"Lost customer", "Others"))))</f>
        <v>At Risk</v>
      </c>
    </row>
    <row r="110" spans="2:20" x14ac:dyDescent="0.25">
      <c r="B110" s="4">
        <v>108</v>
      </c>
      <c r="C110" s="5">
        <v>45035</v>
      </c>
      <c r="D110" s="4" t="s">
        <v>121</v>
      </c>
      <c r="E110" s="4" t="s">
        <v>13</v>
      </c>
      <c r="F110" s="4">
        <v>27</v>
      </c>
      <c r="G110" s="4" t="s">
        <v>11</v>
      </c>
      <c r="H110" s="4">
        <v>3</v>
      </c>
      <c r="I110" s="12">
        <v>25</v>
      </c>
      <c r="J110" s="14">
        <v>75</v>
      </c>
      <c r="K110" s="35">
        <f t="shared" si="1"/>
        <v>45292</v>
      </c>
      <c r="L110" s="37">
        <f>Table1[[#This Row],[Latest Date]]-Table1[[#This Row],[Date]]</f>
        <v>257</v>
      </c>
      <c r="M110" s="37">
        <f>COUNT(Table1[[#This Row],[Date]])</f>
        <v>1</v>
      </c>
      <c r="N110" s="37">
        <f>SUM(Table1[[#This Row],[Total Amount]])</f>
        <v>75</v>
      </c>
      <c r="O110" s="37">
        <f>IF(Table1[[#This Row],[Recency]]&lt;=_xlfn.QUARTILE.INC(L:L,1),4, IF(Table1[[#This Row],[Recency]]&lt;=_xlfn.QUARTILE.INC(L:L,2), 3, IF(Table1[[#This Row],[Recency]]&lt;=_xlfn.QUARTILE.INC(L:L,3), 2, 1)))</f>
        <v>2</v>
      </c>
      <c r="P110" s="37">
        <f>IF(Table1[[#This Row],[Frequency]]&lt;=_xlfn.QUARTILE.INC(M:M,1), 1, IF(Table1[[#This Row],[Frequency]]&lt;=_xlfn.QUARTILE.INC(M:M,2), 2, IF(Table1[[#This Row],[Frequency]]&lt;=_xlfn.QUARTILE.INC(M:M,3), 3, 4)))</f>
        <v>1</v>
      </c>
      <c r="Q110" s="37">
        <f>IF(Table1[[#This Row],[Monetary]]&lt;=_xlfn.QUARTILE.INC(N:N,1),1,IF(Table1[[#This Row],[Monetary]]&lt;=_xlfn.QUARTILE.INC(N:N,2),2,IF(Table1[[#This Row],[Monetary]]&lt;=_xlfn.QUARTILE.INC(N:N,3),3,4)))</f>
        <v>2</v>
      </c>
      <c r="R110" s="42" t="str">
        <f>Table1[[#This Row],[R Score]]&amp;Table1[[#This Row],[F Score]]&amp;Table1[[#This Row],[M Score]]</f>
        <v>212</v>
      </c>
      <c r="S110" s="37">
        <f>Table1[[#This Row],[R Score]]+Table1[[#This Row],[F Score]]+Table1[[#This Row],[M Score]]</f>
        <v>5</v>
      </c>
      <c r="T110" s="37" t="str">
        <f>IF(Table1[[#This Row],[RFM Score]]=12,"Best customer",IF(Table1[[#This Row],[RFM Score]]&gt;=8,"Loyal customer",IF(Table1[[#This Row],[RFM Score]]&gt;=6,"At Risk",IF(Table1[[#This Row],[RFM Score]]&gt;=3,"Lost customer", "Others"))))</f>
        <v>Lost customer</v>
      </c>
    </row>
    <row r="111" spans="2:20" x14ac:dyDescent="0.25">
      <c r="B111" s="1">
        <v>109</v>
      </c>
      <c r="C111" s="2">
        <v>45217</v>
      </c>
      <c r="D111" s="1" t="s">
        <v>122</v>
      </c>
      <c r="E111" s="1" t="s">
        <v>13</v>
      </c>
      <c r="F111" s="1">
        <v>34</v>
      </c>
      <c r="G111" s="1" t="s">
        <v>16</v>
      </c>
      <c r="H111" s="1">
        <v>4</v>
      </c>
      <c r="I111" s="11">
        <v>500</v>
      </c>
      <c r="J111" s="13">
        <v>2000</v>
      </c>
      <c r="K111" s="34">
        <f t="shared" si="1"/>
        <v>45292</v>
      </c>
      <c r="L111" s="36">
        <f>Table1[[#This Row],[Latest Date]]-Table1[[#This Row],[Date]]</f>
        <v>75</v>
      </c>
      <c r="M111" s="36">
        <f>COUNT(Table1[[#This Row],[Date]])</f>
        <v>1</v>
      </c>
      <c r="N111" s="36">
        <f>SUM(Table1[[#This Row],[Total Amount]])</f>
        <v>2000</v>
      </c>
      <c r="O111" s="36">
        <f>IF(Table1[[#This Row],[Recency]]&lt;=_xlfn.QUARTILE.INC(L:L,1),4, IF(Table1[[#This Row],[Recency]]&lt;=_xlfn.QUARTILE.INC(L:L,2), 3, IF(Table1[[#This Row],[Recency]]&lt;=_xlfn.QUARTILE.INC(L:L,3), 2, 1)))</f>
        <v>4</v>
      </c>
      <c r="P111" s="36">
        <f>IF(Table1[[#This Row],[Frequency]]&lt;=_xlfn.QUARTILE.INC(M:M,1), 1, IF(Table1[[#This Row],[Frequency]]&lt;=_xlfn.QUARTILE.INC(M:M,2), 2, IF(Table1[[#This Row],[Frequency]]&lt;=_xlfn.QUARTILE.INC(M:M,3), 3, 4)))</f>
        <v>1</v>
      </c>
      <c r="Q111" s="36">
        <f>IF(Table1[[#This Row],[Monetary]]&lt;=_xlfn.QUARTILE.INC(N:N,1),1,IF(Table1[[#This Row],[Monetary]]&lt;=_xlfn.QUARTILE.INC(N:N,2),2,IF(Table1[[#This Row],[Monetary]]&lt;=_xlfn.QUARTILE.INC(N:N,3),3,4)))</f>
        <v>4</v>
      </c>
      <c r="R111" s="41" t="str">
        <f>Table1[[#This Row],[R Score]]&amp;Table1[[#This Row],[F Score]]&amp;Table1[[#This Row],[M Score]]</f>
        <v>414</v>
      </c>
      <c r="S111" s="36">
        <f>Table1[[#This Row],[R Score]]+Table1[[#This Row],[F Score]]+Table1[[#This Row],[M Score]]</f>
        <v>9</v>
      </c>
      <c r="T111" s="36" t="str">
        <f>IF(Table1[[#This Row],[RFM Score]]=12,"Best customer",IF(Table1[[#This Row],[RFM Score]]&gt;=8,"Loyal customer",IF(Table1[[#This Row],[RFM Score]]&gt;=6,"At Risk",IF(Table1[[#This Row],[RFM Score]]&gt;=3,"Lost customer", "Others"))))</f>
        <v>Loyal customer</v>
      </c>
    </row>
    <row r="112" spans="2:20" x14ac:dyDescent="0.25">
      <c r="B112" s="4">
        <v>110</v>
      </c>
      <c r="C112" s="5">
        <v>45088</v>
      </c>
      <c r="D112" s="4" t="s">
        <v>123</v>
      </c>
      <c r="E112" s="4" t="s">
        <v>10</v>
      </c>
      <c r="F112" s="4">
        <v>27</v>
      </c>
      <c r="G112" s="4" t="s">
        <v>14</v>
      </c>
      <c r="H112" s="4">
        <v>3</v>
      </c>
      <c r="I112" s="12">
        <v>300</v>
      </c>
      <c r="J112" s="14">
        <v>900</v>
      </c>
      <c r="K112" s="35">
        <f t="shared" si="1"/>
        <v>45292</v>
      </c>
      <c r="L112" s="37">
        <f>Table1[[#This Row],[Latest Date]]-Table1[[#This Row],[Date]]</f>
        <v>204</v>
      </c>
      <c r="M112" s="37">
        <f>COUNT(Table1[[#This Row],[Date]])</f>
        <v>1</v>
      </c>
      <c r="N112" s="37">
        <f>SUM(Table1[[#This Row],[Total Amount]])</f>
        <v>900</v>
      </c>
      <c r="O112" s="37">
        <f>IF(Table1[[#This Row],[Recency]]&lt;=_xlfn.QUARTILE.INC(L:L,1),4, IF(Table1[[#This Row],[Recency]]&lt;=_xlfn.QUARTILE.INC(L:L,2), 3, IF(Table1[[#This Row],[Recency]]&lt;=_xlfn.QUARTILE.INC(L:L,3), 2, 1)))</f>
        <v>2</v>
      </c>
      <c r="P112" s="37">
        <f>IF(Table1[[#This Row],[Frequency]]&lt;=_xlfn.QUARTILE.INC(M:M,1), 1, IF(Table1[[#This Row],[Frequency]]&lt;=_xlfn.QUARTILE.INC(M:M,2), 2, IF(Table1[[#This Row],[Frequency]]&lt;=_xlfn.QUARTILE.INC(M:M,3), 3, 4)))</f>
        <v>1</v>
      </c>
      <c r="Q112" s="37">
        <f>IF(Table1[[#This Row],[Monetary]]&lt;=_xlfn.QUARTILE.INC(N:N,1),1,IF(Table1[[#This Row],[Monetary]]&lt;=_xlfn.QUARTILE.INC(N:N,2),2,IF(Table1[[#This Row],[Monetary]]&lt;=_xlfn.QUARTILE.INC(N:N,3),3,4)))</f>
        <v>3</v>
      </c>
      <c r="R112" s="42" t="str">
        <f>Table1[[#This Row],[R Score]]&amp;Table1[[#This Row],[F Score]]&amp;Table1[[#This Row],[M Score]]</f>
        <v>213</v>
      </c>
      <c r="S112" s="37">
        <f>Table1[[#This Row],[R Score]]+Table1[[#This Row],[F Score]]+Table1[[#This Row],[M Score]]</f>
        <v>6</v>
      </c>
      <c r="T112" s="37" t="str">
        <f>IF(Table1[[#This Row],[RFM Score]]=12,"Best customer",IF(Table1[[#This Row],[RFM Score]]&gt;=8,"Loyal customer",IF(Table1[[#This Row],[RFM Score]]&gt;=6,"At Risk",IF(Table1[[#This Row],[RFM Score]]&gt;=3,"Lost customer", "Others"))))</f>
        <v>At Risk</v>
      </c>
    </row>
    <row r="113" spans="2:20" x14ac:dyDescent="0.25">
      <c r="B113" s="1">
        <v>111</v>
      </c>
      <c r="C113" s="2">
        <v>45035</v>
      </c>
      <c r="D113" s="1" t="s">
        <v>124</v>
      </c>
      <c r="E113" s="1" t="s">
        <v>13</v>
      </c>
      <c r="F113" s="1">
        <v>34</v>
      </c>
      <c r="G113" s="1" t="s">
        <v>16</v>
      </c>
      <c r="H113" s="1">
        <v>3</v>
      </c>
      <c r="I113" s="11">
        <v>500</v>
      </c>
      <c r="J113" s="13">
        <v>1500</v>
      </c>
      <c r="K113" s="34">
        <f t="shared" si="1"/>
        <v>45292</v>
      </c>
      <c r="L113" s="36">
        <f>Table1[[#This Row],[Latest Date]]-Table1[[#This Row],[Date]]</f>
        <v>257</v>
      </c>
      <c r="M113" s="36">
        <f>COUNT(Table1[[#This Row],[Date]])</f>
        <v>1</v>
      </c>
      <c r="N113" s="36">
        <f>SUM(Table1[[#This Row],[Total Amount]])</f>
        <v>1500</v>
      </c>
      <c r="O113" s="36">
        <f>IF(Table1[[#This Row],[Recency]]&lt;=_xlfn.QUARTILE.INC(L:L,1),4, IF(Table1[[#This Row],[Recency]]&lt;=_xlfn.QUARTILE.INC(L:L,2), 3, IF(Table1[[#This Row],[Recency]]&lt;=_xlfn.QUARTILE.INC(L:L,3), 2, 1)))</f>
        <v>2</v>
      </c>
      <c r="P113" s="36">
        <f>IF(Table1[[#This Row],[Frequency]]&lt;=_xlfn.QUARTILE.INC(M:M,1), 1, IF(Table1[[#This Row],[Frequency]]&lt;=_xlfn.QUARTILE.INC(M:M,2), 2, IF(Table1[[#This Row],[Frequency]]&lt;=_xlfn.QUARTILE.INC(M:M,3), 3, 4)))</f>
        <v>1</v>
      </c>
      <c r="Q113" s="36">
        <f>IF(Table1[[#This Row],[Monetary]]&lt;=_xlfn.QUARTILE.INC(N:N,1),1,IF(Table1[[#This Row],[Monetary]]&lt;=_xlfn.QUARTILE.INC(N:N,2),2,IF(Table1[[#This Row],[Monetary]]&lt;=_xlfn.QUARTILE.INC(N:N,3),3,4)))</f>
        <v>4</v>
      </c>
      <c r="R113" s="41" t="str">
        <f>Table1[[#This Row],[R Score]]&amp;Table1[[#This Row],[F Score]]&amp;Table1[[#This Row],[M Score]]</f>
        <v>214</v>
      </c>
      <c r="S113" s="36">
        <f>Table1[[#This Row],[R Score]]+Table1[[#This Row],[F Score]]+Table1[[#This Row],[M Score]]</f>
        <v>7</v>
      </c>
      <c r="T113" s="36" t="str">
        <f>IF(Table1[[#This Row],[RFM Score]]=12,"Best customer",IF(Table1[[#This Row],[RFM Score]]&gt;=8,"Loyal customer",IF(Table1[[#This Row],[RFM Score]]&gt;=6,"At Risk",IF(Table1[[#This Row],[RFM Score]]&gt;=3,"Lost customer", "Others"))))</f>
        <v>At Risk</v>
      </c>
    </row>
    <row r="114" spans="2:20" x14ac:dyDescent="0.25">
      <c r="B114" s="4">
        <v>112</v>
      </c>
      <c r="C114" s="5">
        <v>45262</v>
      </c>
      <c r="D114" s="4" t="s">
        <v>125</v>
      </c>
      <c r="E114" s="4" t="s">
        <v>10</v>
      </c>
      <c r="F114" s="4">
        <v>37</v>
      </c>
      <c r="G114" s="4" t="s">
        <v>14</v>
      </c>
      <c r="H114" s="4">
        <v>3</v>
      </c>
      <c r="I114" s="12">
        <v>500</v>
      </c>
      <c r="J114" s="14">
        <v>1500</v>
      </c>
      <c r="K114" s="35">
        <f t="shared" si="1"/>
        <v>45292</v>
      </c>
      <c r="L114" s="37">
        <f>Table1[[#This Row],[Latest Date]]-Table1[[#This Row],[Date]]</f>
        <v>30</v>
      </c>
      <c r="M114" s="37">
        <f>COUNT(Table1[[#This Row],[Date]])</f>
        <v>1</v>
      </c>
      <c r="N114" s="37">
        <f>SUM(Table1[[#This Row],[Total Amount]])</f>
        <v>1500</v>
      </c>
      <c r="O114" s="37">
        <f>IF(Table1[[#This Row],[Recency]]&lt;=_xlfn.QUARTILE.INC(L:L,1),4, IF(Table1[[#This Row],[Recency]]&lt;=_xlfn.QUARTILE.INC(L:L,2), 3, IF(Table1[[#This Row],[Recency]]&lt;=_xlfn.QUARTILE.INC(L:L,3), 2, 1)))</f>
        <v>4</v>
      </c>
      <c r="P114" s="37">
        <f>IF(Table1[[#This Row],[Frequency]]&lt;=_xlfn.QUARTILE.INC(M:M,1), 1, IF(Table1[[#This Row],[Frequency]]&lt;=_xlfn.QUARTILE.INC(M:M,2), 2, IF(Table1[[#This Row],[Frequency]]&lt;=_xlfn.QUARTILE.INC(M:M,3), 3, 4)))</f>
        <v>1</v>
      </c>
      <c r="Q114" s="37">
        <f>IF(Table1[[#This Row],[Monetary]]&lt;=_xlfn.QUARTILE.INC(N:N,1),1,IF(Table1[[#This Row],[Monetary]]&lt;=_xlfn.QUARTILE.INC(N:N,2),2,IF(Table1[[#This Row],[Monetary]]&lt;=_xlfn.QUARTILE.INC(N:N,3),3,4)))</f>
        <v>4</v>
      </c>
      <c r="R114" s="42" t="str">
        <f>Table1[[#This Row],[R Score]]&amp;Table1[[#This Row],[F Score]]&amp;Table1[[#This Row],[M Score]]</f>
        <v>414</v>
      </c>
      <c r="S114" s="37">
        <f>Table1[[#This Row],[R Score]]+Table1[[#This Row],[F Score]]+Table1[[#This Row],[M Score]]</f>
        <v>9</v>
      </c>
      <c r="T114" s="37" t="str">
        <f>IF(Table1[[#This Row],[RFM Score]]=12,"Best customer",IF(Table1[[#This Row],[RFM Score]]&gt;=8,"Loyal customer",IF(Table1[[#This Row],[RFM Score]]&gt;=6,"At Risk",IF(Table1[[#This Row],[RFM Score]]&gt;=3,"Lost customer", "Others"))))</f>
        <v>Loyal customer</v>
      </c>
    </row>
    <row r="115" spans="2:20" x14ac:dyDescent="0.25">
      <c r="B115" s="1">
        <v>113</v>
      </c>
      <c r="C115" s="2">
        <v>45182</v>
      </c>
      <c r="D115" s="1" t="s">
        <v>126</v>
      </c>
      <c r="E115" s="1" t="s">
        <v>13</v>
      </c>
      <c r="F115" s="1">
        <v>41</v>
      </c>
      <c r="G115" s="1" t="s">
        <v>16</v>
      </c>
      <c r="H115" s="1">
        <v>2</v>
      </c>
      <c r="I115" s="11">
        <v>25</v>
      </c>
      <c r="J115" s="13">
        <v>50</v>
      </c>
      <c r="K115" s="34">
        <f t="shared" si="1"/>
        <v>45292</v>
      </c>
      <c r="L115" s="36">
        <f>Table1[[#This Row],[Latest Date]]-Table1[[#This Row],[Date]]</f>
        <v>110</v>
      </c>
      <c r="M115" s="36">
        <f>COUNT(Table1[[#This Row],[Date]])</f>
        <v>1</v>
      </c>
      <c r="N115" s="36">
        <f>SUM(Table1[[#This Row],[Total Amount]])</f>
        <v>50</v>
      </c>
      <c r="O115" s="36">
        <f>IF(Table1[[#This Row],[Recency]]&lt;=_xlfn.QUARTILE.INC(L:L,1),4, IF(Table1[[#This Row],[Recency]]&lt;=_xlfn.QUARTILE.INC(L:L,2), 3, IF(Table1[[#This Row],[Recency]]&lt;=_xlfn.QUARTILE.INC(L:L,3), 2, 1)))</f>
        <v>3</v>
      </c>
      <c r="P115" s="36">
        <f>IF(Table1[[#This Row],[Frequency]]&lt;=_xlfn.QUARTILE.INC(M:M,1), 1, IF(Table1[[#This Row],[Frequency]]&lt;=_xlfn.QUARTILE.INC(M:M,2), 2, IF(Table1[[#This Row],[Frequency]]&lt;=_xlfn.QUARTILE.INC(M:M,3), 3, 4)))</f>
        <v>1</v>
      </c>
      <c r="Q115" s="36">
        <f>IF(Table1[[#This Row],[Monetary]]&lt;=_xlfn.QUARTILE.INC(N:N,1),1,IF(Table1[[#This Row],[Monetary]]&lt;=_xlfn.QUARTILE.INC(N:N,2),2,IF(Table1[[#This Row],[Monetary]]&lt;=_xlfn.QUARTILE.INC(N:N,3),3,4)))</f>
        <v>1</v>
      </c>
      <c r="R115" s="41" t="str">
        <f>Table1[[#This Row],[R Score]]&amp;Table1[[#This Row],[F Score]]&amp;Table1[[#This Row],[M Score]]</f>
        <v>311</v>
      </c>
      <c r="S115" s="36">
        <f>Table1[[#This Row],[R Score]]+Table1[[#This Row],[F Score]]+Table1[[#This Row],[M Score]]</f>
        <v>5</v>
      </c>
      <c r="T115" s="36" t="str">
        <f>IF(Table1[[#This Row],[RFM Score]]=12,"Best customer",IF(Table1[[#This Row],[RFM Score]]&gt;=8,"Loyal customer",IF(Table1[[#This Row],[RFM Score]]&gt;=6,"At Risk",IF(Table1[[#This Row],[RFM Score]]&gt;=3,"Lost customer", "Others"))))</f>
        <v>Lost customer</v>
      </c>
    </row>
    <row r="116" spans="2:20" x14ac:dyDescent="0.25">
      <c r="B116" s="4">
        <v>114</v>
      </c>
      <c r="C116" s="5">
        <v>45129</v>
      </c>
      <c r="D116" s="4" t="s">
        <v>127</v>
      </c>
      <c r="E116" s="4" t="s">
        <v>13</v>
      </c>
      <c r="F116" s="4">
        <v>22</v>
      </c>
      <c r="G116" s="4" t="s">
        <v>11</v>
      </c>
      <c r="H116" s="4">
        <v>4</v>
      </c>
      <c r="I116" s="12">
        <v>25</v>
      </c>
      <c r="J116" s="14">
        <v>100</v>
      </c>
      <c r="K116" s="35">
        <f t="shared" si="1"/>
        <v>45292</v>
      </c>
      <c r="L116" s="37">
        <f>Table1[[#This Row],[Latest Date]]-Table1[[#This Row],[Date]]</f>
        <v>163</v>
      </c>
      <c r="M116" s="37">
        <f>COUNT(Table1[[#This Row],[Date]])</f>
        <v>1</v>
      </c>
      <c r="N116" s="37">
        <f>SUM(Table1[[#This Row],[Total Amount]])</f>
        <v>100</v>
      </c>
      <c r="O116" s="37">
        <f>IF(Table1[[#This Row],[Recency]]&lt;=_xlfn.QUARTILE.INC(L:L,1),4, IF(Table1[[#This Row],[Recency]]&lt;=_xlfn.QUARTILE.INC(L:L,2), 3, IF(Table1[[#This Row],[Recency]]&lt;=_xlfn.QUARTILE.INC(L:L,3), 2, 1)))</f>
        <v>3</v>
      </c>
      <c r="P116" s="37">
        <f>IF(Table1[[#This Row],[Frequency]]&lt;=_xlfn.QUARTILE.INC(M:M,1), 1, IF(Table1[[#This Row],[Frequency]]&lt;=_xlfn.QUARTILE.INC(M:M,2), 2, IF(Table1[[#This Row],[Frequency]]&lt;=_xlfn.QUARTILE.INC(M:M,3), 3, 4)))</f>
        <v>1</v>
      </c>
      <c r="Q116" s="37">
        <f>IF(Table1[[#This Row],[Monetary]]&lt;=_xlfn.QUARTILE.INC(N:N,1),1,IF(Table1[[#This Row],[Monetary]]&lt;=_xlfn.QUARTILE.INC(N:N,2),2,IF(Table1[[#This Row],[Monetary]]&lt;=_xlfn.QUARTILE.INC(N:N,3),3,4)))</f>
        <v>2</v>
      </c>
      <c r="R116" s="42" t="str">
        <f>Table1[[#This Row],[R Score]]&amp;Table1[[#This Row],[F Score]]&amp;Table1[[#This Row],[M Score]]</f>
        <v>312</v>
      </c>
      <c r="S116" s="37">
        <f>Table1[[#This Row],[R Score]]+Table1[[#This Row],[F Score]]+Table1[[#This Row],[M Score]]</f>
        <v>6</v>
      </c>
      <c r="T116" s="37" t="str">
        <f>IF(Table1[[#This Row],[RFM Score]]=12,"Best customer",IF(Table1[[#This Row],[RFM Score]]&gt;=8,"Loyal customer",IF(Table1[[#This Row],[RFM Score]]&gt;=6,"At Risk",IF(Table1[[#This Row],[RFM Score]]&gt;=3,"Lost customer", "Others"))))</f>
        <v>At Risk</v>
      </c>
    </row>
    <row r="117" spans="2:20" x14ac:dyDescent="0.25">
      <c r="B117" s="1">
        <v>115</v>
      </c>
      <c r="C117" s="2">
        <v>45256</v>
      </c>
      <c r="D117" s="1" t="s">
        <v>128</v>
      </c>
      <c r="E117" s="1" t="s">
        <v>10</v>
      </c>
      <c r="F117" s="1">
        <v>51</v>
      </c>
      <c r="G117" s="1" t="s">
        <v>14</v>
      </c>
      <c r="H117" s="1">
        <v>3</v>
      </c>
      <c r="I117" s="11">
        <v>500</v>
      </c>
      <c r="J117" s="13">
        <v>1500</v>
      </c>
      <c r="K117" s="34">
        <f t="shared" si="1"/>
        <v>45292</v>
      </c>
      <c r="L117" s="36">
        <f>Table1[[#This Row],[Latest Date]]-Table1[[#This Row],[Date]]</f>
        <v>36</v>
      </c>
      <c r="M117" s="36">
        <f>COUNT(Table1[[#This Row],[Date]])</f>
        <v>1</v>
      </c>
      <c r="N117" s="36">
        <f>SUM(Table1[[#This Row],[Total Amount]])</f>
        <v>1500</v>
      </c>
      <c r="O117" s="36">
        <f>IF(Table1[[#This Row],[Recency]]&lt;=_xlfn.QUARTILE.INC(L:L,1),4, IF(Table1[[#This Row],[Recency]]&lt;=_xlfn.QUARTILE.INC(L:L,2), 3, IF(Table1[[#This Row],[Recency]]&lt;=_xlfn.QUARTILE.INC(L:L,3), 2, 1)))</f>
        <v>4</v>
      </c>
      <c r="P117" s="36">
        <f>IF(Table1[[#This Row],[Frequency]]&lt;=_xlfn.QUARTILE.INC(M:M,1), 1, IF(Table1[[#This Row],[Frequency]]&lt;=_xlfn.QUARTILE.INC(M:M,2), 2, IF(Table1[[#This Row],[Frequency]]&lt;=_xlfn.QUARTILE.INC(M:M,3), 3, 4)))</f>
        <v>1</v>
      </c>
      <c r="Q117" s="36">
        <f>IF(Table1[[#This Row],[Monetary]]&lt;=_xlfn.QUARTILE.INC(N:N,1),1,IF(Table1[[#This Row],[Monetary]]&lt;=_xlfn.QUARTILE.INC(N:N,2),2,IF(Table1[[#This Row],[Monetary]]&lt;=_xlfn.QUARTILE.INC(N:N,3),3,4)))</f>
        <v>4</v>
      </c>
      <c r="R117" s="41" t="str">
        <f>Table1[[#This Row],[R Score]]&amp;Table1[[#This Row],[F Score]]&amp;Table1[[#This Row],[M Score]]</f>
        <v>414</v>
      </c>
      <c r="S117" s="36">
        <f>Table1[[#This Row],[R Score]]+Table1[[#This Row],[F Score]]+Table1[[#This Row],[M Score]]</f>
        <v>9</v>
      </c>
      <c r="T117" s="36" t="str">
        <f>IF(Table1[[#This Row],[RFM Score]]=12,"Best customer",IF(Table1[[#This Row],[RFM Score]]&gt;=8,"Loyal customer",IF(Table1[[#This Row],[RFM Score]]&gt;=6,"At Risk",IF(Table1[[#This Row],[RFM Score]]&gt;=3,"Lost customer", "Others"))))</f>
        <v>Loyal customer</v>
      </c>
    </row>
    <row r="118" spans="2:20" x14ac:dyDescent="0.25">
      <c r="B118" s="4">
        <v>116</v>
      </c>
      <c r="C118" s="5">
        <v>45161</v>
      </c>
      <c r="D118" s="4" t="s">
        <v>129</v>
      </c>
      <c r="E118" s="4" t="s">
        <v>13</v>
      </c>
      <c r="F118" s="4">
        <v>23</v>
      </c>
      <c r="G118" s="4" t="s">
        <v>14</v>
      </c>
      <c r="H118" s="4">
        <v>1</v>
      </c>
      <c r="I118" s="12">
        <v>30</v>
      </c>
      <c r="J118" s="14">
        <v>30</v>
      </c>
      <c r="K118" s="35">
        <f t="shared" si="1"/>
        <v>45292</v>
      </c>
      <c r="L118" s="37">
        <f>Table1[[#This Row],[Latest Date]]-Table1[[#This Row],[Date]]</f>
        <v>131</v>
      </c>
      <c r="M118" s="37">
        <f>COUNT(Table1[[#This Row],[Date]])</f>
        <v>1</v>
      </c>
      <c r="N118" s="37">
        <f>SUM(Table1[[#This Row],[Total Amount]])</f>
        <v>30</v>
      </c>
      <c r="O118" s="37">
        <f>IF(Table1[[#This Row],[Recency]]&lt;=_xlfn.QUARTILE.INC(L:L,1),4, IF(Table1[[#This Row],[Recency]]&lt;=_xlfn.QUARTILE.INC(L:L,2), 3, IF(Table1[[#This Row],[Recency]]&lt;=_xlfn.QUARTILE.INC(L:L,3), 2, 1)))</f>
        <v>3</v>
      </c>
      <c r="P118" s="37">
        <f>IF(Table1[[#This Row],[Frequency]]&lt;=_xlfn.QUARTILE.INC(M:M,1), 1, IF(Table1[[#This Row],[Frequency]]&lt;=_xlfn.QUARTILE.INC(M:M,2), 2, IF(Table1[[#This Row],[Frequency]]&lt;=_xlfn.QUARTILE.INC(M:M,3), 3, 4)))</f>
        <v>1</v>
      </c>
      <c r="Q118" s="37">
        <f>IF(Table1[[#This Row],[Monetary]]&lt;=_xlfn.QUARTILE.INC(N:N,1),1,IF(Table1[[#This Row],[Monetary]]&lt;=_xlfn.QUARTILE.INC(N:N,2),2,IF(Table1[[#This Row],[Monetary]]&lt;=_xlfn.QUARTILE.INC(N:N,3),3,4)))</f>
        <v>1</v>
      </c>
      <c r="R118" s="42" t="str">
        <f>Table1[[#This Row],[R Score]]&amp;Table1[[#This Row],[F Score]]&amp;Table1[[#This Row],[M Score]]</f>
        <v>311</v>
      </c>
      <c r="S118" s="37">
        <f>Table1[[#This Row],[R Score]]+Table1[[#This Row],[F Score]]+Table1[[#This Row],[M Score]]</f>
        <v>5</v>
      </c>
      <c r="T118" s="37" t="str">
        <f>IF(Table1[[#This Row],[RFM Score]]=12,"Best customer",IF(Table1[[#This Row],[RFM Score]]&gt;=8,"Loyal customer",IF(Table1[[#This Row],[RFM Score]]&gt;=6,"At Risk",IF(Table1[[#This Row],[RFM Score]]&gt;=3,"Lost customer", "Others"))))</f>
        <v>Lost customer</v>
      </c>
    </row>
    <row r="119" spans="2:20" x14ac:dyDescent="0.25">
      <c r="B119" s="1">
        <v>117</v>
      </c>
      <c r="C119" s="2">
        <v>45000</v>
      </c>
      <c r="D119" s="1" t="s">
        <v>130</v>
      </c>
      <c r="E119" s="1" t="s">
        <v>10</v>
      </c>
      <c r="F119" s="1">
        <v>19</v>
      </c>
      <c r="G119" s="1" t="s">
        <v>16</v>
      </c>
      <c r="H119" s="1">
        <v>2</v>
      </c>
      <c r="I119" s="11">
        <v>500</v>
      </c>
      <c r="J119" s="13">
        <v>1000</v>
      </c>
      <c r="K119" s="34">
        <f t="shared" si="1"/>
        <v>45292</v>
      </c>
      <c r="L119" s="36">
        <f>Table1[[#This Row],[Latest Date]]-Table1[[#This Row],[Date]]</f>
        <v>292</v>
      </c>
      <c r="M119" s="36">
        <f>COUNT(Table1[[#This Row],[Date]])</f>
        <v>1</v>
      </c>
      <c r="N119" s="36">
        <f>SUM(Table1[[#This Row],[Total Amount]])</f>
        <v>1000</v>
      </c>
      <c r="O119" s="36">
        <f>IF(Table1[[#This Row],[Recency]]&lt;=_xlfn.QUARTILE.INC(L:L,1),4, IF(Table1[[#This Row],[Recency]]&lt;=_xlfn.QUARTILE.INC(L:L,2), 3, IF(Table1[[#This Row],[Recency]]&lt;=_xlfn.QUARTILE.INC(L:L,3), 2, 1)))</f>
        <v>1</v>
      </c>
      <c r="P119" s="36">
        <f>IF(Table1[[#This Row],[Frequency]]&lt;=_xlfn.QUARTILE.INC(M:M,1), 1, IF(Table1[[#This Row],[Frequency]]&lt;=_xlfn.QUARTILE.INC(M:M,2), 2, IF(Table1[[#This Row],[Frequency]]&lt;=_xlfn.QUARTILE.INC(M:M,3), 3, 4)))</f>
        <v>1</v>
      </c>
      <c r="Q119" s="36">
        <f>IF(Table1[[#This Row],[Monetary]]&lt;=_xlfn.QUARTILE.INC(N:N,1),1,IF(Table1[[#This Row],[Monetary]]&lt;=_xlfn.QUARTILE.INC(N:N,2),2,IF(Table1[[#This Row],[Monetary]]&lt;=_xlfn.QUARTILE.INC(N:N,3),3,4)))</f>
        <v>4</v>
      </c>
      <c r="R119" s="41" t="str">
        <f>Table1[[#This Row],[R Score]]&amp;Table1[[#This Row],[F Score]]&amp;Table1[[#This Row],[M Score]]</f>
        <v>114</v>
      </c>
      <c r="S119" s="36">
        <f>Table1[[#This Row],[R Score]]+Table1[[#This Row],[F Score]]+Table1[[#This Row],[M Score]]</f>
        <v>6</v>
      </c>
      <c r="T119" s="36" t="str">
        <f>IF(Table1[[#This Row],[RFM Score]]=12,"Best customer",IF(Table1[[#This Row],[RFM Score]]&gt;=8,"Loyal customer",IF(Table1[[#This Row],[RFM Score]]&gt;=6,"At Risk",IF(Table1[[#This Row],[RFM Score]]&gt;=3,"Lost customer", "Others"))))</f>
        <v>At Risk</v>
      </c>
    </row>
    <row r="120" spans="2:20" x14ac:dyDescent="0.25">
      <c r="B120" s="4">
        <v>118</v>
      </c>
      <c r="C120" s="5">
        <v>45062</v>
      </c>
      <c r="D120" s="4" t="s">
        <v>131</v>
      </c>
      <c r="E120" s="4" t="s">
        <v>13</v>
      </c>
      <c r="F120" s="4">
        <v>30</v>
      </c>
      <c r="G120" s="4" t="s">
        <v>16</v>
      </c>
      <c r="H120" s="4">
        <v>4</v>
      </c>
      <c r="I120" s="12">
        <v>500</v>
      </c>
      <c r="J120" s="14">
        <v>2000</v>
      </c>
      <c r="K120" s="35">
        <f t="shared" si="1"/>
        <v>45292</v>
      </c>
      <c r="L120" s="37">
        <f>Table1[[#This Row],[Latest Date]]-Table1[[#This Row],[Date]]</f>
        <v>230</v>
      </c>
      <c r="M120" s="37">
        <f>COUNT(Table1[[#This Row],[Date]])</f>
        <v>1</v>
      </c>
      <c r="N120" s="37">
        <f>SUM(Table1[[#This Row],[Total Amount]])</f>
        <v>2000</v>
      </c>
      <c r="O120" s="37">
        <f>IF(Table1[[#This Row],[Recency]]&lt;=_xlfn.QUARTILE.INC(L:L,1),4, IF(Table1[[#This Row],[Recency]]&lt;=_xlfn.QUARTILE.INC(L:L,2), 3, IF(Table1[[#This Row],[Recency]]&lt;=_xlfn.QUARTILE.INC(L:L,3), 2, 1)))</f>
        <v>2</v>
      </c>
      <c r="P120" s="37">
        <f>IF(Table1[[#This Row],[Frequency]]&lt;=_xlfn.QUARTILE.INC(M:M,1), 1, IF(Table1[[#This Row],[Frequency]]&lt;=_xlfn.QUARTILE.INC(M:M,2), 2, IF(Table1[[#This Row],[Frequency]]&lt;=_xlfn.QUARTILE.INC(M:M,3), 3, 4)))</f>
        <v>1</v>
      </c>
      <c r="Q120" s="37">
        <f>IF(Table1[[#This Row],[Monetary]]&lt;=_xlfn.QUARTILE.INC(N:N,1),1,IF(Table1[[#This Row],[Monetary]]&lt;=_xlfn.QUARTILE.INC(N:N,2),2,IF(Table1[[#This Row],[Monetary]]&lt;=_xlfn.QUARTILE.INC(N:N,3),3,4)))</f>
        <v>4</v>
      </c>
      <c r="R120" s="42" t="str">
        <f>Table1[[#This Row],[R Score]]&amp;Table1[[#This Row],[F Score]]&amp;Table1[[#This Row],[M Score]]</f>
        <v>214</v>
      </c>
      <c r="S120" s="37">
        <f>Table1[[#This Row],[R Score]]+Table1[[#This Row],[F Score]]+Table1[[#This Row],[M Score]]</f>
        <v>7</v>
      </c>
      <c r="T120" s="37" t="str">
        <f>IF(Table1[[#This Row],[RFM Score]]=12,"Best customer",IF(Table1[[#This Row],[RFM Score]]&gt;=8,"Loyal customer",IF(Table1[[#This Row],[RFM Score]]&gt;=6,"At Risk",IF(Table1[[#This Row],[RFM Score]]&gt;=3,"Lost customer", "Others"))))</f>
        <v>At Risk</v>
      </c>
    </row>
    <row r="121" spans="2:20" x14ac:dyDescent="0.25">
      <c r="B121" s="1">
        <v>119</v>
      </c>
      <c r="C121" s="2">
        <v>44998</v>
      </c>
      <c r="D121" s="1" t="s">
        <v>132</v>
      </c>
      <c r="E121" s="1" t="s">
        <v>13</v>
      </c>
      <c r="F121" s="1">
        <v>60</v>
      </c>
      <c r="G121" s="1" t="s">
        <v>14</v>
      </c>
      <c r="H121" s="1">
        <v>3</v>
      </c>
      <c r="I121" s="11">
        <v>50</v>
      </c>
      <c r="J121" s="13">
        <v>150</v>
      </c>
      <c r="K121" s="34">
        <f t="shared" si="1"/>
        <v>45292</v>
      </c>
      <c r="L121" s="36">
        <f>Table1[[#This Row],[Latest Date]]-Table1[[#This Row],[Date]]</f>
        <v>294</v>
      </c>
      <c r="M121" s="36">
        <f>COUNT(Table1[[#This Row],[Date]])</f>
        <v>1</v>
      </c>
      <c r="N121" s="36">
        <f>SUM(Table1[[#This Row],[Total Amount]])</f>
        <v>150</v>
      </c>
      <c r="O121" s="36">
        <f>IF(Table1[[#This Row],[Recency]]&lt;=_xlfn.QUARTILE.INC(L:L,1),4, IF(Table1[[#This Row],[Recency]]&lt;=_xlfn.QUARTILE.INC(L:L,2), 3, IF(Table1[[#This Row],[Recency]]&lt;=_xlfn.QUARTILE.INC(L:L,3), 2, 1)))</f>
        <v>1</v>
      </c>
      <c r="P121" s="36">
        <f>IF(Table1[[#This Row],[Frequency]]&lt;=_xlfn.QUARTILE.INC(M:M,1), 1, IF(Table1[[#This Row],[Frequency]]&lt;=_xlfn.QUARTILE.INC(M:M,2), 2, IF(Table1[[#This Row],[Frequency]]&lt;=_xlfn.QUARTILE.INC(M:M,3), 3, 4)))</f>
        <v>1</v>
      </c>
      <c r="Q121" s="36">
        <f>IF(Table1[[#This Row],[Monetary]]&lt;=_xlfn.QUARTILE.INC(N:N,1),1,IF(Table1[[#This Row],[Monetary]]&lt;=_xlfn.QUARTILE.INC(N:N,2),2,IF(Table1[[#This Row],[Monetary]]&lt;=_xlfn.QUARTILE.INC(N:N,3),3,4)))</f>
        <v>3</v>
      </c>
      <c r="R121" s="41" t="str">
        <f>Table1[[#This Row],[R Score]]&amp;Table1[[#This Row],[F Score]]&amp;Table1[[#This Row],[M Score]]</f>
        <v>113</v>
      </c>
      <c r="S121" s="36">
        <f>Table1[[#This Row],[R Score]]+Table1[[#This Row],[F Score]]+Table1[[#This Row],[M Score]]</f>
        <v>5</v>
      </c>
      <c r="T121" s="36" t="str">
        <f>IF(Table1[[#This Row],[RFM Score]]=12,"Best customer",IF(Table1[[#This Row],[RFM Score]]&gt;=8,"Loyal customer",IF(Table1[[#This Row],[RFM Score]]&gt;=6,"At Risk",IF(Table1[[#This Row],[RFM Score]]&gt;=3,"Lost customer", "Others"))))</f>
        <v>Lost customer</v>
      </c>
    </row>
    <row r="122" spans="2:20" x14ac:dyDescent="0.25">
      <c r="B122" s="4">
        <v>120</v>
      </c>
      <c r="C122" s="5">
        <v>45053</v>
      </c>
      <c r="D122" s="4" t="s">
        <v>133</v>
      </c>
      <c r="E122" s="4" t="s">
        <v>10</v>
      </c>
      <c r="F122" s="4">
        <v>60</v>
      </c>
      <c r="G122" s="4" t="s">
        <v>11</v>
      </c>
      <c r="H122" s="4">
        <v>1</v>
      </c>
      <c r="I122" s="12">
        <v>50</v>
      </c>
      <c r="J122" s="14">
        <v>50</v>
      </c>
      <c r="K122" s="35">
        <f t="shared" si="1"/>
        <v>45292</v>
      </c>
      <c r="L122" s="37">
        <f>Table1[[#This Row],[Latest Date]]-Table1[[#This Row],[Date]]</f>
        <v>239</v>
      </c>
      <c r="M122" s="37">
        <f>COUNT(Table1[[#This Row],[Date]])</f>
        <v>1</v>
      </c>
      <c r="N122" s="37">
        <f>SUM(Table1[[#This Row],[Total Amount]])</f>
        <v>50</v>
      </c>
      <c r="O122" s="37">
        <f>IF(Table1[[#This Row],[Recency]]&lt;=_xlfn.QUARTILE.INC(L:L,1),4, IF(Table1[[#This Row],[Recency]]&lt;=_xlfn.QUARTILE.INC(L:L,2), 3, IF(Table1[[#This Row],[Recency]]&lt;=_xlfn.QUARTILE.INC(L:L,3), 2, 1)))</f>
        <v>2</v>
      </c>
      <c r="P122" s="37">
        <f>IF(Table1[[#This Row],[Frequency]]&lt;=_xlfn.QUARTILE.INC(M:M,1), 1, IF(Table1[[#This Row],[Frequency]]&lt;=_xlfn.QUARTILE.INC(M:M,2), 2, IF(Table1[[#This Row],[Frequency]]&lt;=_xlfn.QUARTILE.INC(M:M,3), 3, 4)))</f>
        <v>1</v>
      </c>
      <c r="Q122" s="37">
        <f>IF(Table1[[#This Row],[Monetary]]&lt;=_xlfn.QUARTILE.INC(N:N,1),1,IF(Table1[[#This Row],[Monetary]]&lt;=_xlfn.QUARTILE.INC(N:N,2),2,IF(Table1[[#This Row],[Monetary]]&lt;=_xlfn.QUARTILE.INC(N:N,3),3,4)))</f>
        <v>1</v>
      </c>
      <c r="R122" s="42" t="str">
        <f>Table1[[#This Row],[R Score]]&amp;Table1[[#This Row],[F Score]]&amp;Table1[[#This Row],[M Score]]</f>
        <v>211</v>
      </c>
      <c r="S122" s="37">
        <f>Table1[[#This Row],[R Score]]+Table1[[#This Row],[F Score]]+Table1[[#This Row],[M Score]]</f>
        <v>4</v>
      </c>
      <c r="T122" s="37" t="str">
        <f>IF(Table1[[#This Row],[RFM Score]]=12,"Best customer",IF(Table1[[#This Row],[RFM Score]]&gt;=8,"Loyal customer",IF(Table1[[#This Row],[RFM Score]]&gt;=6,"At Risk",IF(Table1[[#This Row],[RFM Score]]&gt;=3,"Lost customer", "Others"))))</f>
        <v>Lost customer</v>
      </c>
    </row>
    <row r="123" spans="2:20" x14ac:dyDescent="0.25">
      <c r="B123" s="1">
        <v>121</v>
      </c>
      <c r="C123" s="2">
        <v>45214</v>
      </c>
      <c r="D123" s="1" t="s">
        <v>134</v>
      </c>
      <c r="E123" s="1" t="s">
        <v>13</v>
      </c>
      <c r="F123" s="1">
        <v>28</v>
      </c>
      <c r="G123" s="1" t="s">
        <v>16</v>
      </c>
      <c r="H123" s="1">
        <v>4</v>
      </c>
      <c r="I123" s="11">
        <v>50</v>
      </c>
      <c r="J123" s="13">
        <v>200</v>
      </c>
      <c r="K123" s="34">
        <f t="shared" si="1"/>
        <v>45292</v>
      </c>
      <c r="L123" s="36">
        <f>Table1[[#This Row],[Latest Date]]-Table1[[#This Row],[Date]]</f>
        <v>78</v>
      </c>
      <c r="M123" s="36">
        <f>COUNT(Table1[[#This Row],[Date]])</f>
        <v>1</v>
      </c>
      <c r="N123" s="36">
        <f>SUM(Table1[[#This Row],[Total Amount]])</f>
        <v>200</v>
      </c>
      <c r="O123" s="36">
        <f>IF(Table1[[#This Row],[Recency]]&lt;=_xlfn.QUARTILE.INC(L:L,1),4, IF(Table1[[#This Row],[Recency]]&lt;=_xlfn.QUARTILE.INC(L:L,2), 3, IF(Table1[[#This Row],[Recency]]&lt;=_xlfn.QUARTILE.INC(L:L,3), 2, 1)))</f>
        <v>4</v>
      </c>
      <c r="P123" s="36">
        <f>IF(Table1[[#This Row],[Frequency]]&lt;=_xlfn.QUARTILE.INC(M:M,1), 1, IF(Table1[[#This Row],[Frequency]]&lt;=_xlfn.QUARTILE.INC(M:M,2), 2, IF(Table1[[#This Row],[Frequency]]&lt;=_xlfn.QUARTILE.INC(M:M,3), 3, 4)))</f>
        <v>1</v>
      </c>
      <c r="Q123" s="36">
        <f>IF(Table1[[#This Row],[Monetary]]&lt;=_xlfn.QUARTILE.INC(N:N,1),1,IF(Table1[[#This Row],[Monetary]]&lt;=_xlfn.QUARTILE.INC(N:N,2),2,IF(Table1[[#This Row],[Monetary]]&lt;=_xlfn.QUARTILE.INC(N:N,3),3,4)))</f>
        <v>3</v>
      </c>
      <c r="R123" s="41" t="str">
        <f>Table1[[#This Row],[R Score]]&amp;Table1[[#This Row],[F Score]]&amp;Table1[[#This Row],[M Score]]</f>
        <v>413</v>
      </c>
      <c r="S123" s="36">
        <f>Table1[[#This Row],[R Score]]+Table1[[#This Row],[F Score]]+Table1[[#This Row],[M Score]]</f>
        <v>8</v>
      </c>
      <c r="T123" s="36" t="str">
        <f>IF(Table1[[#This Row],[RFM Score]]=12,"Best customer",IF(Table1[[#This Row],[RFM Score]]&gt;=8,"Loyal customer",IF(Table1[[#This Row],[RFM Score]]&gt;=6,"At Risk",IF(Table1[[#This Row],[RFM Score]]&gt;=3,"Lost customer", "Others"))))</f>
        <v>Loyal customer</v>
      </c>
    </row>
    <row r="124" spans="2:20" x14ac:dyDescent="0.25">
      <c r="B124" s="4">
        <v>122</v>
      </c>
      <c r="C124" s="5">
        <v>45202</v>
      </c>
      <c r="D124" s="4" t="s">
        <v>135</v>
      </c>
      <c r="E124" s="4" t="s">
        <v>10</v>
      </c>
      <c r="F124" s="4">
        <v>64</v>
      </c>
      <c r="G124" s="4" t="s">
        <v>16</v>
      </c>
      <c r="H124" s="4">
        <v>4</v>
      </c>
      <c r="I124" s="12">
        <v>30</v>
      </c>
      <c r="J124" s="14">
        <v>120</v>
      </c>
      <c r="K124" s="35">
        <f t="shared" si="1"/>
        <v>45292</v>
      </c>
      <c r="L124" s="37">
        <f>Table1[[#This Row],[Latest Date]]-Table1[[#This Row],[Date]]</f>
        <v>90</v>
      </c>
      <c r="M124" s="37">
        <f>COUNT(Table1[[#This Row],[Date]])</f>
        <v>1</v>
      </c>
      <c r="N124" s="37">
        <f>SUM(Table1[[#This Row],[Total Amount]])</f>
        <v>120</v>
      </c>
      <c r="O124" s="37">
        <f>IF(Table1[[#This Row],[Recency]]&lt;=_xlfn.QUARTILE.INC(L:L,1),4, IF(Table1[[#This Row],[Recency]]&lt;=_xlfn.QUARTILE.INC(L:L,2), 3, IF(Table1[[#This Row],[Recency]]&lt;=_xlfn.QUARTILE.INC(L:L,3), 2, 1)))</f>
        <v>3</v>
      </c>
      <c r="P124" s="37">
        <f>IF(Table1[[#This Row],[Frequency]]&lt;=_xlfn.QUARTILE.INC(M:M,1), 1, IF(Table1[[#This Row],[Frequency]]&lt;=_xlfn.QUARTILE.INC(M:M,2), 2, IF(Table1[[#This Row],[Frequency]]&lt;=_xlfn.QUARTILE.INC(M:M,3), 3, 4)))</f>
        <v>1</v>
      </c>
      <c r="Q124" s="37">
        <f>IF(Table1[[#This Row],[Monetary]]&lt;=_xlfn.QUARTILE.INC(N:N,1),1,IF(Table1[[#This Row],[Monetary]]&lt;=_xlfn.QUARTILE.INC(N:N,2),2,IF(Table1[[#This Row],[Monetary]]&lt;=_xlfn.QUARTILE.INC(N:N,3),3,4)))</f>
        <v>2</v>
      </c>
      <c r="R124" s="42" t="str">
        <f>Table1[[#This Row],[R Score]]&amp;Table1[[#This Row],[F Score]]&amp;Table1[[#This Row],[M Score]]</f>
        <v>312</v>
      </c>
      <c r="S124" s="37">
        <f>Table1[[#This Row],[R Score]]+Table1[[#This Row],[F Score]]+Table1[[#This Row],[M Score]]</f>
        <v>6</v>
      </c>
      <c r="T124" s="37" t="str">
        <f>IF(Table1[[#This Row],[RFM Score]]=12,"Best customer",IF(Table1[[#This Row],[RFM Score]]&gt;=8,"Loyal customer",IF(Table1[[#This Row],[RFM Score]]&gt;=6,"At Risk",IF(Table1[[#This Row],[RFM Score]]&gt;=3,"Lost customer", "Others"))))</f>
        <v>At Risk</v>
      </c>
    </row>
    <row r="125" spans="2:20" x14ac:dyDescent="0.25">
      <c r="B125" s="1">
        <v>123</v>
      </c>
      <c r="C125" s="2">
        <v>45061</v>
      </c>
      <c r="D125" s="1" t="s">
        <v>136</v>
      </c>
      <c r="E125" s="1" t="s">
        <v>13</v>
      </c>
      <c r="F125" s="1">
        <v>40</v>
      </c>
      <c r="G125" s="1" t="s">
        <v>16</v>
      </c>
      <c r="H125" s="1">
        <v>2</v>
      </c>
      <c r="I125" s="11">
        <v>30</v>
      </c>
      <c r="J125" s="13">
        <v>60</v>
      </c>
      <c r="K125" s="34">
        <f t="shared" si="1"/>
        <v>45292</v>
      </c>
      <c r="L125" s="36">
        <f>Table1[[#This Row],[Latest Date]]-Table1[[#This Row],[Date]]</f>
        <v>231</v>
      </c>
      <c r="M125" s="36">
        <f>COUNT(Table1[[#This Row],[Date]])</f>
        <v>1</v>
      </c>
      <c r="N125" s="36">
        <f>SUM(Table1[[#This Row],[Total Amount]])</f>
        <v>60</v>
      </c>
      <c r="O125" s="36">
        <f>IF(Table1[[#This Row],[Recency]]&lt;=_xlfn.QUARTILE.INC(L:L,1),4, IF(Table1[[#This Row],[Recency]]&lt;=_xlfn.QUARTILE.INC(L:L,2), 3, IF(Table1[[#This Row],[Recency]]&lt;=_xlfn.QUARTILE.INC(L:L,3), 2, 1)))</f>
        <v>2</v>
      </c>
      <c r="P125" s="36">
        <f>IF(Table1[[#This Row],[Frequency]]&lt;=_xlfn.QUARTILE.INC(M:M,1), 1, IF(Table1[[#This Row],[Frequency]]&lt;=_xlfn.QUARTILE.INC(M:M,2), 2, IF(Table1[[#This Row],[Frequency]]&lt;=_xlfn.QUARTILE.INC(M:M,3), 3, 4)))</f>
        <v>1</v>
      </c>
      <c r="Q125" s="36">
        <f>IF(Table1[[#This Row],[Monetary]]&lt;=_xlfn.QUARTILE.INC(N:N,1),1,IF(Table1[[#This Row],[Monetary]]&lt;=_xlfn.QUARTILE.INC(N:N,2),2,IF(Table1[[#This Row],[Monetary]]&lt;=_xlfn.QUARTILE.INC(N:N,3),3,4)))</f>
        <v>1</v>
      </c>
      <c r="R125" s="41" t="str">
        <f>Table1[[#This Row],[R Score]]&amp;Table1[[#This Row],[F Score]]&amp;Table1[[#This Row],[M Score]]</f>
        <v>211</v>
      </c>
      <c r="S125" s="36">
        <f>Table1[[#This Row],[R Score]]+Table1[[#This Row],[F Score]]+Table1[[#This Row],[M Score]]</f>
        <v>4</v>
      </c>
      <c r="T125" s="36" t="str">
        <f>IF(Table1[[#This Row],[RFM Score]]=12,"Best customer",IF(Table1[[#This Row],[RFM Score]]&gt;=8,"Loyal customer",IF(Table1[[#This Row],[RFM Score]]&gt;=6,"At Risk",IF(Table1[[#This Row],[RFM Score]]&gt;=3,"Lost customer", "Others"))))</f>
        <v>Lost customer</v>
      </c>
    </row>
    <row r="126" spans="2:20" x14ac:dyDescent="0.25">
      <c r="B126" s="4">
        <v>124</v>
      </c>
      <c r="C126" s="5">
        <v>45226</v>
      </c>
      <c r="D126" s="4" t="s">
        <v>137</v>
      </c>
      <c r="E126" s="4" t="s">
        <v>10</v>
      </c>
      <c r="F126" s="4">
        <v>33</v>
      </c>
      <c r="G126" s="4" t="s">
        <v>14</v>
      </c>
      <c r="H126" s="4">
        <v>4</v>
      </c>
      <c r="I126" s="12">
        <v>500</v>
      </c>
      <c r="J126" s="14">
        <v>2000</v>
      </c>
      <c r="K126" s="35">
        <f t="shared" si="1"/>
        <v>45292</v>
      </c>
      <c r="L126" s="37">
        <f>Table1[[#This Row],[Latest Date]]-Table1[[#This Row],[Date]]</f>
        <v>66</v>
      </c>
      <c r="M126" s="37">
        <f>COUNT(Table1[[#This Row],[Date]])</f>
        <v>1</v>
      </c>
      <c r="N126" s="37">
        <f>SUM(Table1[[#This Row],[Total Amount]])</f>
        <v>2000</v>
      </c>
      <c r="O126" s="37">
        <f>IF(Table1[[#This Row],[Recency]]&lt;=_xlfn.QUARTILE.INC(L:L,1),4, IF(Table1[[#This Row],[Recency]]&lt;=_xlfn.QUARTILE.INC(L:L,2), 3, IF(Table1[[#This Row],[Recency]]&lt;=_xlfn.QUARTILE.INC(L:L,3), 2, 1)))</f>
        <v>4</v>
      </c>
      <c r="P126" s="37">
        <f>IF(Table1[[#This Row],[Frequency]]&lt;=_xlfn.QUARTILE.INC(M:M,1), 1, IF(Table1[[#This Row],[Frequency]]&lt;=_xlfn.QUARTILE.INC(M:M,2), 2, IF(Table1[[#This Row],[Frequency]]&lt;=_xlfn.QUARTILE.INC(M:M,3), 3, 4)))</f>
        <v>1</v>
      </c>
      <c r="Q126" s="37">
        <f>IF(Table1[[#This Row],[Monetary]]&lt;=_xlfn.QUARTILE.INC(N:N,1),1,IF(Table1[[#This Row],[Monetary]]&lt;=_xlfn.QUARTILE.INC(N:N,2),2,IF(Table1[[#This Row],[Monetary]]&lt;=_xlfn.QUARTILE.INC(N:N,3),3,4)))</f>
        <v>4</v>
      </c>
      <c r="R126" s="42" t="str">
        <f>Table1[[#This Row],[R Score]]&amp;Table1[[#This Row],[F Score]]&amp;Table1[[#This Row],[M Score]]</f>
        <v>414</v>
      </c>
      <c r="S126" s="37">
        <f>Table1[[#This Row],[R Score]]+Table1[[#This Row],[F Score]]+Table1[[#This Row],[M Score]]</f>
        <v>9</v>
      </c>
      <c r="T126" s="37" t="str">
        <f>IF(Table1[[#This Row],[RFM Score]]=12,"Best customer",IF(Table1[[#This Row],[RFM Score]]&gt;=8,"Loyal customer",IF(Table1[[#This Row],[RFM Score]]&gt;=6,"At Risk",IF(Table1[[#This Row],[RFM Score]]&gt;=3,"Lost customer", "Others"))))</f>
        <v>Loyal customer</v>
      </c>
    </row>
    <row r="127" spans="2:20" x14ac:dyDescent="0.25">
      <c r="B127" s="1">
        <v>125</v>
      </c>
      <c r="C127" s="2">
        <v>45146</v>
      </c>
      <c r="D127" s="1" t="s">
        <v>138</v>
      </c>
      <c r="E127" s="1" t="s">
        <v>10</v>
      </c>
      <c r="F127" s="1">
        <v>48</v>
      </c>
      <c r="G127" s="1" t="s">
        <v>14</v>
      </c>
      <c r="H127" s="1">
        <v>2</v>
      </c>
      <c r="I127" s="11">
        <v>50</v>
      </c>
      <c r="J127" s="13">
        <v>100</v>
      </c>
      <c r="K127" s="34">
        <f t="shared" si="1"/>
        <v>45292</v>
      </c>
      <c r="L127" s="36">
        <f>Table1[[#This Row],[Latest Date]]-Table1[[#This Row],[Date]]</f>
        <v>146</v>
      </c>
      <c r="M127" s="36">
        <f>COUNT(Table1[[#This Row],[Date]])</f>
        <v>1</v>
      </c>
      <c r="N127" s="36">
        <f>SUM(Table1[[#This Row],[Total Amount]])</f>
        <v>100</v>
      </c>
      <c r="O127" s="36">
        <f>IF(Table1[[#This Row],[Recency]]&lt;=_xlfn.QUARTILE.INC(L:L,1),4, IF(Table1[[#This Row],[Recency]]&lt;=_xlfn.QUARTILE.INC(L:L,2), 3, IF(Table1[[#This Row],[Recency]]&lt;=_xlfn.QUARTILE.INC(L:L,3), 2, 1)))</f>
        <v>3</v>
      </c>
      <c r="P127" s="36">
        <f>IF(Table1[[#This Row],[Frequency]]&lt;=_xlfn.QUARTILE.INC(M:M,1), 1, IF(Table1[[#This Row],[Frequency]]&lt;=_xlfn.QUARTILE.INC(M:M,2), 2, IF(Table1[[#This Row],[Frequency]]&lt;=_xlfn.QUARTILE.INC(M:M,3), 3, 4)))</f>
        <v>1</v>
      </c>
      <c r="Q127" s="36">
        <f>IF(Table1[[#This Row],[Monetary]]&lt;=_xlfn.QUARTILE.INC(N:N,1),1,IF(Table1[[#This Row],[Monetary]]&lt;=_xlfn.QUARTILE.INC(N:N,2),2,IF(Table1[[#This Row],[Monetary]]&lt;=_xlfn.QUARTILE.INC(N:N,3),3,4)))</f>
        <v>2</v>
      </c>
      <c r="R127" s="41" t="str">
        <f>Table1[[#This Row],[R Score]]&amp;Table1[[#This Row],[F Score]]&amp;Table1[[#This Row],[M Score]]</f>
        <v>312</v>
      </c>
      <c r="S127" s="36">
        <f>Table1[[#This Row],[R Score]]+Table1[[#This Row],[F Score]]+Table1[[#This Row],[M Score]]</f>
        <v>6</v>
      </c>
      <c r="T127" s="36" t="str">
        <f>IF(Table1[[#This Row],[RFM Score]]=12,"Best customer",IF(Table1[[#This Row],[RFM Score]]&gt;=8,"Loyal customer",IF(Table1[[#This Row],[RFM Score]]&gt;=6,"At Risk",IF(Table1[[#This Row],[RFM Score]]&gt;=3,"Lost customer", "Others"))))</f>
        <v>At Risk</v>
      </c>
    </row>
    <row r="128" spans="2:20" x14ac:dyDescent="0.25">
      <c r="B128" s="4">
        <v>126</v>
      </c>
      <c r="C128" s="5">
        <v>45225</v>
      </c>
      <c r="D128" s="4" t="s">
        <v>139</v>
      </c>
      <c r="E128" s="4" t="s">
        <v>13</v>
      </c>
      <c r="F128" s="4">
        <v>28</v>
      </c>
      <c r="G128" s="4" t="s">
        <v>14</v>
      </c>
      <c r="H128" s="4">
        <v>3</v>
      </c>
      <c r="I128" s="12">
        <v>30</v>
      </c>
      <c r="J128" s="14">
        <v>90</v>
      </c>
      <c r="K128" s="35">
        <f t="shared" si="1"/>
        <v>45292</v>
      </c>
      <c r="L128" s="37">
        <f>Table1[[#This Row],[Latest Date]]-Table1[[#This Row],[Date]]</f>
        <v>67</v>
      </c>
      <c r="M128" s="37">
        <f>COUNT(Table1[[#This Row],[Date]])</f>
        <v>1</v>
      </c>
      <c r="N128" s="37">
        <f>SUM(Table1[[#This Row],[Total Amount]])</f>
        <v>90</v>
      </c>
      <c r="O128" s="37">
        <f>IF(Table1[[#This Row],[Recency]]&lt;=_xlfn.QUARTILE.INC(L:L,1),4, IF(Table1[[#This Row],[Recency]]&lt;=_xlfn.QUARTILE.INC(L:L,2), 3, IF(Table1[[#This Row],[Recency]]&lt;=_xlfn.QUARTILE.INC(L:L,3), 2, 1)))</f>
        <v>4</v>
      </c>
      <c r="P128" s="37">
        <f>IF(Table1[[#This Row],[Frequency]]&lt;=_xlfn.QUARTILE.INC(M:M,1), 1, IF(Table1[[#This Row],[Frequency]]&lt;=_xlfn.QUARTILE.INC(M:M,2), 2, IF(Table1[[#This Row],[Frequency]]&lt;=_xlfn.QUARTILE.INC(M:M,3), 3, 4)))</f>
        <v>1</v>
      </c>
      <c r="Q128" s="37">
        <f>IF(Table1[[#This Row],[Monetary]]&lt;=_xlfn.QUARTILE.INC(N:N,1),1,IF(Table1[[#This Row],[Monetary]]&lt;=_xlfn.QUARTILE.INC(N:N,2),2,IF(Table1[[#This Row],[Monetary]]&lt;=_xlfn.QUARTILE.INC(N:N,3),3,4)))</f>
        <v>2</v>
      </c>
      <c r="R128" s="42" t="str">
        <f>Table1[[#This Row],[R Score]]&amp;Table1[[#This Row],[F Score]]&amp;Table1[[#This Row],[M Score]]</f>
        <v>412</v>
      </c>
      <c r="S128" s="37">
        <f>Table1[[#This Row],[R Score]]+Table1[[#This Row],[F Score]]+Table1[[#This Row],[M Score]]</f>
        <v>7</v>
      </c>
      <c r="T128" s="37" t="str">
        <f>IF(Table1[[#This Row],[RFM Score]]=12,"Best customer",IF(Table1[[#This Row],[RFM Score]]&gt;=8,"Loyal customer",IF(Table1[[#This Row],[RFM Score]]&gt;=6,"At Risk",IF(Table1[[#This Row],[RFM Score]]&gt;=3,"Lost customer", "Others"))))</f>
        <v>At Risk</v>
      </c>
    </row>
    <row r="129" spans="2:20" x14ac:dyDescent="0.25">
      <c r="B129" s="1">
        <v>127</v>
      </c>
      <c r="C129" s="2">
        <v>45131</v>
      </c>
      <c r="D129" s="1" t="s">
        <v>140</v>
      </c>
      <c r="E129" s="1" t="s">
        <v>13</v>
      </c>
      <c r="F129" s="1">
        <v>33</v>
      </c>
      <c r="G129" s="1" t="s">
        <v>14</v>
      </c>
      <c r="H129" s="1">
        <v>2</v>
      </c>
      <c r="I129" s="11">
        <v>25</v>
      </c>
      <c r="J129" s="13">
        <v>50</v>
      </c>
      <c r="K129" s="34">
        <f t="shared" si="1"/>
        <v>45292</v>
      </c>
      <c r="L129" s="36">
        <f>Table1[[#This Row],[Latest Date]]-Table1[[#This Row],[Date]]</f>
        <v>161</v>
      </c>
      <c r="M129" s="36">
        <f>COUNT(Table1[[#This Row],[Date]])</f>
        <v>1</v>
      </c>
      <c r="N129" s="36">
        <f>SUM(Table1[[#This Row],[Total Amount]])</f>
        <v>50</v>
      </c>
      <c r="O129" s="36">
        <f>IF(Table1[[#This Row],[Recency]]&lt;=_xlfn.QUARTILE.INC(L:L,1),4, IF(Table1[[#This Row],[Recency]]&lt;=_xlfn.QUARTILE.INC(L:L,2), 3, IF(Table1[[#This Row],[Recency]]&lt;=_xlfn.QUARTILE.INC(L:L,3), 2, 1)))</f>
        <v>3</v>
      </c>
      <c r="P129" s="36">
        <f>IF(Table1[[#This Row],[Frequency]]&lt;=_xlfn.QUARTILE.INC(M:M,1), 1, IF(Table1[[#This Row],[Frequency]]&lt;=_xlfn.QUARTILE.INC(M:M,2), 2, IF(Table1[[#This Row],[Frequency]]&lt;=_xlfn.QUARTILE.INC(M:M,3), 3, 4)))</f>
        <v>1</v>
      </c>
      <c r="Q129" s="36">
        <f>IF(Table1[[#This Row],[Monetary]]&lt;=_xlfn.QUARTILE.INC(N:N,1),1,IF(Table1[[#This Row],[Monetary]]&lt;=_xlfn.QUARTILE.INC(N:N,2),2,IF(Table1[[#This Row],[Monetary]]&lt;=_xlfn.QUARTILE.INC(N:N,3),3,4)))</f>
        <v>1</v>
      </c>
      <c r="R129" s="41" t="str">
        <f>Table1[[#This Row],[R Score]]&amp;Table1[[#This Row],[F Score]]&amp;Table1[[#This Row],[M Score]]</f>
        <v>311</v>
      </c>
      <c r="S129" s="36">
        <f>Table1[[#This Row],[R Score]]+Table1[[#This Row],[F Score]]+Table1[[#This Row],[M Score]]</f>
        <v>5</v>
      </c>
      <c r="T129" s="36" t="str">
        <f>IF(Table1[[#This Row],[RFM Score]]=12,"Best customer",IF(Table1[[#This Row],[RFM Score]]&gt;=8,"Loyal customer",IF(Table1[[#This Row],[RFM Score]]&gt;=6,"At Risk",IF(Table1[[#This Row],[RFM Score]]&gt;=3,"Lost customer", "Others"))))</f>
        <v>Lost customer</v>
      </c>
    </row>
    <row r="130" spans="2:20" x14ac:dyDescent="0.25">
      <c r="B130" s="4">
        <v>128</v>
      </c>
      <c r="C130" s="5">
        <v>45112</v>
      </c>
      <c r="D130" s="4" t="s">
        <v>141</v>
      </c>
      <c r="E130" s="4" t="s">
        <v>10</v>
      </c>
      <c r="F130" s="4">
        <v>25</v>
      </c>
      <c r="G130" s="4" t="s">
        <v>11</v>
      </c>
      <c r="H130" s="4">
        <v>1</v>
      </c>
      <c r="I130" s="12">
        <v>500</v>
      </c>
      <c r="J130" s="14">
        <v>500</v>
      </c>
      <c r="K130" s="35">
        <f t="shared" si="1"/>
        <v>45292</v>
      </c>
      <c r="L130" s="37">
        <f>Table1[[#This Row],[Latest Date]]-Table1[[#This Row],[Date]]</f>
        <v>180</v>
      </c>
      <c r="M130" s="37">
        <f>COUNT(Table1[[#This Row],[Date]])</f>
        <v>1</v>
      </c>
      <c r="N130" s="37">
        <f>SUM(Table1[[#This Row],[Total Amount]])</f>
        <v>500</v>
      </c>
      <c r="O130" s="37">
        <f>IF(Table1[[#This Row],[Recency]]&lt;=_xlfn.QUARTILE.INC(L:L,1),4, IF(Table1[[#This Row],[Recency]]&lt;=_xlfn.QUARTILE.INC(L:L,2), 3, IF(Table1[[#This Row],[Recency]]&lt;=_xlfn.QUARTILE.INC(L:L,3), 2, 1)))</f>
        <v>3</v>
      </c>
      <c r="P130" s="37">
        <f>IF(Table1[[#This Row],[Frequency]]&lt;=_xlfn.QUARTILE.INC(M:M,1), 1, IF(Table1[[#This Row],[Frequency]]&lt;=_xlfn.QUARTILE.INC(M:M,2), 2, IF(Table1[[#This Row],[Frequency]]&lt;=_xlfn.QUARTILE.INC(M:M,3), 3, 4)))</f>
        <v>1</v>
      </c>
      <c r="Q130" s="37">
        <f>IF(Table1[[#This Row],[Monetary]]&lt;=_xlfn.QUARTILE.INC(N:N,1),1,IF(Table1[[#This Row],[Monetary]]&lt;=_xlfn.QUARTILE.INC(N:N,2),2,IF(Table1[[#This Row],[Monetary]]&lt;=_xlfn.QUARTILE.INC(N:N,3),3,4)))</f>
        <v>3</v>
      </c>
      <c r="R130" s="42" t="str">
        <f>Table1[[#This Row],[R Score]]&amp;Table1[[#This Row],[F Score]]&amp;Table1[[#This Row],[M Score]]</f>
        <v>313</v>
      </c>
      <c r="S130" s="37">
        <f>Table1[[#This Row],[R Score]]+Table1[[#This Row],[F Score]]+Table1[[#This Row],[M Score]]</f>
        <v>7</v>
      </c>
      <c r="T130" s="37" t="str">
        <f>IF(Table1[[#This Row],[RFM Score]]=12,"Best customer",IF(Table1[[#This Row],[RFM Score]]&gt;=8,"Loyal customer",IF(Table1[[#This Row],[RFM Score]]&gt;=6,"At Risk",IF(Table1[[#This Row],[RFM Score]]&gt;=3,"Lost customer", "Others"))))</f>
        <v>At Risk</v>
      </c>
    </row>
    <row r="131" spans="2:20" x14ac:dyDescent="0.25">
      <c r="B131" s="1">
        <v>129</v>
      </c>
      <c r="C131" s="2">
        <v>45039</v>
      </c>
      <c r="D131" s="1" t="s">
        <v>142</v>
      </c>
      <c r="E131" s="1" t="s">
        <v>13</v>
      </c>
      <c r="F131" s="1">
        <v>21</v>
      </c>
      <c r="G131" s="1" t="s">
        <v>11</v>
      </c>
      <c r="H131" s="1">
        <v>2</v>
      </c>
      <c r="I131" s="11">
        <v>300</v>
      </c>
      <c r="J131" s="13">
        <v>600</v>
      </c>
      <c r="K131" s="34">
        <f t="shared" ref="K131:K194" si="2">MAX(C:C)</f>
        <v>45292</v>
      </c>
      <c r="L131" s="36">
        <f>Table1[[#This Row],[Latest Date]]-Table1[[#This Row],[Date]]</f>
        <v>253</v>
      </c>
      <c r="M131" s="36">
        <f>COUNT(Table1[[#This Row],[Date]])</f>
        <v>1</v>
      </c>
      <c r="N131" s="36">
        <f>SUM(Table1[[#This Row],[Total Amount]])</f>
        <v>600</v>
      </c>
      <c r="O131" s="36">
        <f>IF(Table1[[#This Row],[Recency]]&lt;=_xlfn.QUARTILE.INC(L:L,1),4, IF(Table1[[#This Row],[Recency]]&lt;=_xlfn.QUARTILE.INC(L:L,2), 3, IF(Table1[[#This Row],[Recency]]&lt;=_xlfn.QUARTILE.INC(L:L,3), 2, 1)))</f>
        <v>2</v>
      </c>
      <c r="P131" s="36">
        <f>IF(Table1[[#This Row],[Frequency]]&lt;=_xlfn.QUARTILE.INC(M:M,1), 1, IF(Table1[[#This Row],[Frequency]]&lt;=_xlfn.QUARTILE.INC(M:M,2), 2, IF(Table1[[#This Row],[Frequency]]&lt;=_xlfn.QUARTILE.INC(M:M,3), 3, 4)))</f>
        <v>1</v>
      </c>
      <c r="Q131" s="36">
        <f>IF(Table1[[#This Row],[Monetary]]&lt;=_xlfn.QUARTILE.INC(N:N,1),1,IF(Table1[[#This Row],[Monetary]]&lt;=_xlfn.QUARTILE.INC(N:N,2),2,IF(Table1[[#This Row],[Monetary]]&lt;=_xlfn.QUARTILE.INC(N:N,3),3,4)))</f>
        <v>3</v>
      </c>
      <c r="R131" s="41" t="str">
        <f>Table1[[#This Row],[R Score]]&amp;Table1[[#This Row],[F Score]]&amp;Table1[[#This Row],[M Score]]</f>
        <v>213</v>
      </c>
      <c r="S131" s="36">
        <f>Table1[[#This Row],[R Score]]+Table1[[#This Row],[F Score]]+Table1[[#This Row],[M Score]]</f>
        <v>6</v>
      </c>
      <c r="T131" s="36" t="str">
        <f>IF(Table1[[#This Row],[RFM Score]]=12,"Best customer",IF(Table1[[#This Row],[RFM Score]]&gt;=8,"Loyal customer",IF(Table1[[#This Row],[RFM Score]]&gt;=6,"At Risk",IF(Table1[[#This Row],[RFM Score]]&gt;=3,"Lost customer", "Others"))))</f>
        <v>At Risk</v>
      </c>
    </row>
    <row r="132" spans="2:20" x14ac:dyDescent="0.25">
      <c r="B132" s="4">
        <v>130</v>
      </c>
      <c r="C132" s="5">
        <v>44997</v>
      </c>
      <c r="D132" s="4" t="s">
        <v>143</v>
      </c>
      <c r="E132" s="4" t="s">
        <v>13</v>
      </c>
      <c r="F132" s="4">
        <v>57</v>
      </c>
      <c r="G132" s="4" t="s">
        <v>14</v>
      </c>
      <c r="H132" s="4">
        <v>1</v>
      </c>
      <c r="I132" s="12">
        <v>500</v>
      </c>
      <c r="J132" s="14">
        <v>500</v>
      </c>
      <c r="K132" s="35">
        <f t="shared" si="2"/>
        <v>45292</v>
      </c>
      <c r="L132" s="37">
        <f>Table1[[#This Row],[Latest Date]]-Table1[[#This Row],[Date]]</f>
        <v>295</v>
      </c>
      <c r="M132" s="37">
        <f>COUNT(Table1[[#This Row],[Date]])</f>
        <v>1</v>
      </c>
      <c r="N132" s="37">
        <f>SUM(Table1[[#This Row],[Total Amount]])</f>
        <v>500</v>
      </c>
      <c r="O132" s="37">
        <f>IF(Table1[[#This Row],[Recency]]&lt;=_xlfn.QUARTILE.INC(L:L,1),4, IF(Table1[[#This Row],[Recency]]&lt;=_xlfn.QUARTILE.INC(L:L,2), 3, IF(Table1[[#This Row],[Recency]]&lt;=_xlfn.QUARTILE.INC(L:L,3), 2, 1)))</f>
        <v>1</v>
      </c>
      <c r="P132" s="37">
        <f>IF(Table1[[#This Row],[Frequency]]&lt;=_xlfn.QUARTILE.INC(M:M,1), 1, IF(Table1[[#This Row],[Frequency]]&lt;=_xlfn.QUARTILE.INC(M:M,2), 2, IF(Table1[[#This Row],[Frequency]]&lt;=_xlfn.QUARTILE.INC(M:M,3), 3, 4)))</f>
        <v>1</v>
      </c>
      <c r="Q132" s="37">
        <f>IF(Table1[[#This Row],[Monetary]]&lt;=_xlfn.QUARTILE.INC(N:N,1),1,IF(Table1[[#This Row],[Monetary]]&lt;=_xlfn.QUARTILE.INC(N:N,2),2,IF(Table1[[#This Row],[Monetary]]&lt;=_xlfn.QUARTILE.INC(N:N,3),3,4)))</f>
        <v>3</v>
      </c>
      <c r="R132" s="42" t="str">
        <f>Table1[[#This Row],[R Score]]&amp;Table1[[#This Row],[F Score]]&amp;Table1[[#This Row],[M Score]]</f>
        <v>113</v>
      </c>
      <c r="S132" s="37">
        <f>Table1[[#This Row],[R Score]]+Table1[[#This Row],[F Score]]+Table1[[#This Row],[M Score]]</f>
        <v>5</v>
      </c>
      <c r="T132" s="37" t="str">
        <f>IF(Table1[[#This Row],[RFM Score]]=12,"Best customer",IF(Table1[[#This Row],[RFM Score]]&gt;=8,"Loyal customer",IF(Table1[[#This Row],[RFM Score]]&gt;=6,"At Risk",IF(Table1[[#This Row],[RFM Score]]&gt;=3,"Lost customer", "Others"))))</f>
        <v>Lost customer</v>
      </c>
    </row>
    <row r="133" spans="2:20" x14ac:dyDescent="0.25">
      <c r="B133" s="1">
        <v>131</v>
      </c>
      <c r="C133" s="2">
        <v>45187</v>
      </c>
      <c r="D133" s="1" t="s">
        <v>144</v>
      </c>
      <c r="E133" s="1" t="s">
        <v>13</v>
      </c>
      <c r="F133" s="1">
        <v>21</v>
      </c>
      <c r="G133" s="1" t="s">
        <v>11</v>
      </c>
      <c r="H133" s="1">
        <v>2</v>
      </c>
      <c r="I133" s="11">
        <v>300</v>
      </c>
      <c r="J133" s="13">
        <v>600</v>
      </c>
      <c r="K133" s="34">
        <f t="shared" si="2"/>
        <v>45292</v>
      </c>
      <c r="L133" s="36">
        <f>Table1[[#This Row],[Latest Date]]-Table1[[#This Row],[Date]]</f>
        <v>105</v>
      </c>
      <c r="M133" s="36">
        <f>COUNT(Table1[[#This Row],[Date]])</f>
        <v>1</v>
      </c>
      <c r="N133" s="36">
        <f>SUM(Table1[[#This Row],[Total Amount]])</f>
        <v>600</v>
      </c>
      <c r="O133" s="36">
        <f>IF(Table1[[#This Row],[Recency]]&lt;=_xlfn.QUARTILE.INC(L:L,1),4, IF(Table1[[#This Row],[Recency]]&lt;=_xlfn.QUARTILE.INC(L:L,2), 3, IF(Table1[[#This Row],[Recency]]&lt;=_xlfn.QUARTILE.INC(L:L,3), 2, 1)))</f>
        <v>3</v>
      </c>
      <c r="P133" s="36">
        <f>IF(Table1[[#This Row],[Frequency]]&lt;=_xlfn.QUARTILE.INC(M:M,1), 1, IF(Table1[[#This Row],[Frequency]]&lt;=_xlfn.QUARTILE.INC(M:M,2), 2, IF(Table1[[#This Row],[Frequency]]&lt;=_xlfn.QUARTILE.INC(M:M,3), 3, 4)))</f>
        <v>1</v>
      </c>
      <c r="Q133" s="36">
        <f>IF(Table1[[#This Row],[Monetary]]&lt;=_xlfn.QUARTILE.INC(N:N,1),1,IF(Table1[[#This Row],[Monetary]]&lt;=_xlfn.QUARTILE.INC(N:N,2),2,IF(Table1[[#This Row],[Monetary]]&lt;=_xlfn.QUARTILE.INC(N:N,3),3,4)))</f>
        <v>3</v>
      </c>
      <c r="R133" s="41" t="str">
        <f>Table1[[#This Row],[R Score]]&amp;Table1[[#This Row],[F Score]]&amp;Table1[[#This Row],[M Score]]</f>
        <v>313</v>
      </c>
      <c r="S133" s="36">
        <f>Table1[[#This Row],[R Score]]+Table1[[#This Row],[F Score]]+Table1[[#This Row],[M Score]]</f>
        <v>7</v>
      </c>
      <c r="T133" s="36" t="str">
        <f>IF(Table1[[#This Row],[RFM Score]]=12,"Best customer",IF(Table1[[#This Row],[RFM Score]]&gt;=8,"Loyal customer",IF(Table1[[#This Row],[RFM Score]]&gt;=6,"At Risk",IF(Table1[[#This Row],[RFM Score]]&gt;=3,"Lost customer", "Others"))))</f>
        <v>At Risk</v>
      </c>
    </row>
    <row r="134" spans="2:20" x14ac:dyDescent="0.25">
      <c r="B134" s="4">
        <v>132</v>
      </c>
      <c r="C134" s="5">
        <v>45179</v>
      </c>
      <c r="D134" s="4" t="s">
        <v>145</v>
      </c>
      <c r="E134" s="4" t="s">
        <v>10</v>
      </c>
      <c r="F134" s="4">
        <v>42</v>
      </c>
      <c r="G134" s="4" t="s">
        <v>16</v>
      </c>
      <c r="H134" s="4">
        <v>4</v>
      </c>
      <c r="I134" s="12">
        <v>50</v>
      </c>
      <c r="J134" s="14">
        <v>200</v>
      </c>
      <c r="K134" s="35">
        <f t="shared" si="2"/>
        <v>45292</v>
      </c>
      <c r="L134" s="37">
        <f>Table1[[#This Row],[Latest Date]]-Table1[[#This Row],[Date]]</f>
        <v>113</v>
      </c>
      <c r="M134" s="37">
        <f>COUNT(Table1[[#This Row],[Date]])</f>
        <v>1</v>
      </c>
      <c r="N134" s="37">
        <f>SUM(Table1[[#This Row],[Total Amount]])</f>
        <v>200</v>
      </c>
      <c r="O134" s="37">
        <f>IF(Table1[[#This Row],[Recency]]&lt;=_xlfn.QUARTILE.INC(L:L,1),4, IF(Table1[[#This Row],[Recency]]&lt;=_xlfn.QUARTILE.INC(L:L,2), 3, IF(Table1[[#This Row],[Recency]]&lt;=_xlfn.QUARTILE.INC(L:L,3), 2, 1)))</f>
        <v>3</v>
      </c>
      <c r="P134" s="37">
        <f>IF(Table1[[#This Row],[Frequency]]&lt;=_xlfn.QUARTILE.INC(M:M,1), 1, IF(Table1[[#This Row],[Frequency]]&lt;=_xlfn.QUARTILE.INC(M:M,2), 2, IF(Table1[[#This Row],[Frequency]]&lt;=_xlfn.QUARTILE.INC(M:M,3), 3, 4)))</f>
        <v>1</v>
      </c>
      <c r="Q134" s="37">
        <f>IF(Table1[[#This Row],[Monetary]]&lt;=_xlfn.QUARTILE.INC(N:N,1),1,IF(Table1[[#This Row],[Monetary]]&lt;=_xlfn.QUARTILE.INC(N:N,2),2,IF(Table1[[#This Row],[Monetary]]&lt;=_xlfn.QUARTILE.INC(N:N,3),3,4)))</f>
        <v>3</v>
      </c>
      <c r="R134" s="42" t="str">
        <f>Table1[[#This Row],[R Score]]&amp;Table1[[#This Row],[F Score]]&amp;Table1[[#This Row],[M Score]]</f>
        <v>313</v>
      </c>
      <c r="S134" s="37">
        <f>Table1[[#This Row],[R Score]]+Table1[[#This Row],[F Score]]+Table1[[#This Row],[M Score]]</f>
        <v>7</v>
      </c>
      <c r="T134" s="37" t="str">
        <f>IF(Table1[[#This Row],[RFM Score]]=12,"Best customer",IF(Table1[[#This Row],[RFM Score]]&gt;=8,"Loyal customer",IF(Table1[[#This Row],[RFM Score]]&gt;=6,"At Risk",IF(Table1[[#This Row],[RFM Score]]&gt;=3,"Lost customer", "Others"))))</f>
        <v>At Risk</v>
      </c>
    </row>
    <row r="135" spans="2:20" x14ac:dyDescent="0.25">
      <c r="B135" s="1">
        <v>133</v>
      </c>
      <c r="C135" s="2">
        <v>44973</v>
      </c>
      <c r="D135" s="1" t="s">
        <v>146</v>
      </c>
      <c r="E135" s="1" t="s">
        <v>10</v>
      </c>
      <c r="F135" s="1">
        <v>20</v>
      </c>
      <c r="G135" s="1" t="s">
        <v>16</v>
      </c>
      <c r="H135" s="1">
        <v>3</v>
      </c>
      <c r="I135" s="11">
        <v>300</v>
      </c>
      <c r="J135" s="13">
        <v>900</v>
      </c>
      <c r="K135" s="34">
        <f t="shared" si="2"/>
        <v>45292</v>
      </c>
      <c r="L135" s="36">
        <f>Table1[[#This Row],[Latest Date]]-Table1[[#This Row],[Date]]</f>
        <v>319</v>
      </c>
      <c r="M135" s="36">
        <f>COUNT(Table1[[#This Row],[Date]])</f>
        <v>1</v>
      </c>
      <c r="N135" s="36">
        <f>SUM(Table1[[#This Row],[Total Amount]])</f>
        <v>900</v>
      </c>
      <c r="O135" s="36">
        <f>IF(Table1[[#This Row],[Recency]]&lt;=_xlfn.QUARTILE.INC(L:L,1),4, IF(Table1[[#This Row],[Recency]]&lt;=_xlfn.QUARTILE.INC(L:L,2), 3, IF(Table1[[#This Row],[Recency]]&lt;=_xlfn.QUARTILE.INC(L:L,3), 2, 1)))</f>
        <v>1</v>
      </c>
      <c r="P135" s="36">
        <f>IF(Table1[[#This Row],[Frequency]]&lt;=_xlfn.QUARTILE.INC(M:M,1), 1, IF(Table1[[#This Row],[Frequency]]&lt;=_xlfn.QUARTILE.INC(M:M,2), 2, IF(Table1[[#This Row],[Frequency]]&lt;=_xlfn.QUARTILE.INC(M:M,3), 3, 4)))</f>
        <v>1</v>
      </c>
      <c r="Q135" s="36">
        <f>IF(Table1[[#This Row],[Monetary]]&lt;=_xlfn.QUARTILE.INC(N:N,1),1,IF(Table1[[#This Row],[Monetary]]&lt;=_xlfn.QUARTILE.INC(N:N,2),2,IF(Table1[[#This Row],[Monetary]]&lt;=_xlfn.QUARTILE.INC(N:N,3),3,4)))</f>
        <v>3</v>
      </c>
      <c r="R135" s="41" t="str">
        <f>Table1[[#This Row],[R Score]]&amp;Table1[[#This Row],[F Score]]&amp;Table1[[#This Row],[M Score]]</f>
        <v>113</v>
      </c>
      <c r="S135" s="36">
        <f>Table1[[#This Row],[R Score]]+Table1[[#This Row],[F Score]]+Table1[[#This Row],[M Score]]</f>
        <v>5</v>
      </c>
      <c r="T135" s="36" t="str">
        <f>IF(Table1[[#This Row],[RFM Score]]=12,"Best customer",IF(Table1[[#This Row],[RFM Score]]&gt;=8,"Loyal customer",IF(Table1[[#This Row],[RFM Score]]&gt;=6,"At Risk",IF(Table1[[#This Row],[RFM Score]]&gt;=3,"Lost customer", "Others"))))</f>
        <v>Lost customer</v>
      </c>
    </row>
    <row r="136" spans="2:20" x14ac:dyDescent="0.25">
      <c r="B136" s="4">
        <v>134</v>
      </c>
      <c r="C136" s="5">
        <v>44951</v>
      </c>
      <c r="D136" s="4" t="s">
        <v>147</v>
      </c>
      <c r="E136" s="4" t="s">
        <v>10</v>
      </c>
      <c r="F136" s="4">
        <v>49</v>
      </c>
      <c r="G136" s="4" t="s">
        <v>16</v>
      </c>
      <c r="H136" s="4">
        <v>1</v>
      </c>
      <c r="I136" s="12">
        <v>50</v>
      </c>
      <c r="J136" s="14">
        <v>50</v>
      </c>
      <c r="K136" s="35">
        <f t="shared" si="2"/>
        <v>45292</v>
      </c>
      <c r="L136" s="37">
        <f>Table1[[#This Row],[Latest Date]]-Table1[[#This Row],[Date]]</f>
        <v>341</v>
      </c>
      <c r="M136" s="37">
        <f>COUNT(Table1[[#This Row],[Date]])</f>
        <v>1</v>
      </c>
      <c r="N136" s="37">
        <f>SUM(Table1[[#This Row],[Total Amount]])</f>
        <v>50</v>
      </c>
      <c r="O136" s="37">
        <f>IF(Table1[[#This Row],[Recency]]&lt;=_xlfn.QUARTILE.INC(L:L,1),4, IF(Table1[[#This Row],[Recency]]&lt;=_xlfn.QUARTILE.INC(L:L,2), 3, IF(Table1[[#This Row],[Recency]]&lt;=_xlfn.QUARTILE.INC(L:L,3), 2, 1)))</f>
        <v>1</v>
      </c>
      <c r="P136" s="37">
        <f>IF(Table1[[#This Row],[Frequency]]&lt;=_xlfn.QUARTILE.INC(M:M,1), 1, IF(Table1[[#This Row],[Frequency]]&lt;=_xlfn.QUARTILE.INC(M:M,2), 2, IF(Table1[[#This Row],[Frequency]]&lt;=_xlfn.QUARTILE.INC(M:M,3), 3, 4)))</f>
        <v>1</v>
      </c>
      <c r="Q136" s="37">
        <f>IF(Table1[[#This Row],[Monetary]]&lt;=_xlfn.QUARTILE.INC(N:N,1),1,IF(Table1[[#This Row],[Monetary]]&lt;=_xlfn.QUARTILE.INC(N:N,2),2,IF(Table1[[#This Row],[Monetary]]&lt;=_xlfn.QUARTILE.INC(N:N,3),3,4)))</f>
        <v>1</v>
      </c>
      <c r="R136" s="42" t="str">
        <f>Table1[[#This Row],[R Score]]&amp;Table1[[#This Row],[F Score]]&amp;Table1[[#This Row],[M Score]]</f>
        <v>111</v>
      </c>
      <c r="S136" s="37">
        <f>Table1[[#This Row],[R Score]]+Table1[[#This Row],[F Score]]+Table1[[#This Row],[M Score]]</f>
        <v>3</v>
      </c>
      <c r="T136" s="37" t="str">
        <f>IF(Table1[[#This Row],[RFM Score]]=12,"Best customer",IF(Table1[[#This Row],[RFM Score]]&gt;=8,"Loyal customer",IF(Table1[[#This Row],[RFM Score]]&gt;=6,"At Risk",IF(Table1[[#This Row],[RFM Score]]&gt;=3,"Lost customer", "Others"))))</f>
        <v>Lost customer</v>
      </c>
    </row>
    <row r="137" spans="2:20" x14ac:dyDescent="0.25">
      <c r="B137" s="1">
        <v>135</v>
      </c>
      <c r="C137" s="2">
        <v>44983</v>
      </c>
      <c r="D137" s="1" t="s">
        <v>148</v>
      </c>
      <c r="E137" s="1" t="s">
        <v>10</v>
      </c>
      <c r="F137" s="1">
        <v>20</v>
      </c>
      <c r="G137" s="1" t="s">
        <v>14</v>
      </c>
      <c r="H137" s="1">
        <v>2</v>
      </c>
      <c r="I137" s="11">
        <v>25</v>
      </c>
      <c r="J137" s="13">
        <v>50</v>
      </c>
      <c r="K137" s="34">
        <f t="shared" si="2"/>
        <v>45292</v>
      </c>
      <c r="L137" s="36">
        <f>Table1[[#This Row],[Latest Date]]-Table1[[#This Row],[Date]]</f>
        <v>309</v>
      </c>
      <c r="M137" s="36">
        <f>COUNT(Table1[[#This Row],[Date]])</f>
        <v>1</v>
      </c>
      <c r="N137" s="36">
        <f>SUM(Table1[[#This Row],[Total Amount]])</f>
        <v>50</v>
      </c>
      <c r="O137" s="36">
        <f>IF(Table1[[#This Row],[Recency]]&lt;=_xlfn.QUARTILE.INC(L:L,1),4, IF(Table1[[#This Row],[Recency]]&lt;=_xlfn.QUARTILE.INC(L:L,2), 3, IF(Table1[[#This Row],[Recency]]&lt;=_xlfn.QUARTILE.INC(L:L,3), 2, 1)))</f>
        <v>1</v>
      </c>
      <c r="P137" s="36">
        <f>IF(Table1[[#This Row],[Frequency]]&lt;=_xlfn.QUARTILE.INC(M:M,1), 1, IF(Table1[[#This Row],[Frequency]]&lt;=_xlfn.QUARTILE.INC(M:M,2), 2, IF(Table1[[#This Row],[Frequency]]&lt;=_xlfn.QUARTILE.INC(M:M,3), 3, 4)))</f>
        <v>1</v>
      </c>
      <c r="Q137" s="36">
        <f>IF(Table1[[#This Row],[Monetary]]&lt;=_xlfn.QUARTILE.INC(N:N,1),1,IF(Table1[[#This Row],[Monetary]]&lt;=_xlfn.QUARTILE.INC(N:N,2),2,IF(Table1[[#This Row],[Monetary]]&lt;=_xlfn.QUARTILE.INC(N:N,3),3,4)))</f>
        <v>1</v>
      </c>
      <c r="R137" s="41" t="str">
        <f>Table1[[#This Row],[R Score]]&amp;Table1[[#This Row],[F Score]]&amp;Table1[[#This Row],[M Score]]</f>
        <v>111</v>
      </c>
      <c r="S137" s="36">
        <f>Table1[[#This Row],[R Score]]+Table1[[#This Row],[F Score]]+Table1[[#This Row],[M Score]]</f>
        <v>3</v>
      </c>
      <c r="T137" s="36" t="str">
        <f>IF(Table1[[#This Row],[RFM Score]]=12,"Best customer",IF(Table1[[#This Row],[RFM Score]]&gt;=8,"Loyal customer",IF(Table1[[#This Row],[RFM Score]]&gt;=6,"At Risk",IF(Table1[[#This Row],[RFM Score]]&gt;=3,"Lost customer", "Others"))))</f>
        <v>Lost customer</v>
      </c>
    </row>
    <row r="138" spans="2:20" x14ac:dyDescent="0.25">
      <c r="B138" s="4">
        <v>136</v>
      </c>
      <c r="C138" s="5">
        <v>45005</v>
      </c>
      <c r="D138" s="4" t="s">
        <v>149</v>
      </c>
      <c r="E138" s="4" t="s">
        <v>10</v>
      </c>
      <c r="F138" s="4">
        <v>44</v>
      </c>
      <c r="G138" s="4" t="s">
        <v>16</v>
      </c>
      <c r="H138" s="4">
        <v>2</v>
      </c>
      <c r="I138" s="12">
        <v>300</v>
      </c>
      <c r="J138" s="14">
        <v>600</v>
      </c>
      <c r="K138" s="35">
        <f t="shared" si="2"/>
        <v>45292</v>
      </c>
      <c r="L138" s="37">
        <f>Table1[[#This Row],[Latest Date]]-Table1[[#This Row],[Date]]</f>
        <v>287</v>
      </c>
      <c r="M138" s="37">
        <f>COUNT(Table1[[#This Row],[Date]])</f>
        <v>1</v>
      </c>
      <c r="N138" s="37">
        <f>SUM(Table1[[#This Row],[Total Amount]])</f>
        <v>600</v>
      </c>
      <c r="O138" s="37">
        <f>IF(Table1[[#This Row],[Recency]]&lt;=_xlfn.QUARTILE.INC(L:L,1),4, IF(Table1[[#This Row],[Recency]]&lt;=_xlfn.QUARTILE.INC(L:L,2), 3, IF(Table1[[#This Row],[Recency]]&lt;=_xlfn.QUARTILE.INC(L:L,3), 2, 1)))</f>
        <v>1</v>
      </c>
      <c r="P138" s="37">
        <f>IF(Table1[[#This Row],[Frequency]]&lt;=_xlfn.QUARTILE.INC(M:M,1), 1, IF(Table1[[#This Row],[Frequency]]&lt;=_xlfn.QUARTILE.INC(M:M,2), 2, IF(Table1[[#This Row],[Frequency]]&lt;=_xlfn.QUARTILE.INC(M:M,3), 3, 4)))</f>
        <v>1</v>
      </c>
      <c r="Q138" s="37">
        <f>IF(Table1[[#This Row],[Monetary]]&lt;=_xlfn.QUARTILE.INC(N:N,1),1,IF(Table1[[#This Row],[Monetary]]&lt;=_xlfn.QUARTILE.INC(N:N,2),2,IF(Table1[[#This Row],[Monetary]]&lt;=_xlfn.QUARTILE.INC(N:N,3),3,4)))</f>
        <v>3</v>
      </c>
      <c r="R138" s="42" t="str">
        <f>Table1[[#This Row],[R Score]]&amp;Table1[[#This Row],[F Score]]&amp;Table1[[#This Row],[M Score]]</f>
        <v>113</v>
      </c>
      <c r="S138" s="37">
        <f>Table1[[#This Row],[R Score]]+Table1[[#This Row],[F Score]]+Table1[[#This Row],[M Score]]</f>
        <v>5</v>
      </c>
      <c r="T138" s="37" t="str">
        <f>IF(Table1[[#This Row],[RFM Score]]=12,"Best customer",IF(Table1[[#This Row],[RFM Score]]&gt;=8,"Loyal customer",IF(Table1[[#This Row],[RFM Score]]&gt;=6,"At Risk",IF(Table1[[#This Row],[RFM Score]]&gt;=3,"Lost customer", "Others"))))</f>
        <v>Lost customer</v>
      </c>
    </row>
    <row r="139" spans="2:20" x14ac:dyDescent="0.25">
      <c r="B139" s="1">
        <v>137</v>
      </c>
      <c r="C139" s="2">
        <v>45248</v>
      </c>
      <c r="D139" s="1" t="s">
        <v>150</v>
      </c>
      <c r="E139" s="1" t="s">
        <v>10</v>
      </c>
      <c r="F139" s="1">
        <v>46</v>
      </c>
      <c r="G139" s="1" t="s">
        <v>11</v>
      </c>
      <c r="H139" s="1">
        <v>2</v>
      </c>
      <c r="I139" s="11">
        <v>500</v>
      </c>
      <c r="J139" s="13">
        <v>1000</v>
      </c>
      <c r="K139" s="34">
        <f t="shared" si="2"/>
        <v>45292</v>
      </c>
      <c r="L139" s="36">
        <f>Table1[[#This Row],[Latest Date]]-Table1[[#This Row],[Date]]</f>
        <v>44</v>
      </c>
      <c r="M139" s="36">
        <f>COUNT(Table1[[#This Row],[Date]])</f>
        <v>1</v>
      </c>
      <c r="N139" s="36">
        <f>SUM(Table1[[#This Row],[Total Amount]])</f>
        <v>1000</v>
      </c>
      <c r="O139" s="36">
        <f>IF(Table1[[#This Row],[Recency]]&lt;=_xlfn.QUARTILE.INC(L:L,1),4, IF(Table1[[#This Row],[Recency]]&lt;=_xlfn.QUARTILE.INC(L:L,2), 3, IF(Table1[[#This Row],[Recency]]&lt;=_xlfn.QUARTILE.INC(L:L,3), 2, 1)))</f>
        <v>4</v>
      </c>
      <c r="P139" s="36">
        <f>IF(Table1[[#This Row],[Frequency]]&lt;=_xlfn.QUARTILE.INC(M:M,1), 1, IF(Table1[[#This Row],[Frequency]]&lt;=_xlfn.QUARTILE.INC(M:M,2), 2, IF(Table1[[#This Row],[Frequency]]&lt;=_xlfn.QUARTILE.INC(M:M,3), 3, 4)))</f>
        <v>1</v>
      </c>
      <c r="Q139" s="36">
        <f>IF(Table1[[#This Row],[Monetary]]&lt;=_xlfn.QUARTILE.INC(N:N,1),1,IF(Table1[[#This Row],[Monetary]]&lt;=_xlfn.QUARTILE.INC(N:N,2),2,IF(Table1[[#This Row],[Monetary]]&lt;=_xlfn.QUARTILE.INC(N:N,3),3,4)))</f>
        <v>4</v>
      </c>
      <c r="R139" s="41" t="str">
        <f>Table1[[#This Row],[R Score]]&amp;Table1[[#This Row],[F Score]]&amp;Table1[[#This Row],[M Score]]</f>
        <v>414</v>
      </c>
      <c r="S139" s="36">
        <f>Table1[[#This Row],[R Score]]+Table1[[#This Row],[F Score]]+Table1[[#This Row],[M Score]]</f>
        <v>9</v>
      </c>
      <c r="T139" s="36" t="str">
        <f>IF(Table1[[#This Row],[RFM Score]]=12,"Best customer",IF(Table1[[#This Row],[RFM Score]]&gt;=8,"Loyal customer",IF(Table1[[#This Row],[RFM Score]]&gt;=6,"At Risk",IF(Table1[[#This Row],[RFM Score]]&gt;=3,"Lost customer", "Others"))))</f>
        <v>Loyal customer</v>
      </c>
    </row>
    <row r="140" spans="2:20" x14ac:dyDescent="0.25">
      <c r="B140" s="4">
        <v>138</v>
      </c>
      <c r="C140" s="5">
        <v>45008</v>
      </c>
      <c r="D140" s="4" t="s">
        <v>151</v>
      </c>
      <c r="E140" s="4" t="s">
        <v>10</v>
      </c>
      <c r="F140" s="4">
        <v>49</v>
      </c>
      <c r="G140" s="4" t="s">
        <v>14</v>
      </c>
      <c r="H140" s="4">
        <v>4</v>
      </c>
      <c r="I140" s="12">
        <v>50</v>
      </c>
      <c r="J140" s="14">
        <v>200</v>
      </c>
      <c r="K140" s="35">
        <f t="shared" si="2"/>
        <v>45292</v>
      </c>
      <c r="L140" s="37">
        <f>Table1[[#This Row],[Latest Date]]-Table1[[#This Row],[Date]]</f>
        <v>284</v>
      </c>
      <c r="M140" s="37">
        <f>COUNT(Table1[[#This Row],[Date]])</f>
        <v>1</v>
      </c>
      <c r="N140" s="37">
        <f>SUM(Table1[[#This Row],[Total Amount]])</f>
        <v>200</v>
      </c>
      <c r="O140" s="37">
        <f>IF(Table1[[#This Row],[Recency]]&lt;=_xlfn.QUARTILE.INC(L:L,1),4, IF(Table1[[#This Row],[Recency]]&lt;=_xlfn.QUARTILE.INC(L:L,2), 3, IF(Table1[[#This Row],[Recency]]&lt;=_xlfn.QUARTILE.INC(L:L,3), 2, 1)))</f>
        <v>1</v>
      </c>
      <c r="P140" s="37">
        <f>IF(Table1[[#This Row],[Frequency]]&lt;=_xlfn.QUARTILE.INC(M:M,1), 1, IF(Table1[[#This Row],[Frequency]]&lt;=_xlfn.QUARTILE.INC(M:M,2), 2, IF(Table1[[#This Row],[Frequency]]&lt;=_xlfn.QUARTILE.INC(M:M,3), 3, 4)))</f>
        <v>1</v>
      </c>
      <c r="Q140" s="37">
        <f>IF(Table1[[#This Row],[Monetary]]&lt;=_xlfn.QUARTILE.INC(N:N,1),1,IF(Table1[[#This Row],[Monetary]]&lt;=_xlfn.QUARTILE.INC(N:N,2),2,IF(Table1[[#This Row],[Monetary]]&lt;=_xlfn.QUARTILE.INC(N:N,3),3,4)))</f>
        <v>3</v>
      </c>
      <c r="R140" s="42" t="str">
        <f>Table1[[#This Row],[R Score]]&amp;Table1[[#This Row],[F Score]]&amp;Table1[[#This Row],[M Score]]</f>
        <v>113</v>
      </c>
      <c r="S140" s="37">
        <f>Table1[[#This Row],[R Score]]+Table1[[#This Row],[F Score]]+Table1[[#This Row],[M Score]]</f>
        <v>5</v>
      </c>
      <c r="T140" s="37" t="str">
        <f>IF(Table1[[#This Row],[RFM Score]]=12,"Best customer",IF(Table1[[#This Row],[RFM Score]]&gt;=8,"Loyal customer",IF(Table1[[#This Row],[RFM Score]]&gt;=6,"At Risk",IF(Table1[[#This Row],[RFM Score]]&gt;=3,"Lost customer", "Others"))))</f>
        <v>Lost customer</v>
      </c>
    </row>
    <row r="141" spans="2:20" x14ac:dyDescent="0.25">
      <c r="B141" s="1">
        <v>139</v>
      </c>
      <c r="C141" s="2">
        <v>45275</v>
      </c>
      <c r="D141" s="1" t="s">
        <v>152</v>
      </c>
      <c r="E141" s="1" t="s">
        <v>10</v>
      </c>
      <c r="F141" s="1">
        <v>36</v>
      </c>
      <c r="G141" s="1" t="s">
        <v>11</v>
      </c>
      <c r="H141" s="1">
        <v>4</v>
      </c>
      <c r="I141" s="11">
        <v>500</v>
      </c>
      <c r="J141" s="13">
        <v>2000</v>
      </c>
      <c r="K141" s="34">
        <f t="shared" si="2"/>
        <v>45292</v>
      </c>
      <c r="L141" s="36">
        <f>Table1[[#This Row],[Latest Date]]-Table1[[#This Row],[Date]]</f>
        <v>17</v>
      </c>
      <c r="M141" s="36">
        <f>COUNT(Table1[[#This Row],[Date]])</f>
        <v>1</v>
      </c>
      <c r="N141" s="36">
        <f>SUM(Table1[[#This Row],[Total Amount]])</f>
        <v>2000</v>
      </c>
      <c r="O141" s="36">
        <f>IF(Table1[[#This Row],[Recency]]&lt;=_xlfn.QUARTILE.INC(L:L,1),4, IF(Table1[[#This Row],[Recency]]&lt;=_xlfn.QUARTILE.INC(L:L,2), 3, IF(Table1[[#This Row],[Recency]]&lt;=_xlfn.QUARTILE.INC(L:L,3), 2, 1)))</f>
        <v>4</v>
      </c>
      <c r="P141" s="36">
        <f>IF(Table1[[#This Row],[Frequency]]&lt;=_xlfn.QUARTILE.INC(M:M,1), 1, IF(Table1[[#This Row],[Frequency]]&lt;=_xlfn.QUARTILE.INC(M:M,2), 2, IF(Table1[[#This Row],[Frequency]]&lt;=_xlfn.QUARTILE.INC(M:M,3), 3, 4)))</f>
        <v>1</v>
      </c>
      <c r="Q141" s="36">
        <f>IF(Table1[[#This Row],[Monetary]]&lt;=_xlfn.QUARTILE.INC(N:N,1),1,IF(Table1[[#This Row],[Monetary]]&lt;=_xlfn.QUARTILE.INC(N:N,2),2,IF(Table1[[#This Row],[Monetary]]&lt;=_xlfn.QUARTILE.INC(N:N,3),3,4)))</f>
        <v>4</v>
      </c>
      <c r="R141" s="41" t="str">
        <f>Table1[[#This Row],[R Score]]&amp;Table1[[#This Row],[F Score]]&amp;Table1[[#This Row],[M Score]]</f>
        <v>414</v>
      </c>
      <c r="S141" s="36">
        <f>Table1[[#This Row],[R Score]]+Table1[[#This Row],[F Score]]+Table1[[#This Row],[M Score]]</f>
        <v>9</v>
      </c>
      <c r="T141" s="36" t="str">
        <f>IF(Table1[[#This Row],[RFM Score]]=12,"Best customer",IF(Table1[[#This Row],[RFM Score]]&gt;=8,"Loyal customer",IF(Table1[[#This Row],[RFM Score]]&gt;=6,"At Risk",IF(Table1[[#This Row],[RFM Score]]&gt;=3,"Lost customer", "Others"))))</f>
        <v>Loyal customer</v>
      </c>
    </row>
    <row r="142" spans="2:20" x14ac:dyDescent="0.25">
      <c r="B142" s="4">
        <v>140</v>
      </c>
      <c r="C142" s="5">
        <v>45143</v>
      </c>
      <c r="D142" s="4" t="s">
        <v>153</v>
      </c>
      <c r="E142" s="4" t="s">
        <v>10</v>
      </c>
      <c r="F142" s="4">
        <v>38</v>
      </c>
      <c r="G142" s="4" t="s">
        <v>16</v>
      </c>
      <c r="H142" s="4">
        <v>1</v>
      </c>
      <c r="I142" s="12">
        <v>30</v>
      </c>
      <c r="J142" s="14">
        <v>30</v>
      </c>
      <c r="K142" s="35">
        <f t="shared" si="2"/>
        <v>45292</v>
      </c>
      <c r="L142" s="37">
        <f>Table1[[#This Row],[Latest Date]]-Table1[[#This Row],[Date]]</f>
        <v>149</v>
      </c>
      <c r="M142" s="37">
        <f>COUNT(Table1[[#This Row],[Date]])</f>
        <v>1</v>
      </c>
      <c r="N142" s="37">
        <f>SUM(Table1[[#This Row],[Total Amount]])</f>
        <v>30</v>
      </c>
      <c r="O142" s="37">
        <f>IF(Table1[[#This Row],[Recency]]&lt;=_xlfn.QUARTILE.INC(L:L,1),4, IF(Table1[[#This Row],[Recency]]&lt;=_xlfn.QUARTILE.INC(L:L,2), 3, IF(Table1[[#This Row],[Recency]]&lt;=_xlfn.QUARTILE.INC(L:L,3), 2, 1)))</f>
        <v>3</v>
      </c>
      <c r="P142" s="37">
        <f>IF(Table1[[#This Row],[Frequency]]&lt;=_xlfn.QUARTILE.INC(M:M,1), 1, IF(Table1[[#This Row],[Frequency]]&lt;=_xlfn.QUARTILE.INC(M:M,2), 2, IF(Table1[[#This Row],[Frequency]]&lt;=_xlfn.QUARTILE.INC(M:M,3), 3, 4)))</f>
        <v>1</v>
      </c>
      <c r="Q142" s="37">
        <f>IF(Table1[[#This Row],[Monetary]]&lt;=_xlfn.QUARTILE.INC(N:N,1),1,IF(Table1[[#This Row],[Monetary]]&lt;=_xlfn.QUARTILE.INC(N:N,2),2,IF(Table1[[#This Row],[Monetary]]&lt;=_xlfn.QUARTILE.INC(N:N,3),3,4)))</f>
        <v>1</v>
      </c>
      <c r="R142" s="42" t="str">
        <f>Table1[[#This Row],[R Score]]&amp;Table1[[#This Row],[F Score]]&amp;Table1[[#This Row],[M Score]]</f>
        <v>311</v>
      </c>
      <c r="S142" s="37">
        <f>Table1[[#This Row],[R Score]]+Table1[[#This Row],[F Score]]+Table1[[#This Row],[M Score]]</f>
        <v>5</v>
      </c>
      <c r="T142" s="37" t="str">
        <f>IF(Table1[[#This Row],[RFM Score]]=12,"Best customer",IF(Table1[[#This Row],[RFM Score]]&gt;=8,"Loyal customer",IF(Table1[[#This Row],[RFM Score]]&gt;=6,"At Risk",IF(Table1[[#This Row],[RFM Score]]&gt;=3,"Lost customer", "Others"))))</f>
        <v>Lost customer</v>
      </c>
    </row>
    <row r="143" spans="2:20" x14ac:dyDescent="0.25">
      <c r="B143" s="1">
        <v>141</v>
      </c>
      <c r="C143" s="2">
        <v>45232</v>
      </c>
      <c r="D143" s="1" t="s">
        <v>154</v>
      </c>
      <c r="E143" s="1" t="s">
        <v>13</v>
      </c>
      <c r="F143" s="1">
        <v>22</v>
      </c>
      <c r="G143" s="1" t="s">
        <v>16</v>
      </c>
      <c r="H143" s="1">
        <v>1</v>
      </c>
      <c r="I143" s="11">
        <v>50</v>
      </c>
      <c r="J143" s="13">
        <v>50</v>
      </c>
      <c r="K143" s="34">
        <f t="shared" si="2"/>
        <v>45292</v>
      </c>
      <c r="L143" s="36">
        <f>Table1[[#This Row],[Latest Date]]-Table1[[#This Row],[Date]]</f>
        <v>60</v>
      </c>
      <c r="M143" s="36">
        <f>COUNT(Table1[[#This Row],[Date]])</f>
        <v>1</v>
      </c>
      <c r="N143" s="36">
        <f>SUM(Table1[[#This Row],[Total Amount]])</f>
        <v>50</v>
      </c>
      <c r="O143" s="36">
        <f>IF(Table1[[#This Row],[Recency]]&lt;=_xlfn.QUARTILE.INC(L:L,1),4, IF(Table1[[#This Row],[Recency]]&lt;=_xlfn.QUARTILE.INC(L:L,2), 3, IF(Table1[[#This Row],[Recency]]&lt;=_xlfn.QUARTILE.INC(L:L,3), 2, 1)))</f>
        <v>4</v>
      </c>
      <c r="P143" s="36">
        <f>IF(Table1[[#This Row],[Frequency]]&lt;=_xlfn.QUARTILE.INC(M:M,1), 1, IF(Table1[[#This Row],[Frequency]]&lt;=_xlfn.QUARTILE.INC(M:M,2), 2, IF(Table1[[#This Row],[Frequency]]&lt;=_xlfn.QUARTILE.INC(M:M,3), 3, 4)))</f>
        <v>1</v>
      </c>
      <c r="Q143" s="36">
        <f>IF(Table1[[#This Row],[Monetary]]&lt;=_xlfn.QUARTILE.INC(N:N,1),1,IF(Table1[[#This Row],[Monetary]]&lt;=_xlfn.QUARTILE.INC(N:N,2),2,IF(Table1[[#This Row],[Monetary]]&lt;=_xlfn.QUARTILE.INC(N:N,3),3,4)))</f>
        <v>1</v>
      </c>
      <c r="R143" s="41" t="str">
        <f>Table1[[#This Row],[R Score]]&amp;Table1[[#This Row],[F Score]]&amp;Table1[[#This Row],[M Score]]</f>
        <v>411</v>
      </c>
      <c r="S143" s="36">
        <f>Table1[[#This Row],[R Score]]+Table1[[#This Row],[F Score]]+Table1[[#This Row],[M Score]]</f>
        <v>6</v>
      </c>
      <c r="T143" s="36" t="str">
        <f>IF(Table1[[#This Row],[RFM Score]]=12,"Best customer",IF(Table1[[#This Row],[RFM Score]]&gt;=8,"Loyal customer",IF(Table1[[#This Row],[RFM Score]]&gt;=6,"At Risk",IF(Table1[[#This Row],[RFM Score]]&gt;=3,"Lost customer", "Others"))))</f>
        <v>At Risk</v>
      </c>
    </row>
    <row r="144" spans="2:20" x14ac:dyDescent="0.25">
      <c r="B144" s="4">
        <v>142</v>
      </c>
      <c r="C144" s="5">
        <v>44959</v>
      </c>
      <c r="D144" s="4" t="s">
        <v>155</v>
      </c>
      <c r="E144" s="4" t="s">
        <v>10</v>
      </c>
      <c r="F144" s="4">
        <v>35</v>
      </c>
      <c r="G144" s="4" t="s">
        <v>16</v>
      </c>
      <c r="H144" s="4">
        <v>4</v>
      </c>
      <c r="I144" s="12">
        <v>300</v>
      </c>
      <c r="J144" s="14">
        <v>1200</v>
      </c>
      <c r="K144" s="35">
        <f t="shared" si="2"/>
        <v>45292</v>
      </c>
      <c r="L144" s="37">
        <f>Table1[[#This Row],[Latest Date]]-Table1[[#This Row],[Date]]</f>
        <v>333</v>
      </c>
      <c r="M144" s="37">
        <f>COUNT(Table1[[#This Row],[Date]])</f>
        <v>1</v>
      </c>
      <c r="N144" s="37">
        <f>SUM(Table1[[#This Row],[Total Amount]])</f>
        <v>1200</v>
      </c>
      <c r="O144" s="37">
        <f>IF(Table1[[#This Row],[Recency]]&lt;=_xlfn.QUARTILE.INC(L:L,1),4, IF(Table1[[#This Row],[Recency]]&lt;=_xlfn.QUARTILE.INC(L:L,2), 3, IF(Table1[[#This Row],[Recency]]&lt;=_xlfn.QUARTILE.INC(L:L,3), 2, 1)))</f>
        <v>1</v>
      </c>
      <c r="P144" s="37">
        <f>IF(Table1[[#This Row],[Frequency]]&lt;=_xlfn.QUARTILE.INC(M:M,1), 1, IF(Table1[[#This Row],[Frequency]]&lt;=_xlfn.QUARTILE.INC(M:M,2), 2, IF(Table1[[#This Row],[Frequency]]&lt;=_xlfn.QUARTILE.INC(M:M,3), 3, 4)))</f>
        <v>1</v>
      </c>
      <c r="Q144" s="37">
        <f>IF(Table1[[#This Row],[Monetary]]&lt;=_xlfn.QUARTILE.INC(N:N,1),1,IF(Table1[[#This Row],[Monetary]]&lt;=_xlfn.QUARTILE.INC(N:N,2),2,IF(Table1[[#This Row],[Monetary]]&lt;=_xlfn.QUARTILE.INC(N:N,3),3,4)))</f>
        <v>4</v>
      </c>
      <c r="R144" s="42" t="str">
        <f>Table1[[#This Row],[R Score]]&amp;Table1[[#This Row],[F Score]]&amp;Table1[[#This Row],[M Score]]</f>
        <v>114</v>
      </c>
      <c r="S144" s="37">
        <f>Table1[[#This Row],[R Score]]+Table1[[#This Row],[F Score]]+Table1[[#This Row],[M Score]]</f>
        <v>6</v>
      </c>
      <c r="T144" s="37" t="str">
        <f>IF(Table1[[#This Row],[RFM Score]]=12,"Best customer",IF(Table1[[#This Row],[RFM Score]]&gt;=8,"Loyal customer",IF(Table1[[#This Row],[RFM Score]]&gt;=6,"At Risk",IF(Table1[[#This Row],[RFM Score]]&gt;=3,"Lost customer", "Others"))))</f>
        <v>At Risk</v>
      </c>
    </row>
    <row r="145" spans="2:20" x14ac:dyDescent="0.25">
      <c r="B145" s="1">
        <v>143</v>
      </c>
      <c r="C145" s="2">
        <v>45124</v>
      </c>
      <c r="D145" s="1" t="s">
        <v>156</v>
      </c>
      <c r="E145" s="1" t="s">
        <v>13</v>
      </c>
      <c r="F145" s="1">
        <v>45</v>
      </c>
      <c r="G145" s="1" t="s">
        <v>14</v>
      </c>
      <c r="H145" s="1">
        <v>1</v>
      </c>
      <c r="I145" s="11">
        <v>50</v>
      </c>
      <c r="J145" s="13">
        <v>50</v>
      </c>
      <c r="K145" s="34">
        <f t="shared" si="2"/>
        <v>45292</v>
      </c>
      <c r="L145" s="36">
        <f>Table1[[#This Row],[Latest Date]]-Table1[[#This Row],[Date]]</f>
        <v>168</v>
      </c>
      <c r="M145" s="36">
        <f>COUNT(Table1[[#This Row],[Date]])</f>
        <v>1</v>
      </c>
      <c r="N145" s="36">
        <f>SUM(Table1[[#This Row],[Total Amount]])</f>
        <v>50</v>
      </c>
      <c r="O145" s="36">
        <f>IF(Table1[[#This Row],[Recency]]&lt;=_xlfn.QUARTILE.INC(L:L,1),4, IF(Table1[[#This Row],[Recency]]&lt;=_xlfn.QUARTILE.INC(L:L,2), 3, IF(Table1[[#This Row],[Recency]]&lt;=_xlfn.QUARTILE.INC(L:L,3), 2, 1)))</f>
        <v>3</v>
      </c>
      <c r="P145" s="36">
        <f>IF(Table1[[#This Row],[Frequency]]&lt;=_xlfn.QUARTILE.INC(M:M,1), 1, IF(Table1[[#This Row],[Frequency]]&lt;=_xlfn.QUARTILE.INC(M:M,2), 2, IF(Table1[[#This Row],[Frequency]]&lt;=_xlfn.QUARTILE.INC(M:M,3), 3, 4)))</f>
        <v>1</v>
      </c>
      <c r="Q145" s="36">
        <f>IF(Table1[[#This Row],[Monetary]]&lt;=_xlfn.QUARTILE.INC(N:N,1),1,IF(Table1[[#This Row],[Monetary]]&lt;=_xlfn.QUARTILE.INC(N:N,2),2,IF(Table1[[#This Row],[Monetary]]&lt;=_xlfn.QUARTILE.INC(N:N,3),3,4)))</f>
        <v>1</v>
      </c>
      <c r="R145" s="41" t="str">
        <f>Table1[[#This Row],[R Score]]&amp;Table1[[#This Row],[F Score]]&amp;Table1[[#This Row],[M Score]]</f>
        <v>311</v>
      </c>
      <c r="S145" s="36">
        <f>Table1[[#This Row],[R Score]]+Table1[[#This Row],[F Score]]+Table1[[#This Row],[M Score]]</f>
        <v>5</v>
      </c>
      <c r="T145" s="36" t="str">
        <f>IF(Table1[[#This Row],[RFM Score]]=12,"Best customer",IF(Table1[[#This Row],[RFM Score]]&gt;=8,"Loyal customer",IF(Table1[[#This Row],[RFM Score]]&gt;=6,"At Risk",IF(Table1[[#This Row],[RFM Score]]&gt;=3,"Lost customer", "Others"))))</f>
        <v>Lost customer</v>
      </c>
    </row>
    <row r="146" spans="2:20" x14ac:dyDescent="0.25">
      <c r="B146" s="4">
        <v>144</v>
      </c>
      <c r="C146" s="5">
        <v>45122</v>
      </c>
      <c r="D146" s="4" t="s">
        <v>157</v>
      </c>
      <c r="E146" s="4" t="s">
        <v>13</v>
      </c>
      <c r="F146" s="4">
        <v>59</v>
      </c>
      <c r="G146" s="4" t="s">
        <v>11</v>
      </c>
      <c r="H146" s="4">
        <v>3</v>
      </c>
      <c r="I146" s="12">
        <v>500</v>
      </c>
      <c r="J146" s="14">
        <v>1500</v>
      </c>
      <c r="K146" s="35">
        <f t="shared" si="2"/>
        <v>45292</v>
      </c>
      <c r="L146" s="37">
        <f>Table1[[#This Row],[Latest Date]]-Table1[[#This Row],[Date]]</f>
        <v>170</v>
      </c>
      <c r="M146" s="37">
        <f>COUNT(Table1[[#This Row],[Date]])</f>
        <v>1</v>
      </c>
      <c r="N146" s="37">
        <f>SUM(Table1[[#This Row],[Total Amount]])</f>
        <v>1500</v>
      </c>
      <c r="O146" s="37">
        <f>IF(Table1[[#This Row],[Recency]]&lt;=_xlfn.QUARTILE.INC(L:L,1),4, IF(Table1[[#This Row],[Recency]]&lt;=_xlfn.QUARTILE.INC(L:L,2), 3, IF(Table1[[#This Row],[Recency]]&lt;=_xlfn.QUARTILE.INC(L:L,3), 2, 1)))</f>
        <v>3</v>
      </c>
      <c r="P146" s="37">
        <f>IF(Table1[[#This Row],[Frequency]]&lt;=_xlfn.QUARTILE.INC(M:M,1), 1, IF(Table1[[#This Row],[Frequency]]&lt;=_xlfn.QUARTILE.INC(M:M,2), 2, IF(Table1[[#This Row],[Frequency]]&lt;=_xlfn.QUARTILE.INC(M:M,3), 3, 4)))</f>
        <v>1</v>
      </c>
      <c r="Q146" s="37">
        <f>IF(Table1[[#This Row],[Monetary]]&lt;=_xlfn.QUARTILE.INC(N:N,1),1,IF(Table1[[#This Row],[Monetary]]&lt;=_xlfn.QUARTILE.INC(N:N,2),2,IF(Table1[[#This Row],[Monetary]]&lt;=_xlfn.QUARTILE.INC(N:N,3),3,4)))</f>
        <v>4</v>
      </c>
      <c r="R146" s="42" t="str">
        <f>Table1[[#This Row],[R Score]]&amp;Table1[[#This Row],[F Score]]&amp;Table1[[#This Row],[M Score]]</f>
        <v>314</v>
      </c>
      <c r="S146" s="37">
        <f>Table1[[#This Row],[R Score]]+Table1[[#This Row],[F Score]]+Table1[[#This Row],[M Score]]</f>
        <v>8</v>
      </c>
      <c r="T146" s="37" t="str">
        <f>IF(Table1[[#This Row],[RFM Score]]=12,"Best customer",IF(Table1[[#This Row],[RFM Score]]&gt;=8,"Loyal customer",IF(Table1[[#This Row],[RFM Score]]&gt;=6,"At Risk",IF(Table1[[#This Row],[RFM Score]]&gt;=3,"Lost customer", "Others"))))</f>
        <v>Loyal customer</v>
      </c>
    </row>
    <row r="147" spans="2:20" x14ac:dyDescent="0.25">
      <c r="B147" s="1">
        <v>145</v>
      </c>
      <c r="C147" s="2">
        <v>45232</v>
      </c>
      <c r="D147" s="1" t="s">
        <v>158</v>
      </c>
      <c r="E147" s="1" t="s">
        <v>13</v>
      </c>
      <c r="F147" s="1">
        <v>39</v>
      </c>
      <c r="G147" s="1" t="s">
        <v>14</v>
      </c>
      <c r="H147" s="1">
        <v>3</v>
      </c>
      <c r="I147" s="11">
        <v>25</v>
      </c>
      <c r="J147" s="13">
        <v>75</v>
      </c>
      <c r="K147" s="34">
        <f t="shared" si="2"/>
        <v>45292</v>
      </c>
      <c r="L147" s="36">
        <f>Table1[[#This Row],[Latest Date]]-Table1[[#This Row],[Date]]</f>
        <v>60</v>
      </c>
      <c r="M147" s="36">
        <f>COUNT(Table1[[#This Row],[Date]])</f>
        <v>1</v>
      </c>
      <c r="N147" s="36">
        <f>SUM(Table1[[#This Row],[Total Amount]])</f>
        <v>75</v>
      </c>
      <c r="O147" s="36">
        <f>IF(Table1[[#This Row],[Recency]]&lt;=_xlfn.QUARTILE.INC(L:L,1),4, IF(Table1[[#This Row],[Recency]]&lt;=_xlfn.QUARTILE.INC(L:L,2), 3, IF(Table1[[#This Row],[Recency]]&lt;=_xlfn.QUARTILE.INC(L:L,3), 2, 1)))</f>
        <v>4</v>
      </c>
      <c r="P147" s="36">
        <f>IF(Table1[[#This Row],[Frequency]]&lt;=_xlfn.QUARTILE.INC(M:M,1), 1, IF(Table1[[#This Row],[Frequency]]&lt;=_xlfn.QUARTILE.INC(M:M,2), 2, IF(Table1[[#This Row],[Frequency]]&lt;=_xlfn.QUARTILE.INC(M:M,3), 3, 4)))</f>
        <v>1</v>
      </c>
      <c r="Q147" s="36">
        <f>IF(Table1[[#This Row],[Monetary]]&lt;=_xlfn.QUARTILE.INC(N:N,1),1,IF(Table1[[#This Row],[Monetary]]&lt;=_xlfn.QUARTILE.INC(N:N,2),2,IF(Table1[[#This Row],[Monetary]]&lt;=_xlfn.QUARTILE.INC(N:N,3),3,4)))</f>
        <v>2</v>
      </c>
      <c r="R147" s="41" t="str">
        <f>Table1[[#This Row],[R Score]]&amp;Table1[[#This Row],[F Score]]&amp;Table1[[#This Row],[M Score]]</f>
        <v>412</v>
      </c>
      <c r="S147" s="36">
        <f>Table1[[#This Row],[R Score]]+Table1[[#This Row],[F Score]]+Table1[[#This Row],[M Score]]</f>
        <v>7</v>
      </c>
      <c r="T147" s="36" t="str">
        <f>IF(Table1[[#This Row],[RFM Score]]=12,"Best customer",IF(Table1[[#This Row],[RFM Score]]&gt;=8,"Loyal customer",IF(Table1[[#This Row],[RFM Score]]&gt;=6,"At Risk",IF(Table1[[#This Row],[RFM Score]]&gt;=3,"Lost customer", "Others"))))</f>
        <v>At Risk</v>
      </c>
    </row>
    <row r="148" spans="2:20" x14ac:dyDescent="0.25">
      <c r="B148" s="4">
        <v>146</v>
      </c>
      <c r="C148" s="5">
        <v>45166</v>
      </c>
      <c r="D148" s="4" t="s">
        <v>159</v>
      </c>
      <c r="E148" s="4" t="s">
        <v>10</v>
      </c>
      <c r="F148" s="4">
        <v>38</v>
      </c>
      <c r="G148" s="4" t="s">
        <v>14</v>
      </c>
      <c r="H148" s="4">
        <v>4</v>
      </c>
      <c r="I148" s="12">
        <v>50</v>
      </c>
      <c r="J148" s="14">
        <v>200</v>
      </c>
      <c r="K148" s="35">
        <f t="shared" si="2"/>
        <v>45292</v>
      </c>
      <c r="L148" s="37">
        <f>Table1[[#This Row],[Latest Date]]-Table1[[#This Row],[Date]]</f>
        <v>126</v>
      </c>
      <c r="M148" s="37">
        <f>COUNT(Table1[[#This Row],[Date]])</f>
        <v>1</v>
      </c>
      <c r="N148" s="37">
        <f>SUM(Table1[[#This Row],[Total Amount]])</f>
        <v>200</v>
      </c>
      <c r="O148" s="37">
        <f>IF(Table1[[#This Row],[Recency]]&lt;=_xlfn.QUARTILE.INC(L:L,1),4, IF(Table1[[#This Row],[Recency]]&lt;=_xlfn.QUARTILE.INC(L:L,2), 3, IF(Table1[[#This Row],[Recency]]&lt;=_xlfn.QUARTILE.INC(L:L,3), 2, 1)))</f>
        <v>3</v>
      </c>
      <c r="P148" s="37">
        <f>IF(Table1[[#This Row],[Frequency]]&lt;=_xlfn.QUARTILE.INC(M:M,1), 1, IF(Table1[[#This Row],[Frequency]]&lt;=_xlfn.QUARTILE.INC(M:M,2), 2, IF(Table1[[#This Row],[Frequency]]&lt;=_xlfn.QUARTILE.INC(M:M,3), 3, 4)))</f>
        <v>1</v>
      </c>
      <c r="Q148" s="37">
        <f>IF(Table1[[#This Row],[Monetary]]&lt;=_xlfn.QUARTILE.INC(N:N,1),1,IF(Table1[[#This Row],[Monetary]]&lt;=_xlfn.QUARTILE.INC(N:N,2),2,IF(Table1[[#This Row],[Monetary]]&lt;=_xlfn.QUARTILE.INC(N:N,3),3,4)))</f>
        <v>3</v>
      </c>
      <c r="R148" s="42" t="str">
        <f>Table1[[#This Row],[R Score]]&amp;Table1[[#This Row],[F Score]]&amp;Table1[[#This Row],[M Score]]</f>
        <v>313</v>
      </c>
      <c r="S148" s="37">
        <f>Table1[[#This Row],[R Score]]+Table1[[#This Row],[F Score]]+Table1[[#This Row],[M Score]]</f>
        <v>7</v>
      </c>
      <c r="T148" s="37" t="str">
        <f>IF(Table1[[#This Row],[RFM Score]]=12,"Best customer",IF(Table1[[#This Row],[RFM Score]]&gt;=8,"Loyal customer",IF(Table1[[#This Row],[RFM Score]]&gt;=6,"At Risk",IF(Table1[[#This Row],[RFM Score]]&gt;=3,"Lost customer", "Others"))))</f>
        <v>At Risk</v>
      </c>
    </row>
    <row r="149" spans="2:20" x14ac:dyDescent="0.25">
      <c r="B149" s="1">
        <v>147</v>
      </c>
      <c r="C149" s="2">
        <v>45197</v>
      </c>
      <c r="D149" s="1" t="s">
        <v>160</v>
      </c>
      <c r="E149" s="1" t="s">
        <v>10</v>
      </c>
      <c r="F149" s="1">
        <v>23</v>
      </c>
      <c r="G149" s="1" t="s">
        <v>16</v>
      </c>
      <c r="H149" s="1">
        <v>1</v>
      </c>
      <c r="I149" s="11">
        <v>300</v>
      </c>
      <c r="J149" s="13">
        <v>300</v>
      </c>
      <c r="K149" s="34">
        <f t="shared" si="2"/>
        <v>45292</v>
      </c>
      <c r="L149" s="36">
        <f>Table1[[#This Row],[Latest Date]]-Table1[[#This Row],[Date]]</f>
        <v>95</v>
      </c>
      <c r="M149" s="36">
        <f>COUNT(Table1[[#This Row],[Date]])</f>
        <v>1</v>
      </c>
      <c r="N149" s="36">
        <f>SUM(Table1[[#This Row],[Total Amount]])</f>
        <v>300</v>
      </c>
      <c r="O149" s="36">
        <f>IF(Table1[[#This Row],[Recency]]&lt;=_xlfn.QUARTILE.INC(L:L,1),4, IF(Table1[[#This Row],[Recency]]&lt;=_xlfn.QUARTILE.INC(L:L,2), 3, IF(Table1[[#This Row],[Recency]]&lt;=_xlfn.QUARTILE.INC(L:L,3), 2, 1)))</f>
        <v>3</v>
      </c>
      <c r="P149" s="36">
        <f>IF(Table1[[#This Row],[Frequency]]&lt;=_xlfn.QUARTILE.INC(M:M,1), 1, IF(Table1[[#This Row],[Frequency]]&lt;=_xlfn.QUARTILE.INC(M:M,2), 2, IF(Table1[[#This Row],[Frequency]]&lt;=_xlfn.QUARTILE.INC(M:M,3), 3, 4)))</f>
        <v>1</v>
      </c>
      <c r="Q149" s="36">
        <f>IF(Table1[[#This Row],[Monetary]]&lt;=_xlfn.QUARTILE.INC(N:N,1),1,IF(Table1[[#This Row],[Monetary]]&lt;=_xlfn.QUARTILE.INC(N:N,2),2,IF(Table1[[#This Row],[Monetary]]&lt;=_xlfn.QUARTILE.INC(N:N,3),3,4)))</f>
        <v>3</v>
      </c>
      <c r="R149" s="41" t="str">
        <f>Table1[[#This Row],[R Score]]&amp;Table1[[#This Row],[F Score]]&amp;Table1[[#This Row],[M Score]]</f>
        <v>313</v>
      </c>
      <c r="S149" s="36">
        <f>Table1[[#This Row],[R Score]]+Table1[[#This Row],[F Score]]+Table1[[#This Row],[M Score]]</f>
        <v>7</v>
      </c>
      <c r="T149" s="36" t="str">
        <f>IF(Table1[[#This Row],[RFM Score]]=12,"Best customer",IF(Table1[[#This Row],[RFM Score]]&gt;=8,"Loyal customer",IF(Table1[[#This Row],[RFM Score]]&gt;=6,"At Risk",IF(Table1[[#This Row],[RFM Score]]&gt;=3,"Lost customer", "Others"))))</f>
        <v>At Risk</v>
      </c>
    </row>
    <row r="150" spans="2:20" x14ac:dyDescent="0.25">
      <c r="B150" s="4">
        <v>148</v>
      </c>
      <c r="C150" s="5">
        <v>45055</v>
      </c>
      <c r="D150" s="4" t="s">
        <v>161</v>
      </c>
      <c r="E150" s="4" t="s">
        <v>10</v>
      </c>
      <c r="F150" s="4">
        <v>18</v>
      </c>
      <c r="G150" s="4" t="s">
        <v>14</v>
      </c>
      <c r="H150" s="4">
        <v>2</v>
      </c>
      <c r="I150" s="12">
        <v>30</v>
      </c>
      <c r="J150" s="14">
        <v>60</v>
      </c>
      <c r="K150" s="35">
        <f t="shared" si="2"/>
        <v>45292</v>
      </c>
      <c r="L150" s="37">
        <f>Table1[[#This Row],[Latest Date]]-Table1[[#This Row],[Date]]</f>
        <v>237</v>
      </c>
      <c r="M150" s="37">
        <f>COUNT(Table1[[#This Row],[Date]])</f>
        <v>1</v>
      </c>
      <c r="N150" s="37">
        <f>SUM(Table1[[#This Row],[Total Amount]])</f>
        <v>60</v>
      </c>
      <c r="O150" s="37">
        <f>IF(Table1[[#This Row],[Recency]]&lt;=_xlfn.QUARTILE.INC(L:L,1),4, IF(Table1[[#This Row],[Recency]]&lt;=_xlfn.QUARTILE.INC(L:L,2), 3, IF(Table1[[#This Row],[Recency]]&lt;=_xlfn.QUARTILE.INC(L:L,3), 2, 1)))</f>
        <v>2</v>
      </c>
      <c r="P150" s="37">
        <f>IF(Table1[[#This Row],[Frequency]]&lt;=_xlfn.QUARTILE.INC(M:M,1), 1, IF(Table1[[#This Row],[Frequency]]&lt;=_xlfn.QUARTILE.INC(M:M,2), 2, IF(Table1[[#This Row],[Frequency]]&lt;=_xlfn.QUARTILE.INC(M:M,3), 3, 4)))</f>
        <v>1</v>
      </c>
      <c r="Q150" s="37">
        <f>IF(Table1[[#This Row],[Monetary]]&lt;=_xlfn.QUARTILE.INC(N:N,1),1,IF(Table1[[#This Row],[Monetary]]&lt;=_xlfn.QUARTILE.INC(N:N,2),2,IF(Table1[[#This Row],[Monetary]]&lt;=_xlfn.QUARTILE.INC(N:N,3),3,4)))</f>
        <v>1</v>
      </c>
      <c r="R150" s="42" t="str">
        <f>Table1[[#This Row],[R Score]]&amp;Table1[[#This Row],[F Score]]&amp;Table1[[#This Row],[M Score]]</f>
        <v>211</v>
      </c>
      <c r="S150" s="37">
        <f>Table1[[#This Row],[R Score]]+Table1[[#This Row],[F Score]]+Table1[[#This Row],[M Score]]</f>
        <v>4</v>
      </c>
      <c r="T150" s="37" t="str">
        <f>IF(Table1[[#This Row],[RFM Score]]=12,"Best customer",IF(Table1[[#This Row],[RFM Score]]&gt;=8,"Loyal customer",IF(Table1[[#This Row],[RFM Score]]&gt;=6,"At Risk",IF(Table1[[#This Row],[RFM Score]]&gt;=3,"Lost customer", "Others"))))</f>
        <v>Lost customer</v>
      </c>
    </row>
    <row r="151" spans="2:20" x14ac:dyDescent="0.25">
      <c r="B151" s="1">
        <v>149</v>
      </c>
      <c r="C151" s="2">
        <v>45210</v>
      </c>
      <c r="D151" s="1" t="s">
        <v>162</v>
      </c>
      <c r="E151" s="1" t="s">
        <v>10</v>
      </c>
      <c r="F151" s="1">
        <v>22</v>
      </c>
      <c r="G151" s="1" t="s">
        <v>14</v>
      </c>
      <c r="H151" s="1">
        <v>3</v>
      </c>
      <c r="I151" s="11">
        <v>25</v>
      </c>
      <c r="J151" s="13">
        <v>75</v>
      </c>
      <c r="K151" s="34">
        <f t="shared" si="2"/>
        <v>45292</v>
      </c>
      <c r="L151" s="36">
        <f>Table1[[#This Row],[Latest Date]]-Table1[[#This Row],[Date]]</f>
        <v>82</v>
      </c>
      <c r="M151" s="36">
        <f>COUNT(Table1[[#This Row],[Date]])</f>
        <v>1</v>
      </c>
      <c r="N151" s="36">
        <f>SUM(Table1[[#This Row],[Total Amount]])</f>
        <v>75</v>
      </c>
      <c r="O151" s="36">
        <f>IF(Table1[[#This Row],[Recency]]&lt;=_xlfn.QUARTILE.INC(L:L,1),4, IF(Table1[[#This Row],[Recency]]&lt;=_xlfn.QUARTILE.INC(L:L,2), 3, IF(Table1[[#This Row],[Recency]]&lt;=_xlfn.QUARTILE.INC(L:L,3), 2, 1)))</f>
        <v>4</v>
      </c>
      <c r="P151" s="36">
        <f>IF(Table1[[#This Row],[Frequency]]&lt;=_xlfn.QUARTILE.INC(M:M,1), 1, IF(Table1[[#This Row],[Frequency]]&lt;=_xlfn.QUARTILE.INC(M:M,2), 2, IF(Table1[[#This Row],[Frequency]]&lt;=_xlfn.QUARTILE.INC(M:M,3), 3, 4)))</f>
        <v>1</v>
      </c>
      <c r="Q151" s="36">
        <f>IF(Table1[[#This Row],[Monetary]]&lt;=_xlfn.QUARTILE.INC(N:N,1),1,IF(Table1[[#This Row],[Monetary]]&lt;=_xlfn.QUARTILE.INC(N:N,2),2,IF(Table1[[#This Row],[Monetary]]&lt;=_xlfn.QUARTILE.INC(N:N,3),3,4)))</f>
        <v>2</v>
      </c>
      <c r="R151" s="41" t="str">
        <f>Table1[[#This Row],[R Score]]&amp;Table1[[#This Row],[F Score]]&amp;Table1[[#This Row],[M Score]]</f>
        <v>412</v>
      </c>
      <c r="S151" s="36">
        <f>Table1[[#This Row],[R Score]]+Table1[[#This Row],[F Score]]+Table1[[#This Row],[M Score]]</f>
        <v>7</v>
      </c>
      <c r="T151" s="36" t="str">
        <f>IF(Table1[[#This Row],[RFM Score]]=12,"Best customer",IF(Table1[[#This Row],[RFM Score]]&gt;=8,"Loyal customer",IF(Table1[[#This Row],[RFM Score]]&gt;=6,"At Risk",IF(Table1[[#This Row],[RFM Score]]&gt;=3,"Lost customer", "Others"))))</f>
        <v>At Risk</v>
      </c>
    </row>
    <row r="152" spans="2:20" x14ac:dyDescent="0.25">
      <c r="B152" s="4">
        <v>150</v>
      </c>
      <c r="C152" s="5">
        <v>44932</v>
      </c>
      <c r="D152" s="4" t="s">
        <v>163</v>
      </c>
      <c r="E152" s="4" t="s">
        <v>13</v>
      </c>
      <c r="F152" s="4">
        <v>58</v>
      </c>
      <c r="G152" s="4" t="s">
        <v>16</v>
      </c>
      <c r="H152" s="4">
        <v>4</v>
      </c>
      <c r="I152" s="12">
        <v>30</v>
      </c>
      <c r="J152" s="14">
        <v>120</v>
      </c>
      <c r="K152" s="35">
        <f t="shared" si="2"/>
        <v>45292</v>
      </c>
      <c r="L152" s="37">
        <f>Table1[[#This Row],[Latest Date]]-Table1[[#This Row],[Date]]</f>
        <v>360</v>
      </c>
      <c r="M152" s="37">
        <f>COUNT(Table1[[#This Row],[Date]])</f>
        <v>1</v>
      </c>
      <c r="N152" s="37">
        <f>SUM(Table1[[#This Row],[Total Amount]])</f>
        <v>120</v>
      </c>
      <c r="O152" s="37">
        <f>IF(Table1[[#This Row],[Recency]]&lt;=_xlfn.QUARTILE.INC(L:L,1),4, IF(Table1[[#This Row],[Recency]]&lt;=_xlfn.QUARTILE.INC(L:L,2), 3, IF(Table1[[#This Row],[Recency]]&lt;=_xlfn.QUARTILE.INC(L:L,3), 2, 1)))</f>
        <v>1</v>
      </c>
      <c r="P152" s="37">
        <f>IF(Table1[[#This Row],[Frequency]]&lt;=_xlfn.QUARTILE.INC(M:M,1), 1, IF(Table1[[#This Row],[Frequency]]&lt;=_xlfn.QUARTILE.INC(M:M,2), 2, IF(Table1[[#This Row],[Frequency]]&lt;=_xlfn.QUARTILE.INC(M:M,3), 3, 4)))</f>
        <v>1</v>
      </c>
      <c r="Q152" s="37">
        <f>IF(Table1[[#This Row],[Monetary]]&lt;=_xlfn.QUARTILE.INC(N:N,1),1,IF(Table1[[#This Row],[Monetary]]&lt;=_xlfn.QUARTILE.INC(N:N,2),2,IF(Table1[[#This Row],[Monetary]]&lt;=_xlfn.QUARTILE.INC(N:N,3),3,4)))</f>
        <v>2</v>
      </c>
      <c r="R152" s="42" t="str">
        <f>Table1[[#This Row],[R Score]]&amp;Table1[[#This Row],[F Score]]&amp;Table1[[#This Row],[M Score]]</f>
        <v>112</v>
      </c>
      <c r="S152" s="37">
        <f>Table1[[#This Row],[R Score]]+Table1[[#This Row],[F Score]]+Table1[[#This Row],[M Score]]</f>
        <v>4</v>
      </c>
      <c r="T152" s="37" t="str">
        <f>IF(Table1[[#This Row],[RFM Score]]=12,"Best customer",IF(Table1[[#This Row],[RFM Score]]&gt;=8,"Loyal customer",IF(Table1[[#This Row],[RFM Score]]&gt;=6,"At Risk",IF(Table1[[#This Row],[RFM Score]]&gt;=3,"Lost customer", "Others"))))</f>
        <v>Lost customer</v>
      </c>
    </row>
    <row r="153" spans="2:20" x14ac:dyDescent="0.25">
      <c r="B153" s="1">
        <v>151</v>
      </c>
      <c r="C153" s="2">
        <v>45275</v>
      </c>
      <c r="D153" s="1" t="s">
        <v>164</v>
      </c>
      <c r="E153" s="1" t="s">
        <v>10</v>
      </c>
      <c r="F153" s="1">
        <v>29</v>
      </c>
      <c r="G153" s="1" t="s">
        <v>14</v>
      </c>
      <c r="H153" s="1">
        <v>1</v>
      </c>
      <c r="I153" s="11">
        <v>50</v>
      </c>
      <c r="J153" s="13">
        <v>50</v>
      </c>
      <c r="K153" s="34">
        <f t="shared" si="2"/>
        <v>45292</v>
      </c>
      <c r="L153" s="36">
        <f>Table1[[#This Row],[Latest Date]]-Table1[[#This Row],[Date]]</f>
        <v>17</v>
      </c>
      <c r="M153" s="36">
        <f>COUNT(Table1[[#This Row],[Date]])</f>
        <v>1</v>
      </c>
      <c r="N153" s="36">
        <f>SUM(Table1[[#This Row],[Total Amount]])</f>
        <v>50</v>
      </c>
      <c r="O153" s="36">
        <f>IF(Table1[[#This Row],[Recency]]&lt;=_xlfn.QUARTILE.INC(L:L,1),4, IF(Table1[[#This Row],[Recency]]&lt;=_xlfn.QUARTILE.INC(L:L,2), 3, IF(Table1[[#This Row],[Recency]]&lt;=_xlfn.QUARTILE.INC(L:L,3), 2, 1)))</f>
        <v>4</v>
      </c>
      <c r="P153" s="36">
        <f>IF(Table1[[#This Row],[Frequency]]&lt;=_xlfn.QUARTILE.INC(M:M,1), 1, IF(Table1[[#This Row],[Frequency]]&lt;=_xlfn.QUARTILE.INC(M:M,2), 2, IF(Table1[[#This Row],[Frequency]]&lt;=_xlfn.QUARTILE.INC(M:M,3), 3, 4)))</f>
        <v>1</v>
      </c>
      <c r="Q153" s="36">
        <f>IF(Table1[[#This Row],[Monetary]]&lt;=_xlfn.QUARTILE.INC(N:N,1),1,IF(Table1[[#This Row],[Monetary]]&lt;=_xlfn.QUARTILE.INC(N:N,2),2,IF(Table1[[#This Row],[Monetary]]&lt;=_xlfn.QUARTILE.INC(N:N,3),3,4)))</f>
        <v>1</v>
      </c>
      <c r="R153" s="41" t="str">
        <f>Table1[[#This Row],[R Score]]&amp;Table1[[#This Row],[F Score]]&amp;Table1[[#This Row],[M Score]]</f>
        <v>411</v>
      </c>
      <c r="S153" s="36">
        <f>Table1[[#This Row],[R Score]]+Table1[[#This Row],[F Score]]+Table1[[#This Row],[M Score]]</f>
        <v>6</v>
      </c>
      <c r="T153" s="36" t="str">
        <f>IF(Table1[[#This Row],[RFM Score]]=12,"Best customer",IF(Table1[[#This Row],[RFM Score]]&gt;=8,"Loyal customer",IF(Table1[[#This Row],[RFM Score]]&gt;=6,"At Risk",IF(Table1[[#This Row],[RFM Score]]&gt;=3,"Lost customer", "Others"))))</f>
        <v>At Risk</v>
      </c>
    </row>
    <row r="154" spans="2:20" x14ac:dyDescent="0.25">
      <c r="B154" s="4">
        <v>152</v>
      </c>
      <c r="C154" s="5">
        <v>44985</v>
      </c>
      <c r="D154" s="4" t="s">
        <v>165</v>
      </c>
      <c r="E154" s="4" t="s">
        <v>10</v>
      </c>
      <c r="F154" s="4">
        <v>43</v>
      </c>
      <c r="G154" s="4" t="s">
        <v>16</v>
      </c>
      <c r="H154" s="4">
        <v>4</v>
      </c>
      <c r="I154" s="12">
        <v>500</v>
      </c>
      <c r="J154" s="14">
        <v>2000</v>
      </c>
      <c r="K154" s="35">
        <f t="shared" si="2"/>
        <v>45292</v>
      </c>
      <c r="L154" s="37">
        <f>Table1[[#This Row],[Latest Date]]-Table1[[#This Row],[Date]]</f>
        <v>307</v>
      </c>
      <c r="M154" s="37">
        <f>COUNT(Table1[[#This Row],[Date]])</f>
        <v>1</v>
      </c>
      <c r="N154" s="37">
        <f>SUM(Table1[[#This Row],[Total Amount]])</f>
        <v>2000</v>
      </c>
      <c r="O154" s="37">
        <f>IF(Table1[[#This Row],[Recency]]&lt;=_xlfn.QUARTILE.INC(L:L,1),4, IF(Table1[[#This Row],[Recency]]&lt;=_xlfn.QUARTILE.INC(L:L,2), 3, IF(Table1[[#This Row],[Recency]]&lt;=_xlfn.QUARTILE.INC(L:L,3), 2, 1)))</f>
        <v>1</v>
      </c>
      <c r="P154" s="37">
        <f>IF(Table1[[#This Row],[Frequency]]&lt;=_xlfn.QUARTILE.INC(M:M,1), 1, IF(Table1[[#This Row],[Frequency]]&lt;=_xlfn.QUARTILE.INC(M:M,2), 2, IF(Table1[[#This Row],[Frequency]]&lt;=_xlfn.QUARTILE.INC(M:M,3), 3, 4)))</f>
        <v>1</v>
      </c>
      <c r="Q154" s="37">
        <f>IF(Table1[[#This Row],[Monetary]]&lt;=_xlfn.QUARTILE.INC(N:N,1),1,IF(Table1[[#This Row],[Monetary]]&lt;=_xlfn.QUARTILE.INC(N:N,2),2,IF(Table1[[#This Row],[Monetary]]&lt;=_xlfn.QUARTILE.INC(N:N,3),3,4)))</f>
        <v>4</v>
      </c>
      <c r="R154" s="42" t="str">
        <f>Table1[[#This Row],[R Score]]&amp;Table1[[#This Row],[F Score]]&amp;Table1[[#This Row],[M Score]]</f>
        <v>114</v>
      </c>
      <c r="S154" s="37">
        <f>Table1[[#This Row],[R Score]]+Table1[[#This Row],[F Score]]+Table1[[#This Row],[M Score]]</f>
        <v>6</v>
      </c>
      <c r="T154" s="37" t="str">
        <f>IF(Table1[[#This Row],[RFM Score]]=12,"Best customer",IF(Table1[[#This Row],[RFM Score]]&gt;=8,"Loyal customer",IF(Table1[[#This Row],[RFM Score]]&gt;=6,"At Risk",IF(Table1[[#This Row],[RFM Score]]&gt;=3,"Lost customer", "Others"))))</f>
        <v>At Risk</v>
      </c>
    </row>
    <row r="155" spans="2:20" x14ac:dyDescent="0.25">
      <c r="B155" s="1">
        <v>153</v>
      </c>
      <c r="C155" s="2">
        <v>45276</v>
      </c>
      <c r="D155" s="1" t="s">
        <v>166</v>
      </c>
      <c r="E155" s="1" t="s">
        <v>10</v>
      </c>
      <c r="F155" s="1">
        <v>63</v>
      </c>
      <c r="G155" s="1" t="s">
        <v>16</v>
      </c>
      <c r="H155" s="1">
        <v>2</v>
      </c>
      <c r="I155" s="11">
        <v>500</v>
      </c>
      <c r="J155" s="13">
        <v>1000</v>
      </c>
      <c r="K155" s="34">
        <f t="shared" si="2"/>
        <v>45292</v>
      </c>
      <c r="L155" s="36">
        <f>Table1[[#This Row],[Latest Date]]-Table1[[#This Row],[Date]]</f>
        <v>16</v>
      </c>
      <c r="M155" s="36">
        <f>COUNT(Table1[[#This Row],[Date]])</f>
        <v>1</v>
      </c>
      <c r="N155" s="36">
        <f>SUM(Table1[[#This Row],[Total Amount]])</f>
        <v>1000</v>
      </c>
      <c r="O155" s="36">
        <f>IF(Table1[[#This Row],[Recency]]&lt;=_xlfn.QUARTILE.INC(L:L,1),4, IF(Table1[[#This Row],[Recency]]&lt;=_xlfn.QUARTILE.INC(L:L,2), 3, IF(Table1[[#This Row],[Recency]]&lt;=_xlfn.QUARTILE.INC(L:L,3), 2, 1)))</f>
        <v>4</v>
      </c>
      <c r="P155" s="36">
        <f>IF(Table1[[#This Row],[Frequency]]&lt;=_xlfn.QUARTILE.INC(M:M,1), 1, IF(Table1[[#This Row],[Frequency]]&lt;=_xlfn.QUARTILE.INC(M:M,2), 2, IF(Table1[[#This Row],[Frequency]]&lt;=_xlfn.QUARTILE.INC(M:M,3), 3, 4)))</f>
        <v>1</v>
      </c>
      <c r="Q155" s="36">
        <f>IF(Table1[[#This Row],[Monetary]]&lt;=_xlfn.QUARTILE.INC(N:N,1),1,IF(Table1[[#This Row],[Monetary]]&lt;=_xlfn.QUARTILE.INC(N:N,2),2,IF(Table1[[#This Row],[Monetary]]&lt;=_xlfn.QUARTILE.INC(N:N,3),3,4)))</f>
        <v>4</v>
      </c>
      <c r="R155" s="41" t="str">
        <f>Table1[[#This Row],[R Score]]&amp;Table1[[#This Row],[F Score]]&amp;Table1[[#This Row],[M Score]]</f>
        <v>414</v>
      </c>
      <c r="S155" s="36">
        <f>Table1[[#This Row],[R Score]]+Table1[[#This Row],[F Score]]+Table1[[#This Row],[M Score]]</f>
        <v>9</v>
      </c>
      <c r="T155" s="36" t="str">
        <f>IF(Table1[[#This Row],[RFM Score]]=12,"Best customer",IF(Table1[[#This Row],[RFM Score]]&gt;=8,"Loyal customer",IF(Table1[[#This Row],[RFM Score]]&gt;=6,"At Risk",IF(Table1[[#This Row],[RFM Score]]&gt;=3,"Lost customer", "Others"))))</f>
        <v>Loyal customer</v>
      </c>
    </row>
    <row r="156" spans="2:20" x14ac:dyDescent="0.25">
      <c r="B156" s="4">
        <v>154</v>
      </c>
      <c r="C156" s="5">
        <v>45201</v>
      </c>
      <c r="D156" s="4" t="s">
        <v>167</v>
      </c>
      <c r="E156" s="4" t="s">
        <v>10</v>
      </c>
      <c r="F156" s="4">
        <v>51</v>
      </c>
      <c r="G156" s="4" t="s">
        <v>16</v>
      </c>
      <c r="H156" s="4">
        <v>3</v>
      </c>
      <c r="I156" s="12">
        <v>300</v>
      </c>
      <c r="J156" s="14">
        <v>900</v>
      </c>
      <c r="K156" s="35">
        <f t="shared" si="2"/>
        <v>45292</v>
      </c>
      <c r="L156" s="37">
        <f>Table1[[#This Row],[Latest Date]]-Table1[[#This Row],[Date]]</f>
        <v>91</v>
      </c>
      <c r="M156" s="37">
        <f>COUNT(Table1[[#This Row],[Date]])</f>
        <v>1</v>
      </c>
      <c r="N156" s="37">
        <f>SUM(Table1[[#This Row],[Total Amount]])</f>
        <v>900</v>
      </c>
      <c r="O156" s="37">
        <f>IF(Table1[[#This Row],[Recency]]&lt;=_xlfn.QUARTILE.INC(L:L,1),4, IF(Table1[[#This Row],[Recency]]&lt;=_xlfn.QUARTILE.INC(L:L,2), 3, IF(Table1[[#This Row],[Recency]]&lt;=_xlfn.QUARTILE.INC(L:L,3), 2, 1)))</f>
        <v>3</v>
      </c>
      <c r="P156" s="37">
        <f>IF(Table1[[#This Row],[Frequency]]&lt;=_xlfn.QUARTILE.INC(M:M,1), 1, IF(Table1[[#This Row],[Frequency]]&lt;=_xlfn.QUARTILE.INC(M:M,2), 2, IF(Table1[[#This Row],[Frequency]]&lt;=_xlfn.QUARTILE.INC(M:M,3), 3, 4)))</f>
        <v>1</v>
      </c>
      <c r="Q156" s="37">
        <f>IF(Table1[[#This Row],[Monetary]]&lt;=_xlfn.QUARTILE.INC(N:N,1),1,IF(Table1[[#This Row],[Monetary]]&lt;=_xlfn.QUARTILE.INC(N:N,2),2,IF(Table1[[#This Row],[Monetary]]&lt;=_xlfn.QUARTILE.INC(N:N,3),3,4)))</f>
        <v>3</v>
      </c>
      <c r="R156" s="42" t="str">
        <f>Table1[[#This Row],[R Score]]&amp;Table1[[#This Row],[F Score]]&amp;Table1[[#This Row],[M Score]]</f>
        <v>313</v>
      </c>
      <c r="S156" s="37">
        <f>Table1[[#This Row],[R Score]]+Table1[[#This Row],[F Score]]+Table1[[#This Row],[M Score]]</f>
        <v>7</v>
      </c>
      <c r="T156" s="37" t="str">
        <f>IF(Table1[[#This Row],[RFM Score]]=12,"Best customer",IF(Table1[[#This Row],[RFM Score]]&gt;=8,"Loyal customer",IF(Table1[[#This Row],[RFM Score]]&gt;=6,"At Risk",IF(Table1[[#This Row],[RFM Score]]&gt;=3,"Lost customer", "Others"))))</f>
        <v>At Risk</v>
      </c>
    </row>
    <row r="157" spans="2:20" x14ac:dyDescent="0.25">
      <c r="B157" s="1">
        <v>155</v>
      </c>
      <c r="C157" s="2">
        <v>45063</v>
      </c>
      <c r="D157" s="1" t="s">
        <v>168</v>
      </c>
      <c r="E157" s="1" t="s">
        <v>10</v>
      </c>
      <c r="F157" s="1">
        <v>31</v>
      </c>
      <c r="G157" s="1" t="s">
        <v>16</v>
      </c>
      <c r="H157" s="1">
        <v>4</v>
      </c>
      <c r="I157" s="11">
        <v>500</v>
      </c>
      <c r="J157" s="13">
        <v>2000</v>
      </c>
      <c r="K157" s="34">
        <f t="shared" si="2"/>
        <v>45292</v>
      </c>
      <c r="L157" s="36">
        <f>Table1[[#This Row],[Latest Date]]-Table1[[#This Row],[Date]]</f>
        <v>229</v>
      </c>
      <c r="M157" s="36">
        <f>COUNT(Table1[[#This Row],[Date]])</f>
        <v>1</v>
      </c>
      <c r="N157" s="36">
        <f>SUM(Table1[[#This Row],[Total Amount]])</f>
        <v>2000</v>
      </c>
      <c r="O157" s="36">
        <f>IF(Table1[[#This Row],[Recency]]&lt;=_xlfn.QUARTILE.INC(L:L,1),4, IF(Table1[[#This Row],[Recency]]&lt;=_xlfn.QUARTILE.INC(L:L,2), 3, IF(Table1[[#This Row],[Recency]]&lt;=_xlfn.QUARTILE.INC(L:L,3), 2, 1)))</f>
        <v>2</v>
      </c>
      <c r="P157" s="36">
        <f>IF(Table1[[#This Row],[Frequency]]&lt;=_xlfn.QUARTILE.INC(M:M,1), 1, IF(Table1[[#This Row],[Frequency]]&lt;=_xlfn.QUARTILE.INC(M:M,2), 2, IF(Table1[[#This Row],[Frequency]]&lt;=_xlfn.QUARTILE.INC(M:M,3), 3, 4)))</f>
        <v>1</v>
      </c>
      <c r="Q157" s="36">
        <f>IF(Table1[[#This Row],[Monetary]]&lt;=_xlfn.QUARTILE.INC(N:N,1),1,IF(Table1[[#This Row],[Monetary]]&lt;=_xlfn.QUARTILE.INC(N:N,2),2,IF(Table1[[#This Row],[Monetary]]&lt;=_xlfn.QUARTILE.INC(N:N,3),3,4)))</f>
        <v>4</v>
      </c>
      <c r="R157" s="41" t="str">
        <f>Table1[[#This Row],[R Score]]&amp;Table1[[#This Row],[F Score]]&amp;Table1[[#This Row],[M Score]]</f>
        <v>214</v>
      </c>
      <c r="S157" s="36">
        <f>Table1[[#This Row],[R Score]]+Table1[[#This Row],[F Score]]+Table1[[#This Row],[M Score]]</f>
        <v>7</v>
      </c>
      <c r="T157" s="36" t="str">
        <f>IF(Table1[[#This Row],[RFM Score]]=12,"Best customer",IF(Table1[[#This Row],[RFM Score]]&gt;=8,"Loyal customer",IF(Table1[[#This Row],[RFM Score]]&gt;=6,"At Risk",IF(Table1[[#This Row],[RFM Score]]&gt;=3,"Lost customer", "Others"))))</f>
        <v>At Risk</v>
      </c>
    </row>
    <row r="158" spans="2:20" x14ac:dyDescent="0.25">
      <c r="B158" s="4">
        <v>156</v>
      </c>
      <c r="C158" s="5">
        <v>45255</v>
      </c>
      <c r="D158" s="4" t="s">
        <v>169</v>
      </c>
      <c r="E158" s="4" t="s">
        <v>13</v>
      </c>
      <c r="F158" s="4">
        <v>43</v>
      </c>
      <c r="G158" s="4" t="s">
        <v>14</v>
      </c>
      <c r="H158" s="4">
        <v>4</v>
      </c>
      <c r="I158" s="12">
        <v>25</v>
      </c>
      <c r="J158" s="14">
        <v>100</v>
      </c>
      <c r="K158" s="35">
        <f t="shared" si="2"/>
        <v>45292</v>
      </c>
      <c r="L158" s="37">
        <f>Table1[[#This Row],[Latest Date]]-Table1[[#This Row],[Date]]</f>
        <v>37</v>
      </c>
      <c r="M158" s="37">
        <f>COUNT(Table1[[#This Row],[Date]])</f>
        <v>1</v>
      </c>
      <c r="N158" s="37">
        <f>SUM(Table1[[#This Row],[Total Amount]])</f>
        <v>100</v>
      </c>
      <c r="O158" s="37">
        <f>IF(Table1[[#This Row],[Recency]]&lt;=_xlfn.QUARTILE.INC(L:L,1),4, IF(Table1[[#This Row],[Recency]]&lt;=_xlfn.QUARTILE.INC(L:L,2), 3, IF(Table1[[#This Row],[Recency]]&lt;=_xlfn.QUARTILE.INC(L:L,3), 2, 1)))</f>
        <v>4</v>
      </c>
      <c r="P158" s="37">
        <f>IF(Table1[[#This Row],[Frequency]]&lt;=_xlfn.QUARTILE.INC(M:M,1), 1, IF(Table1[[#This Row],[Frequency]]&lt;=_xlfn.QUARTILE.INC(M:M,2), 2, IF(Table1[[#This Row],[Frequency]]&lt;=_xlfn.QUARTILE.INC(M:M,3), 3, 4)))</f>
        <v>1</v>
      </c>
      <c r="Q158" s="37">
        <f>IF(Table1[[#This Row],[Monetary]]&lt;=_xlfn.QUARTILE.INC(N:N,1),1,IF(Table1[[#This Row],[Monetary]]&lt;=_xlfn.QUARTILE.INC(N:N,2),2,IF(Table1[[#This Row],[Monetary]]&lt;=_xlfn.QUARTILE.INC(N:N,3),3,4)))</f>
        <v>2</v>
      </c>
      <c r="R158" s="42" t="str">
        <f>Table1[[#This Row],[R Score]]&amp;Table1[[#This Row],[F Score]]&amp;Table1[[#This Row],[M Score]]</f>
        <v>412</v>
      </c>
      <c r="S158" s="37">
        <f>Table1[[#This Row],[R Score]]+Table1[[#This Row],[F Score]]+Table1[[#This Row],[M Score]]</f>
        <v>7</v>
      </c>
      <c r="T158" s="37" t="str">
        <f>IF(Table1[[#This Row],[RFM Score]]=12,"Best customer",IF(Table1[[#This Row],[RFM Score]]&gt;=8,"Loyal customer",IF(Table1[[#This Row],[RFM Score]]&gt;=6,"At Risk",IF(Table1[[#This Row],[RFM Score]]&gt;=3,"Lost customer", "Others"))))</f>
        <v>At Risk</v>
      </c>
    </row>
    <row r="159" spans="2:20" x14ac:dyDescent="0.25">
      <c r="B159" s="1">
        <v>157</v>
      </c>
      <c r="C159" s="2">
        <v>45101</v>
      </c>
      <c r="D159" s="1" t="s">
        <v>170</v>
      </c>
      <c r="E159" s="1" t="s">
        <v>10</v>
      </c>
      <c r="F159" s="1">
        <v>62</v>
      </c>
      <c r="G159" s="1" t="s">
        <v>16</v>
      </c>
      <c r="H159" s="1">
        <v>4</v>
      </c>
      <c r="I159" s="11">
        <v>500</v>
      </c>
      <c r="J159" s="13">
        <v>2000</v>
      </c>
      <c r="K159" s="34">
        <f t="shared" si="2"/>
        <v>45292</v>
      </c>
      <c r="L159" s="36">
        <f>Table1[[#This Row],[Latest Date]]-Table1[[#This Row],[Date]]</f>
        <v>191</v>
      </c>
      <c r="M159" s="36">
        <f>COUNT(Table1[[#This Row],[Date]])</f>
        <v>1</v>
      </c>
      <c r="N159" s="36">
        <f>SUM(Table1[[#This Row],[Total Amount]])</f>
        <v>2000</v>
      </c>
      <c r="O159" s="36">
        <f>IF(Table1[[#This Row],[Recency]]&lt;=_xlfn.QUARTILE.INC(L:L,1),4, IF(Table1[[#This Row],[Recency]]&lt;=_xlfn.QUARTILE.INC(L:L,2), 3, IF(Table1[[#This Row],[Recency]]&lt;=_xlfn.QUARTILE.INC(L:L,3), 2, 1)))</f>
        <v>2</v>
      </c>
      <c r="P159" s="36">
        <f>IF(Table1[[#This Row],[Frequency]]&lt;=_xlfn.QUARTILE.INC(M:M,1), 1, IF(Table1[[#This Row],[Frequency]]&lt;=_xlfn.QUARTILE.INC(M:M,2), 2, IF(Table1[[#This Row],[Frequency]]&lt;=_xlfn.QUARTILE.INC(M:M,3), 3, 4)))</f>
        <v>1</v>
      </c>
      <c r="Q159" s="36">
        <f>IF(Table1[[#This Row],[Monetary]]&lt;=_xlfn.QUARTILE.INC(N:N,1),1,IF(Table1[[#This Row],[Monetary]]&lt;=_xlfn.QUARTILE.INC(N:N,2),2,IF(Table1[[#This Row],[Monetary]]&lt;=_xlfn.QUARTILE.INC(N:N,3),3,4)))</f>
        <v>4</v>
      </c>
      <c r="R159" s="41" t="str">
        <f>Table1[[#This Row],[R Score]]&amp;Table1[[#This Row],[F Score]]&amp;Table1[[#This Row],[M Score]]</f>
        <v>214</v>
      </c>
      <c r="S159" s="36">
        <f>Table1[[#This Row],[R Score]]+Table1[[#This Row],[F Score]]+Table1[[#This Row],[M Score]]</f>
        <v>7</v>
      </c>
      <c r="T159" s="36" t="str">
        <f>IF(Table1[[#This Row],[RFM Score]]=12,"Best customer",IF(Table1[[#This Row],[RFM Score]]&gt;=8,"Loyal customer",IF(Table1[[#This Row],[RFM Score]]&gt;=6,"At Risk",IF(Table1[[#This Row],[RFM Score]]&gt;=3,"Lost customer", "Others"))))</f>
        <v>At Risk</v>
      </c>
    </row>
    <row r="160" spans="2:20" x14ac:dyDescent="0.25">
      <c r="B160" s="4">
        <v>158</v>
      </c>
      <c r="C160" s="5">
        <v>44984</v>
      </c>
      <c r="D160" s="4" t="s">
        <v>171</v>
      </c>
      <c r="E160" s="4" t="s">
        <v>13</v>
      </c>
      <c r="F160" s="4">
        <v>44</v>
      </c>
      <c r="G160" s="4" t="s">
        <v>16</v>
      </c>
      <c r="H160" s="4">
        <v>2</v>
      </c>
      <c r="I160" s="12">
        <v>300</v>
      </c>
      <c r="J160" s="14">
        <v>600</v>
      </c>
      <c r="K160" s="35">
        <f t="shared" si="2"/>
        <v>45292</v>
      </c>
      <c r="L160" s="37">
        <f>Table1[[#This Row],[Latest Date]]-Table1[[#This Row],[Date]]</f>
        <v>308</v>
      </c>
      <c r="M160" s="37">
        <f>COUNT(Table1[[#This Row],[Date]])</f>
        <v>1</v>
      </c>
      <c r="N160" s="37">
        <f>SUM(Table1[[#This Row],[Total Amount]])</f>
        <v>600</v>
      </c>
      <c r="O160" s="37">
        <f>IF(Table1[[#This Row],[Recency]]&lt;=_xlfn.QUARTILE.INC(L:L,1),4, IF(Table1[[#This Row],[Recency]]&lt;=_xlfn.QUARTILE.INC(L:L,2), 3, IF(Table1[[#This Row],[Recency]]&lt;=_xlfn.QUARTILE.INC(L:L,3), 2, 1)))</f>
        <v>1</v>
      </c>
      <c r="P160" s="37">
        <f>IF(Table1[[#This Row],[Frequency]]&lt;=_xlfn.QUARTILE.INC(M:M,1), 1, IF(Table1[[#This Row],[Frequency]]&lt;=_xlfn.QUARTILE.INC(M:M,2), 2, IF(Table1[[#This Row],[Frequency]]&lt;=_xlfn.QUARTILE.INC(M:M,3), 3, 4)))</f>
        <v>1</v>
      </c>
      <c r="Q160" s="37">
        <f>IF(Table1[[#This Row],[Monetary]]&lt;=_xlfn.QUARTILE.INC(N:N,1),1,IF(Table1[[#This Row],[Monetary]]&lt;=_xlfn.QUARTILE.INC(N:N,2),2,IF(Table1[[#This Row],[Monetary]]&lt;=_xlfn.QUARTILE.INC(N:N,3),3,4)))</f>
        <v>3</v>
      </c>
      <c r="R160" s="42" t="str">
        <f>Table1[[#This Row],[R Score]]&amp;Table1[[#This Row],[F Score]]&amp;Table1[[#This Row],[M Score]]</f>
        <v>113</v>
      </c>
      <c r="S160" s="37">
        <f>Table1[[#This Row],[R Score]]+Table1[[#This Row],[F Score]]+Table1[[#This Row],[M Score]]</f>
        <v>5</v>
      </c>
      <c r="T160" s="37" t="str">
        <f>IF(Table1[[#This Row],[RFM Score]]=12,"Best customer",IF(Table1[[#This Row],[RFM Score]]&gt;=8,"Loyal customer",IF(Table1[[#This Row],[RFM Score]]&gt;=6,"At Risk",IF(Table1[[#This Row],[RFM Score]]&gt;=3,"Lost customer", "Others"))))</f>
        <v>Lost customer</v>
      </c>
    </row>
    <row r="161" spans="2:20" x14ac:dyDescent="0.25">
      <c r="B161" s="1">
        <v>159</v>
      </c>
      <c r="C161" s="2">
        <v>45077</v>
      </c>
      <c r="D161" s="1" t="s">
        <v>172</v>
      </c>
      <c r="E161" s="1" t="s">
        <v>10</v>
      </c>
      <c r="F161" s="1">
        <v>26</v>
      </c>
      <c r="G161" s="1" t="s">
        <v>14</v>
      </c>
      <c r="H161" s="1">
        <v>4</v>
      </c>
      <c r="I161" s="11">
        <v>50</v>
      </c>
      <c r="J161" s="13">
        <v>200</v>
      </c>
      <c r="K161" s="34">
        <f t="shared" si="2"/>
        <v>45292</v>
      </c>
      <c r="L161" s="36">
        <f>Table1[[#This Row],[Latest Date]]-Table1[[#This Row],[Date]]</f>
        <v>215</v>
      </c>
      <c r="M161" s="36">
        <f>COUNT(Table1[[#This Row],[Date]])</f>
        <v>1</v>
      </c>
      <c r="N161" s="36">
        <f>SUM(Table1[[#This Row],[Total Amount]])</f>
        <v>200</v>
      </c>
      <c r="O161" s="36">
        <f>IF(Table1[[#This Row],[Recency]]&lt;=_xlfn.QUARTILE.INC(L:L,1),4, IF(Table1[[#This Row],[Recency]]&lt;=_xlfn.QUARTILE.INC(L:L,2), 3, IF(Table1[[#This Row],[Recency]]&lt;=_xlfn.QUARTILE.INC(L:L,3), 2, 1)))</f>
        <v>2</v>
      </c>
      <c r="P161" s="36">
        <f>IF(Table1[[#This Row],[Frequency]]&lt;=_xlfn.QUARTILE.INC(M:M,1), 1, IF(Table1[[#This Row],[Frequency]]&lt;=_xlfn.QUARTILE.INC(M:M,2), 2, IF(Table1[[#This Row],[Frequency]]&lt;=_xlfn.QUARTILE.INC(M:M,3), 3, 4)))</f>
        <v>1</v>
      </c>
      <c r="Q161" s="36">
        <f>IF(Table1[[#This Row],[Monetary]]&lt;=_xlfn.QUARTILE.INC(N:N,1),1,IF(Table1[[#This Row],[Monetary]]&lt;=_xlfn.QUARTILE.INC(N:N,2),2,IF(Table1[[#This Row],[Monetary]]&lt;=_xlfn.QUARTILE.INC(N:N,3),3,4)))</f>
        <v>3</v>
      </c>
      <c r="R161" s="41" t="str">
        <f>Table1[[#This Row],[R Score]]&amp;Table1[[#This Row],[F Score]]&amp;Table1[[#This Row],[M Score]]</f>
        <v>213</v>
      </c>
      <c r="S161" s="36">
        <f>Table1[[#This Row],[R Score]]+Table1[[#This Row],[F Score]]+Table1[[#This Row],[M Score]]</f>
        <v>6</v>
      </c>
      <c r="T161" s="36" t="str">
        <f>IF(Table1[[#This Row],[RFM Score]]=12,"Best customer",IF(Table1[[#This Row],[RFM Score]]&gt;=8,"Loyal customer",IF(Table1[[#This Row],[RFM Score]]&gt;=6,"At Risk",IF(Table1[[#This Row],[RFM Score]]&gt;=3,"Lost customer", "Others"))))</f>
        <v>At Risk</v>
      </c>
    </row>
    <row r="162" spans="2:20" x14ac:dyDescent="0.25">
      <c r="B162" s="4">
        <v>160</v>
      </c>
      <c r="C162" s="5">
        <v>45149</v>
      </c>
      <c r="D162" s="4" t="s">
        <v>173</v>
      </c>
      <c r="E162" s="4" t="s">
        <v>13</v>
      </c>
      <c r="F162" s="4">
        <v>43</v>
      </c>
      <c r="G162" s="4" t="s">
        <v>14</v>
      </c>
      <c r="H162" s="4">
        <v>2</v>
      </c>
      <c r="I162" s="12">
        <v>50</v>
      </c>
      <c r="J162" s="14">
        <v>100</v>
      </c>
      <c r="K162" s="35">
        <f t="shared" si="2"/>
        <v>45292</v>
      </c>
      <c r="L162" s="37">
        <f>Table1[[#This Row],[Latest Date]]-Table1[[#This Row],[Date]]</f>
        <v>143</v>
      </c>
      <c r="M162" s="37">
        <f>COUNT(Table1[[#This Row],[Date]])</f>
        <v>1</v>
      </c>
      <c r="N162" s="37">
        <f>SUM(Table1[[#This Row],[Total Amount]])</f>
        <v>100</v>
      </c>
      <c r="O162" s="37">
        <f>IF(Table1[[#This Row],[Recency]]&lt;=_xlfn.QUARTILE.INC(L:L,1),4, IF(Table1[[#This Row],[Recency]]&lt;=_xlfn.QUARTILE.INC(L:L,2), 3, IF(Table1[[#This Row],[Recency]]&lt;=_xlfn.QUARTILE.INC(L:L,3), 2, 1)))</f>
        <v>3</v>
      </c>
      <c r="P162" s="37">
        <f>IF(Table1[[#This Row],[Frequency]]&lt;=_xlfn.QUARTILE.INC(M:M,1), 1, IF(Table1[[#This Row],[Frequency]]&lt;=_xlfn.QUARTILE.INC(M:M,2), 2, IF(Table1[[#This Row],[Frequency]]&lt;=_xlfn.QUARTILE.INC(M:M,3), 3, 4)))</f>
        <v>1</v>
      </c>
      <c r="Q162" s="37">
        <f>IF(Table1[[#This Row],[Monetary]]&lt;=_xlfn.QUARTILE.INC(N:N,1),1,IF(Table1[[#This Row],[Monetary]]&lt;=_xlfn.QUARTILE.INC(N:N,2),2,IF(Table1[[#This Row],[Monetary]]&lt;=_xlfn.QUARTILE.INC(N:N,3),3,4)))</f>
        <v>2</v>
      </c>
      <c r="R162" s="42" t="str">
        <f>Table1[[#This Row],[R Score]]&amp;Table1[[#This Row],[F Score]]&amp;Table1[[#This Row],[M Score]]</f>
        <v>312</v>
      </c>
      <c r="S162" s="37">
        <f>Table1[[#This Row],[R Score]]+Table1[[#This Row],[F Score]]+Table1[[#This Row],[M Score]]</f>
        <v>6</v>
      </c>
      <c r="T162" s="37" t="str">
        <f>IF(Table1[[#This Row],[RFM Score]]=12,"Best customer",IF(Table1[[#This Row],[RFM Score]]&gt;=8,"Loyal customer",IF(Table1[[#This Row],[RFM Score]]&gt;=6,"At Risk",IF(Table1[[#This Row],[RFM Score]]&gt;=3,"Lost customer", "Others"))))</f>
        <v>At Risk</v>
      </c>
    </row>
    <row r="163" spans="2:20" x14ac:dyDescent="0.25">
      <c r="B163" s="1">
        <v>161</v>
      </c>
      <c r="C163" s="2">
        <v>45007</v>
      </c>
      <c r="D163" s="1" t="s">
        <v>174</v>
      </c>
      <c r="E163" s="1" t="s">
        <v>10</v>
      </c>
      <c r="F163" s="1">
        <v>64</v>
      </c>
      <c r="G163" s="1" t="s">
        <v>11</v>
      </c>
      <c r="H163" s="1">
        <v>2</v>
      </c>
      <c r="I163" s="11">
        <v>500</v>
      </c>
      <c r="J163" s="13">
        <v>1000</v>
      </c>
      <c r="K163" s="34">
        <f t="shared" si="2"/>
        <v>45292</v>
      </c>
      <c r="L163" s="36">
        <f>Table1[[#This Row],[Latest Date]]-Table1[[#This Row],[Date]]</f>
        <v>285</v>
      </c>
      <c r="M163" s="36">
        <f>COUNT(Table1[[#This Row],[Date]])</f>
        <v>1</v>
      </c>
      <c r="N163" s="36">
        <f>SUM(Table1[[#This Row],[Total Amount]])</f>
        <v>1000</v>
      </c>
      <c r="O163" s="36">
        <f>IF(Table1[[#This Row],[Recency]]&lt;=_xlfn.QUARTILE.INC(L:L,1),4, IF(Table1[[#This Row],[Recency]]&lt;=_xlfn.QUARTILE.INC(L:L,2), 3, IF(Table1[[#This Row],[Recency]]&lt;=_xlfn.QUARTILE.INC(L:L,3), 2, 1)))</f>
        <v>1</v>
      </c>
      <c r="P163" s="36">
        <f>IF(Table1[[#This Row],[Frequency]]&lt;=_xlfn.QUARTILE.INC(M:M,1), 1, IF(Table1[[#This Row],[Frequency]]&lt;=_xlfn.QUARTILE.INC(M:M,2), 2, IF(Table1[[#This Row],[Frequency]]&lt;=_xlfn.QUARTILE.INC(M:M,3), 3, 4)))</f>
        <v>1</v>
      </c>
      <c r="Q163" s="36">
        <f>IF(Table1[[#This Row],[Monetary]]&lt;=_xlfn.QUARTILE.INC(N:N,1),1,IF(Table1[[#This Row],[Monetary]]&lt;=_xlfn.QUARTILE.INC(N:N,2),2,IF(Table1[[#This Row],[Monetary]]&lt;=_xlfn.QUARTILE.INC(N:N,3),3,4)))</f>
        <v>4</v>
      </c>
      <c r="R163" s="41" t="str">
        <f>Table1[[#This Row],[R Score]]&amp;Table1[[#This Row],[F Score]]&amp;Table1[[#This Row],[M Score]]</f>
        <v>114</v>
      </c>
      <c r="S163" s="36">
        <f>Table1[[#This Row],[R Score]]+Table1[[#This Row],[F Score]]+Table1[[#This Row],[M Score]]</f>
        <v>6</v>
      </c>
      <c r="T163" s="36" t="str">
        <f>IF(Table1[[#This Row],[RFM Score]]=12,"Best customer",IF(Table1[[#This Row],[RFM Score]]&gt;=8,"Loyal customer",IF(Table1[[#This Row],[RFM Score]]&gt;=6,"At Risk",IF(Table1[[#This Row],[RFM Score]]&gt;=3,"Lost customer", "Others"))))</f>
        <v>At Risk</v>
      </c>
    </row>
    <row r="164" spans="2:20" x14ac:dyDescent="0.25">
      <c r="B164" s="4">
        <v>162</v>
      </c>
      <c r="C164" s="5">
        <v>45159</v>
      </c>
      <c r="D164" s="4" t="s">
        <v>175</v>
      </c>
      <c r="E164" s="4" t="s">
        <v>10</v>
      </c>
      <c r="F164" s="4">
        <v>39</v>
      </c>
      <c r="G164" s="4" t="s">
        <v>14</v>
      </c>
      <c r="H164" s="4">
        <v>2</v>
      </c>
      <c r="I164" s="12">
        <v>30</v>
      </c>
      <c r="J164" s="14">
        <v>60</v>
      </c>
      <c r="K164" s="35">
        <f t="shared" si="2"/>
        <v>45292</v>
      </c>
      <c r="L164" s="37">
        <f>Table1[[#This Row],[Latest Date]]-Table1[[#This Row],[Date]]</f>
        <v>133</v>
      </c>
      <c r="M164" s="37">
        <f>COUNT(Table1[[#This Row],[Date]])</f>
        <v>1</v>
      </c>
      <c r="N164" s="37">
        <f>SUM(Table1[[#This Row],[Total Amount]])</f>
        <v>60</v>
      </c>
      <c r="O164" s="37">
        <f>IF(Table1[[#This Row],[Recency]]&lt;=_xlfn.QUARTILE.INC(L:L,1),4, IF(Table1[[#This Row],[Recency]]&lt;=_xlfn.QUARTILE.INC(L:L,2), 3, IF(Table1[[#This Row],[Recency]]&lt;=_xlfn.QUARTILE.INC(L:L,3), 2, 1)))</f>
        <v>3</v>
      </c>
      <c r="P164" s="37">
        <f>IF(Table1[[#This Row],[Frequency]]&lt;=_xlfn.QUARTILE.INC(M:M,1), 1, IF(Table1[[#This Row],[Frequency]]&lt;=_xlfn.QUARTILE.INC(M:M,2), 2, IF(Table1[[#This Row],[Frequency]]&lt;=_xlfn.QUARTILE.INC(M:M,3), 3, 4)))</f>
        <v>1</v>
      </c>
      <c r="Q164" s="37">
        <f>IF(Table1[[#This Row],[Monetary]]&lt;=_xlfn.QUARTILE.INC(N:N,1),1,IF(Table1[[#This Row],[Monetary]]&lt;=_xlfn.QUARTILE.INC(N:N,2),2,IF(Table1[[#This Row],[Monetary]]&lt;=_xlfn.QUARTILE.INC(N:N,3),3,4)))</f>
        <v>1</v>
      </c>
      <c r="R164" s="42" t="str">
        <f>Table1[[#This Row],[R Score]]&amp;Table1[[#This Row],[F Score]]&amp;Table1[[#This Row],[M Score]]</f>
        <v>311</v>
      </c>
      <c r="S164" s="37">
        <f>Table1[[#This Row],[R Score]]+Table1[[#This Row],[F Score]]+Table1[[#This Row],[M Score]]</f>
        <v>5</v>
      </c>
      <c r="T164" s="37" t="str">
        <f>IF(Table1[[#This Row],[RFM Score]]=12,"Best customer",IF(Table1[[#This Row],[RFM Score]]&gt;=8,"Loyal customer",IF(Table1[[#This Row],[RFM Score]]&gt;=6,"At Risk",IF(Table1[[#This Row],[RFM Score]]&gt;=3,"Lost customer", "Others"))))</f>
        <v>Lost customer</v>
      </c>
    </row>
    <row r="165" spans="2:20" x14ac:dyDescent="0.25">
      <c r="B165" s="1">
        <v>163</v>
      </c>
      <c r="C165" s="2">
        <v>44928</v>
      </c>
      <c r="D165" s="1" t="s">
        <v>176</v>
      </c>
      <c r="E165" s="1" t="s">
        <v>13</v>
      </c>
      <c r="F165" s="1">
        <v>64</v>
      </c>
      <c r="G165" s="1" t="s">
        <v>14</v>
      </c>
      <c r="H165" s="1">
        <v>3</v>
      </c>
      <c r="I165" s="11">
        <v>50</v>
      </c>
      <c r="J165" s="13">
        <v>150</v>
      </c>
      <c r="K165" s="34">
        <f t="shared" si="2"/>
        <v>45292</v>
      </c>
      <c r="L165" s="36">
        <f>Table1[[#This Row],[Latest Date]]-Table1[[#This Row],[Date]]</f>
        <v>364</v>
      </c>
      <c r="M165" s="36">
        <f>COUNT(Table1[[#This Row],[Date]])</f>
        <v>1</v>
      </c>
      <c r="N165" s="36">
        <f>SUM(Table1[[#This Row],[Total Amount]])</f>
        <v>150</v>
      </c>
      <c r="O165" s="36">
        <f>IF(Table1[[#This Row],[Recency]]&lt;=_xlfn.QUARTILE.INC(L:L,1),4, IF(Table1[[#This Row],[Recency]]&lt;=_xlfn.QUARTILE.INC(L:L,2), 3, IF(Table1[[#This Row],[Recency]]&lt;=_xlfn.QUARTILE.INC(L:L,3), 2, 1)))</f>
        <v>1</v>
      </c>
      <c r="P165" s="36">
        <f>IF(Table1[[#This Row],[Frequency]]&lt;=_xlfn.QUARTILE.INC(M:M,1), 1, IF(Table1[[#This Row],[Frequency]]&lt;=_xlfn.QUARTILE.INC(M:M,2), 2, IF(Table1[[#This Row],[Frequency]]&lt;=_xlfn.QUARTILE.INC(M:M,3), 3, 4)))</f>
        <v>1</v>
      </c>
      <c r="Q165" s="36">
        <f>IF(Table1[[#This Row],[Monetary]]&lt;=_xlfn.QUARTILE.INC(N:N,1),1,IF(Table1[[#This Row],[Monetary]]&lt;=_xlfn.QUARTILE.INC(N:N,2),2,IF(Table1[[#This Row],[Monetary]]&lt;=_xlfn.QUARTILE.INC(N:N,3),3,4)))</f>
        <v>3</v>
      </c>
      <c r="R165" s="41" t="str">
        <f>Table1[[#This Row],[R Score]]&amp;Table1[[#This Row],[F Score]]&amp;Table1[[#This Row],[M Score]]</f>
        <v>113</v>
      </c>
      <c r="S165" s="36">
        <f>Table1[[#This Row],[R Score]]+Table1[[#This Row],[F Score]]+Table1[[#This Row],[M Score]]</f>
        <v>5</v>
      </c>
      <c r="T165" s="36" t="str">
        <f>IF(Table1[[#This Row],[RFM Score]]=12,"Best customer",IF(Table1[[#This Row],[RFM Score]]&gt;=8,"Loyal customer",IF(Table1[[#This Row],[RFM Score]]&gt;=6,"At Risk",IF(Table1[[#This Row],[RFM Score]]&gt;=3,"Lost customer", "Others"))))</f>
        <v>Lost customer</v>
      </c>
    </row>
    <row r="166" spans="2:20" x14ac:dyDescent="0.25">
      <c r="B166" s="4">
        <v>164</v>
      </c>
      <c r="C166" s="5">
        <v>45061</v>
      </c>
      <c r="D166" s="4" t="s">
        <v>177</v>
      </c>
      <c r="E166" s="4" t="s">
        <v>13</v>
      </c>
      <c r="F166" s="4">
        <v>47</v>
      </c>
      <c r="G166" s="4" t="s">
        <v>11</v>
      </c>
      <c r="H166" s="4">
        <v>3</v>
      </c>
      <c r="I166" s="12">
        <v>500</v>
      </c>
      <c r="J166" s="14">
        <v>1500</v>
      </c>
      <c r="K166" s="35">
        <f t="shared" si="2"/>
        <v>45292</v>
      </c>
      <c r="L166" s="37">
        <f>Table1[[#This Row],[Latest Date]]-Table1[[#This Row],[Date]]</f>
        <v>231</v>
      </c>
      <c r="M166" s="37">
        <f>COUNT(Table1[[#This Row],[Date]])</f>
        <v>1</v>
      </c>
      <c r="N166" s="37">
        <f>SUM(Table1[[#This Row],[Total Amount]])</f>
        <v>1500</v>
      </c>
      <c r="O166" s="37">
        <f>IF(Table1[[#This Row],[Recency]]&lt;=_xlfn.QUARTILE.INC(L:L,1),4, IF(Table1[[#This Row],[Recency]]&lt;=_xlfn.QUARTILE.INC(L:L,2), 3, IF(Table1[[#This Row],[Recency]]&lt;=_xlfn.QUARTILE.INC(L:L,3), 2, 1)))</f>
        <v>2</v>
      </c>
      <c r="P166" s="37">
        <f>IF(Table1[[#This Row],[Frequency]]&lt;=_xlfn.QUARTILE.INC(M:M,1), 1, IF(Table1[[#This Row],[Frequency]]&lt;=_xlfn.QUARTILE.INC(M:M,2), 2, IF(Table1[[#This Row],[Frequency]]&lt;=_xlfn.QUARTILE.INC(M:M,3), 3, 4)))</f>
        <v>1</v>
      </c>
      <c r="Q166" s="37">
        <f>IF(Table1[[#This Row],[Monetary]]&lt;=_xlfn.QUARTILE.INC(N:N,1),1,IF(Table1[[#This Row],[Monetary]]&lt;=_xlfn.QUARTILE.INC(N:N,2),2,IF(Table1[[#This Row],[Monetary]]&lt;=_xlfn.QUARTILE.INC(N:N,3),3,4)))</f>
        <v>4</v>
      </c>
      <c r="R166" s="42" t="str">
        <f>Table1[[#This Row],[R Score]]&amp;Table1[[#This Row],[F Score]]&amp;Table1[[#This Row],[M Score]]</f>
        <v>214</v>
      </c>
      <c r="S166" s="37">
        <f>Table1[[#This Row],[R Score]]+Table1[[#This Row],[F Score]]+Table1[[#This Row],[M Score]]</f>
        <v>7</v>
      </c>
      <c r="T166" s="37" t="str">
        <f>IF(Table1[[#This Row],[RFM Score]]=12,"Best customer",IF(Table1[[#This Row],[RFM Score]]&gt;=8,"Loyal customer",IF(Table1[[#This Row],[RFM Score]]&gt;=6,"At Risk",IF(Table1[[#This Row],[RFM Score]]&gt;=3,"Lost customer", "Others"))))</f>
        <v>At Risk</v>
      </c>
    </row>
    <row r="167" spans="2:20" x14ac:dyDescent="0.25">
      <c r="B167" s="1">
        <v>165</v>
      </c>
      <c r="C167" s="2">
        <v>45183</v>
      </c>
      <c r="D167" s="1" t="s">
        <v>178</v>
      </c>
      <c r="E167" s="1" t="s">
        <v>13</v>
      </c>
      <c r="F167" s="1">
        <v>60</v>
      </c>
      <c r="G167" s="1" t="s">
        <v>14</v>
      </c>
      <c r="H167" s="1">
        <v>4</v>
      </c>
      <c r="I167" s="11">
        <v>300</v>
      </c>
      <c r="J167" s="13">
        <v>1200</v>
      </c>
      <c r="K167" s="34">
        <f t="shared" si="2"/>
        <v>45292</v>
      </c>
      <c r="L167" s="36">
        <f>Table1[[#This Row],[Latest Date]]-Table1[[#This Row],[Date]]</f>
        <v>109</v>
      </c>
      <c r="M167" s="36">
        <f>COUNT(Table1[[#This Row],[Date]])</f>
        <v>1</v>
      </c>
      <c r="N167" s="36">
        <f>SUM(Table1[[#This Row],[Total Amount]])</f>
        <v>1200</v>
      </c>
      <c r="O167" s="36">
        <f>IF(Table1[[#This Row],[Recency]]&lt;=_xlfn.QUARTILE.INC(L:L,1),4, IF(Table1[[#This Row],[Recency]]&lt;=_xlfn.QUARTILE.INC(L:L,2), 3, IF(Table1[[#This Row],[Recency]]&lt;=_xlfn.QUARTILE.INC(L:L,3), 2, 1)))</f>
        <v>3</v>
      </c>
      <c r="P167" s="36">
        <f>IF(Table1[[#This Row],[Frequency]]&lt;=_xlfn.QUARTILE.INC(M:M,1), 1, IF(Table1[[#This Row],[Frequency]]&lt;=_xlfn.QUARTILE.INC(M:M,2), 2, IF(Table1[[#This Row],[Frequency]]&lt;=_xlfn.QUARTILE.INC(M:M,3), 3, 4)))</f>
        <v>1</v>
      </c>
      <c r="Q167" s="36">
        <f>IF(Table1[[#This Row],[Monetary]]&lt;=_xlfn.QUARTILE.INC(N:N,1),1,IF(Table1[[#This Row],[Monetary]]&lt;=_xlfn.QUARTILE.INC(N:N,2),2,IF(Table1[[#This Row],[Monetary]]&lt;=_xlfn.QUARTILE.INC(N:N,3),3,4)))</f>
        <v>4</v>
      </c>
      <c r="R167" s="41" t="str">
        <f>Table1[[#This Row],[R Score]]&amp;Table1[[#This Row],[F Score]]&amp;Table1[[#This Row],[M Score]]</f>
        <v>314</v>
      </c>
      <c r="S167" s="36">
        <f>Table1[[#This Row],[R Score]]+Table1[[#This Row],[F Score]]+Table1[[#This Row],[M Score]]</f>
        <v>8</v>
      </c>
      <c r="T167" s="36" t="str">
        <f>IF(Table1[[#This Row],[RFM Score]]=12,"Best customer",IF(Table1[[#This Row],[RFM Score]]&gt;=8,"Loyal customer",IF(Table1[[#This Row],[RFM Score]]&gt;=6,"At Risk",IF(Table1[[#This Row],[RFM Score]]&gt;=3,"Lost customer", "Others"))))</f>
        <v>Loyal customer</v>
      </c>
    </row>
    <row r="168" spans="2:20" x14ac:dyDescent="0.25">
      <c r="B168" s="4">
        <v>166</v>
      </c>
      <c r="C168" s="5">
        <v>45018</v>
      </c>
      <c r="D168" s="4" t="s">
        <v>179</v>
      </c>
      <c r="E168" s="4" t="s">
        <v>10</v>
      </c>
      <c r="F168" s="4">
        <v>34</v>
      </c>
      <c r="G168" s="4" t="s">
        <v>14</v>
      </c>
      <c r="H168" s="4">
        <v>4</v>
      </c>
      <c r="I168" s="12">
        <v>500</v>
      </c>
      <c r="J168" s="14">
        <v>2000</v>
      </c>
      <c r="K168" s="35">
        <f t="shared" si="2"/>
        <v>45292</v>
      </c>
      <c r="L168" s="37">
        <f>Table1[[#This Row],[Latest Date]]-Table1[[#This Row],[Date]]</f>
        <v>274</v>
      </c>
      <c r="M168" s="37">
        <f>COUNT(Table1[[#This Row],[Date]])</f>
        <v>1</v>
      </c>
      <c r="N168" s="37">
        <f>SUM(Table1[[#This Row],[Total Amount]])</f>
        <v>2000</v>
      </c>
      <c r="O168" s="37">
        <f>IF(Table1[[#This Row],[Recency]]&lt;=_xlfn.QUARTILE.INC(L:L,1),4, IF(Table1[[#This Row],[Recency]]&lt;=_xlfn.QUARTILE.INC(L:L,2), 3, IF(Table1[[#This Row],[Recency]]&lt;=_xlfn.QUARTILE.INC(L:L,3), 2, 1)))</f>
        <v>1</v>
      </c>
      <c r="P168" s="37">
        <f>IF(Table1[[#This Row],[Frequency]]&lt;=_xlfn.QUARTILE.INC(M:M,1), 1, IF(Table1[[#This Row],[Frequency]]&lt;=_xlfn.QUARTILE.INC(M:M,2), 2, IF(Table1[[#This Row],[Frequency]]&lt;=_xlfn.QUARTILE.INC(M:M,3), 3, 4)))</f>
        <v>1</v>
      </c>
      <c r="Q168" s="37">
        <f>IF(Table1[[#This Row],[Monetary]]&lt;=_xlfn.QUARTILE.INC(N:N,1),1,IF(Table1[[#This Row],[Monetary]]&lt;=_xlfn.QUARTILE.INC(N:N,2),2,IF(Table1[[#This Row],[Monetary]]&lt;=_xlfn.QUARTILE.INC(N:N,3),3,4)))</f>
        <v>4</v>
      </c>
      <c r="R168" s="42" t="str">
        <f>Table1[[#This Row],[R Score]]&amp;Table1[[#This Row],[F Score]]&amp;Table1[[#This Row],[M Score]]</f>
        <v>114</v>
      </c>
      <c r="S168" s="37">
        <f>Table1[[#This Row],[R Score]]+Table1[[#This Row],[F Score]]+Table1[[#This Row],[M Score]]</f>
        <v>6</v>
      </c>
      <c r="T168" s="37" t="str">
        <f>IF(Table1[[#This Row],[RFM Score]]=12,"Best customer",IF(Table1[[#This Row],[RFM Score]]&gt;=8,"Loyal customer",IF(Table1[[#This Row],[RFM Score]]&gt;=6,"At Risk",IF(Table1[[#This Row],[RFM Score]]&gt;=3,"Lost customer", "Others"))))</f>
        <v>At Risk</v>
      </c>
    </row>
    <row r="169" spans="2:20" x14ac:dyDescent="0.25">
      <c r="B169" s="1">
        <v>167</v>
      </c>
      <c r="C169" s="2">
        <v>45186</v>
      </c>
      <c r="D169" s="1" t="s">
        <v>180</v>
      </c>
      <c r="E169" s="1" t="s">
        <v>13</v>
      </c>
      <c r="F169" s="1">
        <v>43</v>
      </c>
      <c r="G169" s="1" t="s">
        <v>14</v>
      </c>
      <c r="H169" s="1">
        <v>3</v>
      </c>
      <c r="I169" s="11">
        <v>50</v>
      </c>
      <c r="J169" s="13">
        <v>150</v>
      </c>
      <c r="K169" s="34">
        <f t="shared" si="2"/>
        <v>45292</v>
      </c>
      <c r="L169" s="36">
        <f>Table1[[#This Row],[Latest Date]]-Table1[[#This Row],[Date]]</f>
        <v>106</v>
      </c>
      <c r="M169" s="36">
        <f>COUNT(Table1[[#This Row],[Date]])</f>
        <v>1</v>
      </c>
      <c r="N169" s="36">
        <f>SUM(Table1[[#This Row],[Total Amount]])</f>
        <v>150</v>
      </c>
      <c r="O169" s="36">
        <f>IF(Table1[[#This Row],[Recency]]&lt;=_xlfn.QUARTILE.INC(L:L,1),4, IF(Table1[[#This Row],[Recency]]&lt;=_xlfn.QUARTILE.INC(L:L,2), 3, IF(Table1[[#This Row],[Recency]]&lt;=_xlfn.QUARTILE.INC(L:L,3), 2, 1)))</f>
        <v>3</v>
      </c>
      <c r="P169" s="36">
        <f>IF(Table1[[#This Row],[Frequency]]&lt;=_xlfn.QUARTILE.INC(M:M,1), 1, IF(Table1[[#This Row],[Frequency]]&lt;=_xlfn.QUARTILE.INC(M:M,2), 2, IF(Table1[[#This Row],[Frequency]]&lt;=_xlfn.QUARTILE.INC(M:M,3), 3, 4)))</f>
        <v>1</v>
      </c>
      <c r="Q169" s="36">
        <f>IF(Table1[[#This Row],[Monetary]]&lt;=_xlfn.QUARTILE.INC(N:N,1),1,IF(Table1[[#This Row],[Monetary]]&lt;=_xlfn.QUARTILE.INC(N:N,2),2,IF(Table1[[#This Row],[Monetary]]&lt;=_xlfn.QUARTILE.INC(N:N,3),3,4)))</f>
        <v>3</v>
      </c>
      <c r="R169" s="41" t="str">
        <f>Table1[[#This Row],[R Score]]&amp;Table1[[#This Row],[F Score]]&amp;Table1[[#This Row],[M Score]]</f>
        <v>313</v>
      </c>
      <c r="S169" s="36">
        <f>Table1[[#This Row],[R Score]]+Table1[[#This Row],[F Score]]+Table1[[#This Row],[M Score]]</f>
        <v>7</v>
      </c>
      <c r="T169" s="36" t="str">
        <f>IF(Table1[[#This Row],[RFM Score]]=12,"Best customer",IF(Table1[[#This Row],[RFM Score]]&gt;=8,"Loyal customer",IF(Table1[[#This Row],[RFM Score]]&gt;=6,"At Risk",IF(Table1[[#This Row],[RFM Score]]&gt;=3,"Lost customer", "Others"))))</f>
        <v>At Risk</v>
      </c>
    </row>
    <row r="170" spans="2:20" x14ac:dyDescent="0.25">
      <c r="B170" s="4">
        <v>168</v>
      </c>
      <c r="C170" s="5">
        <v>44981</v>
      </c>
      <c r="D170" s="4" t="s">
        <v>181</v>
      </c>
      <c r="E170" s="4" t="s">
        <v>10</v>
      </c>
      <c r="F170" s="4">
        <v>53</v>
      </c>
      <c r="G170" s="4" t="s">
        <v>14</v>
      </c>
      <c r="H170" s="4">
        <v>1</v>
      </c>
      <c r="I170" s="12">
        <v>300</v>
      </c>
      <c r="J170" s="14">
        <v>300</v>
      </c>
      <c r="K170" s="35">
        <f t="shared" si="2"/>
        <v>45292</v>
      </c>
      <c r="L170" s="37">
        <f>Table1[[#This Row],[Latest Date]]-Table1[[#This Row],[Date]]</f>
        <v>311</v>
      </c>
      <c r="M170" s="37">
        <f>COUNT(Table1[[#This Row],[Date]])</f>
        <v>1</v>
      </c>
      <c r="N170" s="37">
        <f>SUM(Table1[[#This Row],[Total Amount]])</f>
        <v>300</v>
      </c>
      <c r="O170" s="37">
        <f>IF(Table1[[#This Row],[Recency]]&lt;=_xlfn.QUARTILE.INC(L:L,1),4, IF(Table1[[#This Row],[Recency]]&lt;=_xlfn.QUARTILE.INC(L:L,2), 3, IF(Table1[[#This Row],[Recency]]&lt;=_xlfn.QUARTILE.INC(L:L,3), 2, 1)))</f>
        <v>1</v>
      </c>
      <c r="P170" s="37">
        <f>IF(Table1[[#This Row],[Frequency]]&lt;=_xlfn.QUARTILE.INC(M:M,1), 1, IF(Table1[[#This Row],[Frequency]]&lt;=_xlfn.QUARTILE.INC(M:M,2), 2, IF(Table1[[#This Row],[Frequency]]&lt;=_xlfn.QUARTILE.INC(M:M,3), 3, 4)))</f>
        <v>1</v>
      </c>
      <c r="Q170" s="37">
        <f>IF(Table1[[#This Row],[Monetary]]&lt;=_xlfn.QUARTILE.INC(N:N,1),1,IF(Table1[[#This Row],[Monetary]]&lt;=_xlfn.QUARTILE.INC(N:N,2),2,IF(Table1[[#This Row],[Monetary]]&lt;=_xlfn.QUARTILE.INC(N:N,3),3,4)))</f>
        <v>3</v>
      </c>
      <c r="R170" s="42" t="str">
        <f>Table1[[#This Row],[R Score]]&amp;Table1[[#This Row],[F Score]]&amp;Table1[[#This Row],[M Score]]</f>
        <v>113</v>
      </c>
      <c r="S170" s="37">
        <f>Table1[[#This Row],[R Score]]+Table1[[#This Row],[F Score]]+Table1[[#This Row],[M Score]]</f>
        <v>5</v>
      </c>
      <c r="T170" s="37" t="str">
        <f>IF(Table1[[#This Row],[RFM Score]]=12,"Best customer",IF(Table1[[#This Row],[RFM Score]]&gt;=8,"Loyal customer",IF(Table1[[#This Row],[RFM Score]]&gt;=6,"At Risk",IF(Table1[[#This Row],[RFM Score]]&gt;=3,"Lost customer", "Others"))))</f>
        <v>Lost customer</v>
      </c>
    </row>
    <row r="171" spans="2:20" x14ac:dyDescent="0.25">
      <c r="B171" s="1">
        <v>169</v>
      </c>
      <c r="C171" s="2">
        <v>45247</v>
      </c>
      <c r="D171" s="1" t="s">
        <v>182</v>
      </c>
      <c r="E171" s="1" t="s">
        <v>10</v>
      </c>
      <c r="F171" s="1">
        <v>18</v>
      </c>
      <c r="G171" s="1" t="s">
        <v>11</v>
      </c>
      <c r="H171" s="1">
        <v>3</v>
      </c>
      <c r="I171" s="11">
        <v>500</v>
      </c>
      <c r="J171" s="13">
        <v>1500</v>
      </c>
      <c r="K171" s="34">
        <f t="shared" si="2"/>
        <v>45292</v>
      </c>
      <c r="L171" s="36">
        <f>Table1[[#This Row],[Latest Date]]-Table1[[#This Row],[Date]]</f>
        <v>45</v>
      </c>
      <c r="M171" s="36">
        <f>COUNT(Table1[[#This Row],[Date]])</f>
        <v>1</v>
      </c>
      <c r="N171" s="36">
        <f>SUM(Table1[[#This Row],[Total Amount]])</f>
        <v>1500</v>
      </c>
      <c r="O171" s="36">
        <f>IF(Table1[[#This Row],[Recency]]&lt;=_xlfn.QUARTILE.INC(L:L,1),4, IF(Table1[[#This Row],[Recency]]&lt;=_xlfn.QUARTILE.INC(L:L,2), 3, IF(Table1[[#This Row],[Recency]]&lt;=_xlfn.QUARTILE.INC(L:L,3), 2, 1)))</f>
        <v>4</v>
      </c>
      <c r="P171" s="36">
        <f>IF(Table1[[#This Row],[Frequency]]&lt;=_xlfn.QUARTILE.INC(M:M,1), 1, IF(Table1[[#This Row],[Frequency]]&lt;=_xlfn.QUARTILE.INC(M:M,2), 2, IF(Table1[[#This Row],[Frequency]]&lt;=_xlfn.QUARTILE.INC(M:M,3), 3, 4)))</f>
        <v>1</v>
      </c>
      <c r="Q171" s="36">
        <f>IF(Table1[[#This Row],[Monetary]]&lt;=_xlfn.QUARTILE.INC(N:N,1),1,IF(Table1[[#This Row],[Monetary]]&lt;=_xlfn.QUARTILE.INC(N:N,2),2,IF(Table1[[#This Row],[Monetary]]&lt;=_xlfn.QUARTILE.INC(N:N,3),3,4)))</f>
        <v>4</v>
      </c>
      <c r="R171" s="41" t="str">
        <f>Table1[[#This Row],[R Score]]&amp;Table1[[#This Row],[F Score]]&amp;Table1[[#This Row],[M Score]]</f>
        <v>414</v>
      </c>
      <c r="S171" s="36">
        <f>Table1[[#This Row],[R Score]]+Table1[[#This Row],[F Score]]+Table1[[#This Row],[M Score]]</f>
        <v>9</v>
      </c>
      <c r="T171" s="36" t="str">
        <f>IF(Table1[[#This Row],[RFM Score]]=12,"Best customer",IF(Table1[[#This Row],[RFM Score]]&gt;=8,"Loyal customer",IF(Table1[[#This Row],[RFM Score]]&gt;=6,"At Risk",IF(Table1[[#This Row],[RFM Score]]&gt;=3,"Lost customer", "Others"))))</f>
        <v>Loyal customer</v>
      </c>
    </row>
    <row r="172" spans="2:20" x14ac:dyDescent="0.25">
      <c r="B172" s="4">
        <v>170</v>
      </c>
      <c r="C172" s="5">
        <v>45079</v>
      </c>
      <c r="D172" s="4" t="s">
        <v>183</v>
      </c>
      <c r="E172" s="4" t="s">
        <v>13</v>
      </c>
      <c r="F172" s="4">
        <v>25</v>
      </c>
      <c r="G172" s="4" t="s">
        <v>14</v>
      </c>
      <c r="H172" s="4">
        <v>2</v>
      </c>
      <c r="I172" s="12">
        <v>25</v>
      </c>
      <c r="J172" s="14">
        <v>50</v>
      </c>
      <c r="K172" s="35">
        <f t="shared" si="2"/>
        <v>45292</v>
      </c>
      <c r="L172" s="37">
        <f>Table1[[#This Row],[Latest Date]]-Table1[[#This Row],[Date]]</f>
        <v>213</v>
      </c>
      <c r="M172" s="37">
        <f>COUNT(Table1[[#This Row],[Date]])</f>
        <v>1</v>
      </c>
      <c r="N172" s="37">
        <f>SUM(Table1[[#This Row],[Total Amount]])</f>
        <v>50</v>
      </c>
      <c r="O172" s="37">
        <f>IF(Table1[[#This Row],[Recency]]&lt;=_xlfn.QUARTILE.INC(L:L,1),4, IF(Table1[[#This Row],[Recency]]&lt;=_xlfn.QUARTILE.INC(L:L,2), 3, IF(Table1[[#This Row],[Recency]]&lt;=_xlfn.QUARTILE.INC(L:L,3), 2, 1)))</f>
        <v>2</v>
      </c>
      <c r="P172" s="37">
        <f>IF(Table1[[#This Row],[Frequency]]&lt;=_xlfn.QUARTILE.INC(M:M,1), 1, IF(Table1[[#This Row],[Frequency]]&lt;=_xlfn.QUARTILE.INC(M:M,2), 2, IF(Table1[[#This Row],[Frequency]]&lt;=_xlfn.QUARTILE.INC(M:M,3), 3, 4)))</f>
        <v>1</v>
      </c>
      <c r="Q172" s="37">
        <f>IF(Table1[[#This Row],[Monetary]]&lt;=_xlfn.QUARTILE.INC(N:N,1),1,IF(Table1[[#This Row],[Monetary]]&lt;=_xlfn.QUARTILE.INC(N:N,2),2,IF(Table1[[#This Row],[Monetary]]&lt;=_xlfn.QUARTILE.INC(N:N,3),3,4)))</f>
        <v>1</v>
      </c>
      <c r="R172" s="42" t="str">
        <f>Table1[[#This Row],[R Score]]&amp;Table1[[#This Row],[F Score]]&amp;Table1[[#This Row],[M Score]]</f>
        <v>211</v>
      </c>
      <c r="S172" s="37">
        <f>Table1[[#This Row],[R Score]]+Table1[[#This Row],[F Score]]+Table1[[#This Row],[M Score]]</f>
        <v>4</v>
      </c>
      <c r="T172" s="37" t="str">
        <f>IF(Table1[[#This Row],[RFM Score]]=12,"Best customer",IF(Table1[[#This Row],[RFM Score]]&gt;=8,"Loyal customer",IF(Table1[[#This Row],[RFM Score]]&gt;=6,"At Risk",IF(Table1[[#This Row],[RFM Score]]&gt;=3,"Lost customer", "Others"))))</f>
        <v>Lost customer</v>
      </c>
    </row>
    <row r="173" spans="2:20" x14ac:dyDescent="0.25">
      <c r="B173" s="1">
        <v>171</v>
      </c>
      <c r="C173" s="2">
        <v>45254</v>
      </c>
      <c r="D173" s="1" t="s">
        <v>184</v>
      </c>
      <c r="E173" s="1" t="s">
        <v>13</v>
      </c>
      <c r="F173" s="1">
        <v>52</v>
      </c>
      <c r="G173" s="1" t="s">
        <v>14</v>
      </c>
      <c r="H173" s="1">
        <v>3</v>
      </c>
      <c r="I173" s="11">
        <v>300</v>
      </c>
      <c r="J173" s="13">
        <v>900</v>
      </c>
      <c r="K173" s="34">
        <f t="shared" si="2"/>
        <v>45292</v>
      </c>
      <c r="L173" s="36">
        <f>Table1[[#This Row],[Latest Date]]-Table1[[#This Row],[Date]]</f>
        <v>38</v>
      </c>
      <c r="M173" s="36">
        <f>COUNT(Table1[[#This Row],[Date]])</f>
        <v>1</v>
      </c>
      <c r="N173" s="36">
        <f>SUM(Table1[[#This Row],[Total Amount]])</f>
        <v>900</v>
      </c>
      <c r="O173" s="36">
        <f>IF(Table1[[#This Row],[Recency]]&lt;=_xlfn.QUARTILE.INC(L:L,1),4, IF(Table1[[#This Row],[Recency]]&lt;=_xlfn.QUARTILE.INC(L:L,2), 3, IF(Table1[[#This Row],[Recency]]&lt;=_xlfn.QUARTILE.INC(L:L,3), 2, 1)))</f>
        <v>4</v>
      </c>
      <c r="P173" s="36">
        <f>IF(Table1[[#This Row],[Frequency]]&lt;=_xlfn.QUARTILE.INC(M:M,1), 1, IF(Table1[[#This Row],[Frequency]]&lt;=_xlfn.QUARTILE.INC(M:M,2), 2, IF(Table1[[#This Row],[Frequency]]&lt;=_xlfn.QUARTILE.INC(M:M,3), 3, 4)))</f>
        <v>1</v>
      </c>
      <c r="Q173" s="36">
        <f>IF(Table1[[#This Row],[Monetary]]&lt;=_xlfn.QUARTILE.INC(N:N,1),1,IF(Table1[[#This Row],[Monetary]]&lt;=_xlfn.QUARTILE.INC(N:N,2),2,IF(Table1[[#This Row],[Monetary]]&lt;=_xlfn.QUARTILE.INC(N:N,3),3,4)))</f>
        <v>3</v>
      </c>
      <c r="R173" s="41" t="str">
        <f>Table1[[#This Row],[R Score]]&amp;Table1[[#This Row],[F Score]]&amp;Table1[[#This Row],[M Score]]</f>
        <v>413</v>
      </c>
      <c r="S173" s="36">
        <f>Table1[[#This Row],[R Score]]+Table1[[#This Row],[F Score]]+Table1[[#This Row],[M Score]]</f>
        <v>8</v>
      </c>
      <c r="T173" s="36" t="str">
        <f>IF(Table1[[#This Row],[RFM Score]]=12,"Best customer",IF(Table1[[#This Row],[RFM Score]]&gt;=8,"Loyal customer",IF(Table1[[#This Row],[RFM Score]]&gt;=6,"At Risk",IF(Table1[[#This Row],[RFM Score]]&gt;=3,"Lost customer", "Others"))))</f>
        <v>Loyal customer</v>
      </c>
    </row>
    <row r="174" spans="2:20" x14ac:dyDescent="0.25">
      <c r="B174" s="4">
        <v>172</v>
      </c>
      <c r="C174" s="5">
        <v>45186</v>
      </c>
      <c r="D174" s="4" t="s">
        <v>185</v>
      </c>
      <c r="E174" s="4" t="s">
        <v>10</v>
      </c>
      <c r="F174" s="4">
        <v>32</v>
      </c>
      <c r="G174" s="4" t="s">
        <v>11</v>
      </c>
      <c r="H174" s="4">
        <v>2</v>
      </c>
      <c r="I174" s="12">
        <v>25</v>
      </c>
      <c r="J174" s="14">
        <v>50</v>
      </c>
      <c r="K174" s="35">
        <f t="shared" si="2"/>
        <v>45292</v>
      </c>
      <c r="L174" s="37">
        <f>Table1[[#This Row],[Latest Date]]-Table1[[#This Row],[Date]]</f>
        <v>106</v>
      </c>
      <c r="M174" s="37">
        <f>COUNT(Table1[[#This Row],[Date]])</f>
        <v>1</v>
      </c>
      <c r="N174" s="37">
        <f>SUM(Table1[[#This Row],[Total Amount]])</f>
        <v>50</v>
      </c>
      <c r="O174" s="37">
        <f>IF(Table1[[#This Row],[Recency]]&lt;=_xlfn.QUARTILE.INC(L:L,1),4, IF(Table1[[#This Row],[Recency]]&lt;=_xlfn.QUARTILE.INC(L:L,2), 3, IF(Table1[[#This Row],[Recency]]&lt;=_xlfn.QUARTILE.INC(L:L,3), 2, 1)))</f>
        <v>3</v>
      </c>
      <c r="P174" s="37">
        <f>IF(Table1[[#This Row],[Frequency]]&lt;=_xlfn.QUARTILE.INC(M:M,1), 1, IF(Table1[[#This Row],[Frequency]]&lt;=_xlfn.QUARTILE.INC(M:M,2), 2, IF(Table1[[#This Row],[Frequency]]&lt;=_xlfn.QUARTILE.INC(M:M,3), 3, 4)))</f>
        <v>1</v>
      </c>
      <c r="Q174" s="37">
        <f>IF(Table1[[#This Row],[Monetary]]&lt;=_xlfn.QUARTILE.INC(N:N,1),1,IF(Table1[[#This Row],[Monetary]]&lt;=_xlfn.QUARTILE.INC(N:N,2),2,IF(Table1[[#This Row],[Monetary]]&lt;=_xlfn.QUARTILE.INC(N:N,3),3,4)))</f>
        <v>1</v>
      </c>
      <c r="R174" s="42" t="str">
        <f>Table1[[#This Row],[R Score]]&amp;Table1[[#This Row],[F Score]]&amp;Table1[[#This Row],[M Score]]</f>
        <v>311</v>
      </c>
      <c r="S174" s="37">
        <f>Table1[[#This Row],[R Score]]+Table1[[#This Row],[F Score]]+Table1[[#This Row],[M Score]]</f>
        <v>5</v>
      </c>
      <c r="T174" s="37" t="str">
        <f>IF(Table1[[#This Row],[RFM Score]]=12,"Best customer",IF(Table1[[#This Row],[RFM Score]]&gt;=8,"Loyal customer",IF(Table1[[#This Row],[RFM Score]]&gt;=6,"At Risk",IF(Table1[[#This Row],[RFM Score]]&gt;=3,"Lost customer", "Others"))))</f>
        <v>Lost customer</v>
      </c>
    </row>
    <row r="175" spans="2:20" x14ac:dyDescent="0.25">
      <c r="B175" s="1">
        <v>173</v>
      </c>
      <c r="C175" s="2">
        <v>45238</v>
      </c>
      <c r="D175" s="1" t="s">
        <v>186</v>
      </c>
      <c r="E175" s="1" t="s">
        <v>10</v>
      </c>
      <c r="F175" s="1">
        <v>64</v>
      </c>
      <c r="G175" s="1" t="s">
        <v>16</v>
      </c>
      <c r="H175" s="1">
        <v>4</v>
      </c>
      <c r="I175" s="11">
        <v>30</v>
      </c>
      <c r="J175" s="13">
        <v>120</v>
      </c>
      <c r="K175" s="34">
        <f t="shared" si="2"/>
        <v>45292</v>
      </c>
      <c r="L175" s="36">
        <f>Table1[[#This Row],[Latest Date]]-Table1[[#This Row],[Date]]</f>
        <v>54</v>
      </c>
      <c r="M175" s="36">
        <f>COUNT(Table1[[#This Row],[Date]])</f>
        <v>1</v>
      </c>
      <c r="N175" s="36">
        <f>SUM(Table1[[#This Row],[Total Amount]])</f>
        <v>120</v>
      </c>
      <c r="O175" s="36">
        <f>IF(Table1[[#This Row],[Recency]]&lt;=_xlfn.QUARTILE.INC(L:L,1),4, IF(Table1[[#This Row],[Recency]]&lt;=_xlfn.QUARTILE.INC(L:L,2), 3, IF(Table1[[#This Row],[Recency]]&lt;=_xlfn.QUARTILE.INC(L:L,3), 2, 1)))</f>
        <v>4</v>
      </c>
      <c r="P175" s="36">
        <f>IF(Table1[[#This Row],[Frequency]]&lt;=_xlfn.QUARTILE.INC(M:M,1), 1, IF(Table1[[#This Row],[Frequency]]&lt;=_xlfn.QUARTILE.INC(M:M,2), 2, IF(Table1[[#This Row],[Frequency]]&lt;=_xlfn.QUARTILE.INC(M:M,3), 3, 4)))</f>
        <v>1</v>
      </c>
      <c r="Q175" s="36">
        <f>IF(Table1[[#This Row],[Monetary]]&lt;=_xlfn.QUARTILE.INC(N:N,1),1,IF(Table1[[#This Row],[Monetary]]&lt;=_xlfn.QUARTILE.INC(N:N,2),2,IF(Table1[[#This Row],[Monetary]]&lt;=_xlfn.QUARTILE.INC(N:N,3),3,4)))</f>
        <v>2</v>
      </c>
      <c r="R175" s="41" t="str">
        <f>Table1[[#This Row],[R Score]]&amp;Table1[[#This Row],[F Score]]&amp;Table1[[#This Row],[M Score]]</f>
        <v>412</v>
      </c>
      <c r="S175" s="36">
        <f>Table1[[#This Row],[R Score]]+Table1[[#This Row],[F Score]]+Table1[[#This Row],[M Score]]</f>
        <v>7</v>
      </c>
      <c r="T175" s="36" t="str">
        <f>IF(Table1[[#This Row],[RFM Score]]=12,"Best customer",IF(Table1[[#This Row],[RFM Score]]&gt;=8,"Loyal customer",IF(Table1[[#This Row],[RFM Score]]&gt;=6,"At Risk",IF(Table1[[#This Row],[RFM Score]]&gt;=3,"Lost customer", "Others"))))</f>
        <v>At Risk</v>
      </c>
    </row>
    <row r="176" spans="2:20" x14ac:dyDescent="0.25">
      <c r="B176" s="4">
        <v>174</v>
      </c>
      <c r="C176" s="5">
        <v>45028</v>
      </c>
      <c r="D176" s="4" t="s">
        <v>187</v>
      </c>
      <c r="E176" s="4" t="s">
        <v>13</v>
      </c>
      <c r="F176" s="4">
        <v>39</v>
      </c>
      <c r="G176" s="4" t="s">
        <v>11</v>
      </c>
      <c r="H176" s="4">
        <v>1</v>
      </c>
      <c r="I176" s="12">
        <v>300</v>
      </c>
      <c r="J176" s="14">
        <v>300</v>
      </c>
      <c r="K176" s="35">
        <f t="shared" si="2"/>
        <v>45292</v>
      </c>
      <c r="L176" s="37">
        <f>Table1[[#This Row],[Latest Date]]-Table1[[#This Row],[Date]]</f>
        <v>264</v>
      </c>
      <c r="M176" s="37">
        <f>COUNT(Table1[[#This Row],[Date]])</f>
        <v>1</v>
      </c>
      <c r="N176" s="37">
        <f>SUM(Table1[[#This Row],[Total Amount]])</f>
        <v>300</v>
      </c>
      <c r="O176" s="37">
        <f>IF(Table1[[#This Row],[Recency]]&lt;=_xlfn.QUARTILE.INC(L:L,1),4, IF(Table1[[#This Row],[Recency]]&lt;=_xlfn.QUARTILE.INC(L:L,2), 3, IF(Table1[[#This Row],[Recency]]&lt;=_xlfn.QUARTILE.INC(L:L,3), 2, 1)))</f>
        <v>2</v>
      </c>
      <c r="P176" s="37">
        <f>IF(Table1[[#This Row],[Frequency]]&lt;=_xlfn.QUARTILE.INC(M:M,1), 1, IF(Table1[[#This Row],[Frequency]]&lt;=_xlfn.QUARTILE.INC(M:M,2), 2, IF(Table1[[#This Row],[Frequency]]&lt;=_xlfn.QUARTILE.INC(M:M,3), 3, 4)))</f>
        <v>1</v>
      </c>
      <c r="Q176" s="37">
        <f>IF(Table1[[#This Row],[Monetary]]&lt;=_xlfn.QUARTILE.INC(N:N,1),1,IF(Table1[[#This Row],[Monetary]]&lt;=_xlfn.QUARTILE.INC(N:N,2),2,IF(Table1[[#This Row],[Monetary]]&lt;=_xlfn.QUARTILE.INC(N:N,3),3,4)))</f>
        <v>3</v>
      </c>
      <c r="R176" s="42" t="str">
        <f>Table1[[#This Row],[R Score]]&amp;Table1[[#This Row],[F Score]]&amp;Table1[[#This Row],[M Score]]</f>
        <v>213</v>
      </c>
      <c r="S176" s="37">
        <f>Table1[[#This Row],[R Score]]+Table1[[#This Row],[F Score]]+Table1[[#This Row],[M Score]]</f>
        <v>6</v>
      </c>
      <c r="T176" s="37" t="str">
        <f>IF(Table1[[#This Row],[RFM Score]]=12,"Best customer",IF(Table1[[#This Row],[RFM Score]]&gt;=8,"Loyal customer",IF(Table1[[#This Row],[RFM Score]]&gt;=6,"At Risk",IF(Table1[[#This Row],[RFM Score]]&gt;=3,"Lost customer", "Others"))))</f>
        <v>At Risk</v>
      </c>
    </row>
    <row r="177" spans="2:20" x14ac:dyDescent="0.25">
      <c r="B177" s="1">
        <v>175</v>
      </c>
      <c r="C177" s="2">
        <v>45005</v>
      </c>
      <c r="D177" s="1" t="s">
        <v>188</v>
      </c>
      <c r="E177" s="1" t="s">
        <v>13</v>
      </c>
      <c r="F177" s="1">
        <v>31</v>
      </c>
      <c r="G177" s="1" t="s">
        <v>16</v>
      </c>
      <c r="H177" s="1">
        <v>4</v>
      </c>
      <c r="I177" s="11">
        <v>25</v>
      </c>
      <c r="J177" s="13">
        <v>100</v>
      </c>
      <c r="K177" s="34">
        <f t="shared" si="2"/>
        <v>45292</v>
      </c>
      <c r="L177" s="36">
        <f>Table1[[#This Row],[Latest Date]]-Table1[[#This Row],[Date]]</f>
        <v>287</v>
      </c>
      <c r="M177" s="36">
        <f>COUNT(Table1[[#This Row],[Date]])</f>
        <v>1</v>
      </c>
      <c r="N177" s="36">
        <f>SUM(Table1[[#This Row],[Total Amount]])</f>
        <v>100</v>
      </c>
      <c r="O177" s="36">
        <f>IF(Table1[[#This Row],[Recency]]&lt;=_xlfn.QUARTILE.INC(L:L,1),4, IF(Table1[[#This Row],[Recency]]&lt;=_xlfn.QUARTILE.INC(L:L,2), 3, IF(Table1[[#This Row],[Recency]]&lt;=_xlfn.QUARTILE.INC(L:L,3), 2, 1)))</f>
        <v>1</v>
      </c>
      <c r="P177" s="36">
        <f>IF(Table1[[#This Row],[Frequency]]&lt;=_xlfn.QUARTILE.INC(M:M,1), 1, IF(Table1[[#This Row],[Frequency]]&lt;=_xlfn.QUARTILE.INC(M:M,2), 2, IF(Table1[[#This Row],[Frequency]]&lt;=_xlfn.QUARTILE.INC(M:M,3), 3, 4)))</f>
        <v>1</v>
      </c>
      <c r="Q177" s="36">
        <f>IF(Table1[[#This Row],[Monetary]]&lt;=_xlfn.QUARTILE.INC(N:N,1),1,IF(Table1[[#This Row],[Monetary]]&lt;=_xlfn.QUARTILE.INC(N:N,2),2,IF(Table1[[#This Row],[Monetary]]&lt;=_xlfn.QUARTILE.INC(N:N,3),3,4)))</f>
        <v>2</v>
      </c>
      <c r="R177" s="41" t="str">
        <f>Table1[[#This Row],[R Score]]&amp;Table1[[#This Row],[F Score]]&amp;Table1[[#This Row],[M Score]]</f>
        <v>112</v>
      </c>
      <c r="S177" s="36">
        <f>Table1[[#This Row],[R Score]]+Table1[[#This Row],[F Score]]+Table1[[#This Row],[M Score]]</f>
        <v>4</v>
      </c>
      <c r="T177" s="36" t="str">
        <f>IF(Table1[[#This Row],[RFM Score]]=12,"Best customer",IF(Table1[[#This Row],[RFM Score]]&gt;=8,"Loyal customer",IF(Table1[[#This Row],[RFM Score]]&gt;=6,"At Risk",IF(Table1[[#This Row],[RFM Score]]&gt;=3,"Lost customer", "Others"))))</f>
        <v>Lost customer</v>
      </c>
    </row>
    <row r="178" spans="2:20" x14ac:dyDescent="0.25">
      <c r="B178" s="4">
        <v>176</v>
      </c>
      <c r="C178" s="5">
        <v>45118</v>
      </c>
      <c r="D178" s="4" t="s">
        <v>189</v>
      </c>
      <c r="E178" s="4" t="s">
        <v>13</v>
      </c>
      <c r="F178" s="4">
        <v>43</v>
      </c>
      <c r="G178" s="4" t="s">
        <v>11</v>
      </c>
      <c r="H178" s="4">
        <v>2</v>
      </c>
      <c r="I178" s="12">
        <v>50</v>
      </c>
      <c r="J178" s="14">
        <v>100</v>
      </c>
      <c r="K178" s="35">
        <f t="shared" si="2"/>
        <v>45292</v>
      </c>
      <c r="L178" s="37">
        <f>Table1[[#This Row],[Latest Date]]-Table1[[#This Row],[Date]]</f>
        <v>174</v>
      </c>
      <c r="M178" s="37">
        <f>COUNT(Table1[[#This Row],[Date]])</f>
        <v>1</v>
      </c>
      <c r="N178" s="37">
        <f>SUM(Table1[[#This Row],[Total Amount]])</f>
        <v>100</v>
      </c>
      <c r="O178" s="37">
        <f>IF(Table1[[#This Row],[Recency]]&lt;=_xlfn.QUARTILE.INC(L:L,1),4, IF(Table1[[#This Row],[Recency]]&lt;=_xlfn.QUARTILE.INC(L:L,2), 3, IF(Table1[[#This Row],[Recency]]&lt;=_xlfn.QUARTILE.INC(L:L,3), 2, 1)))</f>
        <v>3</v>
      </c>
      <c r="P178" s="37">
        <f>IF(Table1[[#This Row],[Frequency]]&lt;=_xlfn.QUARTILE.INC(M:M,1), 1, IF(Table1[[#This Row],[Frequency]]&lt;=_xlfn.QUARTILE.INC(M:M,2), 2, IF(Table1[[#This Row],[Frequency]]&lt;=_xlfn.QUARTILE.INC(M:M,3), 3, 4)))</f>
        <v>1</v>
      </c>
      <c r="Q178" s="37">
        <f>IF(Table1[[#This Row],[Monetary]]&lt;=_xlfn.QUARTILE.INC(N:N,1),1,IF(Table1[[#This Row],[Monetary]]&lt;=_xlfn.QUARTILE.INC(N:N,2),2,IF(Table1[[#This Row],[Monetary]]&lt;=_xlfn.QUARTILE.INC(N:N,3),3,4)))</f>
        <v>2</v>
      </c>
      <c r="R178" s="42" t="str">
        <f>Table1[[#This Row],[R Score]]&amp;Table1[[#This Row],[F Score]]&amp;Table1[[#This Row],[M Score]]</f>
        <v>312</v>
      </c>
      <c r="S178" s="37">
        <f>Table1[[#This Row],[R Score]]+Table1[[#This Row],[F Score]]+Table1[[#This Row],[M Score]]</f>
        <v>6</v>
      </c>
      <c r="T178" s="37" t="str">
        <f>IF(Table1[[#This Row],[RFM Score]]=12,"Best customer",IF(Table1[[#This Row],[RFM Score]]&gt;=8,"Loyal customer",IF(Table1[[#This Row],[RFM Score]]&gt;=6,"At Risk",IF(Table1[[#This Row],[RFM Score]]&gt;=3,"Lost customer", "Others"))))</f>
        <v>At Risk</v>
      </c>
    </row>
    <row r="179" spans="2:20" x14ac:dyDescent="0.25">
      <c r="B179" s="1">
        <v>177</v>
      </c>
      <c r="C179" s="2">
        <v>45009</v>
      </c>
      <c r="D179" s="1" t="s">
        <v>190</v>
      </c>
      <c r="E179" s="1" t="s">
        <v>10</v>
      </c>
      <c r="F179" s="1">
        <v>45</v>
      </c>
      <c r="G179" s="1" t="s">
        <v>11</v>
      </c>
      <c r="H179" s="1">
        <v>2</v>
      </c>
      <c r="I179" s="11">
        <v>50</v>
      </c>
      <c r="J179" s="13">
        <v>100</v>
      </c>
      <c r="K179" s="34">
        <f t="shared" si="2"/>
        <v>45292</v>
      </c>
      <c r="L179" s="36">
        <f>Table1[[#This Row],[Latest Date]]-Table1[[#This Row],[Date]]</f>
        <v>283</v>
      </c>
      <c r="M179" s="36">
        <f>COUNT(Table1[[#This Row],[Date]])</f>
        <v>1</v>
      </c>
      <c r="N179" s="36">
        <f>SUM(Table1[[#This Row],[Total Amount]])</f>
        <v>100</v>
      </c>
      <c r="O179" s="36">
        <f>IF(Table1[[#This Row],[Recency]]&lt;=_xlfn.QUARTILE.INC(L:L,1),4, IF(Table1[[#This Row],[Recency]]&lt;=_xlfn.QUARTILE.INC(L:L,2), 3, IF(Table1[[#This Row],[Recency]]&lt;=_xlfn.QUARTILE.INC(L:L,3), 2, 1)))</f>
        <v>1</v>
      </c>
      <c r="P179" s="36">
        <f>IF(Table1[[#This Row],[Frequency]]&lt;=_xlfn.QUARTILE.INC(M:M,1), 1, IF(Table1[[#This Row],[Frequency]]&lt;=_xlfn.QUARTILE.INC(M:M,2), 2, IF(Table1[[#This Row],[Frequency]]&lt;=_xlfn.QUARTILE.INC(M:M,3), 3, 4)))</f>
        <v>1</v>
      </c>
      <c r="Q179" s="36">
        <f>IF(Table1[[#This Row],[Monetary]]&lt;=_xlfn.QUARTILE.INC(N:N,1),1,IF(Table1[[#This Row],[Monetary]]&lt;=_xlfn.QUARTILE.INC(N:N,2),2,IF(Table1[[#This Row],[Monetary]]&lt;=_xlfn.QUARTILE.INC(N:N,3),3,4)))</f>
        <v>2</v>
      </c>
      <c r="R179" s="41" t="str">
        <f>Table1[[#This Row],[R Score]]&amp;Table1[[#This Row],[F Score]]&amp;Table1[[#This Row],[M Score]]</f>
        <v>112</v>
      </c>
      <c r="S179" s="36">
        <f>Table1[[#This Row],[R Score]]+Table1[[#This Row],[F Score]]+Table1[[#This Row],[M Score]]</f>
        <v>4</v>
      </c>
      <c r="T179" s="36" t="str">
        <f>IF(Table1[[#This Row],[RFM Score]]=12,"Best customer",IF(Table1[[#This Row],[RFM Score]]&gt;=8,"Loyal customer",IF(Table1[[#This Row],[RFM Score]]&gt;=6,"At Risk",IF(Table1[[#This Row],[RFM Score]]&gt;=3,"Lost customer", "Others"))))</f>
        <v>Lost customer</v>
      </c>
    </row>
    <row r="180" spans="2:20" x14ac:dyDescent="0.25">
      <c r="B180" s="4">
        <v>178</v>
      </c>
      <c r="C180" s="5">
        <v>45203</v>
      </c>
      <c r="D180" s="4" t="s">
        <v>191</v>
      </c>
      <c r="E180" s="4" t="s">
        <v>10</v>
      </c>
      <c r="F180" s="4">
        <v>40</v>
      </c>
      <c r="G180" s="4" t="s">
        <v>14</v>
      </c>
      <c r="H180" s="4">
        <v>2</v>
      </c>
      <c r="I180" s="12">
        <v>30</v>
      </c>
      <c r="J180" s="14">
        <v>60</v>
      </c>
      <c r="K180" s="35">
        <f t="shared" si="2"/>
        <v>45292</v>
      </c>
      <c r="L180" s="37">
        <f>Table1[[#This Row],[Latest Date]]-Table1[[#This Row],[Date]]</f>
        <v>89</v>
      </c>
      <c r="M180" s="37">
        <f>COUNT(Table1[[#This Row],[Date]])</f>
        <v>1</v>
      </c>
      <c r="N180" s="37">
        <f>SUM(Table1[[#This Row],[Total Amount]])</f>
        <v>60</v>
      </c>
      <c r="O180" s="37">
        <f>IF(Table1[[#This Row],[Recency]]&lt;=_xlfn.QUARTILE.INC(L:L,1),4, IF(Table1[[#This Row],[Recency]]&lt;=_xlfn.QUARTILE.INC(L:L,2), 3, IF(Table1[[#This Row],[Recency]]&lt;=_xlfn.QUARTILE.INC(L:L,3), 2, 1)))</f>
        <v>4</v>
      </c>
      <c r="P180" s="37">
        <f>IF(Table1[[#This Row],[Frequency]]&lt;=_xlfn.QUARTILE.INC(M:M,1), 1, IF(Table1[[#This Row],[Frequency]]&lt;=_xlfn.QUARTILE.INC(M:M,2), 2, IF(Table1[[#This Row],[Frequency]]&lt;=_xlfn.QUARTILE.INC(M:M,3), 3, 4)))</f>
        <v>1</v>
      </c>
      <c r="Q180" s="37">
        <f>IF(Table1[[#This Row],[Monetary]]&lt;=_xlfn.QUARTILE.INC(N:N,1),1,IF(Table1[[#This Row],[Monetary]]&lt;=_xlfn.QUARTILE.INC(N:N,2),2,IF(Table1[[#This Row],[Monetary]]&lt;=_xlfn.QUARTILE.INC(N:N,3),3,4)))</f>
        <v>1</v>
      </c>
      <c r="R180" s="42" t="str">
        <f>Table1[[#This Row],[R Score]]&amp;Table1[[#This Row],[F Score]]&amp;Table1[[#This Row],[M Score]]</f>
        <v>411</v>
      </c>
      <c r="S180" s="37">
        <f>Table1[[#This Row],[R Score]]+Table1[[#This Row],[F Score]]+Table1[[#This Row],[M Score]]</f>
        <v>6</v>
      </c>
      <c r="T180" s="37" t="str">
        <f>IF(Table1[[#This Row],[RFM Score]]=12,"Best customer",IF(Table1[[#This Row],[RFM Score]]&gt;=8,"Loyal customer",IF(Table1[[#This Row],[RFM Score]]&gt;=6,"At Risk",IF(Table1[[#This Row],[RFM Score]]&gt;=3,"Lost customer", "Others"))))</f>
        <v>At Risk</v>
      </c>
    </row>
    <row r="181" spans="2:20" x14ac:dyDescent="0.25">
      <c r="B181" s="1">
        <v>179</v>
      </c>
      <c r="C181" s="2">
        <v>45198</v>
      </c>
      <c r="D181" s="1" t="s">
        <v>192</v>
      </c>
      <c r="E181" s="1" t="s">
        <v>10</v>
      </c>
      <c r="F181" s="1">
        <v>31</v>
      </c>
      <c r="G181" s="1" t="s">
        <v>16</v>
      </c>
      <c r="H181" s="1">
        <v>1</v>
      </c>
      <c r="I181" s="11">
        <v>300</v>
      </c>
      <c r="J181" s="13">
        <v>300</v>
      </c>
      <c r="K181" s="34">
        <f t="shared" si="2"/>
        <v>45292</v>
      </c>
      <c r="L181" s="36">
        <f>Table1[[#This Row],[Latest Date]]-Table1[[#This Row],[Date]]</f>
        <v>94</v>
      </c>
      <c r="M181" s="36">
        <f>COUNT(Table1[[#This Row],[Date]])</f>
        <v>1</v>
      </c>
      <c r="N181" s="36">
        <f>SUM(Table1[[#This Row],[Total Amount]])</f>
        <v>300</v>
      </c>
      <c r="O181" s="36">
        <f>IF(Table1[[#This Row],[Recency]]&lt;=_xlfn.QUARTILE.INC(L:L,1),4, IF(Table1[[#This Row],[Recency]]&lt;=_xlfn.QUARTILE.INC(L:L,2), 3, IF(Table1[[#This Row],[Recency]]&lt;=_xlfn.QUARTILE.INC(L:L,3), 2, 1)))</f>
        <v>3</v>
      </c>
      <c r="P181" s="36">
        <f>IF(Table1[[#This Row],[Frequency]]&lt;=_xlfn.QUARTILE.INC(M:M,1), 1, IF(Table1[[#This Row],[Frequency]]&lt;=_xlfn.QUARTILE.INC(M:M,2), 2, IF(Table1[[#This Row],[Frequency]]&lt;=_xlfn.QUARTILE.INC(M:M,3), 3, 4)))</f>
        <v>1</v>
      </c>
      <c r="Q181" s="36">
        <f>IF(Table1[[#This Row],[Monetary]]&lt;=_xlfn.QUARTILE.INC(N:N,1),1,IF(Table1[[#This Row],[Monetary]]&lt;=_xlfn.QUARTILE.INC(N:N,2),2,IF(Table1[[#This Row],[Monetary]]&lt;=_xlfn.QUARTILE.INC(N:N,3),3,4)))</f>
        <v>3</v>
      </c>
      <c r="R181" s="41" t="str">
        <f>Table1[[#This Row],[R Score]]&amp;Table1[[#This Row],[F Score]]&amp;Table1[[#This Row],[M Score]]</f>
        <v>313</v>
      </c>
      <c r="S181" s="36">
        <f>Table1[[#This Row],[R Score]]+Table1[[#This Row],[F Score]]+Table1[[#This Row],[M Score]]</f>
        <v>7</v>
      </c>
      <c r="T181" s="36" t="str">
        <f>IF(Table1[[#This Row],[RFM Score]]=12,"Best customer",IF(Table1[[#This Row],[RFM Score]]&gt;=8,"Loyal customer",IF(Table1[[#This Row],[RFM Score]]&gt;=6,"At Risk",IF(Table1[[#This Row],[RFM Score]]&gt;=3,"Lost customer", "Others"))))</f>
        <v>At Risk</v>
      </c>
    </row>
    <row r="182" spans="2:20" x14ac:dyDescent="0.25">
      <c r="B182" s="4">
        <v>180</v>
      </c>
      <c r="C182" s="5">
        <v>44927</v>
      </c>
      <c r="D182" s="4" t="s">
        <v>193</v>
      </c>
      <c r="E182" s="4" t="s">
        <v>10</v>
      </c>
      <c r="F182" s="4">
        <v>41</v>
      </c>
      <c r="G182" s="4" t="s">
        <v>14</v>
      </c>
      <c r="H182" s="4">
        <v>3</v>
      </c>
      <c r="I182" s="12">
        <v>300</v>
      </c>
      <c r="J182" s="14">
        <v>900</v>
      </c>
      <c r="K182" s="35">
        <f t="shared" si="2"/>
        <v>45292</v>
      </c>
      <c r="L182" s="37">
        <f>Table1[[#This Row],[Latest Date]]-Table1[[#This Row],[Date]]</f>
        <v>365</v>
      </c>
      <c r="M182" s="37">
        <f>COUNT(Table1[[#This Row],[Date]])</f>
        <v>1</v>
      </c>
      <c r="N182" s="37">
        <f>SUM(Table1[[#This Row],[Total Amount]])</f>
        <v>900</v>
      </c>
      <c r="O182" s="37">
        <f>IF(Table1[[#This Row],[Recency]]&lt;=_xlfn.QUARTILE.INC(L:L,1),4, IF(Table1[[#This Row],[Recency]]&lt;=_xlfn.QUARTILE.INC(L:L,2), 3, IF(Table1[[#This Row],[Recency]]&lt;=_xlfn.QUARTILE.INC(L:L,3), 2, 1)))</f>
        <v>1</v>
      </c>
      <c r="P182" s="37">
        <f>IF(Table1[[#This Row],[Frequency]]&lt;=_xlfn.QUARTILE.INC(M:M,1), 1, IF(Table1[[#This Row],[Frequency]]&lt;=_xlfn.QUARTILE.INC(M:M,2), 2, IF(Table1[[#This Row],[Frequency]]&lt;=_xlfn.QUARTILE.INC(M:M,3), 3, 4)))</f>
        <v>1</v>
      </c>
      <c r="Q182" s="37">
        <f>IF(Table1[[#This Row],[Monetary]]&lt;=_xlfn.QUARTILE.INC(N:N,1),1,IF(Table1[[#This Row],[Monetary]]&lt;=_xlfn.QUARTILE.INC(N:N,2),2,IF(Table1[[#This Row],[Monetary]]&lt;=_xlfn.QUARTILE.INC(N:N,3),3,4)))</f>
        <v>3</v>
      </c>
      <c r="R182" s="42" t="str">
        <f>Table1[[#This Row],[R Score]]&amp;Table1[[#This Row],[F Score]]&amp;Table1[[#This Row],[M Score]]</f>
        <v>113</v>
      </c>
      <c r="S182" s="37">
        <f>Table1[[#This Row],[R Score]]+Table1[[#This Row],[F Score]]+Table1[[#This Row],[M Score]]</f>
        <v>5</v>
      </c>
      <c r="T182" s="37" t="str">
        <f>IF(Table1[[#This Row],[RFM Score]]=12,"Best customer",IF(Table1[[#This Row],[RFM Score]]&gt;=8,"Loyal customer",IF(Table1[[#This Row],[RFM Score]]&gt;=6,"At Risk",IF(Table1[[#This Row],[RFM Score]]&gt;=3,"Lost customer", "Others"))))</f>
        <v>Lost customer</v>
      </c>
    </row>
    <row r="183" spans="2:20" x14ac:dyDescent="0.25">
      <c r="B183" s="1">
        <v>181</v>
      </c>
      <c r="C183" s="2">
        <v>45233</v>
      </c>
      <c r="D183" s="1" t="s">
        <v>194</v>
      </c>
      <c r="E183" s="1" t="s">
        <v>10</v>
      </c>
      <c r="F183" s="1">
        <v>19</v>
      </c>
      <c r="G183" s="1" t="s">
        <v>16</v>
      </c>
      <c r="H183" s="1">
        <v>4</v>
      </c>
      <c r="I183" s="11">
        <v>300</v>
      </c>
      <c r="J183" s="13">
        <v>1200</v>
      </c>
      <c r="K183" s="34">
        <f t="shared" si="2"/>
        <v>45292</v>
      </c>
      <c r="L183" s="36">
        <f>Table1[[#This Row],[Latest Date]]-Table1[[#This Row],[Date]]</f>
        <v>59</v>
      </c>
      <c r="M183" s="36">
        <f>COUNT(Table1[[#This Row],[Date]])</f>
        <v>1</v>
      </c>
      <c r="N183" s="36">
        <f>SUM(Table1[[#This Row],[Total Amount]])</f>
        <v>1200</v>
      </c>
      <c r="O183" s="36">
        <f>IF(Table1[[#This Row],[Recency]]&lt;=_xlfn.QUARTILE.INC(L:L,1),4, IF(Table1[[#This Row],[Recency]]&lt;=_xlfn.QUARTILE.INC(L:L,2), 3, IF(Table1[[#This Row],[Recency]]&lt;=_xlfn.QUARTILE.INC(L:L,3), 2, 1)))</f>
        <v>4</v>
      </c>
      <c r="P183" s="36">
        <f>IF(Table1[[#This Row],[Frequency]]&lt;=_xlfn.QUARTILE.INC(M:M,1), 1, IF(Table1[[#This Row],[Frequency]]&lt;=_xlfn.QUARTILE.INC(M:M,2), 2, IF(Table1[[#This Row],[Frequency]]&lt;=_xlfn.QUARTILE.INC(M:M,3), 3, 4)))</f>
        <v>1</v>
      </c>
      <c r="Q183" s="36">
        <f>IF(Table1[[#This Row],[Monetary]]&lt;=_xlfn.QUARTILE.INC(N:N,1),1,IF(Table1[[#This Row],[Monetary]]&lt;=_xlfn.QUARTILE.INC(N:N,2),2,IF(Table1[[#This Row],[Monetary]]&lt;=_xlfn.QUARTILE.INC(N:N,3),3,4)))</f>
        <v>4</v>
      </c>
      <c r="R183" s="41" t="str">
        <f>Table1[[#This Row],[R Score]]&amp;Table1[[#This Row],[F Score]]&amp;Table1[[#This Row],[M Score]]</f>
        <v>414</v>
      </c>
      <c r="S183" s="36">
        <f>Table1[[#This Row],[R Score]]+Table1[[#This Row],[F Score]]+Table1[[#This Row],[M Score]]</f>
        <v>9</v>
      </c>
      <c r="T183" s="36" t="str">
        <f>IF(Table1[[#This Row],[RFM Score]]=12,"Best customer",IF(Table1[[#This Row],[RFM Score]]&gt;=8,"Loyal customer",IF(Table1[[#This Row],[RFM Score]]&gt;=6,"At Risk",IF(Table1[[#This Row],[RFM Score]]&gt;=3,"Lost customer", "Others"))))</f>
        <v>Loyal customer</v>
      </c>
    </row>
    <row r="184" spans="2:20" x14ac:dyDescent="0.25">
      <c r="B184" s="4">
        <v>182</v>
      </c>
      <c r="C184" s="5">
        <v>45092</v>
      </c>
      <c r="D184" s="4" t="s">
        <v>195</v>
      </c>
      <c r="E184" s="4" t="s">
        <v>10</v>
      </c>
      <c r="F184" s="4">
        <v>62</v>
      </c>
      <c r="G184" s="4" t="s">
        <v>11</v>
      </c>
      <c r="H184" s="4">
        <v>4</v>
      </c>
      <c r="I184" s="12">
        <v>30</v>
      </c>
      <c r="J184" s="14">
        <v>120</v>
      </c>
      <c r="K184" s="35">
        <f t="shared" si="2"/>
        <v>45292</v>
      </c>
      <c r="L184" s="37">
        <f>Table1[[#This Row],[Latest Date]]-Table1[[#This Row],[Date]]</f>
        <v>200</v>
      </c>
      <c r="M184" s="37">
        <f>COUNT(Table1[[#This Row],[Date]])</f>
        <v>1</v>
      </c>
      <c r="N184" s="37">
        <f>SUM(Table1[[#This Row],[Total Amount]])</f>
        <v>120</v>
      </c>
      <c r="O184" s="37">
        <f>IF(Table1[[#This Row],[Recency]]&lt;=_xlfn.QUARTILE.INC(L:L,1),4, IF(Table1[[#This Row],[Recency]]&lt;=_xlfn.QUARTILE.INC(L:L,2), 3, IF(Table1[[#This Row],[Recency]]&lt;=_xlfn.QUARTILE.INC(L:L,3), 2, 1)))</f>
        <v>2</v>
      </c>
      <c r="P184" s="37">
        <f>IF(Table1[[#This Row],[Frequency]]&lt;=_xlfn.QUARTILE.INC(M:M,1), 1, IF(Table1[[#This Row],[Frequency]]&lt;=_xlfn.QUARTILE.INC(M:M,2), 2, IF(Table1[[#This Row],[Frequency]]&lt;=_xlfn.QUARTILE.INC(M:M,3), 3, 4)))</f>
        <v>1</v>
      </c>
      <c r="Q184" s="37">
        <f>IF(Table1[[#This Row],[Monetary]]&lt;=_xlfn.QUARTILE.INC(N:N,1),1,IF(Table1[[#This Row],[Monetary]]&lt;=_xlfn.QUARTILE.INC(N:N,2),2,IF(Table1[[#This Row],[Monetary]]&lt;=_xlfn.QUARTILE.INC(N:N,3),3,4)))</f>
        <v>2</v>
      </c>
      <c r="R184" s="42" t="str">
        <f>Table1[[#This Row],[R Score]]&amp;Table1[[#This Row],[F Score]]&amp;Table1[[#This Row],[M Score]]</f>
        <v>212</v>
      </c>
      <c r="S184" s="37">
        <f>Table1[[#This Row],[R Score]]+Table1[[#This Row],[F Score]]+Table1[[#This Row],[M Score]]</f>
        <v>5</v>
      </c>
      <c r="T184" s="37" t="str">
        <f>IF(Table1[[#This Row],[RFM Score]]=12,"Best customer",IF(Table1[[#This Row],[RFM Score]]&gt;=8,"Loyal customer",IF(Table1[[#This Row],[RFM Score]]&gt;=6,"At Risk",IF(Table1[[#This Row],[RFM Score]]&gt;=3,"Lost customer", "Others"))))</f>
        <v>Lost customer</v>
      </c>
    </row>
    <row r="185" spans="2:20" x14ac:dyDescent="0.25">
      <c r="B185" s="1">
        <v>183</v>
      </c>
      <c r="C185" s="2">
        <v>45177</v>
      </c>
      <c r="D185" s="1" t="s">
        <v>196</v>
      </c>
      <c r="E185" s="1" t="s">
        <v>13</v>
      </c>
      <c r="F185" s="1">
        <v>43</v>
      </c>
      <c r="G185" s="1" t="s">
        <v>11</v>
      </c>
      <c r="H185" s="1">
        <v>3</v>
      </c>
      <c r="I185" s="11">
        <v>300</v>
      </c>
      <c r="J185" s="13">
        <v>900</v>
      </c>
      <c r="K185" s="34">
        <f t="shared" si="2"/>
        <v>45292</v>
      </c>
      <c r="L185" s="36">
        <f>Table1[[#This Row],[Latest Date]]-Table1[[#This Row],[Date]]</f>
        <v>115</v>
      </c>
      <c r="M185" s="36">
        <f>COUNT(Table1[[#This Row],[Date]])</f>
        <v>1</v>
      </c>
      <c r="N185" s="36">
        <f>SUM(Table1[[#This Row],[Total Amount]])</f>
        <v>900</v>
      </c>
      <c r="O185" s="36">
        <f>IF(Table1[[#This Row],[Recency]]&lt;=_xlfn.QUARTILE.INC(L:L,1),4, IF(Table1[[#This Row],[Recency]]&lt;=_xlfn.QUARTILE.INC(L:L,2), 3, IF(Table1[[#This Row],[Recency]]&lt;=_xlfn.QUARTILE.INC(L:L,3), 2, 1)))</f>
        <v>3</v>
      </c>
      <c r="P185" s="36">
        <f>IF(Table1[[#This Row],[Frequency]]&lt;=_xlfn.QUARTILE.INC(M:M,1), 1, IF(Table1[[#This Row],[Frequency]]&lt;=_xlfn.QUARTILE.INC(M:M,2), 2, IF(Table1[[#This Row],[Frequency]]&lt;=_xlfn.QUARTILE.INC(M:M,3), 3, 4)))</f>
        <v>1</v>
      </c>
      <c r="Q185" s="36">
        <f>IF(Table1[[#This Row],[Monetary]]&lt;=_xlfn.QUARTILE.INC(N:N,1),1,IF(Table1[[#This Row],[Monetary]]&lt;=_xlfn.QUARTILE.INC(N:N,2),2,IF(Table1[[#This Row],[Monetary]]&lt;=_xlfn.QUARTILE.INC(N:N,3),3,4)))</f>
        <v>3</v>
      </c>
      <c r="R185" s="41" t="str">
        <f>Table1[[#This Row],[R Score]]&amp;Table1[[#This Row],[F Score]]&amp;Table1[[#This Row],[M Score]]</f>
        <v>313</v>
      </c>
      <c r="S185" s="36">
        <f>Table1[[#This Row],[R Score]]+Table1[[#This Row],[F Score]]+Table1[[#This Row],[M Score]]</f>
        <v>7</v>
      </c>
      <c r="T185" s="36" t="str">
        <f>IF(Table1[[#This Row],[RFM Score]]=12,"Best customer",IF(Table1[[#This Row],[RFM Score]]&gt;=8,"Loyal customer",IF(Table1[[#This Row],[RFM Score]]&gt;=6,"At Risk",IF(Table1[[#This Row],[RFM Score]]&gt;=3,"Lost customer", "Others"))))</f>
        <v>At Risk</v>
      </c>
    </row>
    <row r="186" spans="2:20" x14ac:dyDescent="0.25">
      <c r="B186" s="4">
        <v>184</v>
      </c>
      <c r="C186" s="5">
        <v>44936</v>
      </c>
      <c r="D186" s="4" t="s">
        <v>197</v>
      </c>
      <c r="E186" s="4" t="s">
        <v>10</v>
      </c>
      <c r="F186" s="4">
        <v>31</v>
      </c>
      <c r="G186" s="4" t="s">
        <v>16</v>
      </c>
      <c r="H186" s="4">
        <v>4</v>
      </c>
      <c r="I186" s="12">
        <v>50</v>
      </c>
      <c r="J186" s="14">
        <v>200</v>
      </c>
      <c r="K186" s="35">
        <f t="shared" si="2"/>
        <v>45292</v>
      </c>
      <c r="L186" s="37">
        <f>Table1[[#This Row],[Latest Date]]-Table1[[#This Row],[Date]]</f>
        <v>356</v>
      </c>
      <c r="M186" s="37">
        <f>COUNT(Table1[[#This Row],[Date]])</f>
        <v>1</v>
      </c>
      <c r="N186" s="37">
        <f>SUM(Table1[[#This Row],[Total Amount]])</f>
        <v>200</v>
      </c>
      <c r="O186" s="37">
        <f>IF(Table1[[#This Row],[Recency]]&lt;=_xlfn.QUARTILE.INC(L:L,1),4, IF(Table1[[#This Row],[Recency]]&lt;=_xlfn.QUARTILE.INC(L:L,2), 3, IF(Table1[[#This Row],[Recency]]&lt;=_xlfn.QUARTILE.INC(L:L,3), 2, 1)))</f>
        <v>1</v>
      </c>
      <c r="P186" s="37">
        <f>IF(Table1[[#This Row],[Frequency]]&lt;=_xlfn.QUARTILE.INC(M:M,1), 1, IF(Table1[[#This Row],[Frequency]]&lt;=_xlfn.QUARTILE.INC(M:M,2), 2, IF(Table1[[#This Row],[Frequency]]&lt;=_xlfn.QUARTILE.INC(M:M,3), 3, 4)))</f>
        <v>1</v>
      </c>
      <c r="Q186" s="37">
        <f>IF(Table1[[#This Row],[Monetary]]&lt;=_xlfn.QUARTILE.INC(N:N,1),1,IF(Table1[[#This Row],[Monetary]]&lt;=_xlfn.QUARTILE.INC(N:N,2),2,IF(Table1[[#This Row],[Monetary]]&lt;=_xlfn.QUARTILE.INC(N:N,3),3,4)))</f>
        <v>3</v>
      </c>
      <c r="R186" s="42" t="str">
        <f>Table1[[#This Row],[R Score]]&amp;Table1[[#This Row],[F Score]]&amp;Table1[[#This Row],[M Score]]</f>
        <v>113</v>
      </c>
      <c r="S186" s="37">
        <f>Table1[[#This Row],[R Score]]+Table1[[#This Row],[F Score]]+Table1[[#This Row],[M Score]]</f>
        <v>5</v>
      </c>
      <c r="T186" s="37" t="str">
        <f>IF(Table1[[#This Row],[RFM Score]]=12,"Best customer",IF(Table1[[#This Row],[RFM Score]]&gt;=8,"Loyal customer",IF(Table1[[#This Row],[RFM Score]]&gt;=6,"At Risk",IF(Table1[[#This Row],[RFM Score]]&gt;=3,"Lost customer", "Others"))))</f>
        <v>Lost customer</v>
      </c>
    </row>
    <row r="187" spans="2:20" x14ac:dyDescent="0.25">
      <c r="B187" s="1">
        <v>185</v>
      </c>
      <c r="C187" s="2">
        <v>44984</v>
      </c>
      <c r="D187" s="1" t="s">
        <v>198</v>
      </c>
      <c r="E187" s="1" t="s">
        <v>10</v>
      </c>
      <c r="F187" s="1">
        <v>24</v>
      </c>
      <c r="G187" s="1" t="s">
        <v>14</v>
      </c>
      <c r="H187" s="1">
        <v>1</v>
      </c>
      <c r="I187" s="11">
        <v>25</v>
      </c>
      <c r="J187" s="13">
        <v>25</v>
      </c>
      <c r="K187" s="34">
        <f t="shared" si="2"/>
        <v>45292</v>
      </c>
      <c r="L187" s="36">
        <f>Table1[[#This Row],[Latest Date]]-Table1[[#This Row],[Date]]</f>
        <v>308</v>
      </c>
      <c r="M187" s="36">
        <f>COUNT(Table1[[#This Row],[Date]])</f>
        <v>1</v>
      </c>
      <c r="N187" s="36">
        <f>SUM(Table1[[#This Row],[Total Amount]])</f>
        <v>25</v>
      </c>
      <c r="O187" s="36">
        <f>IF(Table1[[#This Row],[Recency]]&lt;=_xlfn.QUARTILE.INC(L:L,1),4, IF(Table1[[#This Row],[Recency]]&lt;=_xlfn.QUARTILE.INC(L:L,2), 3, IF(Table1[[#This Row],[Recency]]&lt;=_xlfn.QUARTILE.INC(L:L,3), 2, 1)))</f>
        <v>1</v>
      </c>
      <c r="P187" s="36">
        <f>IF(Table1[[#This Row],[Frequency]]&lt;=_xlfn.QUARTILE.INC(M:M,1), 1, IF(Table1[[#This Row],[Frequency]]&lt;=_xlfn.QUARTILE.INC(M:M,2), 2, IF(Table1[[#This Row],[Frequency]]&lt;=_xlfn.QUARTILE.INC(M:M,3), 3, 4)))</f>
        <v>1</v>
      </c>
      <c r="Q187" s="36">
        <f>IF(Table1[[#This Row],[Monetary]]&lt;=_xlfn.QUARTILE.INC(N:N,1),1,IF(Table1[[#This Row],[Monetary]]&lt;=_xlfn.QUARTILE.INC(N:N,2),2,IF(Table1[[#This Row],[Monetary]]&lt;=_xlfn.QUARTILE.INC(N:N,3),3,4)))</f>
        <v>1</v>
      </c>
      <c r="R187" s="41" t="str">
        <f>Table1[[#This Row],[R Score]]&amp;Table1[[#This Row],[F Score]]&amp;Table1[[#This Row],[M Score]]</f>
        <v>111</v>
      </c>
      <c r="S187" s="36">
        <f>Table1[[#This Row],[R Score]]+Table1[[#This Row],[F Score]]+Table1[[#This Row],[M Score]]</f>
        <v>3</v>
      </c>
      <c r="T187" s="36" t="str">
        <f>IF(Table1[[#This Row],[RFM Score]]=12,"Best customer",IF(Table1[[#This Row],[RFM Score]]&gt;=8,"Loyal customer",IF(Table1[[#This Row],[RFM Score]]&gt;=6,"At Risk",IF(Table1[[#This Row],[RFM Score]]&gt;=3,"Lost customer", "Others"))))</f>
        <v>Lost customer</v>
      </c>
    </row>
    <row r="188" spans="2:20" x14ac:dyDescent="0.25">
      <c r="B188" s="4">
        <v>186</v>
      </c>
      <c r="C188" s="5">
        <v>45112</v>
      </c>
      <c r="D188" s="4" t="s">
        <v>199</v>
      </c>
      <c r="E188" s="4" t="s">
        <v>10</v>
      </c>
      <c r="F188" s="4">
        <v>20</v>
      </c>
      <c r="G188" s="4" t="s">
        <v>14</v>
      </c>
      <c r="H188" s="4">
        <v>4</v>
      </c>
      <c r="I188" s="12">
        <v>50</v>
      </c>
      <c r="J188" s="14">
        <v>200</v>
      </c>
      <c r="K188" s="35">
        <f t="shared" si="2"/>
        <v>45292</v>
      </c>
      <c r="L188" s="37">
        <f>Table1[[#This Row],[Latest Date]]-Table1[[#This Row],[Date]]</f>
        <v>180</v>
      </c>
      <c r="M188" s="37">
        <f>COUNT(Table1[[#This Row],[Date]])</f>
        <v>1</v>
      </c>
      <c r="N188" s="37">
        <f>SUM(Table1[[#This Row],[Total Amount]])</f>
        <v>200</v>
      </c>
      <c r="O188" s="37">
        <f>IF(Table1[[#This Row],[Recency]]&lt;=_xlfn.QUARTILE.INC(L:L,1),4, IF(Table1[[#This Row],[Recency]]&lt;=_xlfn.QUARTILE.INC(L:L,2), 3, IF(Table1[[#This Row],[Recency]]&lt;=_xlfn.QUARTILE.INC(L:L,3), 2, 1)))</f>
        <v>3</v>
      </c>
      <c r="P188" s="37">
        <f>IF(Table1[[#This Row],[Frequency]]&lt;=_xlfn.QUARTILE.INC(M:M,1), 1, IF(Table1[[#This Row],[Frequency]]&lt;=_xlfn.QUARTILE.INC(M:M,2), 2, IF(Table1[[#This Row],[Frequency]]&lt;=_xlfn.QUARTILE.INC(M:M,3), 3, 4)))</f>
        <v>1</v>
      </c>
      <c r="Q188" s="37">
        <f>IF(Table1[[#This Row],[Monetary]]&lt;=_xlfn.QUARTILE.INC(N:N,1),1,IF(Table1[[#This Row],[Monetary]]&lt;=_xlfn.QUARTILE.INC(N:N,2),2,IF(Table1[[#This Row],[Monetary]]&lt;=_xlfn.QUARTILE.INC(N:N,3),3,4)))</f>
        <v>3</v>
      </c>
      <c r="R188" s="42" t="str">
        <f>Table1[[#This Row],[R Score]]&amp;Table1[[#This Row],[F Score]]&amp;Table1[[#This Row],[M Score]]</f>
        <v>313</v>
      </c>
      <c r="S188" s="37">
        <f>Table1[[#This Row],[R Score]]+Table1[[#This Row],[F Score]]+Table1[[#This Row],[M Score]]</f>
        <v>7</v>
      </c>
      <c r="T188" s="37" t="str">
        <f>IF(Table1[[#This Row],[RFM Score]]=12,"Best customer",IF(Table1[[#This Row],[RFM Score]]&gt;=8,"Loyal customer",IF(Table1[[#This Row],[RFM Score]]&gt;=6,"At Risk",IF(Table1[[#This Row],[RFM Score]]&gt;=3,"Lost customer", "Others"))))</f>
        <v>At Risk</v>
      </c>
    </row>
    <row r="189" spans="2:20" x14ac:dyDescent="0.25">
      <c r="B189" s="1">
        <v>187</v>
      </c>
      <c r="C189" s="2">
        <v>45084</v>
      </c>
      <c r="D189" s="1" t="s">
        <v>200</v>
      </c>
      <c r="E189" s="1" t="s">
        <v>13</v>
      </c>
      <c r="F189" s="1">
        <v>64</v>
      </c>
      <c r="G189" s="1" t="s">
        <v>14</v>
      </c>
      <c r="H189" s="1">
        <v>2</v>
      </c>
      <c r="I189" s="11">
        <v>50</v>
      </c>
      <c r="J189" s="13">
        <v>100</v>
      </c>
      <c r="K189" s="34">
        <f t="shared" si="2"/>
        <v>45292</v>
      </c>
      <c r="L189" s="36">
        <f>Table1[[#This Row],[Latest Date]]-Table1[[#This Row],[Date]]</f>
        <v>208</v>
      </c>
      <c r="M189" s="36">
        <f>COUNT(Table1[[#This Row],[Date]])</f>
        <v>1</v>
      </c>
      <c r="N189" s="36">
        <f>SUM(Table1[[#This Row],[Total Amount]])</f>
        <v>100</v>
      </c>
      <c r="O189" s="36">
        <f>IF(Table1[[#This Row],[Recency]]&lt;=_xlfn.QUARTILE.INC(L:L,1),4, IF(Table1[[#This Row],[Recency]]&lt;=_xlfn.QUARTILE.INC(L:L,2), 3, IF(Table1[[#This Row],[Recency]]&lt;=_xlfn.QUARTILE.INC(L:L,3), 2, 1)))</f>
        <v>2</v>
      </c>
      <c r="P189" s="36">
        <f>IF(Table1[[#This Row],[Frequency]]&lt;=_xlfn.QUARTILE.INC(M:M,1), 1, IF(Table1[[#This Row],[Frequency]]&lt;=_xlfn.QUARTILE.INC(M:M,2), 2, IF(Table1[[#This Row],[Frequency]]&lt;=_xlfn.QUARTILE.INC(M:M,3), 3, 4)))</f>
        <v>1</v>
      </c>
      <c r="Q189" s="36">
        <f>IF(Table1[[#This Row],[Monetary]]&lt;=_xlfn.QUARTILE.INC(N:N,1),1,IF(Table1[[#This Row],[Monetary]]&lt;=_xlfn.QUARTILE.INC(N:N,2),2,IF(Table1[[#This Row],[Monetary]]&lt;=_xlfn.QUARTILE.INC(N:N,3),3,4)))</f>
        <v>2</v>
      </c>
      <c r="R189" s="41" t="str">
        <f>Table1[[#This Row],[R Score]]&amp;Table1[[#This Row],[F Score]]&amp;Table1[[#This Row],[M Score]]</f>
        <v>212</v>
      </c>
      <c r="S189" s="36">
        <f>Table1[[#This Row],[R Score]]+Table1[[#This Row],[F Score]]+Table1[[#This Row],[M Score]]</f>
        <v>5</v>
      </c>
      <c r="T189" s="36" t="str">
        <f>IF(Table1[[#This Row],[RFM Score]]=12,"Best customer",IF(Table1[[#This Row],[RFM Score]]&gt;=8,"Loyal customer",IF(Table1[[#This Row],[RFM Score]]&gt;=6,"At Risk",IF(Table1[[#This Row],[RFM Score]]&gt;=3,"Lost customer", "Others"))))</f>
        <v>Lost customer</v>
      </c>
    </row>
    <row r="190" spans="2:20" x14ac:dyDescent="0.25">
      <c r="B190" s="4">
        <v>188</v>
      </c>
      <c r="C190" s="5">
        <v>45049</v>
      </c>
      <c r="D190" s="4" t="s">
        <v>201</v>
      </c>
      <c r="E190" s="4" t="s">
        <v>10</v>
      </c>
      <c r="F190" s="4">
        <v>40</v>
      </c>
      <c r="G190" s="4" t="s">
        <v>14</v>
      </c>
      <c r="H190" s="4">
        <v>3</v>
      </c>
      <c r="I190" s="12">
        <v>25</v>
      </c>
      <c r="J190" s="14">
        <v>75</v>
      </c>
      <c r="K190" s="35">
        <f t="shared" si="2"/>
        <v>45292</v>
      </c>
      <c r="L190" s="37">
        <f>Table1[[#This Row],[Latest Date]]-Table1[[#This Row],[Date]]</f>
        <v>243</v>
      </c>
      <c r="M190" s="37">
        <f>COUNT(Table1[[#This Row],[Date]])</f>
        <v>1</v>
      </c>
      <c r="N190" s="37">
        <f>SUM(Table1[[#This Row],[Total Amount]])</f>
        <v>75</v>
      </c>
      <c r="O190" s="37">
        <f>IF(Table1[[#This Row],[Recency]]&lt;=_xlfn.QUARTILE.INC(L:L,1),4, IF(Table1[[#This Row],[Recency]]&lt;=_xlfn.QUARTILE.INC(L:L,2), 3, IF(Table1[[#This Row],[Recency]]&lt;=_xlfn.QUARTILE.INC(L:L,3), 2, 1)))</f>
        <v>2</v>
      </c>
      <c r="P190" s="37">
        <f>IF(Table1[[#This Row],[Frequency]]&lt;=_xlfn.QUARTILE.INC(M:M,1), 1, IF(Table1[[#This Row],[Frequency]]&lt;=_xlfn.QUARTILE.INC(M:M,2), 2, IF(Table1[[#This Row],[Frequency]]&lt;=_xlfn.QUARTILE.INC(M:M,3), 3, 4)))</f>
        <v>1</v>
      </c>
      <c r="Q190" s="37">
        <f>IF(Table1[[#This Row],[Monetary]]&lt;=_xlfn.QUARTILE.INC(N:N,1),1,IF(Table1[[#This Row],[Monetary]]&lt;=_xlfn.QUARTILE.INC(N:N,2),2,IF(Table1[[#This Row],[Monetary]]&lt;=_xlfn.QUARTILE.INC(N:N,3),3,4)))</f>
        <v>2</v>
      </c>
      <c r="R190" s="42" t="str">
        <f>Table1[[#This Row],[R Score]]&amp;Table1[[#This Row],[F Score]]&amp;Table1[[#This Row],[M Score]]</f>
        <v>212</v>
      </c>
      <c r="S190" s="37">
        <f>Table1[[#This Row],[R Score]]+Table1[[#This Row],[F Score]]+Table1[[#This Row],[M Score]]</f>
        <v>5</v>
      </c>
      <c r="T190" s="37" t="str">
        <f>IF(Table1[[#This Row],[RFM Score]]=12,"Best customer",IF(Table1[[#This Row],[RFM Score]]&gt;=8,"Loyal customer",IF(Table1[[#This Row],[RFM Score]]&gt;=6,"At Risk",IF(Table1[[#This Row],[RFM Score]]&gt;=3,"Lost customer", "Others"))))</f>
        <v>Lost customer</v>
      </c>
    </row>
    <row r="191" spans="2:20" x14ac:dyDescent="0.25">
      <c r="B191" s="1">
        <v>189</v>
      </c>
      <c r="C191" s="2">
        <v>44956</v>
      </c>
      <c r="D191" s="1" t="s">
        <v>202</v>
      </c>
      <c r="E191" s="1" t="s">
        <v>10</v>
      </c>
      <c r="F191" s="1">
        <v>63</v>
      </c>
      <c r="G191" s="1" t="s">
        <v>11</v>
      </c>
      <c r="H191" s="1">
        <v>1</v>
      </c>
      <c r="I191" s="11">
        <v>50</v>
      </c>
      <c r="J191" s="13">
        <v>50</v>
      </c>
      <c r="K191" s="34">
        <f t="shared" si="2"/>
        <v>45292</v>
      </c>
      <c r="L191" s="36">
        <f>Table1[[#This Row],[Latest Date]]-Table1[[#This Row],[Date]]</f>
        <v>336</v>
      </c>
      <c r="M191" s="36">
        <f>COUNT(Table1[[#This Row],[Date]])</f>
        <v>1</v>
      </c>
      <c r="N191" s="36">
        <f>SUM(Table1[[#This Row],[Total Amount]])</f>
        <v>50</v>
      </c>
      <c r="O191" s="36">
        <f>IF(Table1[[#This Row],[Recency]]&lt;=_xlfn.QUARTILE.INC(L:L,1),4, IF(Table1[[#This Row],[Recency]]&lt;=_xlfn.QUARTILE.INC(L:L,2), 3, IF(Table1[[#This Row],[Recency]]&lt;=_xlfn.QUARTILE.INC(L:L,3), 2, 1)))</f>
        <v>1</v>
      </c>
      <c r="P191" s="36">
        <f>IF(Table1[[#This Row],[Frequency]]&lt;=_xlfn.QUARTILE.INC(M:M,1), 1, IF(Table1[[#This Row],[Frequency]]&lt;=_xlfn.QUARTILE.INC(M:M,2), 2, IF(Table1[[#This Row],[Frequency]]&lt;=_xlfn.QUARTILE.INC(M:M,3), 3, 4)))</f>
        <v>1</v>
      </c>
      <c r="Q191" s="36">
        <f>IF(Table1[[#This Row],[Monetary]]&lt;=_xlfn.QUARTILE.INC(N:N,1),1,IF(Table1[[#This Row],[Monetary]]&lt;=_xlfn.QUARTILE.INC(N:N,2),2,IF(Table1[[#This Row],[Monetary]]&lt;=_xlfn.QUARTILE.INC(N:N,3),3,4)))</f>
        <v>1</v>
      </c>
      <c r="R191" s="41" t="str">
        <f>Table1[[#This Row],[R Score]]&amp;Table1[[#This Row],[F Score]]&amp;Table1[[#This Row],[M Score]]</f>
        <v>111</v>
      </c>
      <c r="S191" s="36">
        <f>Table1[[#This Row],[R Score]]+Table1[[#This Row],[F Score]]+Table1[[#This Row],[M Score]]</f>
        <v>3</v>
      </c>
      <c r="T191" s="36" t="str">
        <f>IF(Table1[[#This Row],[RFM Score]]=12,"Best customer",IF(Table1[[#This Row],[RFM Score]]&gt;=8,"Loyal customer",IF(Table1[[#This Row],[RFM Score]]&gt;=6,"At Risk",IF(Table1[[#This Row],[RFM Score]]&gt;=3,"Lost customer", "Others"))))</f>
        <v>Lost customer</v>
      </c>
    </row>
    <row r="192" spans="2:20" x14ac:dyDescent="0.25">
      <c r="B192" s="4">
        <v>190</v>
      </c>
      <c r="C192" s="5">
        <v>45050</v>
      </c>
      <c r="D192" s="4" t="s">
        <v>203</v>
      </c>
      <c r="E192" s="4" t="s">
        <v>13</v>
      </c>
      <c r="F192" s="4">
        <v>60</v>
      </c>
      <c r="G192" s="4" t="s">
        <v>11</v>
      </c>
      <c r="H192" s="4">
        <v>3</v>
      </c>
      <c r="I192" s="12">
        <v>30</v>
      </c>
      <c r="J192" s="14">
        <v>90</v>
      </c>
      <c r="K192" s="35">
        <f t="shared" si="2"/>
        <v>45292</v>
      </c>
      <c r="L192" s="37">
        <f>Table1[[#This Row],[Latest Date]]-Table1[[#This Row],[Date]]</f>
        <v>242</v>
      </c>
      <c r="M192" s="37">
        <f>COUNT(Table1[[#This Row],[Date]])</f>
        <v>1</v>
      </c>
      <c r="N192" s="37">
        <f>SUM(Table1[[#This Row],[Total Amount]])</f>
        <v>90</v>
      </c>
      <c r="O192" s="37">
        <f>IF(Table1[[#This Row],[Recency]]&lt;=_xlfn.QUARTILE.INC(L:L,1),4, IF(Table1[[#This Row],[Recency]]&lt;=_xlfn.QUARTILE.INC(L:L,2), 3, IF(Table1[[#This Row],[Recency]]&lt;=_xlfn.QUARTILE.INC(L:L,3), 2, 1)))</f>
        <v>2</v>
      </c>
      <c r="P192" s="37">
        <f>IF(Table1[[#This Row],[Frequency]]&lt;=_xlfn.QUARTILE.INC(M:M,1), 1, IF(Table1[[#This Row],[Frequency]]&lt;=_xlfn.QUARTILE.INC(M:M,2), 2, IF(Table1[[#This Row],[Frequency]]&lt;=_xlfn.QUARTILE.INC(M:M,3), 3, 4)))</f>
        <v>1</v>
      </c>
      <c r="Q192" s="37">
        <f>IF(Table1[[#This Row],[Monetary]]&lt;=_xlfn.QUARTILE.INC(N:N,1),1,IF(Table1[[#This Row],[Monetary]]&lt;=_xlfn.QUARTILE.INC(N:N,2),2,IF(Table1[[#This Row],[Monetary]]&lt;=_xlfn.QUARTILE.INC(N:N,3),3,4)))</f>
        <v>2</v>
      </c>
      <c r="R192" s="42" t="str">
        <f>Table1[[#This Row],[R Score]]&amp;Table1[[#This Row],[F Score]]&amp;Table1[[#This Row],[M Score]]</f>
        <v>212</v>
      </c>
      <c r="S192" s="37">
        <f>Table1[[#This Row],[R Score]]+Table1[[#This Row],[F Score]]+Table1[[#This Row],[M Score]]</f>
        <v>5</v>
      </c>
      <c r="T192" s="37" t="str">
        <f>IF(Table1[[#This Row],[RFM Score]]=12,"Best customer",IF(Table1[[#This Row],[RFM Score]]&gt;=8,"Loyal customer",IF(Table1[[#This Row],[RFM Score]]&gt;=6,"At Risk",IF(Table1[[#This Row],[RFM Score]]&gt;=3,"Lost customer", "Others"))))</f>
        <v>Lost customer</v>
      </c>
    </row>
    <row r="193" spans="2:20" x14ac:dyDescent="0.25">
      <c r="B193" s="1">
        <v>191</v>
      </c>
      <c r="C193" s="2">
        <v>45217</v>
      </c>
      <c r="D193" s="1" t="s">
        <v>204</v>
      </c>
      <c r="E193" s="1" t="s">
        <v>10</v>
      </c>
      <c r="F193" s="1">
        <v>64</v>
      </c>
      <c r="G193" s="1" t="s">
        <v>11</v>
      </c>
      <c r="H193" s="1">
        <v>1</v>
      </c>
      <c r="I193" s="11">
        <v>25</v>
      </c>
      <c r="J193" s="13">
        <v>25</v>
      </c>
      <c r="K193" s="34">
        <f t="shared" si="2"/>
        <v>45292</v>
      </c>
      <c r="L193" s="36">
        <f>Table1[[#This Row],[Latest Date]]-Table1[[#This Row],[Date]]</f>
        <v>75</v>
      </c>
      <c r="M193" s="36">
        <f>COUNT(Table1[[#This Row],[Date]])</f>
        <v>1</v>
      </c>
      <c r="N193" s="36">
        <f>SUM(Table1[[#This Row],[Total Amount]])</f>
        <v>25</v>
      </c>
      <c r="O193" s="36">
        <f>IF(Table1[[#This Row],[Recency]]&lt;=_xlfn.QUARTILE.INC(L:L,1),4, IF(Table1[[#This Row],[Recency]]&lt;=_xlfn.QUARTILE.INC(L:L,2), 3, IF(Table1[[#This Row],[Recency]]&lt;=_xlfn.QUARTILE.INC(L:L,3), 2, 1)))</f>
        <v>4</v>
      </c>
      <c r="P193" s="36">
        <f>IF(Table1[[#This Row],[Frequency]]&lt;=_xlfn.QUARTILE.INC(M:M,1), 1, IF(Table1[[#This Row],[Frequency]]&lt;=_xlfn.QUARTILE.INC(M:M,2), 2, IF(Table1[[#This Row],[Frequency]]&lt;=_xlfn.QUARTILE.INC(M:M,3), 3, 4)))</f>
        <v>1</v>
      </c>
      <c r="Q193" s="36">
        <f>IF(Table1[[#This Row],[Monetary]]&lt;=_xlfn.QUARTILE.INC(N:N,1),1,IF(Table1[[#This Row],[Monetary]]&lt;=_xlfn.QUARTILE.INC(N:N,2),2,IF(Table1[[#This Row],[Monetary]]&lt;=_xlfn.QUARTILE.INC(N:N,3),3,4)))</f>
        <v>1</v>
      </c>
      <c r="R193" s="41" t="str">
        <f>Table1[[#This Row],[R Score]]&amp;Table1[[#This Row],[F Score]]&amp;Table1[[#This Row],[M Score]]</f>
        <v>411</v>
      </c>
      <c r="S193" s="36">
        <f>Table1[[#This Row],[R Score]]+Table1[[#This Row],[F Score]]+Table1[[#This Row],[M Score]]</f>
        <v>6</v>
      </c>
      <c r="T193" s="36" t="str">
        <f>IF(Table1[[#This Row],[RFM Score]]=12,"Best customer",IF(Table1[[#This Row],[RFM Score]]&gt;=8,"Loyal customer",IF(Table1[[#This Row],[RFM Score]]&gt;=6,"At Risk",IF(Table1[[#This Row],[RFM Score]]&gt;=3,"Lost customer", "Others"))))</f>
        <v>At Risk</v>
      </c>
    </row>
    <row r="194" spans="2:20" x14ac:dyDescent="0.25">
      <c r="B194" s="4">
        <v>192</v>
      </c>
      <c r="C194" s="5">
        <v>44967</v>
      </c>
      <c r="D194" s="4" t="s">
        <v>205</v>
      </c>
      <c r="E194" s="4" t="s">
        <v>10</v>
      </c>
      <c r="F194" s="4">
        <v>62</v>
      </c>
      <c r="G194" s="4" t="s">
        <v>11</v>
      </c>
      <c r="H194" s="4">
        <v>2</v>
      </c>
      <c r="I194" s="12">
        <v>50</v>
      </c>
      <c r="J194" s="14">
        <v>100</v>
      </c>
      <c r="K194" s="35">
        <f t="shared" si="2"/>
        <v>45292</v>
      </c>
      <c r="L194" s="37">
        <f>Table1[[#This Row],[Latest Date]]-Table1[[#This Row],[Date]]</f>
        <v>325</v>
      </c>
      <c r="M194" s="37">
        <f>COUNT(Table1[[#This Row],[Date]])</f>
        <v>1</v>
      </c>
      <c r="N194" s="37">
        <f>SUM(Table1[[#This Row],[Total Amount]])</f>
        <v>100</v>
      </c>
      <c r="O194" s="37">
        <f>IF(Table1[[#This Row],[Recency]]&lt;=_xlfn.QUARTILE.INC(L:L,1),4, IF(Table1[[#This Row],[Recency]]&lt;=_xlfn.QUARTILE.INC(L:L,2), 3, IF(Table1[[#This Row],[Recency]]&lt;=_xlfn.QUARTILE.INC(L:L,3), 2, 1)))</f>
        <v>1</v>
      </c>
      <c r="P194" s="37">
        <f>IF(Table1[[#This Row],[Frequency]]&lt;=_xlfn.QUARTILE.INC(M:M,1), 1, IF(Table1[[#This Row],[Frequency]]&lt;=_xlfn.QUARTILE.INC(M:M,2), 2, IF(Table1[[#This Row],[Frequency]]&lt;=_xlfn.QUARTILE.INC(M:M,3), 3, 4)))</f>
        <v>1</v>
      </c>
      <c r="Q194" s="37">
        <f>IF(Table1[[#This Row],[Monetary]]&lt;=_xlfn.QUARTILE.INC(N:N,1),1,IF(Table1[[#This Row],[Monetary]]&lt;=_xlfn.QUARTILE.INC(N:N,2),2,IF(Table1[[#This Row],[Monetary]]&lt;=_xlfn.QUARTILE.INC(N:N,3),3,4)))</f>
        <v>2</v>
      </c>
      <c r="R194" s="42" t="str">
        <f>Table1[[#This Row],[R Score]]&amp;Table1[[#This Row],[F Score]]&amp;Table1[[#This Row],[M Score]]</f>
        <v>112</v>
      </c>
      <c r="S194" s="37">
        <f>Table1[[#This Row],[R Score]]+Table1[[#This Row],[F Score]]+Table1[[#This Row],[M Score]]</f>
        <v>4</v>
      </c>
      <c r="T194" s="37" t="str">
        <f>IF(Table1[[#This Row],[RFM Score]]=12,"Best customer",IF(Table1[[#This Row],[RFM Score]]&gt;=8,"Loyal customer",IF(Table1[[#This Row],[RFM Score]]&gt;=6,"At Risk",IF(Table1[[#This Row],[RFM Score]]&gt;=3,"Lost customer", "Others"))))</f>
        <v>Lost customer</v>
      </c>
    </row>
    <row r="195" spans="2:20" x14ac:dyDescent="0.25">
      <c r="B195" s="1">
        <v>193</v>
      </c>
      <c r="C195" s="2">
        <v>44970</v>
      </c>
      <c r="D195" s="1" t="s">
        <v>206</v>
      </c>
      <c r="E195" s="1" t="s">
        <v>10</v>
      </c>
      <c r="F195" s="1">
        <v>35</v>
      </c>
      <c r="G195" s="1" t="s">
        <v>11</v>
      </c>
      <c r="H195" s="1">
        <v>3</v>
      </c>
      <c r="I195" s="11">
        <v>500</v>
      </c>
      <c r="J195" s="13">
        <v>1500</v>
      </c>
      <c r="K195" s="34">
        <f t="shared" ref="K195:K258" si="3">MAX(C:C)</f>
        <v>45292</v>
      </c>
      <c r="L195" s="36">
        <f>Table1[[#This Row],[Latest Date]]-Table1[[#This Row],[Date]]</f>
        <v>322</v>
      </c>
      <c r="M195" s="36">
        <f>COUNT(Table1[[#This Row],[Date]])</f>
        <v>1</v>
      </c>
      <c r="N195" s="36">
        <f>SUM(Table1[[#This Row],[Total Amount]])</f>
        <v>1500</v>
      </c>
      <c r="O195" s="36">
        <f>IF(Table1[[#This Row],[Recency]]&lt;=_xlfn.QUARTILE.INC(L:L,1),4, IF(Table1[[#This Row],[Recency]]&lt;=_xlfn.QUARTILE.INC(L:L,2), 3, IF(Table1[[#This Row],[Recency]]&lt;=_xlfn.QUARTILE.INC(L:L,3), 2, 1)))</f>
        <v>1</v>
      </c>
      <c r="P195" s="36">
        <f>IF(Table1[[#This Row],[Frequency]]&lt;=_xlfn.QUARTILE.INC(M:M,1), 1, IF(Table1[[#This Row],[Frequency]]&lt;=_xlfn.QUARTILE.INC(M:M,2), 2, IF(Table1[[#This Row],[Frequency]]&lt;=_xlfn.QUARTILE.INC(M:M,3), 3, 4)))</f>
        <v>1</v>
      </c>
      <c r="Q195" s="36">
        <f>IF(Table1[[#This Row],[Monetary]]&lt;=_xlfn.QUARTILE.INC(N:N,1),1,IF(Table1[[#This Row],[Monetary]]&lt;=_xlfn.QUARTILE.INC(N:N,2),2,IF(Table1[[#This Row],[Monetary]]&lt;=_xlfn.QUARTILE.INC(N:N,3),3,4)))</f>
        <v>4</v>
      </c>
      <c r="R195" s="41" t="str">
        <f>Table1[[#This Row],[R Score]]&amp;Table1[[#This Row],[F Score]]&amp;Table1[[#This Row],[M Score]]</f>
        <v>114</v>
      </c>
      <c r="S195" s="36">
        <f>Table1[[#This Row],[R Score]]+Table1[[#This Row],[F Score]]+Table1[[#This Row],[M Score]]</f>
        <v>6</v>
      </c>
      <c r="T195" s="36" t="str">
        <f>IF(Table1[[#This Row],[RFM Score]]=12,"Best customer",IF(Table1[[#This Row],[RFM Score]]&gt;=8,"Loyal customer",IF(Table1[[#This Row],[RFM Score]]&gt;=6,"At Risk",IF(Table1[[#This Row],[RFM Score]]&gt;=3,"Lost customer", "Others"))))</f>
        <v>At Risk</v>
      </c>
    </row>
    <row r="196" spans="2:20" x14ac:dyDescent="0.25">
      <c r="B196" s="4">
        <v>194</v>
      </c>
      <c r="C196" s="5">
        <v>45175</v>
      </c>
      <c r="D196" s="4" t="s">
        <v>207</v>
      </c>
      <c r="E196" s="4" t="s">
        <v>10</v>
      </c>
      <c r="F196" s="4">
        <v>55</v>
      </c>
      <c r="G196" s="4" t="s">
        <v>14</v>
      </c>
      <c r="H196" s="4">
        <v>4</v>
      </c>
      <c r="I196" s="12">
        <v>50</v>
      </c>
      <c r="J196" s="14">
        <v>200</v>
      </c>
      <c r="K196" s="35">
        <f t="shared" si="3"/>
        <v>45292</v>
      </c>
      <c r="L196" s="37">
        <f>Table1[[#This Row],[Latest Date]]-Table1[[#This Row],[Date]]</f>
        <v>117</v>
      </c>
      <c r="M196" s="37">
        <f>COUNT(Table1[[#This Row],[Date]])</f>
        <v>1</v>
      </c>
      <c r="N196" s="37">
        <f>SUM(Table1[[#This Row],[Total Amount]])</f>
        <v>200</v>
      </c>
      <c r="O196" s="37">
        <f>IF(Table1[[#This Row],[Recency]]&lt;=_xlfn.QUARTILE.INC(L:L,1),4, IF(Table1[[#This Row],[Recency]]&lt;=_xlfn.QUARTILE.INC(L:L,2), 3, IF(Table1[[#This Row],[Recency]]&lt;=_xlfn.QUARTILE.INC(L:L,3), 2, 1)))</f>
        <v>3</v>
      </c>
      <c r="P196" s="37">
        <f>IF(Table1[[#This Row],[Frequency]]&lt;=_xlfn.QUARTILE.INC(M:M,1), 1, IF(Table1[[#This Row],[Frequency]]&lt;=_xlfn.QUARTILE.INC(M:M,2), 2, IF(Table1[[#This Row],[Frequency]]&lt;=_xlfn.QUARTILE.INC(M:M,3), 3, 4)))</f>
        <v>1</v>
      </c>
      <c r="Q196" s="37">
        <f>IF(Table1[[#This Row],[Monetary]]&lt;=_xlfn.QUARTILE.INC(N:N,1),1,IF(Table1[[#This Row],[Monetary]]&lt;=_xlfn.QUARTILE.INC(N:N,2),2,IF(Table1[[#This Row],[Monetary]]&lt;=_xlfn.QUARTILE.INC(N:N,3),3,4)))</f>
        <v>3</v>
      </c>
      <c r="R196" s="42" t="str">
        <f>Table1[[#This Row],[R Score]]&amp;Table1[[#This Row],[F Score]]&amp;Table1[[#This Row],[M Score]]</f>
        <v>313</v>
      </c>
      <c r="S196" s="37">
        <f>Table1[[#This Row],[R Score]]+Table1[[#This Row],[F Score]]+Table1[[#This Row],[M Score]]</f>
        <v>7</v>
      </c>
      <c r="T196" s="37" t="str">
        <f>IF(Table1[[#This Row],[RFM Score]]=12,"Best customer",IF(Table1[[#This Row],[RFM Score]]&gt;=8,"Loyal customer",IF(Table1[[#This Row],[RFM Score]]&gt;=6,"At Risk",IF(Table1[[#This Row],[RFM Score]]&gt;=3,"Lost customer", "Others"))))</f>
        <v>At Risk</v>
      </c>
    </row>
    <row r="197" spans="2:20" x14ac:dyDescent="0.25">
      <c r="B197" s="1">
        <v>195</v>
      </c>
      <c r="C197" s="2">
        <v>44962</v>
      </c>
      <c r="D197" s="1" t="s">
        <v>208</v>
      </c>
      <c r="E197" s="1" t="s">
        <v>10</v>
      </c>
      <c r="F197" s="1">
        <v>52</v>
      </c>
      <c r="G197" s="1" t="s">
        <v>14</v>
      </c>
      <c r="H197" s="1">
        <v>1</v>
      </c>
      <c r="I197" s="11">
        <v>30</v>
      </c>
      <c r="J197" s="13">
        <v>30</v>
      </c>
      <c r="K197" s="34">
        <f t="shared" si="3"/>
        <v>45292</v>
      </c>
      <c r="L197" s="36">
        <f>Table1[[#This Row],[Latest Date]]-Table1[[#This Row],[Date]]</f>
        <v>330</v>
      </c>
      <c r="M197" s="36">
        <f>COUNT(Table1[[#This Row],[Date]])</f>
        <v>1</v>
      </c>
      <c r="N197" s="36">
        <f>SUM(Table1[[#This Row],[Total Amount]])</f>
        <v>30</v>
      </c>
      <c r="O197" s="36">
        <f>IF(Table1[[#This Row],[Recency]]&lt;=_xlfn.QUARTILE.INC(L:L,1),4, IF(Table1[[#This Row],[Recency]]&lt;=_xlfn.QUARTILE.INC(L:L,2), 3, IF(Table1[[#This Row],[Recency]]&lt;=_xlfn.QUARTILE.INC(L:L,3), 2, 1)))</f>
        <v>1</v>
      </c>
      <c r="P197" s="36">
        <f>IF(Table1[[#This Row],[Frequency]]&lt;=_xlfn.QUARTILE.INC(M:M,1), 1, IF(Table1[[#This Row],[Frequency]]&lt;=_xlfn.QUARTILE.INC(M:M,2), 2, IF(Table1[[#This Row],[Frequency]]&lt;=_xlfn.QUARTILE.INC(M:M,3), 3, 4)))</f>
        <v>1</v>
      </c>
      <c r="Q197" s="36">
        <f>IF(Table1[[#This Row],[Monetary]]&lt;=_xlfn.QUARTILE.INC(N:N,1),1,IF(Table1[[#This Row],[Monetary]]&lt;=_xlfn.QUARTILE.INC(N:N,2),2,IF(Table1[[#This Row],[Monetary]]&lt;=_xlfn.QUARTILE.INC(N:N,3),3,4)))</f>
        <v>1</v>
      </c>
      <c r="R197" s="41" t="str">
        <f>Table1[[#This Row],[R Score]]&amp;Table1[[#This Row],[F Score]]&amp;Table1[[#This Row],[M Score]]</f>
        <v>111</v>
      </c>
      <c r="S197" s="36">
        <f>Table1[[#This Row],[R Score]]+Table1[[#This Row],[F Score]]+Table1[[#This Row],[M Score]]</f>
        <v>3</v>
      </c>
      <c r="T197" s="36" t="str">
        <f>IF(Table1[[#This Row],[RFM Score]]=12,"Best customer",IF(Table1[[#This Row],[RFM Score]]&gt;=8,"Loyal customer",IF(Table1[[#This Row],[RFM Score]]&gt;=6,"At Risk",IF(Table1[[#This Row],[RFM Score]]&gt;=3,"Lost customer", "Others"))))</f>
        <v>Lost customer</v>
      </c>
    </row>
    <row r="198" spans="2:20" x14ac:dyDescent="0.25">
      <c r="B198" s="4">
        <v>196</v>
      </c>
      <c r="C198" s="5">
        <v>45199</v>
      </c>
      <c r="D198" s="4" t="s">
        <v>209</v>
      </c>
      <c r="E198" s="4" t="s">
        <v>13</v>
      </c>
      <c r="F198" s="4">
        <v>32</v>
      </c>
      <c r="G198" s="4" t="s">
        <v>14</v>
      </c>
      <c r="H198" s="4">
        <v>3</v>
      </c>
      <c r="I198" s="12">
        <v>300</v>
      </c>
      <c r="J198" s="14">
        <v>900</v>
      </c>
      <c r="K198" s="35">
        <f t="shared" si="3"/>
        <v>45292</v>
      </c>
      <c r="L198" s="37">
        <f>Table1[[#This Row],[Latest Date]]-Table1[[#This Row],[Date]]</f>
        <v>93</v>
      </c>
      <c r="M198" s="37">
        <f>COUNT(Table1[[#This Row],[Date]])</f>
        <v>1</v>
      </c>
      <c r="N198" s="37">
        <f>SUM(Table1[[#This Row],[Total Amount]])</f>
        <v>900</v>
      </c>
      <c r="O198" s="37">
        <f>IF(Table1[[#This Row],[Recency]]&lt;=_xlfn.QUARTILE.INC(L:L,1),4, IF(Table1[[#This Row],[Recency]]&lt;=_xlfn.QUARTILE.INC(L:L,2), 3, IF(Table1[[#This Row],[Recency]]&lt;=_xlfn.QUARTILE.INC(L:L,3), 2, 1)))</f>
        <v>3</v>
      </c>
      <c r="P198" s="37">
        <f>IF(Table1[[#This Row],[Frequency]]&lt;=_xlfn.QUARTILE.INC(M:M,1), 1, IF(Table1[[#This Row],[Frequency]]&lt;=_xlfn.QUARTILE.INC(M:M,2), 2, IF(Table1[[#This Row],[Frequency]]&lt;=_xlfn.QUARTILE.INC(M:M,3), 3, 4)))</f>
        <v>1</v>
      </c>
      <c r="Q198" s="37">
        <f>IF(Table1[[#This Row],[Monetary]]&lt;=_xlfn.QUARTILE.INC(N:N,1),1,IF(Table1[[#This Row],[Monetary]]&lt;=_xlfn.QUARTILE.INC(N:N,2),2,IF(Table1[[#This Row],[Monetary]]&lt;=_xlfn.QUARTILE.INC(N:N,3),3,4)))</f>
        <v>3</v>
      </c>
      <c r="R198" s="42" t="str">
        <f>Table1[[#This Row],[R Score]]&amp;Table1[[#This Row],[F Score]]&amp;Table1[[#This Row],[M Score]]</f>
        <v>313</v>
      </c>
      <c r="S198" s="37">
        <f>Table1[[#This Row],[R Score]]+Table1[[#This Row],[F Score]]+Table1[[#This Row],[M Score]]</f>
        <v>7</v>
      </c>
      <c r="T198" s="37" t="str">
        <f>IF(Table1[[#This Row],[RFM Score]]=12,"Best customer",IF(Table1[[#This Row],[RFM Score]]&gt;=8,"Loyal customer",IF(Table1[[#This Row],[RFM Score]]&gt;=6,"At Risk",IF(Table1[[#This Row],[RFM Score]]&gt;=3,"Lost customer", "Others"))))</f>
        <v>At Risk</v>
      </c>
    </row>
    <row r="199" spans="2:20" x14ac:dyDescent="0.25">
      <c r="B199" s="1">
        <v>197</v>
      </c>
      <c r="C199" s="2">
        <v>44991</v>
      </c>
      <c r="D199" s="1" t="s">
        <v>210</v>
      </c>
      <c r="E199" s="1" t="s">
        <v>13</v>
      </c>
      <c r="F199" s="1">
        <v>42</v>
      </c>
      <c r="G199" s="1" t="s">
        <v>14</v>
      </c>
      <c r="H199" s="1">
        <v>4</v>
      </c>
      <c r="I199" s="11">
        <v>50</v>
      </c>
      <c r="J199" s="13">
        <v>200</v>
      </c>
      <c r="K199" s="34">
        <f t="shared" si="3"/>
        <v>45292</v>
      </c>
      <c r="L199" s="36">
        <f>Table1[[#This Row],[Latest Date]]-Table1[[#This Row],[Date]]</f>
        <v>301</v>
      </c>
      <c r="M199" s="36">
        <f>COUNT(Table1[[#This Row],[Date]])</f>
        <v>1</v>
      </c>
      <c r="N199" s="36">
        <f>SUM(Table1[[#This Row],[Total Amount]])</f>
        <v>200</v>
      </c>
      <c r="O199" s="36">
        <f>IF(Table1[[#This Row],[Recency]]&lt;=_xlfn.QUARTILE.INC(L:L,1),4, IF(Table1[[#This Row],[Recency]]&lt;=_xlfn.QUARTILE.INC(L:L,2), 3, IF(Table1[[#This Row],[Recency]]&lt;=_xlfn.QUARTILE.INC(L:L,3), 2, 1)))</f>
        <v>1</v>
      </c>
      <c r="P199" s="36">
        <f>IF(Table1[[#This Row],[Frequency]]&lt;=_xlfn.QUARTILE.INC(M:M,1), 1, IF(Table1[[#This Row],[Frequency]]&lt;=_xlfn.QUARTILE.INC(M:M,2), 2, IF(Table1[[#This Row],[Frequency]]&lt;=_xlfn.QUARTILE.INC(M:M,3), 3, 4)))</f>
        <v>1</v>
      </c>
      <c r="Q199" s="36">
        <f>IF(Table1[[#This Row],[Monetary]]&lt;=_xlfn.QUARTILE.INC(N:N,1),1,IF(Table1[[#This Row],[Monetary]]&lt;=_xlfn.QUARTILE.INC(N:N,2),2,IF(Table1[[#This Row],[Monetary]]&lt;=_xlfn.QUARTILE.INC(N:N,3),3,4)))</f>
        <v>3</v>
      </c>
      <c r="R199" s="41" t="str">
        <f>Table1[[#This Row],[R Score]]&amp;Table1[[#This Row],[F Score]]&amp;Table1[[#This Row],[M Score]]</f>
        <v>113</v>
      </c>
      <c r="S199" s="36">
        <f>Table1[[#This Row],[R Score]]+Table1[[#This Row],[F Score]]+Table1[[#This Row],[M Score]]</f>
        <v>5</v>
      </c>
      <c r="T199" s="36" t="str">
        <f>IF(Table1[[#This Row],[RFM Score]]=12,"Best customer",IF(Table1[[#This Row],[RFM Score]]&gt;=8,"Loyal customer",IF(Table1[[#This Row],[RFM Score]]&gt;=6,"At Risk",IF(Table1[[#This Row],[RFM Score]]&gt;=3,"Lost customer", "Others"))))</f>
        <v>Lost customer</v>
      </c>
    </row>
    <row r="200" spans="2:20" x14ac:dyDescent="0.25">
      <c r="B200" s="4">
        <v>198</v>
      </c>
      <c r="C200" s="5">
        <v>44992</v>
      </c>
      <c r="D200" s="4" t="s">
        <v>211</v>
      </c>
      <c r="E200" s="4" t="s">
        <v>13</v>
      </c>
      <c r="F200" s="4">
        <v>54</v>
      </c>
      <c r="G200" s="4" t="s">
        <v>11</v>
      </c>
      <c r="H200" s="4">
        <v>3</v>
      </c>
      <c r="I200" s="12">
        <v>300</v>
      </c>
      <c r="J200" s="14">
        <v>900</v>
      </c>
      <c r="K200" s="35">
        <f t="shared" si="3"/>
        <v>45292</v>
      </c>
      <c r="L200" s="37">
        <f>Table1[[#This Row],[Latest Date]]-Table1[[#This Row],[Date]]</f>
        <v>300</v>
      </c>
      <c r="M200" s="37">
        <f>COUNT(Table1[[#This Row],[Date]])</f>
        <v>1</v>
      </c>
      <c r="N200" s="37">
        <f>SUM(Table1[[#This Row],[Total Amount]])</f>
        <v>900</v>
      </c>
      <c r="O200" s="37">
        <f>IF(Table1[[#This Row],[Recency]]&lt;=_xlfn.QUARTILE.INC(L:L,1),4, IF(Table1[[#This Row],[Recency]]&lt;=_xlfn.QUARTILE.INC(L:L,2), 3, IF(Table1[[#This Row],[Recency]]&lt;=_xlfn.QUARTILE.INC(L:L,3), 2, 1)))</f>
        <v>1</v>
      </c>
      <c r="P200" s="37">
        <f>IF(Table1[[#This Row],[Frequency]]&lt;=_xlfn.QUARTILE.INC(M:M,1), 1, IF(Table1[[#This Row],[Frequency]]&lt;=_xlfn.QUARTILE.INC(M:M,2), 2, IF(Table1[[#This Row],[Frequency]]&lt;=_xlfn.QUARTILE.INC(M:M,3), 3, 4)))</f>
        <v>1</v>
      </c>
      <c r="Q200" s="37">
        <f>IF(Table1[[#This Row],[Monetary]]&lt;=_xlfn.QUARTILE.INC(N:N,1),1,IF(Table1[[#This Row],[Monetary]]&lt;=_xlfn.QUARTILE.INC(N:N,2),2,IF(Table1[[#This Row],[Monetary]]&lt;=_xlfn.QUARTILE.INC(N:N,3),3,4)))</f>
        <v>3</v>
      </c>
      <c r="R200" s="42" t="str">
        <f>Table1[[#This Row],[R Score]]&amp;Table1[[#This Row],[F Score]]&amp;Table1[[#This Row],[M Score]]</f>
        <v>113</v>
      </c>
      <c r="S200" s="37">
        <f>Table1[[#This Row],[R Score]]+Table1[[#This Row],[F Score]]+Table1[[#This Row],[M Score]]</f>
        <v>5</v>
      </c>
      <c r="T200" s="37" t="str">
        <f>IF(Table1[[#This Row],[RFM Score]]=12,"Best customer",IF(Table1[[#This Row],[RFM Score]]&gt;=8,"Loyal customer",IF(Table1[[#This Row],[RFM Score]]&gt;=6,"At Risk",IF(Table1[[#This Row],[RFM Score]]&gt;=3,"Lost customer", "Others"))))</f>
        <v>Lost customer</v>
      </c>
    </row>
    <row r="201" spans="2:20" x14ac:dyDescent="0.25">
      <c r="B201" s="1">
        <v>199</v>
      </c>
      <c r="C201" s="2">
        <v>45264</v>
      </c>
      <c r="D201" s="1" t="s">
        <v>212</v>
      </c>
      <c r="E201" s="1" t="s">
        <v>10</v>
      </c>
      <c r="F201" s="1">
        <v>45</v>
      </c>
      <c r="G201" s="1" t="s">
        <v>11</v>
      </c>
      <c r="H201" s="1">
        <v>3</v>
      </c>
      <c r="I201" s="11">
        <v>500</v>
      </c>
      <c r="J201" s="13">
        <v>1500</v>
      </c>
      <c r="K201" s="34">
        <f t="shared" si="3"/>
        <v>45292</v>
      </c>
      <c r="L201" s="36">
        <f>Table1[[#This Row],[Latest Date]]-Table1[[#This Row],[Date]]</f>
        <v>28</v>
      </c>
      <c r="M201" s="36">
        <f>COUNT(Table1[[#This Row],[Date]])</f>
        <v>1</v>
      </c>
      <c r="N201" s="36">
        <f>SUM(Table1[[#This Row],[Total Amount]])</f>
        <v>1500</v>
      </c>
      <c r="O201" s="36">
        <f>IF(Table1[[#This Row],[Recency]]&lt;=_xlfn.QUARTILE.INC(L:L,1),4, IF(Table1[[#This Row],[Recency]]&lt;=_xlfn.QUARTILE.INC(L:L,2), 3, IF(Table1[[#This Row],[Recency]]&lt;=_xlfn.QUARTILE.INC(L:L,3), 2, 1)))</f>
        <v>4</v>
      </c>
      <c r="P201" s="36">
        <f>IF(Table1[[#This Row],[Frequency]]&lt;=_xlfn.QUARTILE.INC(M:M,1), 1, IF(Table1[[#This Row],[Frequency]]&lt;=_xlfn.QUARTILE.INC(M:M,2), 2, IF(Table1[[#This Row],[Frequency]]&lt;=_xlfn.QUARTILE.INC(M:M,3), 3, 4)))</f>
        <v>1</v>
      </c>
      <c r="Q201" s="36">
        <f>IF(Table1[[#This Row],[Monetary]]&lt;=_xlfn.QUARTILE.INC(N:N,1),1,IF(Table1[[#This Row],[Monetary]]&lt;=_xlfn.QUARTILE.INC(N:N,2),2,IF(Table1[[#This Row],[Monetary]]&lt;=_xlfn.QUARTILE.INC(N:N,3),3,4)))</f>
        <v>4</v>
      </c>
      <c r="R201" s="41" t="str">
        <f>Table1[[#This Row],[R Score]]&amp;Table1[[#This Row],[F Score]]&amp;Table1[[#This Row],[M Score]]</f>
        <v>414</v>
      </c>
      <c r="S201" s="36">
        <f>Table1[[#This Row],[R Score]]+Table1[[#This Row],[F Score]]+Table1[[#This Row],[M Score]]</f>
        <v>9</v>
      </c>
      <c r="T201" s="36" t="str">
        <f>IF(Table1[[#This Row],[RFM Score]]=12,"Best customer",IF(Table1[[#This Row],[RFM Score]]&gt;=8,"Loyal customer",IF(Table1[[#This Row],[RFM Score]]&gt;=6,"At Risk",IF(Table1[[#This Row],[RFM Score]]&gt;=3,"Lost customer", "Others"))))</f>
        <v>Loyal customer</v>
      </c>
    </row>
    <row r="202" spans="2:20" x14ac:dyDescent="0.25">
      <c r="B202" s="4">
        <v>200</v>
      </c>
      <c r="C202" s="5">
        <v>45170</v>
      </c>
      <c r="D202" s="4" t="s">
        <v>213</v>
      </c>
      <c r="E202" s="4" t="s">
        <v>10</v>
      </c>
      <c r="F202" s="4">
        <v>27</v>
      </c>
      <c r="G202" s="4" t="s">
        <v>11</v>
      </c>
      <c r="H202" s="4">
        <v>3</v>
      </c>
      <c r="I202" s="12">
        <v>50</v>
      </c>
      <c r="J202" s="14">
        <v>150</v>
      </c>
      <c r="K202" s="35">
        <f t="shared" si="3"/>
        <v>45292</v>
      </c>
      <c r="L202" s="37">
        <f>Table1[[#This Row],[Latest Date]]-Table1[[#This Row],[Date]]</f>
        <v>122</v>
      </c>
      <c r="M202" s="37">
        <f>COUNT(Table1[[#This Row],[Date]])</f>
        <v>1</v>
      </c>
      <c r="N202" s="37">
        <f>SUM(Table1[[#This Row],[Total Amount]])</f>
        <v>150</v>
      </c>
      <c r="O202" s="37">
        <f>IF(Table1[[#This Row],[Recency]]&lt;=_xlfn.QUARTILE.INC(L:L,1),4, IF(Table1[[#This Row],[Recency]]&lt;=_xlfn.QUARTILE.INC(L:L,2), 3, IF(Table1[[#This Row],[Recency]]&lt;=_xlfn.QUARTILE.INC(L:L,3), 2, 1)))</f>
        <v>3</v>
      </c>
      <c r="P202" s="37">
        <f>IF(Table1[[#This Row],[Frequency]]&lt;=_xlfn.QUARTILE.INC(M:M,1), 1, IF(Table1[[#This Row],[Frequency]]&lt;=_xlfn.QUARTILE.INC(M:M,2), 2, IF(Table1[[#This Row],[Frequency]]&lt;=_xlfn.QUARTILE.INC(M:M,3), 3, 4)))</f>
        <v>1</v>
      </c>
      <c r="Q202" s="37">
        <f>IF(Table1[[#This Row],[Monetary]]&lt;=_xlfn.QUARTILE.INC(N:N,1),1,IF(Table1[[#This Row],[Monetary]]&lt;=_xlfn.QUARTILE.INC(N:N,2),2,IF(Table1[[#This Row],[Monetary]]&lt;=_xlfn.QUARTILE.INC(N:N,3),3,4)))</f>
        <v>3</v>
      </c>
      <c r="R202" s="42" t="str">
        <f>Table1[[#This Row],[R Score]]&amp;Table1[[#This Row],[F Score]]&amp;Table1[[#This Row],[M Score]]</f>
        <v>313</v>
      </c>
      <c r="S202" s="37">
        <f>Table1[[#This Row],[R Score]]+Table1[[#This Row],[F Score]]+Table1[[#This Row],[M Score]]</f>
        <v>7</v>
      </c>
      <c r="T202" s="37" t="str">
        <f>IF(Table1[[#This Row],[RFM Score]]=12,"Best customer",IF(Table1[[#This Row],[RFM Score]]&gt;=8,"Loyal customer",IF(Table1[[#This Row],[RFM Score]]&gt;=6,"At Risk",IF(Table1[[#This Row],[RFM Score]]&gt;=3,"Lost customer", "Others"))))</f>
        <v>At Risk</v>
      </c>
    </row>
    <row r="203" spans="2:20" x14ac:dyDescent="0.25">
      <c r="B203" s="1">
        <v>201</v>
      </c>
      <c r="C203" s="2">
        <v>45208</v>
      </c>
      <c r="D203" s="1" t="s">
        <v>214</v>
      </c>
      <c r="E203" s="1" t="s">
        <v>10</v>
      </c>
      <c r="F203" s="1">
        <v>56</v>
      </c>
      <c r="G203" s="1" t="s">
        <v>16</v>
      </c>
      <c r="H203" s="1">
        <v>1</v>
      </c>
      <c r="I203" s="11">
        <v>25</v>
      </c>
      <c r="J203" s="13">
        <v>25</v>
      </c>
      <c r="K203" s="34">
        <f t="shared" si="3"/>
        <v>45292</v>
      </c>
      <c r="L203" s="36">
        <f>Table1[[#This Row],[Latest Date]]-Table1[[#This Row],[Date]]</f>
        <v>84</v>
      </c>
      <c r="M203" s="36">
        <f>COUNT(Table1[[#This Row],[Date]])</f>
        <v>1</v>
      </c>
      <c r="N203" s="36">
        <f>SUM(Table1[[#This Row],[Total Amount]])</f>
        <v>25</v>
      </c>
      <c r="O203" s="36">
        <f>IF(Table1[[#This Row],[Recency]]&lt;=_xlfn.QUARTILE.INC(L:L,1),4, IF(Table1[[#This Row],[Recency]]&lt;=_xlfn.QUARTILE.INC(L:L,2), 3, IF(Table1[[#This Row],[Recency]]&lt;=_xlfn.QUARTILE.INC(L:L,3), 2, 1)))</f>
        <v>4</v>
      </c>
      <c r="P203" s="36">
        <f>IF(Table1[[#This Row],[Frequency]]&lt;=_xlfn.QUARTILE.INC(M:M,1), 1, IF(Table1[[#This Row],[Frequency]]&lt;=_xlfn.QUARTILE.INC(M:M,2), 2, IF(Table1[[#This Row],[Frequency]]&lt;=_xlfn.QUARTILE.INC(M:M,3), 3, 4)))</f>
        <v>1</v>
      </c>
      <c r="Q203" s="36">
        <f>IF(Table1[[#This Row],[Monetary]]&lt;=_xlfn.QUARTILE.INC(N:N,1),1,IF(Table1[[#This Row],[Monetary]]&lt;=_xlfn.QUARTILE.INC(N:N,2),2,IF(Table1[[#This Row],[Monetary]]&lt;=_xlfn.QUARTILE.INC(N:N,3),3,4)))</f>
        <v>1</v>
      </c>
      <c r="R203" s="41" t="str">
        <f>Table1[[#This Row],[R Score]]&amp;Table1[[#This Row],[F Score]]&amp;Table1[[#This Row],[M Score]]</f>
        <v>411</v>
      </c>
      <c r="S203" s="36">
        <f>Table1[[#This Row],[R Score]]+Table1[[#This Row],[F Score]]+Table1[[#This Row],[M Score]]</f>
        <v>6</v>
      </c>
      <c r="T203" s="36" t="str">
        <f>IF(Table1[[#This Row],[RFM Score]]=12,"Best customer",IF(Table1[[#This Row],[RFM Score]]&gt;=8,"Loyal customer",IF(Table1[[#This Row],[RFM Score]]&gt;=6,"At Risk",IF(Table1[[#This Row],[RFM Score]]&gt;=3,"Lost customer", "Others"))))</f>
        <v>At Risk</v>
      </c>
    </row>
    <row r="204" spans="2:20" x14ac:dyDescent="0.25">
      <c r="B204" s="4">
        <v>202</v>
      </c>
      <c r="C204" s="5">
        <v>45011</v>
      </c>
      <c r="D204" s="4" t="s">
        <v>215</v>
      </c>
      <c r="E204" s="4" t="s">
        <v>13</v>
      </c>
      <c r="F204" s="4">
        <v>34</v>
      </c>
      <c r="G204" s="4" t="s">
        <v>14</v>
      </c>
      <c r="H204" s="4">
        <v>4</v>
      </c>
      <c r="I204" s="12">
        <v>300</v>
      </c>
      <c r="J204" s="14">
        <v>1200</v>
      </c>
      <c r="K204" s="35">
        <f t="shared" si="3"/>
        <v>45292</v>
      </c>
      <c r="L204" s="37">
        <f>Table1[[#This Row],[Latest Date]]-Table1[[#This Row],[Date]]</f>
        <v>281</v>
      </c>
      <c r="M204" s="37">
        <f>COUNT(Table1[[#This Row],[Date]])</f>
        <v>1</v>
      </c>
      <c r="N204" s="37">
        <f>SUM(Table1[[#This Row],[Total Amount]])</f>
        <v>1200</v>
      </c>
      <c r="O204" s="37">
        <f>IF(Table1[[#This Row],[Recency]]&lt;=_xlfn.QUARTILE.INC(L:L,1),4, IF(Table1[[#This Row],[Recency]]&lt;=_xlfn.QUARTILE.INC(L:L,2), 3, IF(Table1[[#This Row],[Recency]]&lt;=_xlfn.QUARTILE.INC(L:L,3), 2, 1)))</f>
        <v>1</v>
      </c>
      <c r="P204" s="37">
        <f>IF(Table1[[#This Row],[Frequency]]&lt;=_xlfn.QUARTILE.INC(M:M,1), 1, IF(Table1[[#This Row],[Frequency]]&lt;=_xlfn.QUARTILE.INC(M:M,2), 2, IF(Table1[[#This Row],[Frequency]]&lt;=_xlfn.QUARTILE.INC(M:M,3), 3, 4)))</f>
        <v>1</v>
      </c>
      <c r="Q204" s="37">
        <f>IF(Table1[[#This Row],[Monetary]]&lt;=_xlfn.QUARTILE.INC(N:N,1),1,IF(Table1[[#This Row],[Monetary]]&lt;=_xlfn.QUARTILE.INC(N:N,2),2,IF(Table1[[#This Row],[Monetary]]&lt;=_xlfn.QUARTILE.INC(N:N,3),3,4)))</f>
        <v>4</v>
      </c>
      <c r="R204" s="42" t="str">
        <f>Table1[[#This Row],[R Score]]&amp;Table1[[#This Row],[F Score]]&amp;Table1[[#This Row],[M Score]]</f>
        <v>114</v>
      </c>
      <c r="S204" s="37">
        <f>Table1[[#This Row],[R Score]]+Table1[[#This Row],[F Score]]+Table1[[#This Row],[M Score]]</f>
        <v>6</v>
      </c>
      <c r="T204" s="37" t="str">
        <f>IF(Table1[[#This Row],[RFM Score]]=12,"Best customer",IF(Table1[[#This Row],[RFM Score]]&gt;=8,"Loyal customer",IF(Table1[[#This Row],[RFM Score]]&gt;=6,"At Risk",IF(Table1[[#This Row],[RFM Score]]&gt;=3,"Lost customer", "Others"))))</f>
        <v>At Risk</v>
      </c>
    </row>
    <row r="205" spans="2:20" x14ac:dyDescent="0.25">
      <c r="B205" s="1">
        <v>203</v>
      </c>
      <c r="C205" s="2">
        <v>45062</v>
      </c>
      <c r="D205" s="1" t="s">
        <v>216</v>
      </c>
      <c r="E205" s="1" t="s">
        <v>10</v>
      </c>
      <c r="F205" s="1">
        <v>56</v>
      </c>
      <c r="G205" s="1" t="s">
        <v>14</v>
      </c>
      <c r="H205" s="1">
        <v>2</v>
      </c>
      <c r="I205" s="11">
        <v>500</v>
      </c>
      <c r="J205" s="13">
        <v>1000</v>
      </c>
      <c r="K205" s="34">
        <f t="shared" si="3"/>
        <v>45292</v>
      </c>
      <c r="L205" s="36">
        <f>Table1[[#This Row],[Latest Date]]-Table1[[#This Row],[Date]]</f>
        <v>230</v>
      </c>
      <c r="M205" s="36">
        <f>COUNT(Table1[[#This Row],[Date]])</f>
        <v>1</v>
      </c>
      <c r="N205" s="36">
        <f>SUM(Table1[[#This Row],[Total Amount]])</f>
        <v>1000</v>
      </c>
      <c r="O205" s="36">
        <f>IF(Table1[[#This Row],[Recency]]&lt;=_xlfn.QUARTILE.INC(L:L,1),4, IF(Table1[[#This Row],[Recency]]&lt;=_xlfn.QUARTILE.INC(L:L,2), 3, IF(Table1[[#This Row],[Recency]]&lt;=_xlfn.QUARTILE.INC(L:L,3), 2, 1)))</f>
        <v>2</v>
      </c>
      <c r="P205" s="36">
        <f>IF(Table1[[#This Row],[Frequency]]&lt;=_xlfn.QUARTILE.INC(M:M,1), 1, IF(Table1[[#This Row],[Frequency]]&lt;=_xlfn.QUARTILE.INC(M:M,2), 2, IF(Table1[[#This Row],[Frequency]]&lt;=_xlfn.QUARTILE.INC(M:M,3), 3, 4)))</f>
        <v>1</v>
      </c>
      <c r="Q205" s="36">
        <f>IF(Table1[[#This Row],[Monetary]]&lt;=_xlfn.QUARTILE.INC(N:N,1),1,IF(Table1[[#This Row],[Monetary]]&lt;=_xlfn.QUARTILE.INC(N:N,2),2,IF(Table1[[#This Row],[Monetary]]&lt;=_xlfn.QUARTILE.INC(N:N,3),3,4)))</f>
        <v>4</v>
      </c>
      <c r="R205" s="41" t="str">
        <f>Table1[[#This Row],[R Score]]&amp;Table1[[#This Row],[F Score]]&amp;Table1[[#This Row],[M Score]]</f>
        <v>214</v>
      </c>
      <c r="S205" s="36">
        <f>Table1[[#This Row],[R Score]]+Table1[[#This Row],[F Score]]+Table1[[#This Row],[M Score]]</f>
        <v>7</v>
      </c>
      <c r="T205" s="36" t="str">
        <f>IF(Table1[[#This Row],[RFM Score]]=12,"Best customer",IF(Table1[[#This Row],[RFM Score]]&gt;=8,"Loyal customer",IF(Table1[[#This Row],[RFM Score]]&gt;=6,"At Risk",IF(Table1[[#This Row],[RFM Score]]&gt;=3,"Lost customer", "Others"))))</f>
        <v>At Risk</v>
      </c>
    </row>
    <row r="206" spans="2:20" x14ac:dyDescent="0.25">
      <c r="B206" s="4">
        <v>204</v>
      </c>
      <c r="C206" s="5">
        <v>45197</v>
      </c>
      <c r="D206" s="4" t="s">
        <v>217</v>
      </c>
      <c r="E206" s="4" t="s">
        <v>10</v>
      </c>
      <c r="F206" s="4">
        <v>39</v>
      </c>
      <c r="G206" s="4" t="s">
        <v>11</v>
      </c>
      <c r="H206" s="4">
        <v>1</v>
      </c>
      <c r="I206" s="12">
        <v>25</v>
      </c>
      <c r="J206" s="14">
        <v>25</v>
      </c>
      <c r="K206" s="35">
        <f t="shared" si="3"/>
        <v>45292</v>
      </c>
      <c r="L206" s="37">
        <f>Table1[[#This Row],[Latest Date]]-Table1[[#This Row],[Date]]</f>
        <v>95</v>
      </c>
      <c r="M206" s="37">
        <f>COUNT(Table1[[#This Row],[Date]])</f>
        <v>1</v>
      </c>
      <c r="N206" s="37">
        <f>SUM(Table1[[#This Row],[Total Amount]])</f>
        <v>25</v>
      </c>
      <c r="O206" s="37">
        <f>IF(Table1[[#This Row],[Recency]]&lt;=_xlfn.QUARTILE.INC(L:L,1),4, IF(Table1[[#This Row],[Recency]]&lt;=_xlfn.QUARTILE.INC(L:L,2), 3, IF(Table1[[#This Row],[Recency]]&lt;=_xlfn.QUARTILE.INC(L:L,3), 2, 1)))</f>
        <v>3</v>
      </c>
      <c r="P206" s="37">
        <f>IF(Table1[[#This Row],[Frequency]]&lt;=_xlfn.QUARTILE.INC(M:M,1), 1, IF(Table1[[#This Row],[Frequency]]&lt;=_xlfn.QUARTILE.INC(M:M,2), 2, IF(Table1[[#This Row],[Frequency]]&lt;=_xlfn.QUARTILE.INC(M:M,3), 3, 4)))</f>
        <v>1</v>
      </c>
      <c r="Q206" s="37">
        <f>IF(Table1[[#This Row],[Monetary]]&lt;=_xlfn.QUARTILE.INC(N:N,1),1,IF(Table1[[#This Row],[Monetary]]&lt;=_xlfn.QUARTILE.INC(N:N,2),2,IF(Table1[[#This Row],[Monetary]]&lt;=_xlfn.QUARTILE.INC(N:N,3),3,4)))</f>
        <v>1</v>
      </c>
      <c r="R206" s="42" t="str">
        <f>Table1[[#This Row],[R Score]]&amp;Table1[[#This Row],[F Score]]&amp;Table1[[#This Row],[M Score]]</f>
        <v>311</v>
      </c>
      <c r="S206" s="37">
        <f>Table1[[#This Row],[R Score]]+Table1[[#This Row],[F Score]]+Table1[[#This Row],[M Score]]</f>
        <v>5</v>
      </c>
      <c r="T206" s="37" t="str">
        <f>IF(Table1[[#This Row],[RFM Score]]=12,"Best customer",IF(Table1[[#This Row],[RFM Score]]&gt;=8,"Loyal customer",IF(Table1[[#This Row],[RFM Score]]&gt;=6,"At Risk",IF(Table1[[#This Row],[RFM Score]]&gt;=3,"Lost customer", "Others"))))</f>
        <v>Lost customer</v>
      </c>
    </row>
    <row r="207" spans="2:20" x14ac:dyDescent="0.25">
      <c r="B207" s="1">
        <v>205</v>
      </c>
      <c r="C207" s="2">
        <v>45237</v>
      </c>
      <c r="D207" s="1" t="s">
        <v>218</v>
      </c>
      <c r="E207" s="1" t="s">
        <v>13</v>
      </c>
      <c r="F207" s="1">
        <v>43</v>
      </c>
      <c r="G207" s="1" t="s">
        <v>14</v>
      </c>
      <c r="H207" s="1">
        <v>1</v>
      </c>
      <c r="I207" s="11">
        <v>25</v>
      </c>
      <c r="J207" s="13">
        <v>25</v>
      </c>
      <c r="K207" s="34">
        <f t="shared" si="3"/>
        <v>45292</v>
      </c>
      <c r="L207" s="36">
        <f>Table1[[#This Row],[Latest Date]]-Table1[[#This Row],[Date]]</f>
        <v>55</v>
      </c>
      <c r="M207" s="36">
        <f>COUNT(Table1[[#This Row],[Date]])</f>
        <v>1</v>
      </c>
      <c r="N207" s="36">
        <f>SUM(Table1[[#This Row],[Total Amount]])</f>
        <v>25</v>
      </c>
      <c r="O207" s="36">
        <f>IF(Table1[[#This Row],[Recency]]&lt;=_xlfn.QUARTILE.INC(L:L,1),4, IF(Table1[[#This Row],[Recency]]&lt;=_xlfn.QUARTILE.INC(L:L,2), 3, IF(Table1[[#This Row],[Recency]]&lt;=_xlfn.QUARTILE.INC(L:L,3), 2, 1)))</f>
        <v>4</v>
      </c>
      <c r="P207" s="36">
        <f>IF(Table1[[#This Row],[Frequency]]&lt;=_xlfn.QUARTILE.INC(M:M,1), 1, IF(Table1[[#This Row],[Frequency]]&lt;=_xlfn.QUARTILE.INC(M:M,2), 2, IF(Table1[[#This Row],[Frequency]]&lt;=_xlfn.QUARTILE.INC(M:M,3), 3, 4)))</f>
        <v>1</v>
      </c>
      <c r="Q207" s="36">
        <f>IF(Table1[[#This Row],[Monetary]]&lt;=_xlfn.QUARTILE.INC(N:N,1),1,IF(Table1[[#This Row],[Monetary]]&lt;=_xlfn.QUARTILE.INC(N:N,2),2,IF(Table1[[#This Row],[Monetary]]&lt;=_xlfn.QUARTILE.INC(N:N,3),3,4)))</f>
        <v>1</v>
      </c>
      <c r="R207" s="41" t="str">
        <f>Table1[[#This Row],[R Score]]&amp;Table1[[#This Row],[F Score]]&amp;Table1[[#This Row],[M Score]]</f>
        <v>411</v>
      </c>
      <c r="S207" s="36">
        <f>Table1[[#This Row],[R Score]]+Table1[[#This Row],[F Score]]+Table1[[#This Row],[M Score]]</f>
        <v>6</v>
      </c>
      <c r="T207" s="36" t="str">
        <f>IF(Table1[[#This Row],[RFM Score]]=12,"Best customer",IF(Table1[[#This Row],[RFM Score]]&gt;=8,"Loyal customer",IF(Table1[[#This Row],[RFM Score]]&gt;=6,"At Risk",IF(Table1[[#This Row],[RFM Score]]&gt;=3,"Lost customer", "Others"))))</f>
        <v>At Risk</v>
      </c>
    </row>
    <row r="208" spans="2:20" x14ac:dyDescent="0.25">
      <c r="B208" s="4">
        <v>206</v>
      </c>
      <c r="C208" s="5">
        <v>45143</v>
      </c>
      <c r="D208" s="4" t="s">
        <v>219</v>
      </c>
      <c r="E208" s="4" t="s">
        <v>10</v>
      </c>
      <c r="F208" s="4">
        <v>61</v>
      </c>
      <c r="G208" s="4" t="s">
        <v>14</v>
      </c>
      <c r="H208" s="4">
        <v>1</v>
      </c>
      <c r="I208" s="12">
        <v>25</v>
      </c>
      <c r="J208" s="14">
        <v>25</v>
      </c>
      <c r="K208" s="35">
        <f t="shared" si="3"/>
        <v>45292</v>
      </c>
      <c r="L208" s="37">
        <f>Table1[[#This Row],[Latest Date]]-Table1[[#This Row],[Date]]</f>
        <v>149</v>
      </c>
      <c r="M208" s="37">
        <f>COUNT(Table1[[#This Row],[Date]])</f>
        <v>1</v>
      </c>
      <c r="N208" s="37">
        <f>SUM(Table1[[#This Row],[Total Amount]])</f>
        <v>25</v>
      </c>
      <c r="O208" s="37">
        <f>IF(Table1[[#This Row],[Recency]]&lt;=_xlfn.QUARTILE.INC(L:L,1),4, IF(Table1[[#This Row],[Recency]]&lt;=_xlfn.QUARTILE.INC(L:L,2), 3, IF(Table1[[#This Row],[Recency]]&lt;=_xlfn.QUARTILE.INC(L:L,3), 2, 1)))</f>
        <v>3</v>
      </c>
      <c r="P208" s="37">
        <f>IF(Table1[[#This Row],[Frequency]]&lt;=_xlfn.QUARTILE.INC(M:M,1), 1, IF(Table1[[#This Row],[Frequency]]&lt;=_xlfn.QUARTILE.INC(M:M,2), 2, IF(Table1[[#This Row],[Frequency]]&lt;=_xlfn.QUARTILE.INC(M:M,3), 3, 4)))</f>
        <v>1</v>
      </c>
      <c r="Q208" s="37">
        <f>IF(Table1[[#This Row],[Monetary]]&lt;=_xlfn.QUARTILE.INC(N:N,1),1,IF(Table1[[#This Row],[Monetary]]&lt;=_xlfn.QUARTILE.INC(N:N,2),2,IF(Table1[[#This Row],[Monetary]]&lt;=_xlfn.QUARTILE.INC(N:N,3),3,4)))</f>
        <v>1</v>
      </c>
      <c r="R208" s="42" t="str">
        <f>Table1[[#This Row],[R Score]]&amp;Table1[[#This Row],[F Score]]&amp;Table1[[#This Row],[M Score]]</f>
        <v>311</v>
      </c>
      <c r="S208" s="37">
        <f>Table1[[#This Row],[R Score]]+Table1[[#This Row],[F Score]]+Table1[[#This Row],[M Score]]</f>
        <v>5</v>
      </c>
      <c r="T208" s="37" t="str">
        <f>IF(Table1[[#This Row],[RFM Score]]=12,"Best customer",IF(Table1[[#This Row],[RFM Score]]&gt;=8,"Loyal customer",IF(Table1[[#This Row],[RFM Score]]&gt;=6,"At Risk",IF(Table1[[#This Row],[RFM Score]]&gt;=3,"Lost customer", "Others"))))</f>
        <v>Lost customer</v>
      </c>
    </row>
    <row r="209" spans="2:20" x14ac:dyDescent="0.25">
      <c r="B209" s="1">
        <v>207</v>
      </c>
      <c r="C209" s="2">
        <v>45035</v>
      </c>
      <c r="D209" s="1" t="s">
        <v>220</v>
      </c>
      <c r="E209" s="1" t="s">
        <v>13</v>
      </c>
      <c r="F209" s="1">
        <v>42</v>
      </c>
      <c r="G209" s="1" t="s">
        <v>11</v>
      </c>
      <c r="H209" s="1">
        <v>2</v>
      </c>
      <c r="I209" s="11">
        <v>25</v>
      </c>
      <c r="J209" s="13">
        <v>50</v>
      </c>
      <c r="K209" s="34">
        <f t="shared" si="3"/>
        <v>45292</v>
      </c>
      <c r="L209" s="36">
        <f>Table1[[#This Row],[Latest Date]]-Table1[[#This Row],[Date]]</f>
        <v>257</v>
      </c>
      <c r="M209" s="36">
        <f>COUNT(Table1[[#This Row],[Date]])</f>
        <v>1</v>
      </c>
      <c r="N209" s="36">
        <f>SUM(Table1[[#This Row],[Total Amount]])</f>
        <v>50</v>
      </c>
      <c r="O209" s="36">
        <f>IF(Table1[[#This Row],[Recency]]&lt;=_xlfn.QUARTILE.INC(L:L,1),4, IF(Table1[[#This Row],[Recency]]&lt;=_xlfn.QUARTILE.INC(L:L,2), 3, IF(Table1[[#This Row],[Recency]]&lt;=_xlfn.QUARTILE.INC(L:L,3), 2, 1)))</f>
        <v>2</v>
      </c>
      <c r="P209" s="36">
        <f>IF(Table1[[#This Row],[Frequency]]&lt;=_xlfn.QUARTILE.INC(M:M,1), 1, IF(Table1[[#This Row],[Frequency]]&lt;=_xlfn.QUARTILE.INC(M:M,2), 2, IF(Table1[[#This Row],[Frequency]]&lt;=_xlfn.QUARTILE.INC(M:M,3), 3, 4)))</f>
        <v>1</v>
      </c>
      <c r="Q209" s="36">
        <f>IF(Table1[[#This Row],[Monetary]]&lt;=_xlfn.QUARTILE.INC(N:N,1),1,IF(Table1[[#This Row],[Monetary]]&lt;=_xlfn.QUARTILE.INC(N:N,2),2,IF(Table1[[#This Row],[Monetary]]&lt;=_xlfn.QUARTILE.INC(N:N,3),3,4)))</f>
        <v>1</v>
      </c>
      <c r="R209" s="41" t="str">
        <f>Table1[[#This Row],[R Score]]&amp;Table1[[#This Row],[F Score]]&amp;Table1[[#This Row],[M Score]]</f>
        <v>211</v>
      </c>
      <c r="S209" s="36">
        <f>Table1[[#This Row],[R Score]]+Table1[[#This Row],[F Score]]+Table1[[#This Row],[M Score]]</f>
        <v>4</v>
      </c>
      <c r="T209" s="36" t="str">
        <f>IF(Table1[[#This Row],[RFM Score]]=12,"Best customer",IF(Table1[[#This Row],[RFM Score]]&gt;=8,"Loyal customer",IF(Table1[[#This Row],[RFM Score]]&gt;=6,"At Risk",IF(Table1[[#This Row],[RFM Score]]&gt;=3,"Lost customer", "Others"))))</f>
        <v>Lost customer</v>
      </c>
    </row>
    <row r="210" spans="2:20" x14ac:dyDescent="0.25">
      <c r="B210" s="4">
        <v>208</v>
      </c>
      <c r="C210" s="5">
        <v>45203</v>
      </c>
      <c r="D210" s="4" t="s">
        <v>221</v>
      </c>
      <c r="E210" s="4" t="s">
        <v>13</v>
      </c>
      <c r="F210" s="4">
        <v>34</v>
      </c>
      <c r="G210" s="4" t="s">
        <v>16</v>
      </c>
      <c r="H210" s="4">
        <v>4</v>
      </c>
      <c r="I210" s="12">
        <v>50</v>
      </c>
      <c r="J210" s="14">
        <v>200</v>
      </c>
      <c r="K210" s="35">
        <f t="shared" si="3"/>
        <v>45292</v>
      </c>
      <c r="L210" s="37">
        <f>Table1[[#This Row],[Latest Date]]-Table1[[#This Row],[Date]]</f>
        <v>89</v>
      </c>
      <c r="M210" s="37">
        <f>COUNT(Table1[[#This Row],[Date]])</f>
        <v>1</v>
      </c>
      <c r="N210" s="37">
        <f>SUM(Table1[[#This Row],[Total Amount]])</f>
        <v>200</v>
      </c>
      <c r="O210" s="37">
        <f>IF(Table1[[#This Row],[Recency]]&lt;=_xlfn.QUARTILE.INC(L:L,1),4, IF(Table1[[#This Row],[Recency]]&lt;=_xlfn.QUARTILE.INC(L:L,2), 3, IF(Table1[[#This Row],[Recency]]&lt;=_xlfn.QUARTILE.INC(L:L,3), 2, 1)))</f>
        <v>4</v>
      </c>
      <c r="P210" s="37">
        <f>IF(Table1[[#This Row],[Frequency]]&lt;=_xlfn.QUARTILE.INC(M:M,1), 1, IF(Table1[[#This Row],[Frequency]]&lt;=_xlfn.QUARTILE.INC(M:M,2), 2, IF(Table1[[#This Row],[Frequency]]&lt;=_xlfn.QUARTILE.INC(M:M,3), 3, 4)))</f>
        <v>1</v>
      </c>
      <c r="Q210" s="37">
        <f>IF(Table1[[#This Row],[Monetary]]&lt;=_xlfn.QUARTILE.INC(N:N,1),1,IF(Table1[[#This Row],[Monetary]]&lt;=_xlfn.QUARTILE.INC(N:N,2),2,IF(Table1[[#This Row],[Monetary]]&lt;=_xlfn.QUARTILE.INC(N:N,3),3,4)))</f>
        <v>3</v>
      </c>
      <c r="R210" s="42" t="str">
        <f>Table1[[#This Row],[R Score]]&amp;Table1[[#This Row],[F Score]]&amp;Table1[[#This Row],[M Score]]</f>
        <v>413</v>
      </c>
      <c r="S210" s="37">
        <f>Table1[[#This Row],[R Score]]+Table1[[#This Row],[F Score]]+Table1[[#This Row],[M Score]]</f>
        <v>8</v>
      </c>
      <c r="T210" s="37" t="str">
        <f>IF(Table1[[#This Row],[RFM Score]]=12,"Best customer",IF(Table1[[#This Row],[RFM Score]]&gt;=8,"Loyal customer",IF(Table1[[#This Row],[RFM Score]]&gt;=6,"At Risk",IF(Table1[[#This Row],[RFM Score]]&gt;=3,"Lost customer", "Others"))))</f>
        <v>Loyal customer</v>
      </c>
    </row>
    <row r="211" spans="2:20" x14ac:dyDescent="0.25">
      <c r="B211" s="1">
        <v>209</v>
      </c>
      <c r="C211" s="2">
        <v>45280</v>
      </c>
      <c r="D211" s="1" t="s">
        <v>222</v>
      </c>
      <c r="E211" s="1" t="s">
        <v>13</v>
      </c>
      <c r="F211" s="1">
        <v>30</v>
      </c>
      <c r="G211" s="1" t="s">
        <v>16</v>
      </c>
      <c r="H211" s="1">
        <v>4</v>
      </c>
      <c r="I211" s="11">
        <v>50</v>
      </c>
      <c r="J211" s="13">
        <v>200</v>
      </c>
      <c r="K211" s="34">
        <f t="shared" si="3"/>
        <v>45292</v>
      </c>
      <c r="L211" s="36">
        <f>Table1[[#This Row],[Latest Date]]-Table1[[#This Row],[Date]]</f>
        <v>12</v>
      </c>
      <c r="M211" s="36">
        <f>COUNT(Table1[[#This Row],[Date]])</f>
        <v>1</v>
      </c>
      <c r="N211" s="36">
        <f>SUM(Table1[[#This Row],[Total Amount]])</f>
        <v>200</v>
      </c>
      <c r="O211" s="36">
        <f>IF(Table1[[#This Row],[Recency]]&lt;=_xlfn.QUARTILE.INC(L:L,1),4, IF(Table1[[#This Row],[Recency]]&lt;=_xlfn.QUARTILE.INC(L:L,2), 3, IF(Table1[[#This Row],[Recency]]&lt;=_xlfn.QUARTILE.INC(L:L,3), 2, 1)))</f>
        <v>4</v>
      </c>
      <c r="P211" s="36">
        <f>IF(Table1[[#This Row],[Frequency]]&lt;=_xlfn.QUARTILE.INC(M:M,1), 1, IF(Table1[[#This Row],[Frequency]]&lt;=_xlfn.QUARTILE.INC(M:M,2), 2, IF(Table1[[#This Row],[Frequency]]&lt;=_xlfn.QUARTILE.INC(M:M,3), 3, 4)))</f>
        <v>1</v>
      </c>
      <c r="Q211" s="36">
        <f>IF(Table1[[#This Row],[Monetary]]&lt;=_xlfn.QUARTILE.INC(N:N,1),1,IF(Table1[[#This Row],[Monetary]]&lt;=_xlfn.QUARTILE.INC(N:N,2),2,IF(Table1[[#This Row],[Monetary]]&lt;=_xlfn.QUARTILE.INC(N:N,3),3,4)))</f>
        <v>3</v>
      </c>
      <c r="R211" s="41" t="str">
        <f>Table1[[#This Row],[R Score]]&amp;Table1[[#This Row],[F Score]]&amp;Table1[[#This Row],[M Score]]</f>
        <v>413</v>
      </c>
      <c r="S211" s="36">
        <f>Table1[[#This Row],[R Score]]+Table1[[#This Row],[F Score]]+Table1[[#This Row],[M Score]]</f>
        <v>8</v>
      </c>
      <c r="T211" s="36" t="str">
        <f>IF(Table1[[#This Row],[RFM Score]]=12,"Best customer",IF(Table1[[#This Row],[RFM Score]]&gt;=8,"Loyal customer",IF(Table1[[#This Row],[RFM Score]]&gt;=6,"At Risk",IF(Table1[[#This Row],[RFM Score]]&gt;=3,"Lost customer", "Others"))))</f>
        <v>Loyal customer</v>
      </c>
    </row>
    <row r="212" spans="2:20" x14ac:dyDescent="0.25">
      <c r="B212" s="4">
        <v>210</v>
      </c>
      <c r="C212" s="5">
        <v>45029</v>
      </c>
      <c r="D212" s="4" t="s">
        <v>223</v>
      </c>
      <c r="E212" s="4" t="s">
        <v>10</v>
      </c>
      <c r="F212" s="4">
        <v>37</v>
      </c>
      <c r="G212" s="4" t="s">
        <v>16</v>
      </c>
      <c r="H212" s="4">
        <v>4</v>
      </c>
      <c r="I212" s="12">
        <v>50</v>
      </c>
      <c r="J212" s="14">
        <v>200</v>
      </c>
      <c r="K212" s="35">
        <f t="shared" si="3"/>
        <v>45292</v>
      </c>
      <c r="L212" s="37">
        <f>Table1[[#This Row],[Latest Date]]-Table1[[#This Row],[Date]]</f>
        <v>263</v>
      </c>
      <c r="M212" s="37">
        <f>COUNT(Table1[[#This Row],[Date]])</f>
        <v>1</v>
      </c>
      <c r="N212" s="37">
        <f>SUM(Table1[[#This Row],[Total Amount]])</f>
        <v>200</v>
      </c>
      <c r="O212" s="37">
        <f>IF(Table1[[#This Row],[Recency]]&lt;=_xlfn.QUARTILE.INC(L:L,1),4, IF(Table1[[#This Row],[Recency]]&lt;=_xlfn.QUARTILE.INC(L:L,2), 3, IF(Table1[[#This Row],[Recency]]&lt;=_xlfn.QUARTILE.INC(L:L,3), 2, 1)))</f>
        <v>2</v>
      </c>
      <c r="P212" s="37">
        <f>IF(Table1[[#This Row],[Frequency]]&lt;=_xlfn.QUARTILE.INC(M:M,1), 1, IF(Table1[[#This Row],[Frequency]]&lt;=_xlfn.QUARTILE.INC(M:M,2), 2, IF(Table1[[#This Row],[Frequency]]&lt;=_xlfn.QUARTILE.INC(M:M,3), 3, 4)))</f>
        <v>1</v>
      </c>
      <c r="Q212" s="37">
        <f>IF(Table1[[#This Row],[Monetary]]&lt;=_xlfn.QUARTILE.INC(N:N,1),1,IF(Table1[[#This Row],[Monetary]]&lt;=_xlfn.QUARTILE.INC(N:N,2),2,IF(Table1[[#This Row],[Monetary]]&lt;=_xlfn.QUARTILE.INC(N:N,3),3,4)))</f>
        <v>3</v>
      </c>
      <c r="R212" s="42" t="str">
        <f>Table1[[#This Row],[R Score]]&amp;Table1[[#This Row],[F Score]]&amp;Table1[[#This Row],[M Score]]</f>
        <v>213</v>
      </c>
      <c r="S212" s="37">
        <f>Table1[[#This Row],[R Score]]+Table1[[#This Row],[F Score]]+Table1[[#This Row],[M Score]]</f>
        <v>6</v>
      </c>
      <c r="T212" s="37" t="str">
        <f>IF(Table1[[#This Row],[RFM Score]]=12,"Best customer",IF(Table1[[#This Row],[RFM Score]]&gt;=8,"Loyal customer",IF(Table1[[#This Row],[RFM Score]]&gt;=6,"At Risk",IF(Table1[[#This Row],[RFM Score]]&gt;=3,"Lost customer", "Others"))))</f>
        <v>At Risk</v>
      </c>
    </row>
    <row r="213" spans="2:20" x14ac:dyDescent="0.25">
      <c r="B213" s="1">
        <v>211</v>
      </c>
      <c r="C213" s="2">
        <v>45292</v>
      </c>
      <c r="D213" s="1" t="s">
        <v>224</v>
      </c>
      <c r="E213" s="1" t="s">
        <v>10</v>
      </c>
      <c r="F213" s="1">
        <v>42</v>
      </c>
      <c r="G213" s="1" t="s">
        <v>11</v>
      </c>
      <c r="H213" s="1">
        <v>3</v>
      </c>
      <c r="I213" s="11">
        <v>500</v>
      </c>
      <c r="J213" s="13">
        <v>1500</v>
      </c>
      <c r="K213" s="34">
        <f t="shared" si="3"/>
        <v>45292</v>
      </c>
      <c r="L213" s="36">
        <f>Table1[[#This Row],[Latest Date]]-Table1[[#This Row],[Date]]</f>
        <v>0</v>
      </c>
      <c r="M213" s="36">
        <f>COUNT(Table1[[#This Row],[Date]])</f>
        <v>1</v>
      </c>
      <c r="N213" s="36">
        <f>SUM(Table1[[#This Row],[Total Amount]])</f>
        <v>1500</v>
      </c>
      <c r="O213" s="36">
        <f>IF(Table1[[#This Row],[Recency]]&lt;=_xlfn.QUARTILE.INC(L:L,1),4, IF(Table1[[#This Row],[Recency]]&lt;=_xlfn.QUARTILE.INC(L:L,2), 3, IF(Table1[[#This Row],[Recency]]&lt;=_xlfn.QUARTILE.INC(L:L,3), 2, 1)))</f>
        <v>4</v>
      </c>
      <c r="P213" s="36">
        <f>IF(Table1[[#This Row],[Frequency]]&lt;=_xlfn.QUARTILE.INC(M:M,1), 1, IF(Table1[[#This Row],[Frequency]]&lt;=_xlfn.QUARTILE.INC(M:M,2), 2, IF(Table1[[#This Row],[Frequency]]&lt;=_xlfn.QUARTILE.INC(M:M,3), 3, 4)))</f>
        <v>1</v>
      </c>
      <c r="Q213" s="36">
        <f>IF(Table1[[#This Row],[Monetary]]&lt;=_xlfn.QUARTILE.INC(N:N,1),1,IF(Table1[[#This Row],[Monetary]]&lt;=_xlfn.QUARTILE.INC(N:N,2),2,IF(Table1[[#This Row],[Monetary]]&lt;=_xlfn.QUARTILE.INC(N:N,3),3,4)))</f>
        <v>4</v>
      </c>
      <c r="R213" s="41" t="str">
        <f>Table1[[#This Row],[R Score]]&amp;Table1[[#This Row],[F Score]]&amp;Table1[[#This Row],[M Score]]</f>
        <v>414</v>
      </c>
      <c r="S213" s="36">
        <f>Table1[[#This Row],[R Score]]+Table1[[#This Row],[F Score]]+Table1[[#This Row],[M Score]]</f>
        <v>9</v>
      </c>
      <c r="T213" s="36" t="str">
        <f>IF(Table1[[#This Row],[RFM Score]]=12,"Best customer",IF(Table1[[#This Row],[RFM Score]]&gt;=8,"Loyal customer",IF(Table1[[#This Row],[RFM Score]]&gt;=6,"At Risk",IF(Table1[[#This Row],[RFM Score]]&gt;=3,"Lost customer", "Others"))))</f>
        <v>Loyal customer</v>
      </c>
    </row>
    <row r="214" spans="2:20" x14ac:dyDescent="0.25">
      <c r="B214" s="4">
        <v>212</v>
      </c>
      <c r="C214" s="5">
        <v>45086</v>
      </c>
      <c r="D214" s="4" t="s">
        <v>225</v>
      </c>
      <c r="E214" s="4" t="s">
        <v>10</v>
      </c>
      <c r="F214" s="4">
        <v>21</v>
      </c>
      <c r="G214" s="4" t="s">
        <v>14</v>
      </c>
      <c r="H214" s="4">
        <v>3</v>
      </c>
      <c r="I214" s="12">
        <v>500</v>
      </c>
      <c r="J214" s="14">
        <v>1500</v>
      </c>
      <c r="K214" s="35">
        <f t="shared" si="3"/>
        <v>45292</v>
      </c>
      <c r="L214" s="37">
        <f>Table1[[#This Row],[Latest Date]]-Table1[[#This Row],[Date]]</f>
        <v>206</v>
      </c>
      <c r="M214" s="37">
        <f>COUNT(Table1[[#This Row],[Date]])</f>
        <v>1</v>
      </c>
      <c r="N214" s="37">
        <f>SUM(Table1[[#This Row],[Total Amount]])</f>
        <v>1500</v>
      </c>
      <c r="O214" s="37">
        <f>IF(Table1[[#This Row],[Recency]]&lt;=_xlfn.QUARTILE.INC(L:L,1),4, IF(Table1[[#This Row],[Recency]]&lt;=_xlfn.QUARTILE.INC(L:L,2), 3, IF(Table1[[#This Row],[Recency]]&lt;=_xlfn.QUARTILE.INC(L:L,3), 2, 1)))</f>
        <v>2</v>
      </c>
      <c r="P214" s="37">
        <f>IF(Table1[[#This Row],[Frequency]]&lt;=_xlfn.QUARTILE.INC(M:M,1), 1, IF(Table1[[#This Row],[Frequency]]&lt;=_xlfn.QUARTILE.INC(M:M,2), 2, IF(Table1[[#This Row],[Frequency]]&lt;=_xlfn.QUARTILE.INC(M:M,3), 3, 4)))</f>
        <v>1</v>
      </c>
      <c r="Q214" s="37">
        <f>IF(Table1[[#This Row],[Monetary]]&lt;=_xlfn.QUARTILE.INC(N:N,1),1,IF(Table1[[#This Row],[Monetary]]&lt;=_xlfn.QUARTILE.INC(N:N,2),2,IF(Table1[[#This Row],[Monetary]]&lt;=_xlfn.QUARTILE.INC(N:N,3),3,4)))</f>
        <v>4</v>
      </c>
      <c r="R214" s="42" t="str">
        <f>Table1[[#This Row],[R Score]]&amp;Table1[[#This Row],[F Score]]&amp;Table1[[#This Row],[M Score]]</f>
        <v>214</v>
      </c>
      <c r="S214" s="37">
        <f>Table1[[#This Row],[R Score]]+Table1[[#This Row],[F Score]]+Table1[[#This Row],[M Score]]</f>
        <v>7</v>
      </c>
      <c r="T214" s="37" t="str">
        <f>IF(Table1[[#This Row],[RFM Score]]=12,"Best customer",IF(Table1[[#This Row],[RFM Score]]&gt;=8,"Loyal customer",IF(Table1[[#This Row],[RFM Score]]&gt;=6,"At Risk",IF(Table1[[#This Row],[RFM Score]]&gt;=3,"Lost customer", "Others"))))</f>
        <v>At Risk</v>
      </c>
    </row>
    <row r="215" spans="2:20" x14ac:dyDescent="0.25">
      <c r="B215" s="1">
        <v>213</v>
      </c>
      <c r="C215" s="2">
        <v>45131</v>
      </c>
      <c r="D215" s="1" t="s">
        <v>226</v>
      </c>
      <c r="E215" s="1" t="s">
        <v>10</v>
      </c>
      <c r="F215" s="1">
        <v>27</v>
      </c>
      <c r="G215" s="1" t="s">
        <v>11</v>
      </c>
      <c r="H215" s="1">
        <v>3</v>
      </c>
      <c r="I215" s="11">
        <v>500</v>
      </c>
      <c r="J215" s="13">
        <v>1500</v>
      </c>
      <c r="K215" s="34">
        <f t="shared" si="3"/>
        <v>45292</v>
      </c>
      <c r="L215" s="36">
        <f>Table1[[#This Row],[Latest Date]]-Table1[[#This Row],[Date]]</f>
        <v>161</v>
      </c>
      <c r="M215" s="36">
        <f>COUNT(Table1[[#This Row],[Date]])</f>
        <v>1</v>
      </c>
      <c r="N215" s="36">
        <f>SUM(Table1[[#This Row],[Total Amount]])</f>
        <v>1500</v>
      </c>
      <c r="O215" s="36">
        <f>IF(Table1[[#This Row],[Recency]]&lt;=_xlfn.QUARTILE.INC(L:L,1),4, IF(Table1[[#This Row],[Recency]]&lt;=_xlfn.QUARTILE.INC(L:L,2), 3, IF(Table1[[#This Row],[Recency]]&lt;=_xlfn.QUARTILE.INC(L:L,3), 2, 1)))</f>
        <v>3</v>
      </c>
      <c r="P215" s="36">
        <f>IF(Table1[[#This Row],[Frequency]]&lt;=_xlfn.QUARTILE.INC(M:M,1), 1, IF(Table1[[#This Row],[Frequency]]&lt;=_xlfn.QUARTILE.INC(M:M,2), 2, IF(Table1[[#This Row],[Frequency]]&lt;=_xlfn.QUARTILE.INC(M:M,3), 3, 4)))</f>
        <v>1</v>
      </c>
      <c r="Q215" s="36">
        <f>IF(Table1[[#This Row],[Monetary]]&lt;=_xlfn.QUARTILE.INC(N:N,1),1,IF(Table1[[#This Row],[Monetary]]&lt;=_xlfn.QUARTILE.INC(N:N,2),2,IF(Table1[[#This Row],[Monetary]]&lt;=_xlfn.QUARTILE.INC(N:N,3),3,4)))</f>
        <v>4</v>
      </c>
      <c r="R215" s="41" t="str">
        <f>Table1[[#This Row],[R Score]]&amp;Table1[[#This Row],[F Score]]&amp;Table1[[#This Row],[M Score]]</f>
        <v>314</v>
      </c>
      <c r="S215" s="36">
        <f>Table1[[#This Row],[R Score]]+Table1[[#This Row],[F Score]]+Table1[[#This Row],[M Score]]</f>
        <v>8</v>
      </c>
      <c r="T215" s="36" t="str">
        <f>IF(Table1[[#This Row],[RFM Score]]=12,"Best customer",IF(Table1[[#This Row],[RFM Score]]&gt;=8,"Loyal customer",IF(Table1[[#This Row],[RFM Score]]&gt;=6,"At Risk",IF(Table1[[#This Row],[RFM Score]]&gt;=3,"Lost customer", "Others"))))</f>
        <v>Loyal customer</v>
      </c>
    </row>
    <row r="216" spans="2:20" x14ac:dyDescent="0.25">
      <c r="B216" s="4">
        <v>214</v>
      </c>
      <c r="C216" s="5">
        <v>45270</v>
      </c>
      <c r="D216" s="4" t="s">
        <v>227</v>
      </c>
      <c r="E216" s="4" t="s">
        <v>10</v>
      </c>
      <c r="F216" s="4">
        <v>20</v>
      </c>
      <c r="G216" s="4" t="s">
        <v>11</v>
      </c>
      <c r="H216" s="4">
        <v>2</v>
      </c>
      <c r="I216" s="12">
        <v>30</v>
      </c>
      <c r="J216" s="14">
        <v>60</v>
      </c>
      <c r="K216" s="35">
        <f t="shared" si="3"/>
        <v>45292</v>
      </c>
      <c r="L216" s="37">
        <f>Table1[[#This Row],[Latest Date]]-Table1[[#This Row],[Date]]</f>
        <v>22</v>
      </c>
      <c r="M216" s="37">
        <f>COUNT(Table1[[#This Row],[Date]])</f>
        <v>1</v>
      </c>
      <c r="N216" s="37">
        <f>SUM(Table1[[#This Row],[Total Amount]])</f>
        <v>60</v>
      </c>
      <c r="O216" s="37">
        <f>IF(Table1[[#This Row],[Recency]]&lt;=_xlfn.QUARTILE.INC(L:L,1),4, IF(Table1[[#This Row],[Recency]]&lt;=_xlfn.QUARTILE.INC(L:L,2), 3, IF(Table1[[#This Row],[Recency]]&lt;=_xlfn.QUARTILE.INC(L:L,3), 2, 1)))</f>
        <v>4</v>
      </c>
      <c r="P216" s="37">
        <f>IF(Table1[[#This Row],[Frequency]]&lt;=_xlfn.QUARTILE.INC(M:M,1), 1, IF(Table1[[#This Row],[Frequency]]&lt;=_xlfn.QUARTILE.INC(M:M,2), 2, IF(Table1[[#This Row],[Frequency]]&lt;=_xlfn.QUARTILE.INC(M:M,3), 3, 4)))</f>
        <v>1</v>
      </c>
      <c r="Q216" s="37">
        <f>IF(Table1[[#This Row],[Monetary]]&lt;=_xlfn.QUARTILE.INC(N:N,1),1,IF(Table1[[#This Row],[Monetary]]&lt;=_xlfn.QUARTILE.INC(N:N,2),2,IF(Table1[[#This Row],[Monetary]]&lt;=_xlfn.QUARTILE.INC(N:N,3),3,4)))</f>
        <v>1</v>
      </c>
      <c r="R216" s="42" t="str">
        <f>Table1[[#This Row],[R Score]]&amp;Table1[[#This Row],[F Score]]&amp;Table1[[#This Row],[M Score]]</f>
        <v>411</v>
      </c>
      <c r="S216" s="37">
        <f>Table1[[#This Row],[R Score]]+Table1[[#This Row],[F Score]]+Table1[[#This Row],[M Score]]</f>
        <v>6</v>
      </c>
      <c r="T216" s="37" t="str">
        <f>IF(Table1[[#This Row],[RFM Score]]=12,"Best customer",IF(Table1[[#This Row],[RFM Score]]&gt;=8,"Loyal customer",IF(Table1[[#This Row],[RFM Score]]&gt;=6,"At Risk",IF(Table1[[#This Row],[RFM Score]]&gt;=3,"Lost customer", "Others"))))</f>
        <v>At Risk</v>
      </c>
    </row>
    <row r="217" spans="2:20" x14ac:dyDescent="0.25">
      <c r="B217" s="1">
        <v>215</v>
      </c>
      <c r="C217" s="2">
        <v>45259</v>
      </c>
      <c r="D217" s="1" t="s">
        <v>228</v>
      </c>
      <c r="E217" s="1" t="s">
        <v>10</v>
      </c>
      <c r="F217" s="1">
        <v>58</v>
      </c>
      <c r="G217" s="1" t="s">
        <v>14</v>
      </c>
      <c r="H217" s="1">
        <v>3</v>
      </c>
      <c r="I217" s="11">
        <v>500</v>
      </c>
      <c r="J217" s="13">
        <v>1500</v>
      </c>
      <c r="K217" s="34">
        <f t="shared" si="3"/>
        <v>45292</v>
      </c>
      <c r="L217" s="36">
        <f>Table1[[#This Row],[Latest Date]]-Table1[[#This Row],[Date]]</f>
        <v>33</v>
      </c>
      <c r="M217" s="36">
        <f>COUNT(Table1[[#This Row],[Date]])</f>
        <v>1</v>
      </c>
      <c r="N217" s="36">
        <f>SUM(Table1[[#This Row],[Total Amount]])</f>
        <v>1500</v>
      </c>
      <c r="O217" s="36">
        <f>IF(Table1[[#This Row],[Recency]]&lt;=_xlfn.QUARTILE.INC(L:L,1),4, IF(Table1[[#This Row],[Recency]]&lt;=_xlfn.QUARTILE.INC(L:L,2), 3, IF(Table1[[#This Row],[Recency]]&lt;=_xlfn.QUARTILE.INC(L:L,3), 2, 1)))</f>
        <v>4</v>
      </c>
      <c r="P217" s="36">
        <f>IF(Table1[[#This Row],[Frequency]]&lt;=_xlfn.QUARTILE.INC(M:M,1), 1, IF(Table1[[#This Row],[Frequency]]&lt;=_xlfn.QUARTILE.INC(M:M,2), 2, IF(Table1[[#This Row],[Frequency]]&lt;=_xlfn.QUARTILE.INC(M:M,3), 3, 4)))</f>
        <v>1</v>
      </c>
      <c r="Q217" s="36">
        <f>IF(Table1[[#This Row],[Monetary]]&lt;=_xlfn.QUARTILE.INC(N:N,1),1,IF(Table1[[#This Row],[Monetary]]&lt;=_xlfn.QUARTILE.INC(N:N,2),2,IF(Table1[[#This Row],[Monetary]]&lt;=_xlfn.QUARTILE.INC(N:N,3),3,4)))</f>
        <v>4</v>
      </c>
      <c r="R217" s="41" t="str">
        <f>Table1[[#This Row],[R Score]]&amp;Table1[[#This Row],[F Score]]&amp;Table1[[#This Row],[M Score]]</f>
        <v>414</v>
      </c>
      <c r="S217" s="36">
        <f>Table1[[#This Row],[R Score]]+Table1[[#This Row],[F Score]]+Table1[[#This Row],[M Score]]</f>
        <v>9</v>
      </c>
      <c r="T217" s="36" t="str">
        <f>IF(Table1[[#This Row],[RFM Score]]=12,"Best customer",IF(Table1[[#This Row],[RFM Score]]&gt;=8,"Loyal customer",IF(Table1[[#This Row],[RFM Score]]&gt;=6,"At Risk",IF(Table1[[#This Row],[RFM Score]]&gt;=3,"Lost customer", "Others"))))</f>
        <v>Loyal customer</v>
      </c>
    </row>
    <row r="218" spans="2:20" x14ac:dyDescent="0.25">
      <c r="B218" s="4">
        <v>216</v>
      </c>
      <c r="C218" s="5">
        <v>45118</v>
      </c>
      <c r="D218" s="4" t="s">
        <v>229</v>
      </c>
      <c r="E218" s="4" t="s">
        <v>10</v>
      </c>
      <c r="F218" s="4">
        <v>62</v>
      </c>
      <c r="G218" s="4" t="s">
        <v>16</v>
      </c>
      <c r="H218" s="4">
        <v>2</v>
      </c>
      <c r="I218" s="12">
        <v>50</v>
      </c>
      <c r="J218" s="14">
        <v>100</v>
      </c>
      <c r="K218" s="35">
        <f t="shared" si="3"/>
        <v>45292</v>
      </c>
      <c r="L218" s="37">
        <f>Table1[[#This Row],[Latest Date]]-Table1[[#This Row],[Date]]</f>
        <v>174</v>
      </c>
      <c r="M218" s="37">
        <f>COUNT(Table1[[#This Row],[Date]])</f>
        <v>1</v>
      </c>
      <c r="N218" s="37">
        <f>SUM(Table1[[#This Row],[Total Amount]])</f>
        <v>100</v>
      </c>
      <c r="O218" s="37">
        <f>IF(Table1[[#This Row],[Recency]]&lt;=_xlfn.QUARTILE.INC(L:L,1),4, IF(Table1[[#This Row],[Recency]]&lt;=_xlfn.QUARTILE.INC(L:L,2), 3, IF(Table1[[#This Row],[Recency]]&lt;=_xlfn.QUARTILE.INC(L:L,3), 2, 1)))</f>
        <v>3</v>
      </c>
      <c r="P218" s="37">
        <f>IF(Table1[[#This Row],[Frequency]]&lt;=_xlfn.QUARTILE.INC(M:M,1), 1, IF(Table1[[#This Row],[Frequency]]&lt;=_xlfn.QUARTILE.INC(M:M,2), 2, IF(Table1[[#This Row],[Frequency]]&lt;=_xlfn.QUARTILE.INC(M:M,3), 3, 4)))</f>
        <v>1</v>
      </c>
      <c r="Q218" s="37">
        <f>IF(Table1[[#This Row],[Monetary]]&lt;=_xlfn.QUARTILE.INC(N:N,1),1,IF(Table1[[#This Row],[Monetary]]&lt;=_xlfn.QUARTILE.INC(N:N,2),2,IF(Table1[[#This Row],[Monetary]]&lt;=_xlfn.QUARTILE.INC(N:N,3),3,4)))</f>
        <v>2</v>
      </c>
      <c r="R218" s="42" t="str">
        <f>Table1[[#This Row],[R Score]]&amp;Table1[[#This Row],[F Score]]&amp;Table1[[#This Row],[M Score]]</f>
        <v>312</v>
      </c>
      <c r="S218" s="37">
        <f>Table1[[#This Row],[R Score]]+Table1[[#This Row],[F Score]]+Table1[[#This Row],[M Score]]</f>
        <v>6</v>
      </c>
      <c r="T218" s="37" t="str">
        <f>IF(Table1[[#This Row],[RFM Score]]=12,"Best customer",IF(Table1[[#This Row],[RFM Score]]&gt;=8,"Loyal customer",IF(Table1[[#This Row],[RFM Score]]&gt;=6,"At Risk",IF(Table1[[#This Row],[RFM Score]]&gt;=3,"Lost customer", "Others"))))</f>
        <v>At Risk</v>
      </c>
    </row>
    <row r="219" spans="2:20" x14ac:dyDescent="0.25">
      <c r="B219" s="1">
        <v>217</v>
      </c>
      <c r="C219" s="2">
        <v>45151</v>
      </c>
      <c r="D219" s="1" t="s">
        <v>230</v>
      </c>
      <c r="E219" s="1" t="s">
        <v>13</v>
      </c>
      <c r="F219" s="1">
        <v>35</v>
      </c>
      <c r="G219" s="1" t="s">
        <v>16</v>
      </c>
      <c r="H219" s="1">
        <v>4</v>
      </c>
      <c r="I219" s="11">
        <v>50</v>
      </c>
      <c r="J219" s="13">
        <v>200</v>
      </c>
      <c r="K219" s="34">
        <f t="shared" si="3"/>
        <v>45292</v>
      </c>
      <c r="L219" s="36">
        <f>Table1[[#This Row],[Latest Date]]-Table1[[#This Row],[Date]]</f>
        <v>141</v>
      </c>
      <c r="M219" s="36">
        <f>COUNT(Table1[[#This Row],[Date]])</f>
        <v>1</v>
      </c>
      <c r="N219" s="36">
        <f>SUM(Table1[[#This Row],[Total Amount]])</f>
        <v>200</v>
      </c>
      <c r="O219" s="36">
        <f>IF(Table1[[#This Row],[Recency]]&lt;=_xlfn.QUARTILE.INC(L:L,1),4, IF(Table1[[#This Row],[Recency]]&lt;=_xlfn.QUARTILE.INC(L:L,2), 3, IF(Table1[[#This Row],[Recency]]&lt;=_xlfn.QUARTILE.INC(L:L,3), 2, 1)))</f>
        <v>3</v>
      </c>
      <c r="P219" s="36">
        <f>IF(Table1[[#This Row],[Frequency]]&lt;=_xlfn.QUARTILE.INC(M:M,1), 1, IF(Table1[[#This Row],[Frequency]]&lt;=_xlfn.QUARTILE.INC(M:M,2), 2, IF(Table1[[#This Row],[Frequency]]&lt;=_xlfn.QUARTILE.INC(M:M,3), 3, 4)))</f>
        <v>1</v>
      </c>
      <c r="Q219" s="36">
        <f>IF(Table1[[#This Row],[Monetary]]&lt;=_xlfn.QUARTILE.INC(N:N,1),1,IF(Table1[[#This Row],[Monetary]]&lt;=_xlfn.QUARTILE.INC(N:N,2),2,IF(Table1[[#This Row],[Monetary]]&lt;=_xlfn.QUARTILE.INC(N:N,3),3,4)))</f>
        <v>3</v>
      </c>
      <c r="R219" s="41" t="str">
        <f>Table1[[#This Row],[R Score]]&amp;Table1[[#This Row],[F Score]]&amp;Table1[[#This Row],[M Score]]</f>
        <v>313</v>
      </c>
      <c r="S219" s="36">
        <f>Table1[[#This Row],[R Score]]+Table1[[#This Row],[F Score]]+Table1[[#This Row],[M Score]]</f>
        <v>7</v>
      </c>
      <c r="T219" s="36" t="str">
        <f>IF(Table1[[#This Row],[RFM Score]]=12,"Best customer",IF(Table1[[#This Row],[RFM Score]]&gt;=8,"Loyal customer",IF(Table1[[#This Row],[RFM Score]]&gt;=6,"At Risk",IF(Table1[[#This Row],[RFM Score]]&gt;=3,"Lost customer", "Others"))))</f>
        <v>At Risk</v>
      </c>
    </row>
    <row r="220" spans="2:20" x14ac:dyDescent="0.25">
      <c r="B220" s="4">
        <v>218</v>
      </c>
      <c r="C220" s="5">
        <v>45191</v>
      </c>
      <c r="D220" s="4" t="s">
        <v>231</v>
      </c>
      <c r="E220" s="4" t="s">
        <v>10</v>
      </c>
      <c r="F220" s="4">
        <v>64</v>
      </c>
      <c r="G220" s="4" t="s">
        <v>11</v>
      </c>
      <c r="H220" s="4">
        <v>3</v>
      </c>
      <c r="I220" s="12">
        <v>30</v>
      </c>
      <c r="J220" s="14">
        <v>90</v>
      </c>
      <c r="K220" s="35">
        <f t="shared" si="3"/>
        <v>45292</v>
      </c>
      <c r="L220" s="37">
        <f>Table1[[#This Row],[Latest Date]]-Table1[[#This Row],[Date]]</f>
        <v>101</v>
      </c>
      <c r="M220" s="37">
        <f>COUNT(Table1[[#This Row],[Date]])</f>
        <v>1</v>
      </c>
      <c r="N220" s="37">
        <f>SUM(Table1[[#This Row],[Total Amount]])</f>
        <v>90</v>
      </c>
      <c r="O220" s="37">
        <f>IF(Table1[[#This Row],[Recency]]&lt;=_xlfn.QUARTILE.INC(L:L,1),4, IF(Table1[[#This Row],[Recency]]&lt;=_xlfn.QUARTILE.INC(L:L,2), 3, IF(Table1[[#This Row],[Recency]]&lt;=_xlfn.QUARTILE.INC(L:L,3), 2, 1)))</f>
        <v>3</v>
      </c>
      <c r="P220" s="37">
        <f>IF(Table1[[#This Row],[Frequency]]&lt;=_xlfn.QUARTILE.INC(M:M,1), 1, IF(Table1[[#This Row],[Frequency]]&lt;=_xlfn.QUARTILE.INC(M:M,2), 2, IF(Table1[[#This Row],[Frequency]]&lt;=_xlfn.QUARTILE.INC(M:M,3), 3, 4)))</f>
        <v>1</v>
      </c>
      <c r="Q220" s="37">
        <f>IF(Table1[[#This Row],[Monetary]]&lt;=_xlfn.QUARTILE.INC(N:N,1),1,IF(Table1[[#This Row],[Monetary]]&lt;=_xlfn.QUARTILE.INC(N:N,2),2,IF(Table1[[#This Row],[Monetary]]&lt;=_xlfn.QUARTILE.INC(N:N,3),3,4)))</f>
        <v>2</v>
      </c>
      <c r="R220" s="42" t="str">
        <f>Table1[[#This Row],[R Score]]&amp;Table1[[#This Row],[F Score]]&amp;Table1[[#This Row],[M Score]]</f>
        <v>312</v>
      </c>
      <c r="S220" s="37">
        <f>Table1[[#This Row],[R Score]]+Table1[[#This Row],[F Score]]+Table1[[#This Row],[M Score]]</f>
        <v>6</v>
      </c>
      <c r="T220" s="37" t="str">
        <f>IF(Table1[[#This Row],[RFM Score]]=12,"Best customer",IF(Table1[[#This Row],[RFM Score]]&gt;=8,"Loyal customer",IF(Table1[[#This Row],[RFM Score]]&gt;=6,"At Risk",IF(Table1[[#This Row],[RFM Score]]&gt;=3,"Lost customer", "Others"))))</f>
        <v>At Risk</v>
      </c>
    </row>
    <row r="221" spans="2:20" x14ac:dyDescent="0.25">
      <c r="B221" s="1">
        <v>219</v>
      </c>
      <c r="C221" s="2">
        <v>45158</v>
      </c>
      <c r="D221" s="1" t="s">
        <v>232</v>
      </c>
      <c r="E221" s="1" t="s">
        <v>13</v>
      </c>
      <c r="F221" s="1">
        <v>53</v>
      </c>
      <c r="G221" s="1" t="s">
        <v>16</v>
      </c>
      <c r="H221" s="1">
        <v>3</v>
      </c>
      <c r="I221" s="11">
        <v>30</v>
      </c>
      <c r="J221" s="13">
        <v>90</v>
      </c>
      <c r="K221" s="34">
        <f t="shared" si="3"/>
        <v>45292</v>
      </c>
      <c r="L221" s="36">
        <f>Table1[[#This Row],[Latest Date]]-Table1[[#This Row],[Date]]</f>
        <v>134</v>
      </c>
      <c r="M221" s="36">
        <f>COUNT(Table1[[#This Row],[Date]])</f>
        <v>1</v>
      </c>
      <c r="N221" s="36">
        <f>SUM(Table1[[#This Row],[Total Amount]])</f>
        <v>90</v>
      </c>
      <c r="O221" s="36">
        <f>IF(Table1[[#This Row],[Recency]]&lt;=_xlfn.QUARTILE.INC(L:L,1),4, IF(Table1[[#This Row],[Recency]]&lt;=_xlfn.QUARTILE.INC(L:L,2), 3, IF(Table1[[#This Row],[Recency]]&lt;=_xlfn.QUARTILE.INC(L:L,3), 2, 1)))</f>
        <v>3</v>
      </c>
      <c r="P221" s="36">
        <f>IF(Table1[[#This Row],[Frequency]]&lt;=_xlfn.QUARTILE.INC(M:M,1), 1, IF(Table1[[#This Row],[Frequency]]&lt;=_xlfn.QUARTILE.INC(M:M,2), 2, IF(Table1[[#This Row],[Frequency]]&lt;=_xlfn.QUARTILE.INC(M:M,3), 3, 4)))</f>
        <v>1</v>
      </c>
      <c r="Q221" s="36">
        <f>IF(Table1[[#This Row],[Monetary]]&lt;=_xlfn.QUARTILE.INC(N:N,1),1,IF(Table1[[#This Row],[Monetary]]&lt;=_xlfn.QUARTILE.INC(N:N,2),2,IF(Table1[[#This Row],[Monetary]]&lt;=_xlfn.QUARTILE.INC(N:N,3),3,4)))</f>
        <v>2</v>
      </c>
      <c r="R221" s="41" t="str">
        <f>Table1[[#This Row],[R Score]]&amp;Table1[[#This Row],[F Score]]&amp;Table1[[#This Row],[M Score]]</f>
        <v>312</v>
      </c>
      <c r="S221" s="36">
        <f>Table1[[#This Row],[R Score]]+Table1[[#This Row],[F Score]]+Table1[[#This Row],[M Score]]</f>
        <v>6</v>
      </c>
      <c r="T221" s="36" t="str">
        <f>IF(Table1[[#This Row],[RFM Score]]=12,"Best customer",IF(Table1[[#This Row],[RFM Score]]&gt;=8,"Loyal customer",IF(Table1[[#This Row],[RFM Score]]&gt;=6,"At Risk",IF(Table1[[#This Row],[RFM Score]]&gt;=3,"Lost customer", "Others"))))</f>
        <v>At Risk</v>
      </c>
    </row>
    <row r="222" spans="2:20" x14ac:dyDescent="0.25">
      <c r="B222" s="4">
        <v>220</v>
      </c>
      <c r="C222" s="5">
        <v>44988</v>
      </c>
      <c r="D222" s="4" t="s">
        <v>233</v>
      </c>
      <c r="E222" s="4" t="s">
        <v>10</v>
      </c>
      <c r="F222" s="4">
        <v>64</v>
      </c>
      <c r="G222" s="4" t="s">
        <v>11</v>
      </c>
      <c r="H222" s="4">
        <v>1</v>
      </c>
      <c r="I222" s="12">
        <v>500</v>
      </c>
      <c r="J222" s="14">
        <v>500</v>
      </c>
      <c r="K222" s="35">
        <f t="shared" si="3"/>
        <v>45292</v>
      </c>
      <c r="L222" s="37">
        <f>Table1[[#This Row],[Latest Date]]-Table1[[#This Row],[Date]]</f>
        <v>304</v>
      </c>
      <c r="M222" s="37">
        <f>COUNT(Table1[[#This Row],[Date]])</f>
        <v>1</v>
      </c>
      <c r="N222" s="37">
        <f>SUM(Table1[[#This Row],[Total Amount]])</f>
        <v>500</v>
      </c>
      <c r="O222" s="37">
        <f>IF(Table1[[#This Row],[Recency]]&lt;=_xlfn.QUARTILE.INC(L:L,1),4, IF(Table1[[#This Row],[Recency]]&lt;=_xlfn.QUARTILE.INC(L:L,2), 3, IF(Table1[[#This Row],[Recency]]&lt;=_xlfn.QUARTILE.INC(L:L,3), 2, 1)))</f>
        <v>1</v>
      </c>
      <c r="P222" s="37">
        <f>IF(Table1[[#This Row],[Frequency]]&lt;=_xlfn.QUARTILE.INC(M:M,1), 1, IF(Table1[[#This Row],[Frequency]]&lt;=_xlfn.QUARTILE.INC(M:M,2), 2, IF(Table1[[#This Row],[Frequency]]&lt;=_xlfn.QUARTILE.INC(M:M,3), 3, 4)))</f>
        <v>1</v>
      </c>
      <c r="Q222" s="37">
        <f>IF(Table1[[#This Row],[Monetary]]&lt;=_xlfn.QUARTILE.INC(N:N,1),1,IF(Table1[[#This Row],[Monetary]]&lt;=_xlfn.QUARTILE.INC(N:N,2),2,IF(Table1[[#This Row],[Monetary]]&lt;=_xlfn.QUARTILE.INC(N:N,3),3,4)))</f>
        <v>3</v>
      </c>
      <c r="R222" s="42" t="str">
        <f>Table1[[#This Row],[R Score]]&amp;Table1[[#This Row],[F Score]]&amp;Table1[[#This Row],[M Score]]</f>
        <v>113</v>
      </c>
      <c r="S222" s="37">
        <f>Table1[[#This Row],[R Score]]+Table1[[#This Row],[F Score]]+Table1[[#This Row],[M Score]]</f>
        <v>5</v>
      </c>
      <c r="T222" s="37" t="str">
        <f>IF(Table1[[#This Row],[RFM Score]]=12,"Best customer",IF(Table1[[#This Row],[RFM Score]]&gt;=8,"Loyal customer",IF(Table1[[#This Row],[RFM Score]]&gt;=6,"At Risk",IF(Table1[[#This Row],[RFM Score]]&gt;=3,"Lost customer", "Others"))))</f>
        <v>Lost customer</v>
      </c>
    </row>
    <row r="223" spans="2:20" x14ac:dyDescent="0.25">
      <c r="B223" s="1">
        <v>221</v>
      </c>
      <c r="C223" s="2">
        <v>45053</v>
      </c>
      <c r="D223" s="1" t="s">
        <v>234</v>
      </c>
      <c r="E223" s="1" t="s">
        <v>10</v>
      </c>
      <c r="F223" s="1">
        <v>39</v>
      </c>
      <c r="G223" s="1" t="s">
        <v>11</v>
      </c>
      <c r="H223" s="1">
        <v>2</v>
      </c>
      <c r="I223" s="11">
        <v>300</v>
      </c>
      <c r="J223" s="13">
        <v>600</v>
      </c>
      <c r="K223" s="34">
        <f t="shared" si="3"/>
        <v>45292</v>
      </c>
      <c r="L223" s="36">
        <f>Table1[[#This Row],[Latest Date]]-Table1[[#This Row],[Date]]</f>
        <v>239</v>
      </c>
      <c r="M223" s="36">
        <f>COUNT(Table1[[#This Row],[Date]])</f>
        <v>1</v>
      </c>
      <c r="N223" s="36">
        <f>SUM(Table1[[#This Row],[Total Amount]])</f>
        <v>600</v>
      </c>
      <c r="O223" s="36">
        <f>IF(Table1[[#This Row],[Recency]]&lt;=_xlfn.QUARTILE.INC(L:L,1),4, IF(Table1[[#This Row],[Recency]]&lt;=_xlfn.QUARTILE.INC(L:L,2), 3, IF(Table1[[#This Row],[Recency]]&lt;=_xlfn.QUARTILE.INC(L:L,3), 2, 1)))</f>
        <v>2</v>
      </c>
      <c r="P223" s="36">
        <f>IF(Table1[[#This Row],[Frequency]]&lt;=_xlfn.QUARTILE.INC(M:M,1), 1, IF(Table1[[#This Row],[Frequency]]&lt;=_xlfn.QUARTILE.INC(M:M,2), 2, IF(Table1[[#This Row],[Frequency]]&lt;=_xlfn.QUARTILE.INC(M:M,3), 3, 4)))</f>
        <v>1</v>
      </c>
      <c r="Q223" s="36">
        <f>IF(Table1[[#This Row],[Monetary]]&lt;=_xlfn.QUARTILE.INC(N:N,1),1,IF(Table1[[#This Row],[Monetary]]&lt;=_xlfn.QUARTILE.INC(N:N,2),2,IF(Table1[[#This Row],[Monetary]]&lt;=_xlfn.QUARTILE.INC(N:N,3),3,4)))</f>
        <v>3</v>
      </c>
      <c r="R223" s="41" t="str">
        <f>Table1[[#This Row],[R Score]]&amp;Table1[[#This Row],[F Score]]&amp;Table1[[#This Row],[M Score]]</f>
        <v>213</v>
      </c>
      <c r="S223" s="36">
        <f>Table1[[#This Row],[R Score]]+Table1[[#This Row],[F Score]]+Table1[[#This Row],[M Score]]</f>
        <v>6</v>
      </c>
      <c r="T223" s="36" t="str">
        <f>IF(Table1[[#This Row],[RFM Score]]=12,"Best customer",IF(Table1[[#This Row],[RFM Score]]&gt;=8,"Loyal customer",IF(Table1[[#This Row],[RFM Score]]&gt;=6,"At Risk",IF(Table1[[#This Row],[RFM Score]]&gt;=3,"Lost customer", "Others"))))</f>
        <v>At Risk</v>
      </c>
    </row>
    <row r="224" spans="2:20" x14ac:dyDescent="0.25">
      <c r="B224" s="4">
        <v>222</v>
      </c>
      <c r="C224" s="5">
        <v>45042</v>
      </c>
      <c r="D224" s="4" t="s">
        <v>235</v>
      </c>
      <c r="E224" s="4" t="s">
        <v>10</v>
      </c>
      <c r="F224" s="4">
        <v>51</v>
      </c>
      <c r="G224" s="4" t="s">
        <v>14</v>
      </c>
      <c r="H224" s="4">
        <v>4</v>
      </c>
      <c r="I224" s="12">
        <v>30</v>
      </c>
      <c r="J224" s="14">
        <v>120</v>
      </c>
      <c r="K224" s="35">
        <f t="shared" si="3"/>
        <v>45292</v>
      </c>
      <c r="L224" s="37">
        <f>Table1[[#This Row],[Latest Date]]-Table1[[#This Row],[Date]]</f>
        <v>250</v>
      </c>
      <c r="M224" s="37">
        <f>COUNT(Table1[[#This Row],[Date]])</f>
        <v>1</v>
      </c>
      <c r="N224" s="37">
        <f>SUM(Table1[[#This Row],[Total Amount]])</f>
        <v>120</v>
      </c>
      <c r="O224" s="37">
        <f>IF(Table1[[#This Row],[Recency]]&lt;=_xlfn.QUARTILE.INC(L:L,1),4, IF(Table1[[#This Row],[Recency]]&lt;=_xlfn.QUARTILE.INC(L:L,2), 3, IF(Table1[[#This Row],[Recency]]&lt;=_xlfn.QUARTILE.INC(L:L,3), 2, 1)))</f>
        <v>2</v>
      </c>
      <c r="P224" s="37">
        <f>IF(Table1[[#This Row],[Frequency]]&lt;=_xlfn.QUARTILE.INC(M:M,1), 1, IF(Table1[[#This Row],[Frequency]]&lt;=_xlfn.QUARTILE.INC(M:M,2), 2, IF(Table1[[#This Row],[Frequency]]&lt;=_xlfn.QUARTILE.INC(M:M,3), 3, 4)))</f>
        <v>1</v>
      </c>
      <c r="Q224" s="37">
        <f>IF(Table1[[#This Row],[Monetary]]&lt;=_xlfn.QUARTILE.INC(N:N,1),1,IF(Table1[[#This Row],[Monetary]]&lt;=_xlfn.QUARTILE.INC(N:N,2),2,IF(Table1[[#This Row],[Monetary]]&lt;=_xlfn.QUARTILE.INC(N:N,3),3,4)))</f>
        <v>2</v>
      </c>
      <c r="R224" s="42" t="str">
        <f>Table1[[#This Row],[R Score]]&amp;Table1[[#This Row],[F Score]]&amp;Table1[[#This Row],[M Score]]</f>
        <v>212</v>
      </c>
      <c r="S224" s="37">
        <f>Table1[[#This Row],[R Score]]+Table1[[#This Row],[F Score]]+Table1[[#This Row],[M Score]]</f>
        <v>5</v>
      </c>
      <c r="T224" s="37" t="str">
        <f>IF(Table1[[#This Row],[RFM Score]]=12,"Best customer",IF(Table1[[#This Row],[RFM Score]]&gt;=8,"Loyal customer",IF(Table1[[#This Row],[RFM Score]]&gt;=6,"At Risk",IF(Table1[[#This Row],[RFM Score]]&gt;=3,"Lost customer", "Others"))))</f>
        <v>Lost customer</v>
      </c>
    </row>
    <row r="225" spans="2:20" x14ac:dyDescent="0.25">
      <c r="B225" s="1">
        <v>223</v>
      </c>
      <c r="C225" s="2">
        <v>44959</v>
      </c>
      <c r="D225" s="1" t="s">
        <v>236</v>
      </c>
      <c r="E225" s="1" t="s">
        <v>13</v>
      </c>
      <c r="F225" s="1">
        <v>64</v>
      </c>
      <c r="G225" s="1" t="s">
        <v>14</v>
      </c>
      <c r="H225" s="1">
        <v>1</v>
      </c>
      <c r="I225" s="11">
        <v>25</v>
      </c>
      <c r="J225" s="13">
        <v>25</v>
      </c>
      <c r="K225" s="34">
        <f t="shared" si="3"/>
        <v>45292</v>
      </c>
      <c r="L225" s="36">
        <f>Table1[[#This Row],[Latest Date]]-Table1[[#This Row],[Date]]</f>
        <v>333</v>
      </c>
      <c r="M225" s="36">
        <f>COUNT(Table1[[#This Row],[Date]])</f>
        <v>1</v>
      </c>
      <c r="N225" s="36">
        <f>SUM(Table1[[#This Row],[Total Amount]])</f>
        <v>25</v>
      </c>
      <c r="O225" s="36">
        <f>IF(Table1[[#This Row],[Recency]]&lt;=_xlfn.QUARTILE.INC(L:L,1),4, IF(Table1[[#This Row],[Recency]]&lt;=_xlfn.QUARTILE.INC(L:L,2), 3, IF(Table1[[#This Row],[Recency]]&lt;=_xlfn.QUARTILE.INC(L:L,3), 2, 1)))</f>
        <v>1</v>
      </c>
      <c r="P225" s="36">
        <f>IF(Table1[[#This Row],[Frequency]]&lt;=_xlfn.QUARTILE.INC(M:M,1), 1, IF(Table1[[#This Row],[Frequency]]&lt;=_xlfn.QUARTILE.INC(M:M,2), 2, IF(Table1[[#This Row],[Frequency]]&lt;=_xlfn.QUARTILE.INC(M:M,3), 3, 4)))</f>
        <v>1</v>
      </c>
      <c r="Q225" s="36">
        <f>IF(Table1[[#This Row],[Monetary]]&lt;=_xlfn.QUARTILE.INC(N:N,1),1,IF(Table1[[#This Row],[Monetary]]&lt;=_xlfn.QUARTILE.INC(N:N,2),2,IF(Table1[[#This Row],[Monetary]]&lt;=_xlfn.QUARTILE.INC(N:N,3),3,4)))</f>
        <v>1</v>
      </c>
      <c r="R225" s="41" t="str">
        <f>Table1[[#This Row],[R Score]]&amp;Table1[[#This Row],[F Score]]&amp;Table1[[#This Row],[M Score]]</f>
        <v>111</v>
      </c>
      <c r="S225" s="36">
        <f>Table1[[#This Row],[R Score]]+Table1[[#This Row],[F Score]]+Table1[[#This Row],[M Score]]</f>
        <v>3</v>
      </c>
      <c r="T225" s="36" t="str">
        <f>IF(Table1[[#This Row],[RFM Score]]=12,"Best customer",IF(Table1[[#This Row],[RFM Score]]&gt;=8,"Loyal customer",IF(Table1[[#This Row],[RFM Score]]&gt;=6,"At Risk",IF(Table1[[#This Row],[RFM Score]]&gt;=3,"Lost customer", "Others"))))</f>
        <v>Lost customer</v>
      </c>
    </row>
    <row r="226" spans="2:20" x14ac:dyDescent="0.25">
      <c r="B226" s="4">
        <v>224</v>
      </c>
      <c r="C226" s="5">
        <v>45100</v>
      </c>
      <c r="D226" s="4" t="s">
        <v>237</v>
      </c>
      <c r="E226" s="4" t="s">
        <v>13</v>
      </c>
      <c r="F226" s="4">
        <v>25</v>
      </c>
      <c r="G226" s="4" t="s">
        <v>14</v>
      </c>
      <c r="H226" s="4">
        <v>1</v>
      </c>
      <c r="I226" s="12">
        <v>50</v>
      </c>
      <c r="J226" s="14">
        <v>50</v>
      </c>
      <c r="K226" s="35">
        <f t="shared" si="3"/>
        <v>45292</v>
      </c>
      <c r="L226" s="37">
        <f>Table1[[#This Row],[Latest Date]]-Table1[[#This Row],[Date]]</f>
        <v>192</v>
      </c>
      <c r="M226" s="37">
        <f>COUNT(Table1[[#This Row],[Date]])</f>
        <v>1</v>
      </c>
      <c r="N226" s="37">
        <f>SUM(Table1[[#This Row],[Total Amount]])</f>
        <v>50</v>
      </c>
      <c r="O226" s="37">
        <f>IF(Table1[[#This Row],[Recency]]&lt;=_xlfn.QUARTILE.INC(L:L,1),4, IF(Table1[[#This Row],[Recency]]&lt;=_xlfn.QUARTILE.INC(L:L,2), 3, IF(Table1[[#This Row],[Recency]]&lt;=_xlfn.QUARTILE.INC(L:L,3), 2, 1)))</f>
        <v>2</v>
      </c>
      <c r="P226" s="37">
        <f>IF(Table1[[#This Row],[Frequency]]&lt;=_xlfn.QUARTILE.INC(M:M,1), 1, IF(Table1[[#This Row],[Frequency]]&lt;=_xlfn.QUARTILE.INC(M:M,2), 2, IF(Table1[[#This Row],[Frequency]]&lt;=_xlfn.QUARTILE.INC(M:M,3), 3, 4)))</f>
        <v>1</v>
      </c>
      <c r="Q226" s="37">
        <f>IF(Table1[[#This Row],[Monetary]]&lt;=_xlfn.QUARTILE.INC(N:N,1),1,IF(Table1[[#This Row],[Monetary]]&lt;=_xlfn.QUARTILE.INC(N:N,2),2,IF(Table1[[#This Row],[Monetary]]&lt;=_xlfn.QUARTILE.INC(N:N,3),3,4)))</f>
        <v>1</v>
      </c>
      <c r="R226" s="42" t="str">
        <f>Table1[[#This Row],[R Score]]&amp;Table1[[#This Row],[F Score]]&amp;Table1[[#This Row],[M Score]]</f>
        <v>211</v>
      </c>
      <c r="S226" s="37">
        <f>Table1[[#This Row],[R Score]]+Table1[[#This Row],[F Score]]+Table1[[#This Row],[M Score]]</f>
        <v>4</v>
      </c>
      <c r="T226" s="37" t="str">
        <f>IF(Table1[[#This Row],[RFM Score]]=12,"Best customer",IF(Table1[[#This Row],[RFM Score]]&gt;=8,"Loyal customer",IF(Table1[[#This Row],[RFM Score]]&gt;=6,"At Risk",IF(Table1[[#This Row],[RFM Score]]&gt;=3,"Lost customer", "Others"))))</f>
        <v>Lost customer</v>
      </c>
    </row>
    <row r="227" spans="2:20" x14ac:dyDescent="0.25">
      <c r="B227" s="1">
        <v>225</v>
      </c>
      <c r="C227" s="2">
        <v>44937</v>
      </c>
      <c r="D227" s="1" t="s">
        <v>238</v>
      </c>
      <c r="E227" s="1" t="s">
        <v>13</v>
      </c>
      <c r="F227" s="1">
        <v>57</v>
      </c>
      <c r="G227" s="1" t="s">
        <v>11</v>
      </c>
      <c r="H227" s="1">
        <v>4</v>
      </c>
      <c r="I227" s="11">
        <v>25</v>
      </c>
      <c r="J227" s="13">
        <v>100</v>
      </c>
      <c r="K227" s="34">
        <f t="shared" si="3"/>
        <v>45292</v>
      </c>
      <c r="L227" s="36">
        <f>Table1[[#This Row],[Latest Date]]-Table1[[#This Row],[Date]]</f>
        <v>355</v>
      </c>
      <c r="M227" s="36">
        <f>COUNT(Table1[[#This Row],[Date]])</f>
        <v>1</v>
      </c>
      <c r="N227" s="36">
        <f>SUM(Table1[[#This Row],[Total Amount]])</f>
        <v>100</v>
      </c>
      <c r="O227" s="36">
        <f>IF(Table1[[#This Row],[Recency]]&lt;=_xlfn.QUARTILE.INC(L:L,1),4, IF(Table1[[#This Row],[Recency]]&lt;=_xlfn.QUARTILE.INC(L:L,2), 3, IF(Table1[[#This Row],[Recency]]&lt;=_xlfn.QUARTILE.INC(L:L,3), 2, 1)))</f>
        <v>1</v>
      </c>
      <c r="P227" s="36">
        <f>IF(Table1[[#This Row],[Frequency]]&lt;=_xlfn.QUARTILE.INC(M:M,1), 1, IF(Table1[[#This Row],[Frequency]]&lt;=_xlfn.QUARTILE.INC(M:M,2), 2, IF(Table1[[#This Row],[Frequency]]&lt;=_xlfn.QUARTILE.INC(M:M,3), 3, 4)))</f>
        <v>1</v>
      </c>
      <c r="Q227" s="36">
        <f>IF(Table1[[#This Row],[Monetary]]&lt;=_xlfn.QUARTILE.INC(N:N,1),1,IF(Table1[[#This Row],[Monetary]]&lt;=_xlfn.QUARTILE.INC(N:N,2),2,IF(Table1[[#This Row],[Monetary]]&lt;=_xlfn.QUARTILE.INC(N:N,3),3,4)))</f>
        <v>2</v>
      </c>
      <c r="R227" s="41" t="str">
        <f>Table1[[#This Row],[R Score]]&amp;Table1[[#This Row],[F Score]]&amp;Table1[[#This Row],[M Score]]</f>
        <v>112</v>
      </c>
      <c r="S227" s="36">
        <f>Table1[[#This Row],[R Score]]+Table1[[#This Row],[F Score]]+Table1[[#This Row],[M Score]]</f>
        <v>4</v>
      </c>
      <c r="T227" s="36" t="str">
        <f>IF(Table1[[#This Row],[RFM Score]]=12,"Best customer",IF(Table1[[#This Row],[RFM Score]]&gt;=8,"Loyal customer",IF(Table1[[#This Row],[RFM Score]]&gt;=6,"At Risk",IF(Table1[[#This Row],[RFM Score]]&gt;=3,"Lost customer", "Others"))))</f>
        <v>Lost customer</v>
      </c>
    </row>
    <row r="228" spans="2:20" x14ac:dyDescent="0.25">
      <c r="B228" s="4">
        <v>226</v>
      </c>
      <c r="C228" s="5">
        <v>45228</v>
      </c>
      <c r="D228" s="4" t="s">
        <v>239</v>
      </c>
      <c r="E228" s="4" t="s">
        <v>13</v>
      </c>
      <c r="F228" s="4">
        <v>61</v>
      </c>
      <c r="G228" s="4" t="s">
        <v>14</v>
      </c>
      <c r="H228" s="4">
        <v>1</v>
      </c>
      <c r="I228" s="12">
        <v>50</v>
      </c>
      <c r="J228" s="14">
        <v>50</v>
      </c>
      <c r="K228" s="35">
        <f t="shared" si="3"/>
        <v>45292</v>
      </c>
      <c r="L228" s="37">
        <f>Table1[[#This Row],[Latest Date]]-Table1[[#This Row],[Date]]</f>
        <v>64</v>
      </c>
      <c r="M228" s="37">
        <f>COUNT(Table1[[#This Row],[Date]])</f>
        <v>1</v>
      </c>
      <c r="N228" s="37">
        <f>SUM(Table1[[#This Row],[Total Amount]])</f>
        <v>50</v>
      </c>
      <c r="O228" s="37">
        <f>IF(Table1[[#This Row],[Recency]]&lt;=_xlfn.QUARTILE.INC(L:L,1),4, IF(Table1[[#This Row],[Recency]]&lt;=_xlfn.QUARTILE.INC(L:L,2), 3, IF(Table1[[#This Row],[Recency]]&lt;=_xlfn.QUARTILE.INC(L:L,3), 2, 1)))</f>
        <v>4</v>
      </c>
      <c r="P228" s="37">
        <f>IF(Table1[[#This Row],[Frequency]]&lt;=_xlfn.QUARTILE.INC(M:M,1), 1, IF(Table1[[#This Row],[Frequency]]&lt;=_xlfn.QUARTILE.INC(M:M,2), 2, IF(Table1[[#This Row],[Frequency]]&lt;=_xlfn.QUARTILE.INC(M:M,3), 3, 4)))</f>
        <v>1</v>
      </c>
      <c r="Q228" s="37">
        <f>IF(Table1[[#This Row],[Monetary]]&lt;=_xlfn.QUARTILE.INC(N:N,1),1,IF(Table1[[#This Row],[Monetary]]&lt;=_xlfn.QUARTILE.INC(N:N,2),2,IF(Table1[[#This Row],[Monetary]]&lt;=_xlfn.QUARTILE.INC(N:N,3),3,4)))</f>
        <v>1</v>
      </c>
      <c r="R228" s="42" t="str">
        <f>Table1[[#This Row],[R Score]]&amp;Table1[[#This Row],[F Score]]&amp;Table1[[#This Row],[M Score]]</f>
        <v>411</v>
      </c>
      <c r="S228" s="37">
        <f>Table1[[#This Row],[R Score]]+Table1[[#This Row],[F Score]]+Table1[[#This Row],[M Score]]</f>
        <v>6</v>
      </c>
      <c r="T228" s="37" t="str">
        <f>IF(Table1[[#This Row],[RFM Score]]=12,"Best customer",IF(Table1[[#This Row],[RFM Score]]&gt;=8,"Loyal customer",IF(Table1[[#This Row],[RFM Score]]&gt;=6,"At Risk",IF(Table1[[#This Row],[RFM Score]]&gt;=3,"Lost customer", "Others"))))</f>
        <v>At Risk</v>
      </c>
    </row>
    <row r="229" spans="2:20" x14ac:dyDescent="0.25">
      <c r="B229" s="1">
        <v>227</v>
      </c>
      <c r="C229" s="2">
        <v>45210</v>
      </c>
      <c r="D229" s="1" t="s">
        <v>240</v>
      </c>
      <c r="E229" s="1" t="s">
        <v>10</v>
      </c>
      <c r="F229" s="1">
        <v>36</v>
      </c>
      <c r="G229" s="1" t="s">
        <v>16</v>
      </c>
      <c r="H229" s="1">
        <v>2</v>
      </c>
      <c r="I229" s="11">
        <v>50</v>
      </c>
      <c r="J229" s="13">
        <v>100</v>
      </c>
      <c r="K229" s="34">
        <f t="shared" si="3"/>
        <v>45292</v>
      </c>
      <c r="L229" s="36">
        <f>Table1[[#This Row],[Latest Date]]-Table1[[#This Row],[Date]]</f>
        <v>82</v>
      </c>
      <c r="M229" s="36">
        <f>COUNT(Table1[[#This Row],[Date]])</f>
        <v>1</v>
      </c>
      <c r="N229" s="36">
        <f>SUM(Table1[[#This Row],[Total Amount]])</f>
        <v>100</v>
      </c>
      <c r="O229" s="36">
        <f>IF(Table1[[#This Row],[Recency]]&lt;=_xlfn.QUARTILE.INC(L:L,1),4, IF(Table1[[#This Row],[Recency]]&lt;=_xlfn.QUARTILE.INC(L:L,2), 3, IF(Table1[[#This Row],[Recency]]&lt;=_xlfn.QUARTILE.INC(L:L,3), 2, 1)))</f>
        <v>4</v>
      </c>
      <c r="P229" s="36">
        <f>IF(Table1[[#This Row],[Frequency]]&lt;=_xlfn.QUARTILE.INC(M:M,1), 1, IF(Table1[[#This Row],[Frequency]]&lt;=_xlfn.QUARTILE.INC(M:M,2), 2, IF(Table1[[#This Row],[Frequency]]&lt;=_xlfn.QUARTILE.INC(M:M,3), 3, 4)))</f>
        <v>1</v>
      </c>
      <c r="Q229" s="36">
        <f>IF(Table1[[#This Row],[Monetary]]&lt;=_xlfn.QUARTILE.INC(N:N,1),1,IF(Table1[[#This Row],[Monetary]]&lt;=_xlfn.QUARTILE.INC(N:N,2),2,IF(Table1[[#This Row],[Monetary]]&lt;=_xlfn.QUARTILE.INC(N:N,3),3,4)))</f>
        <v>2</v>
      </c>
      <c r="R229" s="41" t="str">
        <f>Table1[[#This Row],[R Score]]&amp;Table1[[#This Row],[F Score]]&amp;Table1[[#This Row],[M Score]]</f>
        <v>412</v>
      </c>
      <c r="S229" s="36">
        <f>Table1[[#This Row],[R Score]]+Table1[[#This Row],[F Score]]+Table1[[#This Row],[M Score]]</f>
        <v>7</v>
      </c>
      <c r="T229" s="36" t="str">
        <f>IF(Table1[[#This Row],[RFM Score]]=12,"Best customer",IF(Table1[[#This Row],[RFM Score]]&gt;=8,"Loyal customer",IF(Table1[[#This Row],[RFM Score]]&gt;=6,"At Risk",IF(Table1[[#This Row],[RFM Score]]&gt;=3,"Lost customer", "Others"))))</f>
        <v>At Risk</v>
      </c>
    </row>
    <row r="230" spans="2:20" x14ac:dyDescent="0.25">
      <c r="B230" s="4">
        <v>228</v>
      </c>
      <c r="C230" s="5">
        <v>45044</v>
      </c>
      <c r="D230" s="4" t="s">
        <v>241</v>
      </c>
      <c r="E230" s="4" t="s">
        <v>13</v>
      </c>
      <c r="F230" s="4">
        <v>59</v>
      </c>
      <c r="G230" s="4" t="s">
        <v>16</v>
      </c>
      <c r="H230" s="4">
        <v>2</v>
      </c>
      <c r="I230" s="12">
        <v>30</v>
      </c>
      <c r="J230" s="14">
        <v>60</v>
      </c>
      <c r="K230" s="35">
        <f t="shared" si="3"/>
        <v>45292</v>
      </c>
      <c r="L230" s="37">
        <f>Table1[[#This Row],[Latest Date]]-Table1[[#This Row],[Date]]</f>
        <v>248</v>
      </c>
      <c r="M230" s="37">
        <f>COUNT(Table1[[#This Row],[Date]])</f>
        <v>1</v>
      </c>
      <c r="N230" s="37">
        <f>SUM(Table1[[#This Row],[Total Amount]])</f>
        <v>60</v>
      </c>
      <c r="O230" s="37">
        <f>IF(Table1[[#This Row],[Recency]]&lt;=_xlfn.QUARTILE.INC(L:L,1),4, IF(Table1[[#This Row],[Recency]]&lt;=_xlfn.QUARTILE.INC(L:L,2), 3, IF(Table1[[#This Row],[Recency]]&lt;=_xlfn.QUARTILE.INC(L:L,3), 2, 1)))</f>
        <v>2</v>
      </c>
      <c r="P230" s="37">
        <f>IF(Table1[[#This Row],[Frequency]]&lt;=_xlfn.QUARTILE.INC(M:M,1), 1, IF(Table1[[#This Row],[Frequency]]&lt;=_xlfn.QUARTILE.INC(M:M,2), 2, IF(Table1[[#This Row],[Frequency]]&lt;=_xlfn.QUARTILE.INC(M:M,3), 3, 4)))</f>
        <v>1</v>
      </c>
      <c r="Q230" s="37">
        <f>IF(Table1[[#This Row],[Monetary]]&lt;=_xlfn.QUARTILE.INC(N:N,1),1,IF(Table1[[#This Row],[Monetary]]&lt;=_xlfn.QUARTILE.INC(N:N,2),2,IF(Table1[[#This Row],[Monetary]]&lt;=_xlfn.QUARTILE.INC(N:N,3),3,4)))</f>
        <v>1</v>
      </c>
      <c r="R230" s="42" t="str">
        <f>Table1[[#This Row],[R Score]]&amp;Table1[[#This Row],[F Score]]&amp;Table1[[#This Row],[M Score]]</f>
        <v>211</v>
      </c>
      <c r="S230" s="37">
        <f>Table1[[#This Row],[R Score]]+Table1[[#This Row],[F Score]]+Table1[[#This Row],[M Score]]</f>
        <v>4</v>
      </c>
      <c r="T230" s="37" t="str">
        <f>IF(Table1[[#This Row],[RFM Score]]=12,"Best customer",IF(Table1[[#This Row],[RFM Score]]&gt;=8,"Loyal customer",IF(Table1[[#This Row],[RFM Score]]&gt;=6,"At Risk",IF(Table1[[#This Row],[RFM Score]]&gt;=3,"Lost customer", "Others"))))</f>
        <v>Lost customer</v>
      </c>
    </row>
    <row r="231" spans="2:20" x14ac:dyDescent="0.25">
      <c r="B231" s="1">
        <v>229</v>
      </c>
      <c r="C231" s="2">
        <v>45228</v>
      </c>
      <c r="D231" s="1" t="s">
        <v>242</v>
      </c>
      <c r="E231" s="1" t="s">
        <v>10</v>
      </c>
      <c r="F231" s="1">
        <v>58</v>
      </c>
      <c r="G231" s="1" t="s">
        <v>11</v>
      </c>
      <c r="H231" s="1">
        <v>3</v>
      </c>
      <c r="I231" s="11">
        <v>30</v>
      </c>
      <c r="J231" s="13">
        <v>90</v>
      </c>
      <c r="K231" s="34">
        <f t="shared" si="3"/>
        <v>45292</v>
      </c>
      <c r="L231" s="36">
        <f>Table1[[#This Row],[Latest Date]]-Table1[[#This Row],[Date]]</f>
        <v>64</v>
      </c>
      <c r="M231" s="36">
        <f>COUNT(Table1[[#This Row],[Date]])</f>
        <v>1</v>
      </c>
      <c r="N231" s="36">
        <f>SUM(Table1[[#This Row],[Total Amount]])</f>
        <v>90</v>
      </c>
      <c r="O231" s="36">
        <f>IF(Table1[[#This Row],[Recency]]&lt;=_xlfn.QUARTILE.INC(L:L,1),4, IF(Table1[[#This Row],[Recency]]&lt;=_xlfn.QUARTILE.INC(L:L,2), 3, IF(Table1[[#This Row],[Recency]]&lt;=_xlfn.QUARTILE.INC(L:L,3), 2, 1)))</f>
        <v>4</v>
      </c>
      <c r="P231" s="36">
        <f>IF(Table1[[#This Row],[Frequency]]&lt;=_xlfn.QUARTILE.INC(M:M,1), 1, IF(Table1[[#This Row],[Frequency]]&lt;=_xlfn.QUARTILE.INC(M:M,2), 2, IF(Table1[[#This Row],[Frequency]]&lt;=_xlfn.QUARTILE.INC(M:M,3), 3, 4)))</f>
        <v>1</v>
      </c>
      <c r="Q231" s="36">
        <f>IF(Table1[[#This Row],[Monetary]]&lt;=_xlfn.QUARTILE.INC(N:N,1),1,IF(Table1[[#This Row],[Monetary]]&lt;=_xlfn.QUARTILE.INC(N:N,2),2,IF(Table1[[#This Row],[Monetary]]&lt;=_xlfn.QUARTILE.INC(N:N,3),3,4)))</f>
        <v>2</v>
      </c>
      <c r="R231" s="41" t="str">
        <f>Table1[[#This Row],[R Score]]&amp;Table1[[#This Row],[F Score]]&amp;Table1[[#This Row],[M Score]]</f>
        <v>412</v>
      </c>
      <c r="S231" s="36">
        <f>Table1[[#This Row],[R Score]]+Table1[[#This Row],[F Score]]+Table1[[#This Row],[M Score]]</f>
        <v>7</v>
      </c>
      <c r="T231" s="36" t="str">
        <f>IF(Table1[[#This Row],[RFM Score]]=12,"Best customer",IF(Table1[[#This Row],[RFM Score]]&gt;=8,"Loyal customer",IF(Table1[[#This Row],[RFM Score]]&gt;=6,"At Risk",IF(Table1[[#This Row],[RFM Score]]&gt;=3,"Lost customer", "Others"))))</f>
        <v>At Risk</v>
      </c>
    </row>
    <row r="232" spans="2:20" x14ac:dyDescent="0.25">
      <c r="B232" s="4">
        <v>230</v>
      </c>
      <c r="C232" s="5">
        <v>45039</v>
      </c>
      <c r="D232" s="4" t="s">
        <v>243</v>
      </c>
      <c r="E232" s="4" t="s">
        <v>10</v>
      </c>
      <c r="F232" s="4">
        <v>54</v>
      </c>
      <c r="G232" s="4" t="s">
        <v>11</v>
      </c>
      <c r="H232" s="4">
        <v>1</v>
      </c>
      <c r="I232" s="12">
        <v>25</v>
      </c>
      <c r="J232" s="14">
        <v>25</v>
      </c>
      <c r="K232" s="35">
        <f t="shared" si="3"/>
        <v>45292</v>
      </c>
      <c r="L232" s="37">
        <f>Table1[[#This Row],[Latest Date]]-Table1[[#This Row],[Date]]</f>
        <v>253</v>
      </c>
      <c r="M232" s="37">
        <f>COUNT(Table1[[#This Row],[Date]])</f>
        <v>1</v>
      </c>
      <c r="N232" s="37">
        <f>SUM(Table1[[#This Row],[Total Amount]])</f>
        <v>25</v>
      </c>
      <c r="O232" s="37">
        <f>IF(Table1[[#This Row],[Recency]]&lt;=_xlfn.QUARTILE.INC(L:L,1),4, IF(Table1[[#This Row],[Recency]]&lt;=_xlfn.QUARTILE.INC(L:L,2), 3, IF(Table1[[#This Row],[Recency]]&lt;=_xlfn.QUARTILE.INC(L:L,3), 2, 1)))</f>
        <v>2</v>
      </c>
      <c r="P232" s="37">
        <f>IF(Table1[[#This Row],[Frequency]]&lt;=_xlfn.QUARTILE.INC(M:M,1), 1, IF(Table1[[#This Row],[Frequency]]&lt;=_xlfn.QUARTILE.INC(M:M,2), 2, IF(Table1[[#This Row],[Frequency]]&lt;=_xlfn.QUARTILE.INC(M:M,3), 3, 4)))</f>
        <v>1</v>
      </c>
      <c r="Q232" s="37">
        <f>IF(Table1[[#This Row],[Monetary]]&lt;=_xlfn.QUARTILE.INC(N:N,1),1,IF(Table1[[#This Row],[Monetary]]&lt;=_xlfn.QUARTILE.INC(N:N,2),2,IF(Table1[[#This Row],[Monetary]]&lt;=_xlfn.QUARTILE.INC(N:N,3),3,4)))</f>
        <v>1</v>
      </c>
      <c r="R232" s="42" t="str">
        <f>Table1[[#This Row],[R Score]]&amp;Table1[[#This Row],[F Score]]&amp;Table1[[#This Row],[M Score]]</f>
        <v>211</v>
      </c>
      <c r="S232" s="37">
        <f>Table1[[#This Row],[R Score]]+Table1[[#This Row],[F Score]]+Table1[[#This Row],[M Score]]</f>
        <v>4</v>
      </c>
      <c r="T232" s="37" t="str">
        <f>IF(Table1[[#This Row],[RFM Score]]=12,"Best customer",IF(Table1[[#This Row],[RFM Score]]&gt;=8,"Loyal customer",IF(Table1[[#This Row],[RFM Score]]&gt;=6,"At Risk",IF(Table1[[#This Row],[RFM Score]]&gt;=3,"Lost customer", "Others"))))</f>
        <v>Lost customer</v>
      </c>
    </row>
    <row r="233" spans="2:20" x14ac:dyDescent="0.25">
      <c r="B233" s="1">
        <v>231</v>
      </c>
      <c r="C233" s="2">
        <v>44930</v>
      </c>
      <c r="D233" s="1" t="s">
        <v>244</v>
      </c>
      <c r="E233" s="1" t="s">
        <v>13</v>
      </c>
      <c r="F233" s="1">
        <v>23</v>
      </c>
      <c r="G233" s="1" t="s">
        <v>14</v>
      </c>
      <c r="H233" s="1">
        <v>3</v>
      </c>
      <c r="I233" s="11">
        <v>50</v>
      </c>
      <c r="J233" s="13">
        <v>150</v>
      </c>
      <c r="K233" s="34">
        <f t="shared" si="3"/>
        <v>45292</v>
      </c>
      <c r="L233" s="36">
        <f>Table1[[#This Row],[Latest Date]]-Table1[[#This Row],[Date]]</f>
        <v>362</v>
      </c>
      <c r="M233" s="36">
        <f>COUNT(Table1[[#This Row],[Date]])</f>
        <v>1</v>
      </c>
      <c r="N233" s="36">
        <f>SUM(Table1[[#This Row],[Total Amount]])</f>
        <v>150</v>
      </c>
      <c r="O233" s="36">
        <f>IF(Table1[[#This Row],[Recency]]&lt;=_xlfn.QUARTILE.INC(L:L,1),4, IF(Table1[[#This Row],[Recency]]&lt;=_xlfn.QUARTILE.INC(L:L,2), 3, IF(Table1[[#This Row],[Recency]]&lt;=_xlfn.QUARTILE.INC(L:L,3), 2, 1)))</f>
        <v>1</v>
      </c>
      <c r="P233" s="36">
        <f>IF(Table1[[#This Row],[Frequency]]&lt;=_xlfn.QUARTILE.INC(M:M,1), 1, IF(Table1[[#This Row],[Frequency]]&lt;=_xlfn.QUARTILE.INC(M:M,2), 2, IF(Table1[[#This Row],[Frequency]]&lt;=_xlfn.QUARTILE.INC(M:M,3), 3, 4)))</f>
        <v>1</v>
      </c>
      <c r="Q233" s="36">
        <f>IF(Table1[[#This Row],[Monetary]]&lt;=_xlfn.QUARTILE.INC(N:N,1),1,IF(Table1[[#This Row],[Monetary]]&lt;=_xlfn.QUARTILE.INC(N:N,2),2,IF(Table1[[#This Row],[Monetary]]&lt;=_xlfn.QUARTILE.INC(N:N,3),3,4)))</f>
        <v>3</v>
      </c>
      <c r="R233" s="41" t="str">
        <f>Table1[[#This Row],[R Score]]&amp;Table1[[#This Row],[F Score]]&amp;Table1[[#This Row],[M Score]]</f>
        <v>113</v>
      </c>
      <c r="S233" s="36">
        <f>Table1[[#This Row],[R Score]]+Table1[[#This Row],[F Score]]+Table1[[#This Row],[M Score]]</f>
        <v>5</v>
      </c>
      <c r="T233" s="36" t="str">
        <f>IF(Table1[[#This Row],[RFM Score]]=12,"Best customer",IF(Table1[[#This Row],[RFM Score]]&gt;=8,"Loyal customer",IF(Table1[[#This Row],[RFM Score]]&gt;=6,"At Risk",IF(Table1[[#This Row],[RFM Score]]&gt;=3,"Lost customer", "Others"))))</f>
        <v>Lost customer</v>
      </c>
    </row>
    <row r="234" spans="2:20" x14ac:dyDescent="0.25">
      <c r="B234" s="4">
        <v>232</v>
      </c>
      <c r="C234" s="5">
        <v>44963</v>
      </c>
      <c r="D234" s="4" t="s">
        <v>245</v>
      </c>
      <c r="E234" s="4" t="s">
        <v>13</v>
      </c>
      <c r="F234" s="4">
        <v>43</v>
      </c>
      <c r="G234" s="4" t="s">
        <v>11</v>
      </c>
      <c r="H234" s="4">
        <v>1</v>
      </c>
      <c r="I234" s="12">
        <v>25</v>
      </c>
      <c r="J234" s="14">
        <v>25</v>
      </c>
      <c r="K234" s="35">
        <f t="shared" si="3"/>
        <v>45292</v>
      </c>
      <c r="L234" s="37">
        <f>Table1[[#This Row],[Latest Date]]-Table1[[#This Row],[Date]]</f>
        <v>329</v>
      </c>
      <c r="M234" s="37">
        <f>COUNT(Table1[[#This Row],[Date]])</f>
        <v>1</v>
      </c>
      <c r="N234" s="37">
        <f>SUM(Table1[[#This Row],[Total Amount]])</f>
        <v>25</v>
      </c>
      <c r="O234" s="37">
        <f>IF(Table1[[#This Row],[Recency]]&lt;=_xlfn.QUARTILE.INC(L:L,1),4, IF(Table1[[#This Row],[Recency]]&lt;=_xlfn.QUARTILE.INC(L:L,2), 3, IF(Table1[[#This Row],[Recency]]&lt;=_xlfn.QUARTILE.INC(L:L,3), 2, 1)))</f>
        <v>1</v>
      </c>
      <c r="P234" s="37">
        <f>IF(Table1[[#This Row],[Frequency]]&lt;=_xlfn.QUARTILE.INC(M:M,1), 1, IF(Table1[[#This Row],[Frequency]]&lt;=_xlfn.QUARTILE.INC(M:M,2), 2, IF(Table1[[#This Row],[Frequency]]&lt;=_xlfn.QUARTILE.INC(M:M,3), 3, 4)))</f>
        <v>1</v>
      </c>
      <c r="Q234" s="37">
        <f>IF(Table1[[#This Row],[Monetary]]&lt;=_xlfn.QUARTILE.INC(N:N,1),1,IF(Table1[[#This Row],[Monetary]]&lt;=_xlfn.QUARTILE.INC(N:N,2),2,IF(Table1[[#This Row],[Monetary]]&lt;=_xlfn.QUARTILE.INC(N:N,3),3,4)))</f>
        <v>1</v>
      </c>
      <c r="R234" s="42" t="str">
        <f>Table1[[#This Row],[R Score]]&amp;Table1[[#This Row],[F Score]]&amp;Table1[[#This Row],[M Score]]</f>
        <v>111</v>
      </c>
      <c r="S234" s="37">
        <f>Table1[[#This Row],[R Score]]+Table1[[#This Row],[F Score]]+Table1[[#This Row],[M Score]]</f>
        <v>3</v>
      </c>
      <c r="T234" s="37" t="str">
        <f>IF(Table1[[#This Row],[RFM Score]]=12,"Best customer",IF(Table1[[#This Row],[RFM Score]]&gt;=8,"Loyal customer",IF(Table1[[#This Row],[RFM Score]]&gt;=6,"At Risk",IF(Table1[[#This Row],[RFM Score]]&gt;=3,"Lost customer", "Others"))))</f>
        <v>Lost customer</v>
      </c>
    </row>
    <row r="235" spans="2:20" x14ac:dyDescent="0.25">
      <c r="B235" s="1">
        <v>233</v>
      </c>
      <c r="C235" s="2">
        <v>45289</v>
      </c>
      <c r="D235" s="1" t="s">
        <v>246</v>
      </c>
      <c r="E235" s="1" t="s">
        <v>13</v>
      </c>
      <c r="F235" s="1">
        <v>51</v>
      </c>
      <c r="G235" s="1" t="s">
        <v>11</v>
      </c>
      <c r="H235" s="1">
        <v>2</v>
      </c>
      <c r="I235" s="11">
        <v>300</v>
      </c>
      <c r="J235" s="13">
        <v>600</v>
      </c>
      <c r="K235" s="34">
        <f t="shared" si="3"/>
        <v>45292</v>
      </c>
      <c r="L235" s="36">
        <f>Table1[[#This Row],[Latest Date]]-Table1[[#This Row],[Date]]</f>
        <v>3</v>
      </c>
      <c r="M235" s="36">
        <f>COUNT(Table1[[#This Row],[Date]])</f>
        <v>1</v>
      </c>
      <c r="N235" s="36">
        <f>SUM(Table1[[#This Row],[Total Amount]])</f>
        <v>600</v>
      </c>
      <c r="O235" s="36">
        <f>IF(Table1[[#This Row],[Recency]]&lt;=_xlfn.QUARTILE.INC(L:L,1),4, IF(Table1[[#This Row],[Recency]]&lt;=_xlfn.QUARTILE.INC(L:L,2), 3, IF(Table1[[#This Row],[Recency]]&lt;=_xlfn.QUARTILE.INC(L:L,3), 2, 1)))</f>
        <v>4</v>
      </c>
      <c r="P235" s="36">
        <f>IF(Table1[[#This Row],[Frequency]]&lt;=_xlfn.QUARTILE.INC(M:M,1), 1, IF(Table1[[#This Row],[Frequency]]&lt;=_xlfn.QUARTILE.INC(M:M,2), 2, IF(Table1[[#This Row],[Frequency]]&lt;=_xlfn.QUARTILE.INC(M:M,3), 3, 4)))</f>
        <v>1</v>
      </c>
      <c r="Q235" s="36">
        <f>IF(Table1[[#This Row],[Monetary]]&lt;=_xlfn.QUARTILE.INC(N:N,1),1,IF(Table1[[#This Row],[Monetary]]&lt;=_xlfn.QUARTILE.INC(N:N,2),2,IF(Table1[[#This Row],[Monetary]]&lt;=_xlfn.QUARTILE.INC(N:N,3),3,4)))</f>
        <v>3</v>
      </c>
      <c r="R235" s="41" t="str">
        <f>Table1[[#This Row],[R Score]]&amp;Table1[[#This Row],[F Score]]&amp;Table1[[#This Row],[M Score]]</f>
        <v>413</v>
      </c>
      <c r="S235" s="36">
        <f>Table1[[#This Row],[R Score]]+Table1[[#This Row],[F Score]]+Table1[[#This Row],[M Score]]</f>
        <v>8</v>
      </c>
      <c r="T235" s="36" t="str">
        <f>IF(Table1[[#This Row],[RFM Score]]=12,"Best customer",IF(Table1[[#This Row],[RFM Score]]&gt;=8,"Loyal customer",IF(Table1[[#This Row],[RFM Score]]&gt;=6,"At Risk",IF(Table1[[#This Row],[RFM Score]]&gt;=3,"Lost customer", "Others"))))</f>
        <v>Loyal customer</v>
      </c>
    </row>
    <row r="236" spans="2:20" x14ac:dyDescent="0.25">
      <c r="B236" s="4">
        <v>234</v>
      </c>
      <c r="C236" s="5">
        <v>45250</v>
      </c>
      <c r="D236" s="4" t="s">
        <v>247</v>
      </c>
      <c r="E236" s="4" t="s">
        <v>13</v>
      </c>
      <c r="F236" s="4">
        <v>62</v>
      </c>
      <c r="G236" s="4" t="s">
        <v>16</v>
      </c>
      <c r="H236" s="4">
        <v>2</v>
      </c>
      <c r="I236" s="12">
        <v>25</v>
      </c>
      <c r="J236" s="14">
        <v>50</v>
      </c>
      <c r="K236" s="35">
        <f t="shared" si="3"/>
        <v>45292</v>
      </c>
      <c r="L236" s="37">
        <f>Table1[[#This Row],[Latest Date]]-Table1[[#This Row],[Date]]</f>
        <v>42</v>
      </c>
      <c r="M236" s="37">
        <f>COUNT(Table1[[#This Row],[Date]])</f>
        <v>1</v>
      </c>
      <c r="N236" s="37">
        <f>SUM(Table1[[#This Row],[Total Amount]])</f>
        <v>50</v>
      </c>
      <c r="O236" s="37">
        <f>IF(Table1[[#This Row],[Recency]]&lt;=_xlfn.QUARTILE.INC(L:L,1),4, IF(Table1[[#This Row],[Recency]]&lt;=_xlfn.QUARTILE.INC(L:L,2), 3, IF(Table1[[#This Row],[Recency]]&lt;=_xlfn.QUARTILE.INC(L:L,3), 2, 1)))</f>
        <v>4</v>
      </c>
      <c r="P236" s="37">
        <f>IF(Table1[[#This Row],[Frequency]]&lt;=_xlfn.QUARTILE.INC(M:M,1), 1, IF(Table1[[#This Row],[Frequency]]&lt;=_xlfn.QUARTILE.INC(M:M,2), 2, IF(Table1[[#This Row],[Frequency]]&lt;=_xlfn.QUARTILE.INC(M:M,3), 3, 4)))</f>
        <v>1</v>
      </c>
      <c r="Q236" s="37">
        <f>IF(Table1[[#This Row],[Monetary]]&lt;=_xlfn.QUARTILE.INC(N:N,1),1,IF(Table1[[#This Row],[Monetary]]&lt;=_xlfn.QUARTILE.INC(N:N,2),2,IF(Table1[[#This Row],[Monetary]]&lt;=_xlfn.QUARTILE.INC(N:N,3),3,4)))</f>
        <v>1</v>
      </c>
      <c r="R236" s="42" t="str">
        <f>Table1[[#This Row],[R Score]]&amp;Table1[[#This Row],[F Score]]&amp;Table1[[#This Row],[M Score]]</f>
        <v>411</v>
      </c>
      <c r="S236" s="37">
        <f>Table1[[#This Row],[R Score]]+Table1[[#This Row],[F Score]]+Table1[[#This Row],[M Score]]</f>
        <v>6</v>
      </c>
      <c r="T236" s="37" t="str">
        <f>IF(Table1[[#This Row],[RFM Score]]=12,"Best customer",IF(Table1[[#This Row],[RFM Score]]&gt;=8,"Loyal customer",IF(Table1[[#This Row],[RFM Score]]&gt;=6,"At Risk",IF(Table1[[#This Row],[RFM Score]]&gt;=3,"Lost customer", "Others"))))</f>
        <v>At Risk</v>
      </c>
    </row>
    <row r="237" spans="2:20" x14ac:dyDescent="0.25">
      <c r="B237" s="1">
        <v>235</v>
      </c>
      <c r="C237" s="2">
        <v>44957</v>
      </c>
      <c r="D237" s="1" t="s">
        <v>248</v>
      </c>
      <c r="E237" s="1" t="s">
        <v>13</v>
      </c>
      <c r="F237" s="1">
        <v>23</v>
      </c>
      <c r="G237" s="1" t="s">
        <v>16</v>
      </c>
      <c r="H237" s="1">
        <v>2</v>
      </c>
      <c r="I237" s="11">
        <v>500</v>
      </c>
      <c r="J237" s="13">
        <v>1000</v>
      </c>
      <c r="K237" s="34">
        <f t="shared" si="3"/>
        <v>45292</v>
      </c>
      <c r="L237" s="36">
        <f>Table1[[#This Row],[Latest Date]]-Table1[[#This Row],[Date]]</f>
        <v>335</v>
      </c>
      <c r="M237" s="36">
        <f>COUNT(Table1[[#This Row],[Date]])</f>
        <v>1</v>
      </c>
      <c r="N237" s="36">
        <f>SUM(Table1[[#This Row],[Total Amount]])</f>
        <v>1000</v>
      </c>
      <c r="O237" s="36">
        <f>IF(Table1[[#This Row],[Recency]]&lt;=_xlfn.QUARTILE.INC(L:L,1),4, IF(Table1[[#This Row],[Recency]]&lt;=_xlfn.QUARTILE.INC(L:L,2), 3, IF(Table1[[#This Row],[Recency]]&lt;=_xlfn.QUARTILE.INC(L:L,3), 2, 1)))</f>
        <v>1</v>
      </c>
      <c r="P237" s="36">
        <f>IF(Table1[[#This Row],[Frequency]]&lt;=_xlfn.QUARTILE.INC(M:M,1), 1, IF(Table1[[#This Row],[Frequency]]&lt;=_xlfn.QUARTILE.INC(M:M,2), 2, IF(Table1[[#This Row],[Frequency]]&lt;=_xlfn.QUARTILE.INC(M:M,3), 3, 4)))</f>
        <v>1</v>
      </c>
      <c r="Q237" s="36">
        <f>IF(Table1[[#This Row],[Monetary]]&lt;=_xlfn.QUARTILE.INC(N:N,1),1,IF(Table1[[#This Row],[Monetary]]&lt;=_xlfn.QUARTILE.INC(N:N,2),2,IF(Table1[[#This Row],[Monetary]]&lt;=_xlfn.QUARTILE.INC(N:N,3),3,4)))</f>
        <v>4</v>
      </c>
      <c r="R237" s="41" t="str">
        <f>Table1[[#This Row],[R Score]]&amp;Table1[[#This Row],[F Score]]&amp;Table1[[#This Row],[M Score]]</f>
        <v>114</v>
      </c>
      <c r="S237" s="36">
        <f>Table1[[#This Row],[R Score]]+Table1[[#This Row],[F Score]]+Table1[[#This Row],[M Score]]</f>
        <v>6</v>
      </c>
      <c r="T237" s="36" t="str">
        <f>IF(Table1[[#This Row],[RFM Score]]=12,"Best customer",IF(Table1[[#This Row],[RFM Score]]&gt;=8,"Loyal customer",IF(Table1[[#This Row],[RFM Score]]&gt;=6,"At Risk",IF(Table1[[#This Row],[RFM Score]]&gt;=3,"Lost customer", "Others"))))</f>
        <v>At Risk</v>
      </c>
    </row>
    <row r="238" spans="2:20" x14ac:dyDescent="0.25">
      <c r="B238" s="4">
        <v>236</v>
      </c>
      <c r="C238" s="5">
        <v>45044</v>
      </c>
      <c r="D238" s="4" t="s">
        <v>249</v>
      </c>
      <c r="E238" s="4" t="s">
        <v>13</v>
      </c>
      <c r="F238" s="4">
        <v>54</v>
      </c>
      <c r="G238" s="4" t="s">
        <v>14</v>
      </c>
      <c r="H238" s="4">
        <v>1</v>
      </c>
      <c r="I238" s="12">
        <v>25</v>
      </c>
      <c r="J238" s="14">
        <v>25</v>
      </c>
      <c r="K238" s="35">
        <f t="shared" si="3"/>
        <v>45292</v>
      </c>
      <c r="L238" s="37">
        <f>Table1[[#This Row],[Latest Date]]-Table1[[#This Row],[Date]]</f>
        <v>248</v>
      </c>
      <c r="M238" s="37">
        <f>COUNT(Table1[[#This Row],[Date]])</f>
        <v>1</v>
      </c>
      <c r="N238" s="37">
        <f>SUM(Table1[[#This Row],[Total Amount]])</f>
        <v>25</v>
      </c>
      <c r="O238" s="37">
        <f>IF(Table1[[#This Row],[Recency]]&lt;=_xlfn.QUARTILE.INC(L:L,1),4, IF(Table1[[#This Row],[Recency]]&lt;=_xlfn.QUARTILE.INC(L:L,2), 3, IF(Table1[[#This Row],[Recency]]&lt;=_xlfn.QUARTILE.INC(L:L,3), 2, 1)))</f>
        <v>2</v>
      </c>
      <c r="P238" s="37">
        <f>IF(Table1[[#This Row],[Frequency]]&lt;=_xlfn.QUARTILE.INC(M:M,1), 1, IF(Table1[[#This Row],[Frequency]]&lt;=_xlfn.QUARTILE.INC(M:M,2), 2, IF(Table1[[#This Row],[Frequency]]&lt;=_xlfn.QUARTILE.INC(M:M,3), 3, 4)))</f>
        <v>1</v>
      </c>
      <c r="Q238" s="37">
        <f>IF(Table1[[#This Row],[Monetary]]&lt;=_xlfn.QUARTILE.INC(N:N,1),1,IF(Table1[[#This Row],[Monetary]]&lt;=_xlfn.QUARTILE.INC(N:N,2),2,IF(Table1[[#This Row],[Monetary]]&lt;=_xlfn.QUARTILE.INC(N:N,3),3,4)))</f>
        <v>1</v>
      </c>
      <c r="R238" s="42" t="str">
        <f>Table1[[#This Row],[R Score]]&amp;Table1[[#This Row],[F Score]]&amp;Table1[[#This Row],[M Score]]</f>
        <v>211</v>
      </c>
      <c r="S238" s="37">
        <f>Table1[[#This Row],[R Score]]+Table1[[#This Row],[F Score]]+Table1[[#This Row],[M Score]]</f>
        <v>4</v>
      </c>
      <c r="T238" s="37" t="str">
        <f>IF(Table1[[#This Row],[RFM Score]]=12,"Best customer",IF(Table1[[#This Row],[RFM Score]]&gt;=8,"Loyal customer",IF(Table1[[#This Row],[RFM Score]]&gt;=6,"At Risk",IF(Table1[[#This Row],[RFM Score]]&gt;=3,"Lost customer", "Others"))))</f>
        <v>Lost customer</v>
      </c>
    </row>
    <row r="239" spans="2:20" x14ac:dyDescent="0.25">
      <c r="B239" s="1">
        <v>237</v>
      </c>
      <c r="C239" s="2">
        <v>44961</v>
      </c>
      <c r="D239" s="1" t="s">
        <v>250</v>
      </c>
      <c r="E239" s="1" t="s">
        <v>13</v>
      </c>
      <c r="F239" s="1">
        <v>50</v>
      </c>
      <c r="G239" s="1" t="s">
        <v>11</v>
      </c>
      <c r="H239" s="1">
        <v>2</v>
      </c>
      <c r="I239" s="11">
        <v>500</v>
      </c>
      <c r="J239" s="13">
        <v>1000</v>
      </c>
      <c r="K239" s="34">
        <f t="shared" si="3"/>
        <v>45292</v>
      </c>
      <c r="L239" s="36">
        <f>Table1[[#This Row],[Latest Date]]-Table1[[#This Row],[Date]]</f>
        <v>331</v>
      </c>
      <c r="M239" s="36">
        <f>COUNT(Table1[[#This Row],[Date]])</f>
        <v>1</v>
      </c>
      <c r="N239" s="36">
        <f>SUM(Table1[[#This Row],[Total Amount]])</f>
        <v>1000</v>
      </c>
      <c r="O239" s="36">
        <f>IF(Table1[[#This Row],[Recency]]&lt;=_xlfn.QUARTILE.INC(L:L,1),4, IF(Table1[[#This Row],[Recency]]&lt;=_xlfn.QUARTILE.INC(L:L,2), 3, IF(Table1[[#This Row],[Recency]]&lt;=_xlfn.QUARTILE.INC(L:L,3), 2, 1)))</f>
        <v>1</v>
      </c>
      <c r="P239" s="36">
        <f>IF(Table1[[#This Row],[Frequency]]&lt;=_xlfn.QUARTILE.INC(M:M,1), 1, IF(Table1[[#This Row],[Frequency]]&lt;=_xlfn.QUARTILE.INC(M:M,2), 2, IF(Table1[[#This Row],[Frequency]]&lt;=_xlfn.QUARTILE.INC(M:M,3), 3, 4)))</f>
        <v>1</v>
      </c>
      <c r="Q239" s="36">
        <f>IF(Table1[[#This Row],[Monetary]]&lt;=_xlfn.QUARTILE.INC(N:N,1),1,IF(Table1[[#This Row],[Monetary]]&lt;=_xlfn.QUARTILE.INC(N:N,2),2,IF(Table1[[#This Row],[Monetary]]&lt;=_xlfn.QUARTILE.INC(N:N,3),3,4)))</f>
        <v>4</v>
      </c>
      <c r="R239" s="41" t="str">
        <f>Table1[[#This Row],[R Score]]&amp;Table1[[#This Row],[F Score]]&amp;Table1[[#This Row],[M Score]]</f>
        <v>114</v>
      </c>
      <c r="S239" s="36">
        <f>Table1[[#This Row],[R Score]]+Table1[[#This Row],[F Score]]+Table1[[#This Row],[M Score]]</f>
        <v>6</v>
      </c>
      <c r="T239" s="36" t="str">
        <f>IF(Table1[[#This Row],[RFM Score]]=12,"Best customer",IF(Table1[[#This Row],[RFM Score]]&gt;=8,"Loyal customer",IF(Table1[[#This Row],[RFM Score]]&gt;=6,"At Risk",IF(Table1[[#This Row],[RFM Score]]&gt;=3,"Lost customer", "Others"))))</f>
        <v>At Risk</v>
      </c>
    </row>
    <row r="240" spans="2:20" x14ac:dyDescent="0.25">
      <c r="B240" s="4">
        <v>238</v>
      </c>
      <c r="C240" s="5">
        <v>44943</v>
      </c>
      <c r="D240" s="4" t="s">
        <v>251</v>
      </c>
      <c r="E240" s="4" t="s">
        <v>13</v>
      </c>
      <c r="F240" s="4">
        <v>39</v>
      </c>
      <c r="G240" s="4" t="s">
        <v>11</v>
      </c>
      <c r="H240" s="4">
        <v>1</v>
      </c>
      <c r="I240" s="12">
        <v>500</v>
      </c>
      <c r="J240" s="14">
        <v>500</v>
      </c>
      <c r="K240" s="35">
        <f t="shared" si="3"/>
        <v>45292</v>
      </c>
      <c r="L240" s="37">
        <f>Table1[[#This Row],[Latest Date]]-Table1[[#This Row],[Date]]</f>
        <v>349</v>
      </c>
      <c r="M240" s="37">
        <f>COUNT(Table1[[#This Row],[Date]])</f>
        <v>1</v>
      </c>
      <c r="N240" s="37">
        <f>SUM(Table1[[#This Row],[Total Amount]])</f>
        <v>500</v>
      </c>
      <c r="O240" s="37">
        <f>IF(Table1[[#This Row],[Recency]]&lt;=_xlfn.QUARTILE.INC(L:L,1),4, IF(Table1[[#This Row],[Recency]]&lt;=_xlfn.QUARTILE.INC(L:L,2), 3, IF(Table1[[#This Row],[Recency]]&lt;=_xlfn.QUARTILE.INC(L:L,3), 2, 1)))</f>
        <v>1</v>
      </c>
      <c r="P240" s="37">
        <f>IF(Table1[[#This Row],[Frequency]]&lt;=_xlfn.QUARTILE.INC(M:M,1), 1, IF(Table1[[#This Row],[Frequency]]&lt;=_xlfn.QUARTILE.INC(M:M,2), 2, IF(Table1[[#This Row],[Frequency]]&lt;=_xlfn.QUARTILE.INC(M:M,3), 3, 4)))</f>
        <v>1</v>
      </c>
      <c r="Q240" s="37">
        <f>IF(Table1[[#This Row],[Monetary]]&lt;=_xlfn.QUARTILE.INC(N:N,1),1,IF(Table1[[#This Row],[Monetary]]&lt;=_xlfn.QUARTILE.INC(N:N,2),2,IF(Table1[[#This Row],[Monetary]]&lt;=_xlfn.QUARTILE.INC(N:N,3),3,4)))</f>
        <v>3</v>
      </c>
      <c r="R240" s="42" t="str">
        <f>Table1[[#This Row],[R Score]]&amp;Table1[[#This Row],[F Score]]&amp;Table1[[#This Row],[M Score]]</f>
        <v>113</v>
      </c>
      <c r="S240" s="37">
        <f>Table1[[#This Row],[R Score]]+Table1[[#This Row],[F Score]]+Table1[[#This Row],[M Score]]</f>
        <v>5</v>
      </c>
      <c r="T240" s="37" t="str">
        <f>IF(Table1[[#This Row],[RFM Score]]=12,"Best customer",IF(Table1[[#This Row],[RFM Score]]&gt;=8,"Loyal customer",IF(Table1[[#This Row],[RFM Score]]&gt;=6,"At Risk",IF(Table1[[#This Row],[RFM Score]]&gt;=3,"Lost customer", "Others"))))</f>
        <v>Lost customer</v>
      </c>
    </row>
    <row r="241" spans="2:20" x14ac:dyDescent="0.25">
      <c r="B241" s="1">
        <v>239</v>
      </c>
      <c r="C241" s="2">
        <v>45096</v>
      </c>
      <c r="D241" s="1" t="s">
        <v>252</v>
      </c>
      <c r="E241" s="1" t="s">
        <v>10</v>
      </c>
      <c r="F241" s="1">
        <v>38</v>
      </c>
      <c r="G241" s="1" t="s">
        <v>16</v>
      </c>
      <c r="H241" s="1">
        <v>3</v>
      </c>
      <c r="I241" s="11">
        <v>500</v>
      </c>
      <c r="J241" s="13">
        <v>1500</v>
      </c>
      <c r="K241" s="34">
        <f t="shared" si="3"/>
        <v>45292</v>
      </c>
      <c r="L241" s="36">
        <f>Table1[[#This Row],[Latest Date]]-Table1[[#This Row],[Date]]</f>
        <v>196</v>
      </c>
      <c r="M241" s="36">
        <f>COUNT(Table1[[#This Row],[Date]])</f>
        <v>1</v>
      </c>
      <c r="N241" s="36">
        <f>SUM(Table1[[#This Row],[Total Amount]])</f>
        <v>1500</v>
      </c>
      <c r="O241" s="36">
        <f>IF(Table1[[#This Row],[Recency]]&lt;=_xlfn.QUARTILE.INC(L:L,1),4, IF(Table1[[#This Row],[Recency]]&lt;=_xlfn.QUARTILE.INC(L:L,2), 3, IF(Table1[[#This Row],[Recency]]&lt;=_xlfn.QUARTILE.INC(L:L,3), 2, 1)))</f>
        <v>2</v>
      </c>
      <c r="P241" s="36">
        <f>IF(Table1[[#This Row],[Frequency]]&lt;=_xlfn.QUARTILE.INC(M:M,1), 1, IF(Table1[[#This Row],[Frequency]]&lt;=_xlfn.QUARTILE.INC(M:M,2), 2, IF(Table1[[#This Row],[Frequency]]&lt;=_xlfn.QUARTILE.INC(M:M,3), 3, 4)))</f>
        <v>1</v>
      </c>
      <c r="Q241" s="36">
        <f>IF(Table1[[#This Row],[Monetary]]&lt;=_xlfn.QUARTILE.INC(N:N,1),1,IF(Table1[[#This Row],[Monetary]]&lt;=_xlfn.QUARTILE.INC(N:N,2),2,IF(Table1[[#This Row],[Monetary]]&lt;=_xlfn.QUARTILE.INC(N:N,3),3,4)))</f>
        <v>4</v>
      </c>
      <c r="R241" s="41" t="str">
        <f>Table1[[#This Row],[R Score]]&amp;Table1[[#This Row],[F Score]]&amp;Table1[[#This Row],[M Score]]</f>
        <v>214</v>
      </c>
      <c r="S241" s="36">
        <f>Table1[[#This Row],[R Score]]+Table1[[#This Row],[F Score]]+Table1[[#This Row],[M Score]]</f>
        <v>7</v>
      </c>
      <c r="T241" s="36" t="str">
        <f>IF(Table1[[#This Row],[RFM Score]]=12,"Best customer",IF(Table1[[#This Row],[RFM Score]]&gt;=8,"Loyal customer",IF(Table1[[#This Row],[RFM Score]]&gt;=6,"At Risk",IF(Table1[[#This Row],[RFM Score]]&gt;=3,"Lost customer", "Others"))))</f>
        <v>At Risk</v>
      </c>
    </row>
    <row r="242" spans="2:20" x14ac:dyDescent="0.25">
      <c r="B242" s="4">
        <v>240</v>
      </c>
      <c r="C242" s="5">
        <v>44963</v>
      </c>
      <c r="D242" s="4" t="s">
        <v>253</v>
      </c>
      <c r="E242" s="4" t="s">
        <v>13</v>
      </c>
      <c r="F242" s="4">
        <v>23</v>
      </c>
      <c r="G242" s="4" t="s">
        <v>11</v>
      </c>
      <c r="H242" s="4">
        <v>1</v>
      </c>
      <c r="I242" s="12">
        <v>300</v>
      </c>
      <c r="J242" s="14">
        <v>300</v>
      </c>
      <c r="K242" s="35">
        <f t="shared" si="3"/>
        <v>45292</v>
      </c>
      <c r="L242" s="37">
        <f>Table1[[#This Row],[Latest Date]]-Table1[[#This Row],[Date]]</f>
        <v>329</v>
      </c>
      <c r="M242" s="37">
        <f>COUNT(Table1[[#This Row],[Date]])</f>
        <v>1</v>
      </c>
      <c r="N242" s="37">
        <f>SUM(Table1[[#This Row],[Total Amount]])</f>
        <v>300</v>
      </c>
      <c r="O242" s="37">
        <f>IF(Table1[[#This Row],[Recency]]&lt;=_xlfn.QUARTILE.INC(L:L,1),4, IF(Table1[[#This Row],[Recency]]&lt;=_xlfn.QUARTILE.INC(L:L,2), 3, IF(Table1[[#This Row],[Recency]]&lt;=_xlfn.QUARTILE.INC(L:L,3), 2, 1)))</f>
        <v>1</v>
      </c>
      <c r="P242" s="37">
        <f>IF(Table1[[#This Row],[Frequency]]&lt;=_xlfn.QUARTILE.INC(M:M,1), 1, IF(Table1[[#This Row],[Frequency]]&lt;=_xlfn.QUARTILE.INC(M:M,2), 2, IF(Table1[[#This Row],[Frequency]]&lt;=_xlfn.QUARTILE.INC(M:M,3), 3, 4)))</f>
        <v>1</v>
      </c>
      <c r="Q242" s="37">
        <f>IF(Table1[[#This Row],[Monetary]]&lt;=_xlfn.QUARTILE.INC(N:N,1),1,IF(Table1[[#This Row],[Monetary]]&lt;=_xlfn.QUARTILE.INC(N:N,2),2,IF(Table1[[#This Row],[Monetary]]&lt;=_xlfn.QUARTILE.INC(N:N,3),3,4)))</f>
        <v>3</v>
      </c>
      <c r="R242" s="42" t="str">
        <f>Table1[[#This Row],[R Score]]&amp;Table1[[#This Row],[F Score]]&amp;Table1[[#This Row],[M Score]]</f>
        <v>113</v>
      </c>
      <c r="S242" s="37">
        <f>Table1[[#This Row],[R Score]]+Table1[[#This Row],[F Score]]+Table1[[#This Row],[M Score]]</f>
        <v>5</v>
      </c>
      <c r="T242" s="37" t="str">
        <f>IF(Table1[[#This Row],[RFM Score]]=12,"Best customer",IF(Table1[[#This Row],[RFM Score]]&gt;=8,"Loyal customer",IF(Table1[[#This Row],[RFM Score]]&gt;=6,"At Risk",IF(Table1[[#This Row],[RFM Score]]&gt;=3,"Lost customer", "Others"))))</f>
        <v>Lost customer</v>
      </c>
    </row>
    <row r="243" spans="2:20" x14ac:dyDescent="0.25">
      <c r="B243" s="1">
        <v>241</v>
      </c>
      <c r="C243" s="2">
        <v>45190</v>
      </c>
      <c r="D243" s="1" t="s">
        <v>254</v>
      </c>
      <c r="E243" s="1" t="s">
        <v>13</v>
      </c>
      <c r="F243" s="1">
        <v>23</v>
      </c>
      <c r="G243" s="1" t="s">
        <v>16</v>
      </c>
      <c r="H243" s="1">
        <v>3</v>
      </c>
      <c r="I243" s="11">
        <v>25</v>
      </c>
      <c r="J243" s="13">
        <v>75</v>
      </c>
      <c r="K243" s="34">
        <f t="shared" si="3"/>
        <v>45292</v>
      </c>
      <c r="L243" s="36">
        <f>Table1[[#This Row],[Latest Date]]-Table1[[#This Row],[Date]]</f>
        <v>102</v>
      </c>
      <c r="M243" s="36">
        <f>COUNT(Table1[[#This Row],[Date]])</f>
        <v>1</v>
      </c>
      <c r="N243" s="36">
        <f>SUM(Table1[[#This Row],[Total Amount]])</f>
        <v>75</v>
      </c>
      <c r="O243" s="36">
        <f>IF(Table1[[#This Row],[Recency]]&lt;=_xlfn.QUARTILE.INC(L:L,1),4, IF(Table1[[#This Row],[Recency]]&lt;=_xlfn.QUARTILE.INC(L:L,2), 3, IF(Table1[[#This Row],[Recency]]&lt;=_xlfn.QUARTILE.INC(L:L,3), 2, 1)))</f>
        <v>3</v>
      </c>
      <c r="P243" s="36">
        <f>IF(Table1[[#This Row],[Frequency]]&lt;=_xlfn.QUARTILE.INC(M:M,1), 1, IF(Table1[[#This Row],[Frequency]]&lt;=_xlfn.QUARTILE.INC(M:M,2), 2, IF(Table1[[#This Row],[Frequency]]&lt;=_xlfn.QUARTILE.INC(M:M,3), 3, 4)))</f>
        <v>1</v>
      </c>
      <c r="Q243" s="36">
        <f>IF(Table1[[#This Row],[Monetary]]&lt;=_xlfn.QUARTILE.INC(N:N,1),1,IF(Table1[[#This Row],[Monetary]]&lt;=_xlfn.QUARTILE.INC(N:N,2),2,IF(Table1[[#This Row],[Monetary]]&lt;=_xlfn.QUARTILE.INC(N:N,3),3,4)))</f>
        <v>2</v>
      </c>
      <c r="R243" s="41" t="str">
        <f>Table1[[#This Row],[R Score]]&amp;Table1[[#This Row],[F Score]]&amp;Table1[[#This Row],[M Score]]</f>
        <v>312</v>
      </c>
      <c r="S243" s="36">
        <f>Table1[[#This Row],[R Score]]+Table1[[#This Row],[F Score]]+Table1[[#This Row],[M Score]]</f>
        <v>6</v>
      </c>
      <c r="T243" s="36" t="str">
        <f>IF(Table1[[#This Row],[RFM Score]]=12,"Best customer",IF(Table1[[#This Row],[RFM Score]]&gt;=8,"Loyal customer",IF(Table1[[#This Row],[RFM Score]]&gt;=6,"At Risk",IF(Table1[[#This Row],[RFM Score]]&gt;=3,"Lost customer", "Others"))))</f>
        <v>At Risk</v>
      </c>
    </row>
    <row r="244" spans="2:20" x14ac:dyDescent="0.25">
      <c r="B244" s="4">
        <v>242</v>
      </c>
      <c r="C244" s="5">
        <v>45048</v>
      </c>
      <c r="D244" s="4" t="s">
        <v>255</v>
      </c>
      <c r="E244" s="4" t="s">
        <v>10</v>
      </c>
      <c r="F244" s="4">
        <v>21</v>
      </c>
      <c r="G244" s="4" t="s">
        <v>14</v>
      </c>
      <c r="H244" s="4">
        <v>1</v>
      </c>
      <c r="I244" s="12">
        <v>25</v>
      </c>
      <c r="J244" s="14">
        <v>25</v>
      </c>
      <c r="K244" s="35">
        <f t="shared" si="3"/>
        <v>45292</v>
      </c>
      <c r="L244" s="37">
        <f>Table1[[#This Row],[Latest Date]]-Table1[[#This Row],[Date]]</f>
        <v>244</v>
      </c>
      <c r="M244" s="37">
        <f>COUNT(Table1[[#This Row],[Date]])</f>
        <v>1</v>
      </c>
      <c r="N244" s="37">
        <f>SUM(Table1[[#This Row],[Total Amount]])</f>
        <v>25</v>
      </c>
      <c r="O244" s="37">
        <f>IF(Table1[[#This Row],[Recency]]&lt;=_xlfn.QUARTILE.INC(L:L,1),4, IF(Table1[[#This Row],[Recency]]&lt;=_xlfn.QUARTILE.INC(L:L,2), 3, IF(Table1[[#This Row],[Recency]]&lt;=_xlfn.QUARTILE.INC(L:L,3), 2, 1)))</f>
        <v>2</v>
      </c>
      <c r="P244" s="37">
        <f>IF(Table1[[#This Row],[Frequency]]&lt;=_xlfn.QUARTILE.INC(M:M,1), 1, IF(Table1[[#This Row],[Frequency]]&lt;=_xlfn.QUARTILE.INC(M:M,2), 2, IF(Table1[[#This Row],[Frequency]]&lt;=_xlfn.QUARTILE.INC(M:M,3), 3, 4)))</f>
        <v>1</v>
      </c>
      <c r="Q244" s="37">
        <f>IF(Table1[[#This Row],[Monetary]]&lt;=_xlfn.QUARTILE.INC(N:N,1),1,IF(Table1[[#This Row],[Monetary]]&lt;=_xlfn.QUARTILE.INC(N:N,2),2,IF(Table1[[#This Row],[Monetary]]&lt;=_xlfn.QUARTILE.INC(N:N,3),3,4)))</f>
        <v>1</v>
      </c>
      <c r="R244" s="42" t="str">
        <f>Table1[[#This Row],[R Score]]&amp;Table1[[#This Row],[F Score]]&amp;Table1[[#This Row],[M Score]]</f>
        <v>211</v>
      </c>
      <c r="S244" s="37">
        <f>Table1[[#This Row],[R Score]]+Table1[[#This Row],[F Score]]+Table1[[#This Row],[M Score]]</f>
        <v>4</v>
      </c>
      <c r="T244" s="37" t="str">
        <f>IF(Table1[[#This Row],[RFM Score]]=12,"Best customer",IF(Table1[[#This Row],[RFM Score]]&gt;=8,"Loyal customer",IF(Table1[[#This Row],[RFM Score]]&gt;=6,"At Risk",IF(Table1[[#This Row],[RFM Score]]&gt;=3,"Lost customer", "Others"))))</f>
        <v>Lost customer</v>
      </c>
    </row>
    <row r="245" spans="2:20" x14ac:dyDescent="0.25">
      <c r="B245" s="1">
        <v>243</v>
      </c>
      <c r="C245" s="2">
        <v>45069</v>
      </c>
      <c r="D245" s="1" t="s">
        <v>256</v>
      </c>
      <c r="E245" s="1" t="s">
        <v>13</v>
      </c>
      <c r="F245" s="1">
        <v>47</v>
      </c>
      <c r="G245" s="1" t="s">
        <v>16</v>
      </c>
      <c r="H245" s="1">
        <v>3</v>
      </c>
      <c r="I245" s="11">
        <v>300</v>
      </c>
      <c r="J245" s="13">
        <v>900</v>
      </c>
      <c r="K245" s="34">
        <f t="shared" si="3"/>
        <v>45292</v>
      </c>
      <c r="L245" s="36">
        <f>Table1[[#This Row],[Latest Date]]-Table1[[#This Row],[Date]]</f>
        <v>223</v>
      </c>
      <c r="M245" s="36">
        <f>COUNT(Table1[[#This Row],[Date]])</f>
        <v>1</v>
      </c>
      <c r="N245" s="36">
        <f>SUM(Table1[[#This Row],[Total Amount]])</f>
        <v>900</v>
      </c>
      <c r="O245" s="36">
        <f>IF(Table1[[#This Row],[Recency]]&lt;=_xlfn.QUARTILE.INC(L:L,1),4, IF(Table1[[#This Row],[Recency]]&lt;=_xlfn.QUARTILE.INC(L:L,2), 3, IF(Table1[[#This Row],[Recency]]&lt;=_xlfn.QUARTILE.INC(L:L,3), 2, 1)))</f>
        <v>2</v>
      </c>
      <c r="P245" s="36">
        <f>IF(Table1[[#This Row],[Frequency]]&lt;=_xlfn.QUARTILE.INC(M:M,1), 1, IF(Table1[[#This Row],[Frequency]]&lt;=_xlfn.QUARTILE.INC(M:M,2), 2, IF(Table1[[#This Row],[Frequency]]&lt;=_xlfn.QUARTILE.INC(M:M,3), 3, 4)))</f>
        <v>1</v>
      </c>
      <c r="Q245" s="36">
        <f>IF(Table1[[#This Row],[Monetary]]&lt;=_xlfn.QUARTILE.INC(N:N,1),1,IF(Table1[[#This Row],[Monetary]]&lt;=_xlfn.QUARTILE.INC(N:N,2),2,IF(Table1[[#This Row],[Monetary]]&lt;=_xlfn.QUARTILE.INC(N:N,3),3,4)))</f>
        <v>3</v>
      </c>
      <c r="R245" s="41" t="str">
        <f>Table1[[#This Row],[R Score]]&amp;Table1[[#This Row],[F Score]]&amp;Table1[[#This Row],[M Score]]</f>
        <v>213</v>
      </c>
      <c r="S245" s="36">
        <f>Table1[[#This Row],[R Score]]+Table1[[#This Row],[F Score]]+Table1[[#This Row],[M Score]]</f>
        <v>6</v>
      </c>
      <c r="T245" s="36" t="str">
        <f>IF(Table1[[#This Row],[RFM Score]]=12,"Best customer",IF(Table1[[#This Row],[RFM Score]]&gt;=8,"Loyal customer",IF(Table1[[#This Row],[RFM Score]]&gt;=6,"At Risk",IF(Table1[[#This Row],[RFM Score]]&gt;=3,"Lost customer", "Others"))))</f>
        <v>At Risk</v>
      </c>
    </row>
    <row r="246" spans="2:20" x14ac:dyDescent="0.25">
      <c r="B246" s="4">
        <v>244</v>
      </c>
      <c r="C246" s="5">
        <v>45269</v>
      </c>
      <c r="D246" s="4" t="s">
        <v>257</v>
      </c>
      <c r="E246" s="4" t="s">
        <v>10</v>
      </c>
      <c r="F246" s="4">
        <v>28</v>
      </c>
      <c r="G246" s="4" t="s">
        <v>11</v>
      </c>
      <c r="H246" s="4">
        <v>2</v>
      </c>
      <c r="I246" s="12">
        <v>50</v>
      </c>
      <c r="J246" s="14">
        <v>100</v>
      </c>
      <c r="K246" s="35">
        <f t="shared" si="3"/>
        <v>45292</v>
      </c>
      <c r="L246" s="37">
        <f>Table1[[#This Row],[Latest Date]]-Table1[[#This Row],[Date]]</f>
        <v>23</v>
      </c>
      <c r="M246" s="37">
        <f>COUNT(Table1[[#This Row],[Date]])</f>
        <v>1</v>
      </c>
      <c r="N246" s="37">
        <f>SUM(Table1[[#This Row],[Total Amount]])</f>
        <v>100</v>
      </c>
      <c r="O246" s="37">
        <f>IF(Table1[[#This Row],[Recency]]&lt;=_xlfn.QUARTILE.INC(L:L,1),4, IF(Table1[[#This Row],[Recency]]&lt;=_xlfn.QUARTILE.INC(L:L,2), 3, IF(Table1[[#This Row],[Recency]]&lt;=_xlfn.QUARTILE.INC(L:L,3), 2, 1)))</f>
        <v>4</v>
      </c>
      <c r="P246" s="37">
        <f>IF(Table1[[#This Row],[Frequency]]&lt;=_xlfn.QUARTILE.INC(M:M,1), 1, IF(Table1[[#This Row],[Frequency]]&lt;=_xlfn.QUARTILE.INC(M:M,2), 2, IF(Table1[[#This Row],[Frequency]]&lt;=_xlfn.QUARTILE.INC(M:M,3), 3, 4)))</f>
        <v>1</v>
      </c>
      <c r="Q246" s="37">
        <f>IF(Table1[[#This Row],[Monetary]]&lt;=_xlfn.QUARTILE.INC(N:N,1),1,IF(Table1[[#This Row],[Monetary]]&lt;=_xlfn.QUARTILE.INC(N:N,2),2,IF(Table1[[#This Row],[Monetary]]&lt;=_xlfn.QUARTILE.INC(N:N,3),3,4)))</f>
        <v>2</v>
      </c>
      <c r="R246" s="42" t="str">
        <f>Table1[[#This Row],[R Score]]&amp;Table1[[#This Row],[F Score]]&amp;Table1[[#This Row],[M Score]]</f>
        <v>412</v>
      </c>
      <c r="S246" s="37">
        <f>Table1[[#This Row],[R Score]]+Table1[[#This Row],[F Score]]+Table1[[#This Row],[M Score]]</f>
        <v>7</v>
      </c>
      <c r="T246" s="37" t="str">
        <f>IF(Table1[[#This Row],[RFM Score]]=12,"Best customer",IF(Table1[[#This Row],[RFM Score]]&gt;=8,"Loyal customer",IF(Table1[[#This Row],[RFM Score]]&gt;=6,"At Risk",IF(Table1[[#This Row],[RFM Score]]&gt;=3,"Lost customer", "Others"))))</f>
        <v>At Risk</v>
      </c>
    </row>
    <row r="247" spans="2:20" x14ac:dyDescent="0.25">
      <c r="B247" s="1">
        <v>245</v>
      </c>
      <c r="C247" s="2">
        <v>45175</v>
      </c>
      <c r="D247" s="1" t="s">
        <v>258</v>
      </c>
      <c r="E247" s="1" t="s">
        <v>10</v>
      </c>
      <c r="F247" s="1">
        <v>47</v>
      </c>
      <c r="G247" s="1" t="s">
        <v>14</v>
      </c>
      <c r="H247" s="1">
        <v>3</v>
      </c>
      <c r="I247" s="11">
        <v>30</v>
      </c>
      <c r="J247" s="13">
        <v>90</v>
      </c>
      <c r="K247" s="34">
        <f t="shared" si="3"/>
        <v>45292</v>
      </c>
      <c r="L247" s="36">
        <f>Table1[[#This Row],[Latest Date]]-Table1[[#This Row],[Date]]</f>
        <v>117</v>
      </c>
      <c r="M247" s="36">
        <f>COUNT(Table1[[#This Row],[Date]])</f>
        <v>1</v>
      </c>
      <c r="N247" s="36">
        <f>SUM(Table1[[#This Row],[Total Amount]])</f>
        <v>90</v>
      </c>
      <c r="O247" s="36">
        <f>IF(Table1[[#This Row],[Recency]]&lt;=_xlfn.QUARTILE.INC(L:L,1),4, IF(Table1[[#This Row],[Recency]]&lt;=_xlfn.QUARTILE.INC(L:L,2), 3, IF(Table1[[#This Row],[Recency]]&lt;=_xlfn.QUARTILE.INC(L:L,3), 2, 1)))</f>
        <v>3</v>
      </c>
      <c r="P247" s="36">
        <f>IF(Table1[[#This Row],[Frequency]]&lt;=_xlfn.QUARTILE.INC(M:M,1), 1, IF(Table1[[#This Row],[Frequency]]&lt;=_xlfn.QUARTILE.INC(M:M,2), 2, IF(Table1[[#This Row],[Frequency]]&lt;=_xlfn.QUARTILE.INC(M:M,3), 3, 4)))</f>
        <v>1</v>
      </c>
      <c r="Q247" s="36">
        <f>IF(Table1[[#This Row],[Monetary]]&lt;=_xlfn.QUARTILE.INC(N:N,1),1,IF(Table1[[#This Row],[Monetary]]&lt;=_xlfn.QUARTILE.INC(N:N,2),2,IF(Table1[[#This Row],[Monetary]]&lt;=_xlfn.QUARTILE.INC(N:N,3),3,4)))</f>
        <v>2</v>
      </c>
      <c r="R247" s="41" t="str">
        <f>Table1[[#This Row],[R Score]]&amp;Table1[[#This Row],[F Score]]&amp;Table1[[#This Row],[M Score]]</f>
        <v>312</v>
      </c>
      <c r="S247" s="36">
        <f>Table1[[#This Row],[R Score]]+Table1[[#This Row],[F Score]]+Table1[[#This Row],[M Score]]</f>
        <v>6</v>
      </c>
      <c r="T247" s="36" t="str">
        <f>IF(Table1[[#This Row],[RFM Score]]=12,"Best customer",IF(Table1[[#This Row],[RFM Score]]&gt;=8,"Loyal customer",IF(Table1[[#This Row],[RFM Score]]&gt;=6,"At Risk",IF(Table1[[#This Row],[RFM Score]]&gt;=3,"Lost customer", "Others"))))</f>
        <v>At Risk</v>
      </c>
    </row>
    <row r="248" spans="2:20" x14ac:dyDescent="0.25">
      <c r="B248" s="4">
        <v>246</v>
      </c>
      <c r="C248" s="5">
        <v>45036</v>
      </c>
      <c r="D248" s="4" t="s">
        <v>259</v>
      </c>
      <c r="E248" s="4" t="s">
        <v>13</v>
      </c>
      <c r="F248" s="4">
        <v>48</v>
      </c>
      <c r="G248" s="4" t="s">
        <v>16</v>
      </c>
      <c r="H248" s="4">
        <v>2</v>
      </c>
      <c r="I248" s="12">
        <v>25</v>
      </c>
      <c r="J248" s="14">
        <v>50</v>
      </c>
      <c r="K248" s="35">
        <f t="shared" si="3"/>
        <v>45292</v>
      </c>
      <c r="L248" s="37">
        <f>Table1[[#This Row],[Latest Date]]-Table1[[#This Row],[Date]]</f>
        <v>256</v>
      </c>
      <c r="M248" s="37">
        <f>COUNT(Table1[[#This Row],[Date]])</f>
        <v>1</v>
      </c>
      <c r="N248" s="37">
        <f>SUM(Table1[[#This Row],[Total Amount]])</f>
        <v>50</v>
      </c>
      <c r="O248" s="37">
        <f>IF(Table1[[#This Row],[Recency]]&lt;=_xlfn.QUARTILE.INC(L:L,1),4, IF(Table1[[#This Row],[Recency]]&lt;=_xlfn.QUARTILE.INC(L:L,2), 3, IF(Table1[[#This Row],[Recency]]&lt;=_xlfn.QUARTILE.INC(L:L,3), 2, 1)))</f>
        <v>2</v>
      </c>
      <c r="P248" s="37">
        <f>IF(Table1[[#This Row],[Frequency]]&lt;=_xlfn.QUARTILE.INC(M:M,1), 1, IF(Table1[[#This Row],[Frequency]]&lt;=_xlfn.QUARTILE.INC(M:M,2), 2, IF(Table1[[#This Row],[Frequency]]&lt;=_xlfn.QUARTILE.INC(M:M,3), 3, 4)))</f>
        <v>1</v>
      </c>
      <c r="Q248" s="37">
        <f>IF(Table1[[#This Row],[Monetary]]&lt;=_xlfn.QUARTILE.INC(N:N,1),1,IF(Table1[[#This Row],[Monetary]]&lt;=_xlfn.QUARTILE.INC(N:N,2),2,IF(Table1[[#This Row],[Monetary]]&lt;=_xlfn.QUARTILE.INC(N:N,3),3,4)))</f>
        <v>1</v>
      </c>
      <c r="R248" s="42" t="str">
        <f>Table1[[#This Row],[R Score]]&amp;Table1[[#This Row],[F Score]]&amp;Table1[[#This Row],[M Score]]</f>
        <v>211</v>
      </c>
      <c r="S248" s="37">
        <f>Table1[[#This Row],[R Score]]+Table1[[#This Row],[F Score]]+Table1[[#This Row],[M Score]]</f>
        <v>4</v>
      </c>
      <c r="T248" s="37" t="str">
        <f>IF(Table1[[#This Row],[RFM Score]]=12,"Best customer",IF(Table1[[#This Row],[RFM Score]]&gt;=8,"Loyal customer",IF(Table1[[#This Row],[RFM Score]]&gt;=6,"At Risk",IF(Table1[[#This Row],[RFM Score]]&gt;=3,"Lost customer", "Others"))))</f>
        <v>Lost customer</v>
      </c>
    </row>
    <row r="249" spans="2:20" x14ac:dyDescent="0.25">
      <c r="B249" s="1">
        <v>247</v>
      </c>
      <c r="C249" s="2">
        <v>45203</v>
      </c>
      <c r="D249" s="1" t="s">
        <v>260</v>
      </c>
      <c r="E249" s="1" t="s">
        <v>10</v>
      </c>
      <c r="F249" s="1">
        <v>41</v>
      </c>
      <c r="G249" s="1" t="s">
        <v>16</v>
      </c>
      <c r="H249" s="1">
        <v>2</v>
      </c>
      <c r="I249" s="11">
        <v>30</v>
      </c>
      <c r="J249" s="13">
        <v>60</v>
      </c>
      <c r="K249" s="34">
        <f t="shared" si="3"/>
        <v>45292</v>
      </c>
      <c r="L249" s="36">
        <f>Table1[[#This Row],[Latest Date]]-Table1[[#This Row],[Date]]</f>
        <v>89</v>
      </c>
      <c r="M249" s="36">
        <f>COUNT(Table1[[#This Row],[Date]])</f>
        <v>1</v>
      </c>
      <c r="N249" s="36">
        <f>SUM(Table1[[#This Row],[Total Amount]])</f>
        <v>60</v>
      </c>
      <c r="O249" s="36">
        <f>IF(Table1[[#This Row],[Recency]]&lt;=_xlfn.QUARTILE.INC(L:L,1),4, IF(Table1[[#This Row],[Recency]]&lt;=_xlfn.QUARTILE.INC(L:L,2), 3, IF(Table1[[#This Row],[Recency]]&lt;=_xlfn.QUARTILE.INC(L:L,3), 2, 1)))</f>
        <v>4</v>
      </c>
      <c r="P249" s="36">
        <f>IF(Table1[[#This Row],[Frequency]]&lt;=_xlfn.QUARTILE.INC(M:M,1), 1, IF(Table1[[#This Row],[Frequency]]&lt;=_xlfn.QUARTILE.INC(M:M,2), 2, IF(Table1[[#This Row],[Frequency]]&lt;=_xlfn.QUARTILE.INC(M:M,3), 3, 4)))</f>
        <v>1</v>
      </c>
      <c r="Q249" s="36">
        <f>IF(Table1[[#This Row],[Monetary]]&lt;=_xlfn.QUARTILE.INC(N:N,1),1,IF(Table1[[#This Row],[Monetary]]&lt;=_xlfn.QUARTILE.INC(N:N,2),2,IF(Table1[[#This Row],[Monetary]]&lt;=_xlfn.QUARTILE.INC(N:N,3),3,4)))</f>
        <v>1</v>
      </c>
      <c r="R249" s="41" t="str">
        <f>Table1[[#This Row],[R Score]]&amp;Table1[[#This Row],[F Score]]&amp;Table1[[#This Row],[M Score]]</f>
        <v>411</v>
      </c>
      <c r="S249" s="36">
        <f>Table1[[#This Row],[R Score]]+Table1[[#This Row],[F Score]]+Table1[[#This Row],[M Score]]</f>
        <v>6</v>
      </c>
      <c r="T249" s="36" t="str">
        <f>IF(Table1[[#This Row],[RFM Score]]=12,"Best customer",IF(Table1[[#This Row],[RFM Score]]&gt;=8,"Loyal customer",IF(Table1[[#This Row],[RFM Score]]&gt;=6,"At Risk",IF(Table1[[#This Row],[RFM Score]]&gt;=3,"Lost customer", "Others"))))</f>
        <v>At Risk</v>
      </c>
    </row>
    <row r="250" spans="2:20" x14ac:dyDescent="0.25">
      <c r="B250" s="4">
        <v>248</v>
      </c>
      <c r="C250" s="5">
        <v>44994</v>
      </c>
      <c r="D250" s="4" t="s">
        <v>261</v>
      </c>
      <c r="E250" s="4" t="s">
        <v>10</v>
      </c>
      <c r="F250" s="4">
        <v>26</v>
      </c>
      <c r="G250" s="4" t="s">
        <v>14</v>
      </c>
      <c r="H250" s="4">
        <v>3</v>
      </c>
      <c r="I250" s="12">
        <v>300</v>
      </c>
      <c r="J250" s="14">
        <v>900</v>
      </c>
      <c r="K250" s="35">
        <f t="shared" si="3"/>
        <v>45292</v>
      </c>
      <c r="L250" s="37">
        <f>Table1[[#This Row],[Latest Date]]-Table1[[#This Row],[Date]]</f>
        <v>298</v>
      </c>
      <c r="M250" s="37">
        <f>COUNT(Table1[[#This Row],[Date]])</f>
        <v>1</v>
      </c>
      <c r="N250" s="37">
        <f>SUM(Table1[[#This Row],[Total Amount]])</f>
        <v>900</v>
      </c>
      <c r="O250" s="37">
        <f>IF(Table1[[#This Row],[Recency]]&lt;=_xlfn.QUARTILE.INC(L:L,1),4, IF(Table1[[#This Row],[Recency]]&lt;=_xlfn.QUARTILE.INC(L:L,2), 3, IF(Table1[[#This Row],[Recency]]&lt;=_xlfn.QUARTILE.INC(L:L,3), 2, 1)))</f>
        <v>1</v>
      </c>
      <c r="P250" s="37">
        <f>IF(Table1[[#This Row],[Frequency]]&lt;=_xlfn.QUARTILE.INC(M:M,1), 1, IF(Table1[[#This Row],[Frequency]]&lt;=_xlfn.QUARTILE.INC(M:M,2), 2, IF(Table1[[#This Row],[Frequency]]&lt;=_xlfn.QUARTILE.INC(M:M,3), 3, 4)))</f>
        <v>1</v>
      </c>
      <c r="Q250" s="37">
        <f>IF(Table1[[#This Row],[Monetary]]&lt;=_xlfn.QUARTILE.INC(N:N,1),1,IF(Table1[[#This Row],[Monetary]]&lt;=_xlfn.QUARTILE.INC(N:N,2),2,IF(Table1[[#This Row],[Monetary]]&lt;=_xlfn.QUARTILE.INC(N:N,3),3,4)))</f>
        <v>3</v>
      </c>
      <c r="R250" s="42" t="str">
        <f>Table1[[#This Row],[R Score]]&amp;Table1[[#This Row],[F Score]]&amp;Table1[[#This Row],[M Score]]</f>
        <v>113</v>
      </c>
      <c r="S250" s="37">
        <f>Table1[[#This Row],[R Score]]+Table1[[#This Row],[F Score]]+Table1[[#This Row],[M Score]]</f>
        <v>5</v>
      </c>
      <c r="T250" s="37" t="str">
        <f>IF(Table1[[#This Row],[RFM Score]]=12,"Best customer",IF(Table1[[#This Row],[RFM Score]]&gt;=8,"Loyal customer",IF(Table1[[#This Row],[RFM Score]]&gt;=6,"At Risk",IF(Table1[[#This Row],[RFM Score]]&gt;=3,"Lost customer", "Others"))))</f>
        <v>Lost customer</v>
      </c>
    </row>
    <row r="251" spans="2:20" x14ac:dyDescent="0.25">
      <c r="B251" s="1">
        <v>249</v>
      </c>
      <c r="C251" s="2">
        <v>45219</v>
      </c>
      <c r="D251" s="1" t="s">
        <v>262</v>
      </c>
      <c r="E251" s="1" t="s">
        <v>10</v>
      </c>
      <c r="F251" s="1">
        <v>20</v>
      </c>
      <c r="G251" s="1" t="s">
        <v>14</v>
      </c>
      <c r="H251" s="1">
        <v>1</v>
      </c>
      <c r="I251" s="11">
        <v>50</v>
      </c>
      <c r="J251" s="13">
        <v>50</v>
      </c>
      <c r="K251" s="34">
        <f t="shared" si="3"/>
        <v>45292</v>
      </c>
      <c r="L251" s="36">
        <f>Table1[[#This Row],[Latest Date]]-Table1[[#This Row],[Date]]</f>
        <v>73</v>
      </c>
      <c r="M251" s="36">
        <f>COUNT(Table1[[#This Row],[Date]])</f>
        <v>1</v>
      </c>
      <c r="N251" s="36">
        <f>SUM(Table1[[#This Row],[Total Amount]])</f>
        <v>50</v>
      </c>
      <c r="O251" s="36">
        <f>IF(Table1[[#This Row],[Recency]]&lt;=_xlfn.QUARTILE.INC(L:L,1),4, IF(Table1[[#This Row],[Recency]]&lt;=_xlfn.QUARTILE.INC(L:L,2), 3, IF(Table1[[#This Row],[Recency]]&lt;=_xlfn.QUARTILE.INC(L:L,3), 2, 1)))</f>
        <v>4</v>
      </c>
      <c r="P251" s="36">
        <f>IF(Table1[[#This Row],[Frequency]]&lt;=_xlfn.QUARTILE.INC(M:M,1), 1, IF(Table1[[#This Row],[Frequency]]&lt;=_xlfn.QUARTILE.INC(M:M,2), 2, IF(Table1[[#This Row],[Frequency]]&lt;=_xlfn.QUARTILE.INC(M:M,3), 3, 4)))</f>
        <v>1</v>
      </c>
      <c r="Q251" s="36">
        <f>IF(Table1[[#This Row],[Monetary]]&lt;=_xlfn.QUARTILE.INC(N:N,1),1,IF(Table1[[#This Row],[Monetary]]&lt;=_xlfn.QUARTILE.INC(N:N,2),2,IF(Table1[[#This Row],[Monetary]]&lt;=_xlfn.QUARTILE.INC(N:N,3),3,4)))</f>
        <v>1</v>
      </c>
      <c r="R251" s="41" t="str">
        <f>Table1[[#This Row],[R Score]]&amp;Table1[[#This Row],[F Score]]&amp;Table1[[#This Row],[M Score]]</f>
        <v>411</v>
      </c>
      <c r="S251" s="36">
        <f>Table1[[#This Row],[R Score]]+Table1[[#This Row],[F Score]]+Table1[[#This Row],[M Score]]</f>
        <v>6</v>
      </c>
      <c r="T251" s="36" t="str">
        <f>IF(Table1[[#This Row],[RFM Score]]=12,"Best customer",IF(Table1[[#This Row],[RFM Score]]&gt;=8,"Loyal customer",IF(Table1[[#This Row],[RFM Score]]&gt;=6,"At Risk",IF(Table1[[#This Row],[RFM Score]]&gt;=3,"Lost customer", "Others"))))</f>
        <v>At Risk</v>
      </c>
    </row>
    <row r="252" spans="2:20" x14ac:dyDescent="0.25">
      <c r="B252" s="4">
        <v>250</v>
      </c>
      <c r="C252" s="5">
        <v>45222</v>
      </c>
      <c r="D252" s="4" t="s">
        <v>263</v>
      </c>
      <c r="E252" s="4" t="s">
        <v>10</v>
      </c>
      <c r="F252" s="4">
        <v>48</v>
      </c>
      <c r="G252" s="4" t="s">
        <v>16</v>
      </c>
      <c r="H252" s="4">
        <v>1</v>
      </c>
      <c r="I252" s="12">
        <v>50</v>
      </c>
      <c r="J252" s="14">
        <v>50</v>
      </c>
      <c r="K252" s="35">
        <f t="shared" si="3"/>
        <v>45292</v>
      </c>
      <c r="L252" s="37">
        <f>Table1[[#This Row],[Latest Date]]-Table1[[#This Row],[Date]]</f>
        <v>70</v>
      </c>
      <c r="M252" s="37">
        <f>COUNT(Table1[[#This Row],[Date]])</f>
        <v>1</v>
      </c>
      <c r="N252" s="37">
        <f>SUM(Table1[[#This Row],[Total Amount]])</f>
        <v>50</v>
      </c>
      <c r="O252" s="37">
        <f>IF(Table1[[#This Row],[Recency]]&lt;=_xlfn.QUARTILE.INC(L:L,1),4, IF(Table1[[#This Row],[Recency]]&lt;=_xlfn.QUARTILE.INC(L:L,2), 3, IF(Table1[[#This Row],[Recency]]&lt;=_xlfn.QUARTILE.INC(L:L,3), 2, 1)))</f>
        <v>4</v>
      </c>
      <c r="P252" s="37">
        <f>IF(Table1[[#This Row],[Frequency]]&lt;=_xlfn.QUARTILE.INC(M:M,1), 1, IF(Table1[[#This Row],[Frequency]]&lt;=_xlfn.QUARTILE.INC(M:M,2), 2, IF(Table1[[#This Row],[Frequency]]&lt;=_xlfn.QUARTILE.INC(M:M,3), 3, 4)))</f>
        <v>1</v>
      </c>
      <c r="Q252" s="37">
        <f>IF(Table1[[#This Row],[Monetary]]&lt;=_xlfn.QUARTILE.INC(N:N,1),1,IF(Table1[[#This Row],[Monetary]]&lt;=_xlfn.QUARTILE.INC(N:N,2),2,IF(Table1[[#This Row],[Monetary]]&lt;=_xlfn.QUARTILE.INC(N:N,3),3,4)))</f>
        <v>1</v>
      </c>
      <c r="R252" s="42" t="str">
        <f>Table1[[#This Row],[R Score]]&amp;Table1[[#This Row],[F Score]]&amp;Table1[[#This Row],[M Score]]</f>
        <v>411</v>
      </c>
      <c r="S252" s="37">
        <f>Table1[[#This Row],[R Score]]+Table1[[#This Row],[F Score]]+Table1[[#This Row],[M Score]]</f>
        <v>6</v>
      </c>
      <c r="T252" s="37" t="str">
        <f>IF(Table1[[#This Row],[RFM Score]]=12,"Best customer",IF(Table1[[#This Row],[RFM Score]]&gt;=8,"Loyal customer",IF(Table1[[#This Row],[RFM Score]]&gt;=6,"At Risk",IF(Table1[[#This Row],[RFM Score]]&gt;=3,"Lost customer", "Others"))))</f>
        <v>At Risk</v>
      </c>
    </row>
    <row r="253" spans="2:20" x14ac:dyDescent="0.25">
      <c r="B253" s="1">
        <v>251</v>
      </c>
      <c r="C253" s="2">
        <v>45169</v>
      </c>
      <c r="D253" s="1" t="s">
        <v>264</v>
      </c>
      <c r="E253" s="1" t="s">
        <v>13</v>
      </c>
      <c r="F253" s="1">
        <v>57</v>
      </c>
      <c r="G253" s="1" t="s">
        <v>11</v>
      </c>
      <c r="H253" s="1">
        <v>4</v>
      </c>
      <c r="I253" s="11">
        <v>50</v>
      </c>
      <c r="J253" s="13">
        <v>200</v>
      </c>
      <c r="K253" s="34">
        <f t="shared" si="3"/>
        <v>45292</v>
      </c>
      <c r="L253" s="36">
        <f>Table1[[#This Row],[Latest Date]]-Table1[[#This Row],[Date]]</f>
        <v>123</v>
      </c>
      <c r="M253" s="36">
        <f>COUNT(Table1[[#This Row],[Date]])</f>
        <v>1</v>
      </c>
      <c r="N253" s="36">
        <f>SUM(Table1[[#This Row],[Total Amount]])</f>
        <v>200</v>
      </c>
      <c r="O253" s="36">
        <f>IF(Table1[[#This Row],[Recency]]&lt;=_xlfn.QUARTILE.INC(L:L,1),4, IF(Table1[[#This Row],[Recency]]&lt;=_xlfn.QUARTILE.INC(L:L,2), 3, IF(Table1[[#This Row],[Recency]]&lt;=_xlfn.QUARTILE.INC(L:L,3), 2, 1)))</f>
        <v>3</v>
      </c>
      <c r="P253" s="36">
        <f>IF(Table1[[#This Row],[Frequency]]&lt;=_xlfn.QUARTILE.INC(M:M,1), 1, IF(Table1[[#This Row],[Frequency]]&lt;=_xlfn.QUARTILE.INC(M:M,2), 2, IF(Table1[[#This Row],[Frequency]]&lt;=_xlfn.QUARTILE.INC(M:M,3), 3, 4)))</f>
        <v>1</v>
      </c>
      <c r="Q253" s="36">
        <f>IF(Table1[[#This Row],[Monetary]]&lt;=_xlfn.QUARTILE.INC(N:N,1),1,IF(Table1[[#This Row],[Monetary]]&lt;=_xlfn.QUARTILE.INC(N:N,2),2,IF(Table1[[#This Row],[Monetary]]&lt;=_xlfn.QUARTILE.INC(N:N,3),3,4)))</f>
        <v>3</v>
      </c>
      <c r="R253" s="41" t="str">
        <f>Table1[[#This Row],[R Score]]&amp;Table1[[#This Row],[F Score]]&amp;Table1[[#This Row],[M Score]]</f>
        <v>313</v>
      </c>
      <c r="S253" s="36">
        <f>Table1[[#This Row],[R Score]]+Table1[[#This Row],[F Score]]+Table1[[#This Row],[M Score]]</f>
        <v>7</v>
      </c>
      <c r="T253" s="36" t="str">
        <f>IF(Table1[[#This Row],[RFM Score]]=12,"Best customer",IF(Table1[[#This Row],[RFM Score]]&gt;=8,"Loyal customer",IF(Table1[[#This Row],[RFM Score]]&gt;=6,"At Risk",IF(Table1[[#This Row],[RFM Score]]&gt;=3,"Lost customer", "Others"))))</f>
        <v>At Risk</v>
      </c>
    </row>
    <row r="254" spans="2:20" x14ac:dyDescent="0.25">
      <c r="B254" s="4">
        <v>252</v>
      </c>
      <c r="C254" s="5">
        <v>45051</v>
      </c>
      <c r="D254" s="4" t="s">
        <v>265</v>
      </c>
      <c r="E254" s="4" t="s">
        <v>10</v>
      </c>
      <c r="F254" s="4">
        <v>54</v>
      </c>
      <c r="G254" s="4" t="s">
        <v>16</v>
      </c>
      <c r="H254" s="4">
        <v>1</v>
      </c>
      <c r="I254" s="12">
        <v>300</v>
      </c>
      <c r="J254" s="14">
        <v>300</v>
      </c>
      <c r="K254" s="35">
        <f t="shared" si="3"/>
        <v>45292</v>
      </c>
      <c r="L254" s="37">
        <f>Table1[[#This Row],[Latest Date]]-Table1[[#This Row],[Date]]</f>
        <v>241</v>
      </c>
      <c r="M254" s="37">
        <f>COUNT(Table1[[#This Row],[Date]])</f>
        <v>1</v>
      </c>
      <c r="N254" s="37">
        <f>SUM(Table1[[#This Row],[Total Amount]])</f>
        <v>300</v>
      </c>
      <c r="O254" s="37">
        <f>IF(Table1[[#This Row],[Recency]]&lt;=_xlfn.QUARTILE.INC(L:L,1),4, IF(Table1[[#This Row],[Recency]]&lt;=_xlfn.QUARTILE.INC(L:L,2), 3, IF(Table1[[#This Row],[Recency]]&lt;=_xlfn.QUARTILE.INC(L:L,3), 2, 1)))</f>
        <v>2</v>
      </c>
      <c r="P254" s="37">
        <f>IF(Table1[[#This Row],[Frequency]]&lt;=_xlfn.QUARTILE.INC(M:M,1), 1, IF(Table1[[#This Row],[Frequency]]&lt;=_xlfn.QUARTILE.INC(M:M,2), 2, IF(Table1[[#This Row],[Frequency]]&lt;=_xlfn.QUARTILE.INC(M:M,3), 3, 4)))</f>
        <v>1</v>
      </c>
      <c r="Q254" s="37">
        <f>IF(Table1[[#This Row],[Monetary]]&lt;=_xlfn.QUARTILE.INC(N:N,1),1,IF(Table1[[#This Row],[Monetary]]&lt;=_xlfn.QUARTILE.INC(N:N,2),2,IF(Table1[[#This Row],[Monetary]]&lt;=_xlfn.QUARTILE.INC(N:N,3),3,4)))</f>
        <v>3</v>
      </c>
      <c r="R254" s="42" t="str">
        <f>Table1[[#This Row],[R Score]]&amp;Table1[[#This Row],[F Score]]&amp;Table1[[#This Row],[M Score]]</f>
        <v>213</v>
      </c>
      <c r="S254" s="37">
        <f>Table1[[#This Row],[R Score]]+Table1[[#This Row],[F Score]]+Table1[[#This Row],[M Score]]</f>
        <v>6</v>
      </c>
      <c r="T254" s="37" t="str">
        <f>IF(Table1[[#This Row],[RFM Score]]=12,"Best customer",IF(Table1[[#This Row],[RFM Score]]&gt;=8,"Loyal customer",IF(Table1[[#This Row],[RFM Score]]&gt;=6,"At Risk",IF(Table1[[#This Row],[RFM Score]]&gt;=3,"Lost customer", "Others"))))</f>
        <v>At Risk</v>
      </c>
    </row>
    <row r="255" spans="2:20" x14ac:dyDescent="0.25">
      <c r="B255" s="1">
        <v>253</v>
      </c>
      <c r="C255" s="2">
        <v>45169</v>
      </c>
      <c r="D255" s="1" t="s">
        <v>266</v>
      </c>
      <c r="E255" s="1" t="s">
        <v>13</v>
      </c>
      <c r="F255" s="1">
        <v>53</v>
      </c>
      <c r="G255" s="1" t="s">
        <v>14</v>
      </c>
      <c r="H255" s="1">
        <v>4</v>
      </c>
      <c r="I255" s="11">
        <v>500</v>
      </c>
      <c r="J255" s="13">
        <v>2000</v>
      </c>
      <c r="K255" s="34">
        <f t="shared" si="3"/>
        <v>45292</v>
      </c>
      <c r="L255" s="36">
        <f>Table1[[#This Row],[Latest Date]]-Table1[[#This Row],[Date]]</f>
        <v>123</v>
      </c>
      <c r="M255" s="36">
        <f>COUNT(Table1[[#This Row],[Date]])</f>
        <v>1</v>
      </c>
      <c r="N255" s="36">
        <f>SUM(Table1[[#This Row],[Total Amount]])</f>
        <v>2000</v>
      </c>
      <c r="O255" s="36">
        <f>IF(Table1[[#This Row],[Recency]]&lt;=_xlfn.QUARTILE.INC(L:L,1),4, IF(Table1[[#This Row],[Recency]]&lt;=_xlfn.QUARTILE.INC(L:L,2), 3, IF(Table1[[#This Row],[Recency]]&lt;=_xlfn.QUARTILE.INC(L:L,3), 2, 1)))</f>
        <v>3</v>
      </c>
      <c r="P255" s="36">
        <f>IF(Table1[[#This Row],[Frequency]]&lt;=_xlfn.QUARTILE.INC(M:M,1), 1, IF(Table1[[#This Row],[Frequency]]&lt;=_xlfn.QUARTILE.INC(M:M,2), 2, IF(Table1[[#This Row],[Frequency]]&lt;=_xlfn.QUARTILE.INC(M:M,3), 3, 4)))</f>
        <v>1</v>
      </c>
      <c r="Q255" s="36">
        <f>IF(Table1[[#This Row],[Monetary]]&lt;=_xlfn.QUARTILE.INC(N:N,1),1,IF(Table1[[#This Row],[Monetary]]&lt;=_xlfn.QUARTILE.INC(N:N,2),2,IF(Table1[[#This Row],[Monetary]]&lt;=_xlfn.QUARTILE.INC(N:N,3),3,4)))</f>
        <v>4</v>
      </c>
      <c r="R255" s="41" t="str">
        <f>Table1[[#This Row],[R Score]]&amp;Table1[[#This Row],[F Score]]&amp;Table1[[#This Row],[M Score]]</f>
        <v>314</v>
      </c>
      <c r="S255" s="36">
        <f>Table1[[#This Row],[R Score]]+Table1[[#This Row],[F Score]]+Table1[[#This Row],[M Score]]</f>
        <v>8</v>
      </c>
      <c r="T255" s="36" t="str">
        <f>IF(Table1[[#This Row],[RFM Score]]=12,"Best customer",IF(Table1[[#This Row],[RFM Score]]&gt;=8,"Loyal customer",IF(Table1[[#This Row],[RFM Score]]&gt;=6,"At Risk",IF(Table1[[#This Row],[RFM Score]]&gt;=3,"Lost customer", "Others"))))</f>
        <v>Loyal customer</v>
      </c>
    </row>
    <row r="256" spans="2:20" x14ac:dyDescent="0.25">
      <c r="B256" s="4">
        <v>254</v>
      </c>
      <c r="C256" s="5">
        <v>45135</v>
      </c>
      <c r="D256" s="4" t="s">
        <v>267</v>
      </c>
      <c r="E256" s="4" t="s">
        <v>10</v>
      </c>
      <c r="F256" s="4">
        <v>41</v>
      </c>
      <c r="G256" s="4" t="s">
        <v>16</v>
      </c>
      <c r="H256" s="4">
        <v>1</v>
      </c>
      <c r="I256" s="12">
        <v>500</v>
      </c>
      <c r="J256" s="14">
        <v>500</v>
      </c>
      <c r="K256" s="35">
        <f t="shared" si="3"/>
        <v>45292</v>
      </c>
      <c r="L256" s="37">
        <f>Table1[[#This Row],[Latest Date]]-Table1[[#This Row],[Date]]</f>
        <v>157</v>
      </c>
      <c r="M256" s="37">
        <f>COUNT(Table1[[#This Row],[Date]])</f>
        <v>1</v>
      </c>
      <c r="N256" s="37">
        <f>SUM(Table1[[#This Row],[Total Amount]])</f>
        <v>500</v>
      </c>
      <c r="O256" s="37">
        <f>IF(Table1[[#This Row],[Recency]]&lt;=_xlfn.QUARTILE.INC(L:L,1),4, IF(Table1[[#This Row],[Recency]]&lt;=_xlfn.QUARTILE.INC(L:L,2), 3, IF(Table1[[#This Row],[Recency]]&lt;=_xlfn.QUARTILE.INC(L:L,3), 2, 1)))</f>
        <v>3</v>
      </c>
      <c r="P256" s="37">
        <f>IF(Table1[[#This Row],[Frequency]]&lt;=_xlfn.QUARTILE.INC(M:M,1), 1, IF(Table1[[#This Row],[Frequency]]&lt;=_xlfn.QUARTILE.INC(M:M,2), 2, IF(Table1[[#This Row],[Frequency]]&lt;=_xlfn.QUARTILE.INC(M:M,3), 3, 4)))</f>
        <v>1</v>
      </c>
      <c r="Q256" s="37">
        <f>IF(Table1[[#This Row],[Monetary]]&lt;=_xlfn.QUARTILE.INC(N:N,1),1,IF(Table1[[#This Row],[Monetary]]&lt;=_xlfn.QUARTILE.INC(N:N,2),2,IF(Table1[[#This Row],[Monetary]]&lt;=_xlfn.QUARTILE.INC(N:N,3),3,4)))</f>
        <v>3</v>
      </c>
      <c r="R256" s="42" t="str">
        <f>Table1[[#This Row],[R Score]]&amp;Table1[[#This Row],[F Score]]&amp;Table1[[#This Row],[M Score]]</f>
        <v>313</v>
      </c>
      <c r="S256" s="37">
        <f>Table1[[#This Row],[R Score]]+Table1[[#This Row],[F Score]]+Table1[[#This Row],[M Score]]</f>
        <v>7</v>
      </c>
      <c r="T256" s="37" t="str">
        <f>IF(Table1[[#This Row],[RFM Score]]=12,"Best customer",IF(Table1[[#This Row],[RFM Score]]&gt;=8,"Loyal customer",IF(Table1[[#This Row],[RFM Score]]&gt;=6,"At Risk",IF(Table1[[#This Row],[RFM Score]]&gt;=3,"Lost customer", "Others"))))</f>
        <v>At Risk</v>
      </c>
    </row>
    <row r="257" spans="2:20" x14ac:dyDescent="0.25">
      <c r="B257" s="1">
        <v>255</v>
      </c>
      <c r="C257" s="2">
        <v>45024</v>
      </c>
      <c r="D257" s="1" t="s">
        <v>268</v>
      </c>
      <c r="E257" s="1" t="s">
        <v>10</v>
      </c>
      <c r="F257" s="1">
        <v>48</v>
      </c>
      <c r="G257" s="1" t="s">
        <v>14</v>
      </c>
      <c r="H257" s="1">
        <v>1</v>
      </c>
      <c r="I257" s="11">
        <v>30</v>
      </c>
      <c r="J257" s="13">
        <v>30</v>
      </c>
      <c r="K257" s="34">
        <f t="shared" si="3"/>
        <v>45292</v>
      </c>
      <c r="L257" s="36">
        <f>Table1[[#This Row],[Latest Date]]-Table1[[#This Row],[Date]]</f>
        <v>268</v>
      </c>
      <c r="M257" s="36">
        <f>COUNT(Table1[[#This Row],[Date]])</f>
        <v>1</v>
      </c>
      <c r="N257" s="36">
        <f>SUM(Table1[[#This Row],[Total Amount]])</f>
        <v>30</v>
      </c>
      <c r="O257" s="36">
        <f>IF(Table1[[#This Row],[Recency]]&lt;=_xlfn.QUARTILE.INC(L:L,1),4, IF(Table1[[#This Row],[Recency]]&lt;=_xlfn.QUARTILE.INC(L:L,2), 3, IF(Table1[[#This Row],[Recency]]&lt;=_xlfn.QUARTILE.INC(L:L,3), 2, 1)))</f>
        <v>2</v>
      </c>
      <c r="P257" s="36">
        <f>IF(Table1[[#This Row],[Frequency]]&lt;=_xlfn.QUARTILE.INC(M:M,1), 1, IF(Table1[[#This Row],[Frequency]]&lt;=_xlfn.QUARTILE.INC(M:M,2), 2, IF(Table1[[#This Row],[Frequency]]&lt;=_xlfn.QUARTILE.INC(M:M,3), 3, 4)))</f>
        <v>1</v>
      </c>
      <c r="Q257" s="36">
        <f>IF(Table1[[#This Row],[Monetary]]&lt;=_xlfn.QUARTILE.INC(N:N,1),1,IF(Table1[[#This Row],[Monetary]]&lt;=_xlfn.QUARTILE.INC(N:N,2),2,IF(Table1[[#This Row],[Monetary]]&lt;=_xlfn.QUARTILE.INC(N:N,3),3,4)))</f>
        <v>1</v>
      </c>
      <c r="R257" s="41" t="str">
        <f>Table1[[#This Row],[R Score]]&amp;Table1[[#This Row],[F Score]]&amp;Table1[[#This Row],[M Score]]</f>
        <v>211</v>
      </c>
      <c r="S257" s="36">
        <f>Table1[[#This Row],[R Score]]+Table1[[#This Row],[F Score]]+Table1[[#This Row],[M Score]]</f>
        <v>4</v>
      </c>
      <c r="T257" s="36" t="str">
        <f>IF(Table1[[#This Row],[RFM Score]]=12,"Best customer",IF(Table1[[#This Row],[RFM Score]]&gt;=8,"Loyal customer",IF(Table1[[#This Row],[RFM Score]]&gt;=6,"At Risk",IF(Table1[[#This Row],[RFM Score]]&gt;=3,"Lost customer", "Others"))))</f>
        <v>Lost customer</v>
      </c>
    </row>
    <row r="258" spans="2:20" x14ac:dyDescent="0.25">
      <c r="B258" s="4">
        <v>256</v>
      </c>
      <c r="C258" s="5">
        <v>44975</v>
      </c>
      <c r="D258" s="4" t="s">
        <v>269</v>
      </c>
      <c r="E258" s="4" t="s">
        <v>10</v>
      </c>
      <c r="F258" s="4">
        <v>23</v>
      </c>
      <c r="G258" s="4" t="s">
        <v>14</v>
      </c>
      <c r="H258" s="4">
        <v>2</v>
      </c>
      <c r="I258" s="12">
        <v>500</v>
      </c>
      <c r="J258" s="14">
        <v>1000</v>
      </c>
      <c r="K258" s="35">
        <f t="shared" si="3"/>
        <v>45292</v>
      </c>
      <c r="L258" s="37">
        <f>Table1[[#This Row],[Latest Date]]-Table1[[#This Row],[Date]]</f>
        <v>317</v>
      </c>
      <c r="M258" s="37">
        <f>COUNT(Table1[[#This Row],[Date]])</f>
        <v>1</v>
      </c>
      <c r="N258" s="37">
        <f>SUM(Table1[[#This Row],[Total Amount]])</f>
        <v>1000</v>
      </c>
      <c r="O258" s="37">
        <f>IF(Table1[[#This Row],[Recency]]&lt;=_xlfn.QUARTILE.INC(L:L,1),4, IF(Table1[[#This Row],[Recency]]&lt;=_xlfn.QUARTILE.INC(L:L,2), 3, IF(Table1[[#This Row],[Recency]]&lt;=_xlfn.QUARTILE.INC(L:L,3), 2, 1)))</f>
        <v>1</v>
      </c>
      <c r="P258" s="37">
        <f>IF(Table1[[#This Row],[Frequency]]&lt;=_xlfn.QUARTILE.INC(M:M,1), 1, IF(Table1[[#This Row],[Frequency]]&lt;=_xlfn.QUARTILE.INC(M:M,2), 2, IF(Table1[[#This Row],[Frequency]]&lt;=_xlfn.QUARTILE.INC(M:M,3), 3, 4)))</f>
        <v>1</v>
      </c>
      <c r="Q258" s="37">
        <f>IF(Table1[[#This Row],[Monetary]]&lt;=_xlfn.QUARTILE.INC(N:N,1),1,IF(Table1[[#This Row],[Monetary]]&lt;=_xlfn.QUARTILE.INC(N:N,2),2,IF(Table1[[#This Row],[Monetary]]&lt;=_xlfn.QUARTILE.INC(N:N,3),3,4)))</f>
        <v>4</v>
      </c>
      <c r="R258" s="42" t="str">
        <f>Table1[[#This Row],[R Score]]&amp;Table1[[#This Row],[F Score]]&amp;Table1[[#This Row],[M Score]]</f>
        <v>114</v>
      </c>
      <c r="S258" s="37">
        <f>Table1[[#This Row],[R Score]]+Table1[[#This Row],[F Score]]+Table1[[#This Row],[M Score]]</f>
        <v>6</v>
      </c>
      <c r="T258" s="37" t="str">
        <f>IF(Table1[[#This Row],[RFM Score]]=12,"Best customer",IF(Table1[[#This Row],[RFM Score]]&gt;=8,"Loyal customer",IF(Table1[[#This Row],[RFM Score]]&gt;=6,"At Risk",IF(Table1[[#This Row],[RFM Score]]&gt;=3,"Lost customer", "Others"))))</f>
        <v>At Risk</v>
      </c>
    </row>
    <row r="259" spans="2:20" x14ac:dyDescent="0.25">
      <c r="B259" s="1">
        <v>257</v>
      </c>
      <c r="C259" s="2">
        <v>44976</v>
      </c>
      <c r="D259" s="1" t="s">
        <v>270</v>
      </c>
      <c r="E259" s="1" t="s">
        <v>10</v>
      </c>
      <c r="F259" s="1">
        <v>19</v>
      </c>
      <c r="G259" s="1" t="s">
        <v>11</v>
      </c>
      <c r="H259" s="1">
        <v>4</v>
      </c>
      <c r="I259" s="11">
        <v>500</v>
      </c>
      <c r="J259" s="13">
        <v>2000</v>
      </c>
      <c r="K259" s="34">
        <f t="shared" ref="K259:K322" si="4">MAX(C:C)</f>
        <v>45292</v>
      </c>
      <c r="L259" s="36">
        <f>Table1[[#This Row],[Latest Date]]-Table1[[#This Row],[Date]]</f>
        <v>316</v>
      </c>
      <c r="M259" s="36">
        <f>COUNT(Table1[[#This Row],[Date]])</f>
        <v>1</v>
      </c>
      <c r="N259" s="36">
        <f>SUM(Table1[[#This Row],[Total Amount]])</f>
        <v>2000</v>
      </c>
      <c r="O259" s="36">
        <f>IF(Table1[[#This Row],[Recency]]&lt;=_xlfn.QUARTILE.INC(L:L,1),4, IF(Table1[[#This Row],[Recency]]&lt;=_xlfn.QUARTILE.INC(L:L,2), 3, IF(Table1[[#This Row],[Recency]]&lt;=_xlfn.QUARTILE.INC(L:L,3), 2, 1)))</f>
        <v>1</v>
      </c>
      <c r="P259" s="36">
        <f>IF(Table1[[#This Row],[Frequency]]&lt;=_xlfn.QUARTILE.INC(M:M,1), 1, IF(Table1[[#This Row],[Frequency]]&lt;=_xlfn.QUARTILE.INC(M:M,2), 2, IF(Table1[[#This Row],[Frequency]]&lt;=_xlfn.QUARTILE.INC(M:M,3), 3, 4)))</f>
        <v>1</v>
      </c>
      <c r="Q259" s="36">
        <f>IF(Table1[[#This Row],[Monetary]]&lt;=_xlfn.QUARTILE.INC(N:N,1),1,IF(Table1[[#This Row],[Monetary]]&lt;=_xlfn.QUARTILE.INC(N:N,2),2,IF(Table1[[#This Row],[Monetary]]&lt;=_xlfn.QUARTILE.INC(N:N,3),3,4)))</f>
        <v>4</v>
      </c>
      <c r="R259" s="41" t="str">
        <f>Table1[[#This Row],[R Score]]&amp;Table1[[#This Row],[F Score]]&amp;Table1[[#This Row],[M Score]]</f>
        <v>114</v>
      </c>
      <c r="S259" s="36">
        <f>Table1[[#This Row],[R Score]]+Table1[[#This Row],[F Score]]+Table1[[#This Row],[M Score]]</f>
        <v>6</v>
      </c>
      <c r="T259" s="36" t="str">
        <f>IF(Table1[[#This Row],[RFM Score]]=12,"Best customer",IF(Table1[[#This Row],[RFM Score]]&gt;=8,"Loyal customer",IF(Table1[[#This Row],[RFM Score]]&gt;=6,"At Risk",IF(Table1[[#This Row],[RFM Score]]&gt;=3,"Lost customer", "Others"))))</f>
        <v>At Risk</v>
      </c>
    </row>
    <row r="260" spans="2:20" x14ac:dyDescent="0.25">
      <c r="B260" s="4">
        <v>258</v>
      </c>
      <c r="C260" s="5">
        <v>45264</v>
      </c>
      <c r="D260" s="4" t="s">
        <v>271</v>
      </c>
      <c r="E260" s="4" t="s">
        <v>13</v>
      </c>
      <c r="F260" s="4">
        <v>37</v>
      </c>
      <c r="G260" s="4" t="s">
        <v>14</v>
      </c>
      <c r="H260" s="4">
        <v>1</v>
      </c>
      <c r="I260" s="12">
        <v>50</v>
      </c>
      <c r="J260" s="14">
        <v>50</v>
      </c>
      <c r="K260" s="35">
        <f t="shared" si="4"/>
        <v>45292</v>
      </c>
      <c r="L260" s="37">
        <f>Table1[[#This Row],[Latest Date]]-Table1[[#This Row],[Date]]</f>
        <v>28</v>
      </c>
      <c r="M260" s="37">
        <f>COUNT(Table1[[#This Row],[Date]])</f>
        <v>1</v>
      </c>
      <c r="N260" s="37">
        <f>SUM(Table1[[#This Row],[Total Amount]])</f>
        <v>50</v>
      </c>
      <c r="O260" s="37">
        <f>IF(Table1[[#This Row],[Recency]]&lt;=_xlfn.QUARTILE.INC(L:L,1),4, IF(Table1[[#This Row],[Recency]]&lt;=_xlfn.QUARTILE.INC(L:L,2), 3, IF(Table1[[#This Row],[Recency]]&lt;=_xlfn.QUARTILE.INC(L:L,3), 2, 1)))</f>
        <v>4</v>
      </c>
      <c r="P260" s="37">
        <f>IF(Table1[[#This Row],[Frequency]]&lt;=_xlfn.QUARTILE.INC(M:M,1), 1, IF(Table1[[#This Row],[Frequency]]&lt;=_xlfn.QUARTILE.INC(M:M,2), 2, IF(Table1[[#This Row],[Frequency]]&lt;=_xlfn.QUARTILE.INC(M:M,3), 3, 4)))</f>
        <v>1</v>
      </c>
      <c r="Q260" s="37">
        <f>IF(Table1[[#This Row],[Monetary]]&lt;=_xlfn.QUARTILE.INC(N:N,1),1,IF(Table1[[#This Row],[Monetary]]&lt;=_xlfn.QUARTILE.INC(N:N,2),2,IF(Table1[[#This Row],[Monetary]]&lt;=_xlfn.QUARTILE.INC(N:N,3),3,4)))</f>
        <v>1</v>
      </c>
      <c r="R260" s="42" t="str">
        <f>Table1[[#This Row],[R Score]]&amp;Table1[[#This Row],[F Score]]&amp;Table1[[#This Row],[M Score]]</f>
        <v>411</v>
      </c>
      <c r="S260" s="37">
        <f>Table1[[#This Row],[R Score]]+Table1[[#This Row],[F Score]]+Table1[[#This Row],[M Score]]</f>
        <v>6</v>
      </c>
      <c r="T260" s="37" t="str">
        <f>IF(Table1[[#This Row],[RFM Score]]=12,"Best customer",IF(Table1[[#This Row],[RFM Score]]&gt;=8,"Loyal customer",IF(Table1[[#This Row],[RFM Score]]&gt;=6,"At Risk",IF(Table1[[#This Row],[RFM Score]]&gt;=3,"Lost customer", "Others"))))</f>
        <v>At Risk</v>
      </c>
    </row>
    <row r="261" spans="2:20" x14ac:dyDescent="0.25">
      <c r="B261" s="1">
        <v>259</v>
      </c>
      <c r="C261" s="2">
        <v>45147</v>
      </c>
      <c r="D261" s="1" t="s">
        <v>272</v>
      </c>
      <c r="E261" s="1" t="s">
        <v>13</v>
      </c>
      <c r="F261" s="1">
        <v>45</v>
      </c>
      <c r="G261" s="1" t="s">
        <v>14</v>
      </c>
      <c r="H261" s="1">
        <v>4</v>
      </c>
      <c r="I261" s="11">
        <v>50</v>
      </c>
      <c r="J261" s="13">
        <v>200</v>
      </c>
      <c r="K261" s="34">
        <f t="shared" si="4"/>
        <v>45292</v>
      </c>
      <c r="L261" s="36">
        <f>Table1[[#This Row],[Latest Date]]-Table1[[#This Row],[Date]]</f>
        <v>145</v>
      </c>
      <c r="M261" s="36">
        <f>COUNT(Table1[[#This Row],[Date]])</f>
        <v>1</v>
      </c>
      <c r="N261" s="36">
        <f>SUM(Table1[[#This Row],[Total Amount]])</f>
        <v>200</v>
      </c>
      <c r="O261" s="36">
        <f>IF(Table1[[#This Row],[Recency]]&lt;=_xlfn.QUARTILE.INC(L:L,1),4, IF(Table1[[#This Row],[Recency]]&lt;=_xlfn.QUARTILE.INC(L:L,2), 3, IF(Table1[[#This Row],[Recency]]&lt;=_xlfn.QUARTILE.INC(L:L,3), 2, 1)))</f>
        <v>3</v>
      </c>
      <c r="P261" s="36">
        <f>IF(Table1[[#This Row],[Frequency]]&lt;=_xlfn.QUARTILE.INC(M:M,1), 1, IF(Table1[[#This Row],[Frequency]]&lt;=_xlfn.QUARTILE.INC(M:M,2), 2, IF(Table1[[#This Row],[Frequency]]&lt;=_xlfn.QUARTILE.INC(M:M,3), 3, 4)))</f>
        <v>1</v>
      </c>
      <c r="Q261" s="36">
        <f>IF(Table1[[#This Row],[Monetary]]&lt;=_xlfn.QUARTILE.INC(N:N,1),1,IF(Table1[[#This Row],[Monetary]]&lt;=_xlfn.QUARTILE.INC(N:N,2),2,IF(Table1[[#This Row],[Monetary]]&lt;=_xlfn.QUARTILE.INC(N:N,3),3,4)))</f>
        <v>3</v>
      </c>
      <c r="R261" s="41" t="str">
        <f>Table1[[#This Row],[R Score]]&amp;Table1[[#This Row],[F Score]]&amp;Table1[[#This Row],[M Score]]</f>
        <v>313</v>
      </c>
      <c r="S261" s="36">
        <f>Table1[[#This Row],[R Score]]+Table1[[#This Row],[F Score]]+Table1[[#This Row],[M Score]]</f>
        <v>7</v>
      </c>
      <c r="T261" s="36" t="str">
        <f>IF(Table1[[#This Row],[RFM Score]]=12,"Best customer",IF(Table1[[#This Row],[RFM Score]]&gt;=8,"Loyal customer",IF(Table1[[#This Row],[RFM Score]]&gt;=6,"At Risk",IF(Table1[[#This Row],[RFM Score]]&gt;=3,"Lost customer", "Others"))))</f>
        <v>At Risk</v>
      </c>
    </row>
    <row r="262" spans="2:20" x14ac:dyDescent="0.25">
      <c r="B262" s="4">
        <v>260</v>
      </c>
      <c r="C262" s="5">
        <v>45108</v>
      </c>
      <c r="D262" s="4" t="s">
        <v>273</v>
      </c>
      <c r="E262" s="4" t="s">
        <v>10</v>
      </c>
      <c r="F262" s="4">
        <v>28</v>
      </c>
      <c r="G262" s="4" t="s">
        <v>11</v>
      </c>
      <c r="H262" s="4">
        <v>2</v>
      </c>
      <c r="I262" s="12">
        <v>30</v>
      </c>
      <c r="J262" s="14">
        <v>60</v>
      </c>
      <c r="K262" s="35">
        <f t="shared" si="4"/>
        <v>45292</v>
      </c>
      <c r="L262" s="37">
        <f>Table1[[#This Row],[Latest Date]]-Table1[[#This Row],[Date]]</f>
        <v>184</v>
      </c>
      <c r="M262" s="37">
        <f>COUNT(Table1[[#This Row],[Date]])</f>
        <v>1</v>
      </c>
      <c r="N262" s="37">
        <f>SUM(Table1[[#This Row],[Total Amount]])</f>
        <v>60</v>
      </c>
      <c r="O262" s="37">
        <f>IF(Table1[[#This Row],[Recency]]&lt;=_xlfn.QUARTILE.INC(L:L,1),4, IF(Table1[[#This Row],[Recency]]&lt;=_xlfn.QUARTILE.INC(L:L,2), 3, IF(Table1[[#This Row],[Recency]]&lt;=_xlfn.QUARTILE.INC(L:L,3), 2, 1)))</f>
        <v>3</v>
      </c>
      <c r="P262" s="37">
        <f>IF(Table1[[#This Row],[Frequency]]&lt;=_xlfn.QUARTILE.INC(M:M,1), 1, IF(Table1[[#This Row],[Frequency]]&lt;=_xlfn.QUARTILE.INC(M:M,2), 2, IF(Table1[[#This Row],[Frequency]]&lt;=_xlfn.QUARTILE.INC(M:M,3), 3, 4)))</f>
        <v>1</v>
      </c>
      <c r="Q262" s="37">
        <f>IF(Table1[[#This Row],[Monetary]]&lt;=_xlfn.QUARTILE.INC(N:N,1),1,IF(Table1[[#This Row],[Monetary]]&lt;=_xlfn.QUARTILE.INC(N:N,2),2,IF(Table1[[#This Row],[Monetary]]&lt;=_xlfn.QUARTILE.INC(N:N,3),3,4)))</f>
        <v>1</v>
      </c>
      <c r="R262" s="42" t="str">
        <f>Table1[[#This Row],[R Score]]&amp;Table1[[#This Row],[F Score]]&amp;Table1[[#This Row],[M Score]]</f>
        <v>311</v>
      </c>
      <c r="S262" s="37">
        <f>Table1[[#This Row],[R Score]]+Table1[[#This Row],[F Score]]+Table1[[#This Row],[M Score]]</f>
        <v>5</v>
      </c>
      <c r="T262" s="37" t="str">
        <f>IF(Table1[[#This Row],[RFM Score]]=12,"Best customer",IF(Table1[[#This Row],[RFM Score]]&gt;=8,"Loyal customer",IF(Table1[[#This Row],[RFM Score]]&gt;=6,"At Risk",IF(Table1[[#This Row],[RFM Score]]&gt;=3,"Lost customer", "Others"))))</f>
        <v>Lost customer</v>
      </c>
    </row>
    <row r="263" spans="2:20" x14ac:dyDescent="0.25">
      <c r="B263" s="1">
        <v>261</v>
      </c>
      <c r="C263" s="2">
        <v>45143</v>
      </c>
      <c r="D263" s="1" t="s">
        <v>274</v>
      </c>
      <c r="E263" s="1" t="s">
        <v>10</v>
      </c>
      <c r="F263" s="1">
        <v>21</v>
      </c>
      <c r="G263" s="1" t="s">
        <v>14</v>
      </c>
      <c r="H263" s="1">
        <v>2</v>
      </c>
      <c r="I263" s="11">
        <v>25</v>
      </c>
      <c r="J263" s="13">
        <v>50</v>
      </c>
      <c r="K263" s="34">
        <f t="shared" si="4"/>
        <v>45292</v>
      </c>
      <c r="L263" s="36">
        <f>Table1[[#This Row],[Latest Date]]-Table1[[#This Row],[Date]]</f>
        <v>149</v>
      </c>
      <c r="M263" s="36">
        <f>COUNT(Table1[[#This Row],[Date]])</f>
        <v>1</v>
      </c>
      <c r="N263" s="36">
        <f>SUM(Table1[[#This Row],[Total Amount]])</f>
        <v>50</v>
      </c>
      <c r="O263" s="36">
        <f>IF(Table1[[#This Row],[Recency]]&lt;=_xlfn.QUARTILE.INC(L:L,1),4, IF(Table1[[#This Row],[Recency]]&lt;=_xlfn.QUARTILE.INC(L:L,2), 3, IF(Table1[[#This Row],[Recency]]&lt;=_xlfn.QUARTILE.INC(L:L,3), 2, 1)))</f>
        <v>3</v>
      </c>
      <c r="P263" s="36">
        <f>IF(Table1[[#This Row],[Frequency]]&lt;=_xlfn.QUARTILE.INC(M:M,1), 1, IF(Table1[[#This Row],[Frequency]]&lt;=_xlfn.QUARTILE.INC(M:M,2), 2, IF(Table1[[#This Row],[Frequency]]&lt;=_xlfn.QUARTILE.INC(M:M,3), 3, 4)))</f>
        <v>1</v>
      </c>
      <c r="Q263" s="36">
        <f>IF(Table1[[#This Row],[Monetary]]&lt;=_xlfn.QUARTILE.INC(N:N,1),1,IF(Table1[[#This Row],[Monetary]]&lt;=_xlfn.QUARTILE.INC(N:N,2),2,IF(Table1[[#This Row],[Monetary]]&lt;=_xlfn.QUARTILE.INC(N:N,3),3,4)))</f>
        <v>1</v>
      </c>
      <c r="R263" s="41" t="str">
        <f>Table1[[#This Row],[R Score]]&amp;Table1[[#This Row],[F Score]]&amp;Table1[[#This Row],[M Score]]</f>
        <v>311</v>
      </c>
      <c r="S263" s="36">
        <f>Table1[[#This Row],[R Score]]+Table1[[#This Row],[F Score]]+Table1[[#This Row],[M Score]]</f>
        <v>5</v>
      </c>
      <c r="T263" s="36" t="str">
        <f>IF(Table1[[#This Row],[RFM Score]]=12,"Best customer",IF(Table1[[#This Row],[RFM Score]]&gt;=8,"Loyal customer",IF(Table1[[#This Row],[RFM Score]]&gt;=6,"At Risk",IF(Table1[[#This Row],[RFM Score]]&gt;=3,"Lost customer", "Others"))))</f>
        <v>Lost customer</v>
      </c>
    </row>
    <row r="264" spans="2:20" x14ac:dyDescent="0.25">
      <c r="B264" s="4">
        <v>262</v>
      </c>
      <c r="C264" s="5">
        <v>45137</v>
      </c>
      <c r="D264" s="4" t="s">
        <v>275</v>
      </c>
      <c r="E264" s="4" t="s">
        <v>13</v>
      </c>
      <c r="F264" s="4">
        <v>32</v>
      </c>
      <c r="G264" s="4" t="s">
        <v>11</v>
      </c>
      <c r="H264" s="4">
        <v>4</v>
      </c>
      <c r="I264" s="12">
        <v>30</v>
      </c>
      <c r="J264" s="14">
        <v>120</v>
      </c>
      <c r="K264" s="35">
        <f t="shared" si="4"/>
        <v>45292</v>
      </c>
      <c r="L264" s="37">
        <f>Table1[[#This Row],[Latest Date]]-Table1[[#This Row],[Date]]</f>
        <v>155</v>
      </c>
      <c r="M264" s="37">
        <f>COUNT(Table1[[#This Row],[Date]])</f>
        <v>1</v>
      </c>
      <c r="N264" s="37">
        <f>SUM(Table1[[#This Row],[Total Amount]])</f>
        <v>120</v>
      </c>
      <c r="O264" s="37">
        <f>IF(Table1[[#This Row],[Recency]]&lt;=_xlfn.QUARTILE.INC(L:L,1),4, IF(Table1[[#This Row],[Recency]]&lt;=_xlfn.QUARTILE.INC(L:L,2), 3, IF(Table1[[#This Row],[Recency]]&lt;=_xlfn.QUARTILE.INC(L:L,3), 2, 1)))</f>
        <v>3</v>
      </c>
      <c r="P264" s="37">
        <f>IF(Table1[[#This Row],[Frequency]]&lt;=_xlfn.QUARTILE.INC(M:M,1), 1, IF(Table1[[#This Row],[Frequency]]&lt;=_xlfn.QUARTILE.INC(M:M,2), 2, IF(Table1[[#This Row],[Frequency]]&lt;=_xlfn.QUARTILE.INC(M:M,3), 3, 4)))</f>
        <v>1</v>
      </c>
      <c r="Q264" s="37">
        <f>IF(Table1[[#This Row],[Monetary]]&lt;=_xlfn.QUARTILE.INC(N:N,1),1,IF(Table1[[#This Row],[Monetary]]&lt;=_xlfn.QUARTILE.INC(N:N,2),2,IF(Table1[[#This Row],[Monetary]]&lt;=_xlfn.QUARTILE.INC(N:N,3),3,4)))</f>
        <v>2</v>
      </c>
      <c r="R264" s="42" t="str">
        <f>Table1[[#This Row],[R Score]]&amp;Table1[[#This Row],[F Score]]&amp;Table1[[#This Row],[M Score]]</f>
        <v>312</v>
      </c>
      <c r="S264" s="37">
        <f>Table1[[#This Row],[R Score]]+Table1[[#This Row],[F Score]]+Table1[[#This Row],[M Score]]</f>
        <v>6</v>
      </c>
      <c r="T264" s="37" t="str">
        <f>IF(Table1[[#This Row],[RFM Score]]=12,"Best customer",IF(Table1[[#This Row],[RFM Score]]&gt;=8,"Loyal customer",IF(Table1[[#This Row],[RFM Score]]&gt;=6,"At Risk",IF(Table1[[#This Row],[RFM Score]]&gt;=3,"Lost customer", "Others"))))</f>
        <v>At Risk</v>
      </c>
    </row>
    <row r="265" spans="2:20" x14ac:dyDescent="0.25">
      <c r="B265" s="1">
        <v>263</v>
      </c>
      <c r="C265" s="2">
        <v>45166</v>
      </c>
      <c r="D265" s="1" t="s">
        <v>276</v>
      </c>
      <c r="E265" s="1" t="s">
        <v>10</v>
      </c>
      <c r="F265" s="1">
        <v>23</v>
      </c>
      <c r="G265" s="1" t="s">
        <v>11</v>
      </c>
      <c r="H265" s="1">
        <v>2</v>
      </c>
      <c r="I265" s="11">
        <v>30</v>
      </c>
      <c r="J265" s="13">
        <v>60</v>
      </c>
      <c r="K265" s="34">
        <f t="shared" si="4"/>
        <v>45292</v>
      </c>
      <c r="L265" s="36">
        <f>Table1[[#This Row],[Latest Date]]-Table1[[#This Row],[Date]]</f>
        <v>126</v>
      </c>
      <c r="M265" s="36">
        <f>COUNT(Table1[[#This Row],[Date]])</f>
        <v>1</v>
      </c>
      <c r="N265" s="36">
        <f>SUM(Table1[[#This Row],[Total Amount]])</f>
        <v>60</v>
      </c>
      <c r="O265" s="36">
        <f>IF(Table1[[#This Row],[Recency]]&lt;=_xlfn.QUARTILE.INC(L:L,1),4, IF(Table1[[#This Row],[Recency]]&lt;=_xlfn.QUARTILE.INC(L:L,2), 3, IF(Table1[[#This Row],[Recency]]&lt;=_xlfn.QUARTILE.INC(L:L,3), 2, 1)))</f>
        <v>3</v>
      </c>
      <c r="P265" s="36">
        <f>IF(Table1[[#This Row],[Frequency]]&lt;=_xlfn.QUARTILE.INC(M:M,1), 1, IF(Table1[[#This Row],[Frequency]]&lt;=_xlfn.QUARTILE.INC(M:M,2), 2, IF(Table1[[#This Row],[Frequency]]&lt;=_xlfn.QUARTILE.INC(M:M,3), 3, 4)))</f>
        <v>1</v>
      </c>
      <c r="Q265" s="36">
        <f>IF(Table1[[#This Row],[Monetary]]&lt;=_xlfn.QUARTILE.INC(N:N,1),1,IF(Table1[[#This Row],[Monetary]]&lt;=_xlfn.QUARTILE.INC(N:N,2),2,IF(Table1[[#This Row],[Monetary]]&lt;=_xlfn.QUARTILE.INC(N:N,3),3,4)))</f>
        <v>1</v>
      </c>
      <c r="R265" s="41" t="str">
        <f>Table1[[#This Row],[R Score]]&amp;Table1[[#This Row],[F Score]]&amp;Table1[[#This Row],[M Score]]</f>
        <v>311</v>
      </c>
      <c r="S265" s="36">
        <f>Table1[[#This Row],[R Score]]+Table1[[#This Row],[F Score]]+Table1[[#This Row],[M Score]]</f>
        <v>5</v>
      </c>
      <c r="T265" s="36" t="str">
        <f>IF(Table1[[#This Row],[RFM Score]]=12,"Best customer",IF(Table1[[#This Row],[RFM Score]]&gt;=8,"Loyal customer",IF(Table1[[#This Row],[RFM Score]]&gt;=6,"At Risk",IF(Table1[[#This Row],[RFM Score]]&gt;=3,"Lost customer", "Others"))))</f>
        <v>Lost customer</v>
      </c>
    </row>
    <row r="266" spans="2:20" x14ac:dyDescent="0.25">
      <c r="B266" s="4">
        <v>264</v>
      </c>
      <c r="C266" s="5">
        <v>44954</v>
      </c>
      <c r="D266" s="4" t="s">
        <v>277</v>
      </c>
      <c r="E266" s="4" t="s">
        <v>10</v>
      </c>
      <c r="F266" s="4">
        <v>47</v>
      </c>
      <c r="G266" s="4" t="s">
        <v>14</v>
      </c>
      <c r="H266" s="4">
        <v>3</v>
      </c>
      <c r="I266" s="12">
        <v>300</v>
      </c>
      <c r="J266" s="14">
        <v>900</v>
      </c>
      <c r="K266" s="35">
        <f t="shared" si="4"/>
        <v>45292</v>
      </c>
      <c r="L266" s="37">
        <f>Table1[[#This Row],[Latest Date]]-Table1[[#This Row],[Date]]</f>
        <v>338</v>
      </c>
      <c r="M266" s="37">
        <f>COUNT(Table1[[#This Row],[Date]])</f>
        <v>1</v>
      </c>
      <c r="N266" s="37">
        <f>SUM(Table1[[#This Row],[Total Amount]])</f>
        <v>900</v>
      </c>
      <c r="O266" s="37">
        <f>IF(Table1[[#This Row],[Recency]]&lt;=_xlfn.QUARTILE.INC(L:L,1),4, IF(Table1[[#This Row],[Recency]]&lt;=_xlfn.QUARTILE.INC(L:L,2), 3, IF(Table1[[#This Row],[Recency]]&lt;=_xlfn.QUARTILE.INC(L:L,3), 2, 1)))</f>
        <v>1</v>
      </c>
      <c r="P266" s="37">
        <f>IF(Table1[[#This Row],[Frequency]]&lt;=_xlfn.QUARTILE.INC(M:M,1), 1, IF(Table1[[#This Row],[Frequency]]&lt;=_xlfn.QUARTILE.INC(M:M,2), 2, IF(Table1[[#This Row],[Frequency]]&lt;=_xlfn.QUARTILE.INC(M:M,3), 3, 4)))</f>
        <v>1</v>
      </c>
      <c r="Q266" s="37">
        <f>IF(Table1[[#This Row],[Monetary]]&lt;=_xlfn.QUARTILE.INC(N:N,1),1,IF(Table1[[#This Row],[Monetary]]&lt;=_xlfn.QUARTILE.INC(N:N,2),2,IF(Table1[[#This Row],[Monetary]]&lt;=_xlfn.QUARTILE.INC(N:N,3),3,4)))</f>
        <v>3</v>
      </c>
      <c r="R266" s="42" t="str">
        <f>Table1[[#This Row],[R Score]]&amp;Table1[[#This Row],[F Score]]&amp;Table1[[#This Row],[M Score]]</f>
        <v>113</v>
      </c>
      <c r="S266" s="37">
        <f>Table1[[#This Row],[R Score]]+Table1[[#This Row],[F Score]]+Table1[[#This Row],[M Score]]</f>
        <v>5</v>
      </c>
      <c r="T266" s="37" t="str">
        <f>IF(Table1[[#This Row],[RFM Score]]=12,"Best customer",IF(Table1[[#This Row],[RFM Score]]&gt;=8,"Loyal customer",IF(Table1[[#This Row],[RFM Score]]&gt;=6,"At Risk",IF(Table1[[#This Row],[RFM Score]]&gt;=3,"Lost customer", "Others"))))</f>
        <v>Lost customer</v>
      </c>
    </row>
    <row r="267" spans="2:20" x14ac:dyDescent="0.25">
      <c r="B267" s="1">
        <v>265</v>
      </c>
      <c r="C267" s="2">
        <v>45271</v>
      </c>
      <c r="D267" s="1" t="s">
        <v>278</v>
      </c>
      <c r="E267" s="1" t="s">
        <v>10</v>
      </c>
      <c r="F267" s="1">
        <v>55</v>
      </c>
      <c r="G267" s="1" t="s">
        <v>14</v>
      </c>
      <c r="H267" s="1">
        <v>3</v>
      </c>
      <c r="I267" s="11">
        <v>300</v>
      </c>
      <c r="J267" s="13">
        <v>900</v>
      </c>
      <c r="K267" s="34">
        <f t="shared" si="4"/>
        <v>45292</v>
      </c>
      <c r="L267" s="36">
        <f>Table1[[#This Row],[Latest Date]]-Table1[[#This Row],[Date]]</f>
        <v>21</v>
      </c>
      <c r="M267" s="36">
        <f>COUNT(Table1[[#This Row],[Date]])</f>
        <v>1</v>
      </c>
      <c r="N267" s="36">
        <f>SUM(Table1[[#This Row],[Total Amount]])</f>
        <v>900</v>
      </c>
      <c r="O267" s="36">
        <f>IF(Table1[[#This Row],[Recency]]&lt;=_xlfn.QUARTILE.INC(L:L,1),4, IF(Table1[[#This Row],[Recency]]&lt;=_xlfn.QUARTILE.INC(L:L,2), 3, IF(Table1[[#This Row],[Recency]]&lt;=_xlfn.QUARTILE.INC(L:L,3), 2, 1)))</f>
        <v>4</v>
      </c>
      <c r="P267" s="36">
        <f>IF(Table1[[#This Row],[Frequency]]&lt;=_xlfn.QUARTILE.INC(M:M,1), 1, IF(Table1[[#This Row],[Frequency]]&lt;=_xlfn.QUARTILE.INC(M:M,2), 2, IF(Table1[[#This Row],[Frequency]]&lt;=_xlfn.QUARTILE.INC(M:M,3), 3, 4)))</f>
        <v>1</v>
      </c>
      <c r="Q267" s="36">
        <f>IF(Table1[[#This Row],[Monetary]]&lt;=_xlfn.QUARTILE.INC(N:N,1),1,IF(Table1[[#This Row],[Monetary]]&lt;=_xlfn.QUARTILE.INC(N:N,2),2,IF(Table1[[#This Row],[Monetary]]&lt;=_xlfn.QUARTILE.INC(N:N,3),3,4)))</f>
        <v>3</v>
      </c>
      <c r="R267" s="41" t="str">
        <f>Table1[[#This Row],[R Score]]&amp;Table1[[#This Row],[F Score]]&amp;Table1[[#This Row],[M Score]]</f>
        <v>413</v>
      </c>
      <c r="S267" s="36">
        <f>Table1[[#This Row],[R Score]]+Table1[[#This Row],[F Score]]+Table1[[#This Row],[M Score]]</f>
        <v>8</v>
      </c>
      <c r="T267" s="36" t="str">
        <f>IF(Table1[[#This Row],[RFM Score]]=12,"Best customer",IF(Table1[[#This Row],[RFM Score]]&gt;=8,"Loyal customer",IF(Table1[[#This Row],[RFM Score]]&gt;=6,"At Risk",IF(Table1[[#This Row],[RFM Score]]&gt;=3,"Lost customer", "Others"))))</f>
        <v>Loyal customer</v>
      </c>
    </row>
    <row r="268" spans="2:20" x14ac:dyDescent="0.25">
      <c r="B268" s="4">
        <v>266</v>
      </c>
      <c r="C268" s="5">
        <v>45261</v>
      </c>
      <c r="D268" s="4" t="s">
        <v>279</v>
      </c>
      <c r="E268" s="4" t="s">
        <v>13</v>
      </c>
      <c r="F268" s="4">
        <v>19</v>
      </c>
      <c r="G268" s="4" t="s">
        <v>16</v>
      </c>
      <c r="H268" s="4">
        <v>2</v>
      </c>
      <c r="I268" s="12">
        <v>30</v>
      </c>
      <c r="J268" s="14">
        <v>60</v>
      </c>
      <c r="K268" s="35">
        <f t="shared" si="4"/>
        <v>45292</v>
      </c>
      <c r="L268" s="37">
        <f>Table1[[#This Row],[Latest Date]]-Table1[[#This Row],[Date]]</f>
        <v>31</v>
      </c>
      <c r="M268" s="37">
        <f>COUNT(Table1[[#This Row],[Date]])</f>
        <v>1</v>
      </c>
      <c r="N268" s="37">
        <f>SUM(Table1[[#This Row],[Total Amount]])</f>
        <v>60</v>
      </c>
      <c r="O268" s="37">
        <f>IF(Table1[[#This Row],[Recency]]&lt;=_xlfn.QUARTILE.INC(L:L,1),4, IF(Table1[[#This Row],[Recency]]&lt;=_xlfn.QUARTILE.INC(L:L,2), 3, IF(Table1[[#This Row],[Recency]]&lt;=_xlfn.QUARTILE.INC(L:L,3), 2, 1)))</f>
        <v>4</v>
      </c>
      <c r="P268" s="37">
        <f>IF(Table1[[#This Row],[Frequency]]&lt;=_xlfn.QUARTILE.INC(M:M,1), 1, IF(Table1[[#This Row],[Frequency]]&lt;=_xlfn.QUARTILE.INC(M:M,2), 2, IF(Table1[[#This Row],[Frequency]]&lt;=_xlfn.QUARTILE.INC(M:M,3), 3, 4)))</f>
        <v>1</v>
      </c>
      <c r="Q268" s="37">
        <f>IF(Table1[[#This Row],[Monetary]]&lt;=_xlfn.QUARTILE.INC(N:N,1),1,IF(Table1[[#This Row],[Monetary]]&lt;=_xlfn.QUARTILE.INC(N:N,2),2,IF(Table1[[#This Row],[Monetary]]&lt;=_xlfn.QUARTILE.INC(N:N,3),3,4)))</f>
        <v>1</v>
      </c>
      <c r="R268" s="42" t="str">
        <f>Table1[[#This Row],[R Score]]&amp;Table1[[#This Row],[F Score]]&amp;Table1[[#This Row],[M Score]]</f>
        <v>411</v>
      </c>
      <c r="S268" s="37">
        <f>Table1[[#This Row],[R Score]]+Table1[[#This Row],[F Score]]+Table1[[#This Row],[M Score]]</f>
        <v>6</v>
      </c>
      <c r="T268" s="37" t="str">
        <f>IF(Table1[[#This Row],[RFM Score]]=12,"Best customer",IF(Table1[[#This Row],[RFM Score]]&gt;=8,"Loyal customer",IF(Table1[[#This Row],[RFM Score]]&gt;=6,"At Risk",IF(Table1[[#This Row],[RFM Score]]&gt;=3,"Lost customer", "Others"))))</f>
        <v>At Risk</v>
      </c>
    </row>
    <row r="269" spans="2:20" x14ac:dyDescent="0.25">
      <c r="B269" s="1">
        <v>267</v>
      </c>
      <c r="C269" s="2">
        <v>45257</v>
      </c>
      <c r="D269" s="1" t="s">
        <v>280</v>
      </c>
      <c r="E269" s="1" t="s">
        <v>13</v>
      </c>
      <c r="F269" s="1">
        <v>32</v>
      </c>
      <c r="G269" s="1" t="s">
        <v>11</v>
      </c>
      <c r="H269" s="1">
        <v>3</v>
      </c>
      <c r="I269" s="11">
        <v>30</v>
      </c>
      <c r="J269" s="13">
        <v>90</v>
      </c>
      <c r="K269" s="34">
        <f t="shared" si="4"/>
        <v>45292</v>
      </c>
      <c r="L269" s="36">
        <f>Table1[[#This Row],[Latest Date]]-Table1[[#This Row],[Date]]</f>
        <v>35</v>
      </c>
      <c r="M269" s="36">
        <f>COUNT(Table1[[#This Row],[Date]])</f>
        <v>1</v>
      </c>
      <c r="N269" s="36">
        <f>SUM(Table1[[#This Row],[Total Amount]])</f>
        <v>90</v>
      </c>
      <c r="O269" s="36">
        <f>IF(Table1[[#This Row],[Recency]]&lt;=_xlfn.QUARTILE.INC(L:L,1),4, IF(Table1[[#This Row],[Recency]]&lt;=_xlfn.QUARTILE.INC(L:L,2), 3, IF(Table1[[#This Row],[Recency]]&lt;=_xlfn.QUARTILE.INC(L:L,3), 2, 1)))</f>
        <v>4</v>
      </c>
      <c r="P269" s="36">
        <f>IF(Table1[[#This Row],[Frequency]]&lt;=_xlfn.QUARTILE.INC(M:M,1), 1, IF(Table1[[#This Row],[Frequency]]&lt;=_xlfn.QUARTILE.INC(M:M,2), 2, IF(Table1[[#This Row],[Frequency]]&lt;=_xlfn.QUARTILE.INC(M:M,3), 3, 4)))</f>
        <v>1</v>
      </c>
      <c r="Q269" s="36">
        <f>IF(Table1[[#This Row],[Monetary]]&lt;=_xlfn.QUARTILE.INC(N:N,1),1,IF(Table1[[#This Row],[Monetary]]&lt;=_xlfn.QUARTILE.INC(N:N,2),2,IF(Table1[[#This Row],[Monetary]]&lt;=_xlfn.QUARTILE.INC(N:N,3),3,4)))</f>
        <v>2</v>
      </c>
      <c r="R269" s="41" t="str">
        <f>Table1[[#This Row],[R Score]]&amp;Table1[[#This Row],[F Score]]&amp;Table1[[#This Row],[M Score]]</f>
        <v>412</v>
      </c>
      <c r="S269" s="36">
        <f>Table1[[#This Row],[R Score]]+Table1[[#This Row],[F Score]]+Table1[[#This Row],[M Score]]</f>
        <v>7</v>
      </c>
      <c r="T269" s="36" t="str">
        <f>IF(Table1[[#This Row],[RFM Score]]=12,"Best customer",IF(Table1[[#This Row],[RFM Score]]&gt;=8,"Loyal customer",IF(Table1[[#This Row],[RFM Score]]&gt;=6,"At Risk",IF(Table1[[#This Row],[RFM Score]]&gt;=3,"Lost customer", "Others"))))</f>
        <v>At Risk</v>
      </c>
    </row>
    <row r="270" spans="2:20" x14ac:dyDescent="0.25">
      <c r="B270" s="4">
        <v>268</v>
      </c>
      <c r="C270" s="5">
        <v>44977</v>
      </c>
      <c r="D270" s="4" t="s">
        <v>281</v>
      </c>
      <c r="E270" s="4" t="s">
        <v>13</v>
      </c>
      <c r="F270" s="4">
        <v>28</v>
      </c>
      <c r="G270" s="4" t="s">
        <v>16</v>
      </c>
      <c r="H270" s="4">
        <v>1</v>
      </c>
      <c r="I270" s="12">
        <v>30</v>
      </c>
      <c r="J270" s="14">
        <v>30</v>
      </c>
      <c r="K270" s="35">
        <f t="shared" si="4"/>
        <v>45292</v>
      </c>
      <c r="L270" s="37">
        <f>Table1[[#This Row],[Latest Date]]-Table1[[#This Row],[Date]]</f>
        <v>315</v>
      </c>
      <c r="M270" s="37">
        <f>COUNT(Table1[[#This Row],[Date]])</f>
        <v>1</v>
      </c>
      <c r="N270" s="37">
        <f>SUM(Table1[[#This Row],[Total Amount]])</f>
        <v>30</v>
      </c>
      <c r="O270" s="37">
        <f>IF(Table1[[#This Row],[Recency]]&lt;=_xlfn.QUARTILE.INC(L:L,1),4, IF(Table1[[#This Row],[Recency]]&lt;=_xlfn.QUARTILE.INC(L:L,2), 3, IF(Table1[[#This Row],[Recency]]&lt;=_xlfn.QUARTILE.INC(L:L,3), 2, 1)))</f>
        <v>1</v>
      </c>
      <c r="P270" s="37">
        <f>IF(Table1[[#This Row],[Frequency]]&lt;=_xlfn.QUARTILE.INC(M:M,1), 1, IF(Table1[[#This Row],[Frequency]]&lt;=_xlfn.QUARTILE.INC(M:M,2), 2, IF(Table1[[#This Row],[Frequency]]&lt;=_xlfn.QUARTILE.INC(M:M,3), 3, 4)))</f>
        <v>1</v>
      </c>
      <c r="Q270" s="37">
        <f>IF(Table1[[#This Row],[Monetary]]&lt;=_xlfn.QUARTILE.INC(N:N,1),1,IF(Table1[[#This Row],[Monetary]]&lt;=_xlfn.QUARTILE.INC(N:N,2),2,IF(Table1[[#This Row],[Monetary]]&lt;=_xlfn.QUARTILE.INC(N:N,3),3,4)))</f>
        <v>1</v>
      </c>
      <c r="R270" s="42" t="str">
        <f>Table1[[#This Row],[R Score]]&amp;Table1[[#This Row],[F Score]]&amp;Table1[[#This Row],[M Score]]</f>
        <v>111</v>
      </c>
      <c r="S270" s="37">
        <f>Table1[[#This Row],[R Score]]+Table1[[#This Row],[F Score]]+Table1[[#This Row],[M Score]]</f>
        <v>3</v>
      </c>
      <c r="T270" s="37" t="str">
        <f>IF(Table1[[#This Row],[RFM Score]]=12,"Best customer",IF(Table1[[#This Row],[RFM Score]]&gt;=8,"Loyal customer",IF(Table1[[#This Row],[RFM Score]]&gt;=6,"At Risk",IF(Table1[[#This Row],[RFM Score]]&gt;=3,"Lost customer", "Others"))))</f>
        <v>Lost customer</v>
      </c>
    </row>
    <row r="271" spans="2:20" x14ac:dyDescent="0.25">
      <c r="B271" s="1">
        <v>269</v>
      </c>
      <c r="C271" s="2">
        <v>44958</v>
      </c>
      <c r="D271" s="1" t="s">
        <v>282</v>
      </c>
      <c r="E271" s="1" t="s">
        <v>10</v>
      </c>
      <c r="F271" s="1">
        <v>25</v>
      </c>
      <c r="G271" s="1" t="s">
        <v>14</v>
      </c>
      <c r="H271" s="1">
        <v>4</v>
      </c>
      <c r="I271" s="11">
        <v>500</v>
      </c>
      <c r="J271" s="13">
        <v>2000</v>
      </c>
      <c r="K271" s="34">
        <f t="shared" si="4"/>
        <v>45292</v>
      </c>
      <c r="L271" s="36">
        <f>Table1[[#This Row],[Latest Date]]-Table1[[#This Row],[Date]]</f>
        <v>334</v>
      </c>
      <c r="M271" s="36">
        <f>COUNT(Table1[[#This Row],[Date]])</f>
        <v>1</v>
      </c>
      <c r="N271" s="36">
        <f>SUM(Table1[[#This Row],[Total Amount]])</f>
        <v>2000</v>
      </c>
      <c r="O271" s="36">
        <f>IF(Table1[[#This Row],[Recency]]&lt;=_xlfn.QUARTILE.INC(L:L,1),4, IF(Table1[[#This Row],[Recency]]&lt;=_xlfn.QUARTILE.INC(L:L,2), 3, IF(Table1[[#This Row],[Recency]]&lt;=_xlfn.QUARTILE.INC(L:L,3), 2, 1)))</f>
        <v>1</v>
      </c>
      <c r="P271" s="36">
        <f>IF(Table1[[#This Row],[Frequency]]&lt;=_xlfn.QUARTILE.INC(M:M,1), 1, IF(Table1[[#This Row],[Frequency]]&lt;=_xlfn.QUARTILE.INC(M:M,2), 2, IF(Table1[[#This Row],[Frequency]]&lt;=_xlfn.QUARTILE.INC(M:M,3), 3, 4)))</f>
        <v>1</v>
      </c>
      <c r="Q271" s="36">
        <f>IF(Table1[[#This Row],[Monetary]]&lt;=_xlfn.QUARTILE.INC(N:N,1),1,IF(Table1[[#This Row],[Monetary]]&lt;=_xlfn.QUARTILE.INC(N:N,2),2,IF(Table1[[#This Row],[Monetary]]&lt;=_xlfn.QUARTILE.INC(N:N,3),3,4)))</f>
        <v>4</v>
      </c>
      <c r="R271" s="41" t="str">
        <f>Table1[[#This Row],[R Score]]&amp;Table1[[#This Row],[F Score]]&amp;Table1[[#This Row],[M Score]]</f>
        <v>114</v>
      </c>
      <c r="S271" s="36">
        <f>Table1[[#This Row],[R Score]]+Table1[[#This Row],[F Score]]+Table1[[#This Row],[M Score]]</f>
        <v>6</v>
      </c>
      <c r="T271" s="36" t="str">
        <f>IF(Table1[[#This Row],[RFM Score]]=12,"Best customer",IF(Table1[[#This Row],[RFM Score]]&gt;=8,"Loyal customer",IF(Table1[[#This Row],[RFM Score]]&gt;=6,"At Risk",IF(Table1[[#This Row],[RFM Score]]&gt;=3,"Lost customer", "Others"))))</f>
        <v>At Risk</v>
      </c>
    </row>
    <row r="272" spans="2:20" x14ac:dyDescent="0.25">
      <c r="B272" s="4">
        <v>270</v>
      </c>
      <c r="C272" s="5">
        <v>45133</v>
      </c>
      <c r="D272" s="4" t="s">
        <v>283</v>
      </c>
      <c r="E272" s="4" t="s">
        <v>10</v>
      </c>
      <c r="F272" s="4">
        <v>43</v>
      </c>
      <c r="G272" s="4" t="s">
        <v>16</v>
      </c>
      <c r="H272" s="4">
        <v>1</v>
      </c>
      <c r="I272" s="12">
        <v>300</v>
      </c>
      <c r="J272" s="14">
        <v>300</v>
      </c>
      <c r="K272" s="35">
        <f t="shared" si="4"/>
        <v>45292</v>
      </c>
      <c r="L272" s="37">
        <f>Table1[[#This Row],[Latest Date]]-Table1[[#This Row],[Date]]</f>
        <v>159</v>
      </c>
      <c r="M272" s="37">
        <f>COUNT(Table1[[#This Row],[Date]])</f>
        <v>1</v>
      </c>
      <c r="N272" s="37">
        <f>SUM(Table1[[#This Row],[Total Amount]])</f>
        <v>300</v>
      </c>
      <c r="O272" s="37">
        <f>IF(Table1[[#This Row],[Recency]]&lt;=_xlfn.QUARTILE.INC(L:L,1),4, IF(Table1[[#This Row],[Recency]]&lt;=_xlfn.QUARTILE.INC(L:L,2), 3, IF(Table1[[#This Row],[Recency]]&lt;=_xlfn.QUARTILE.INC(L:L,3), 2, 1)))</f>
        <v>3</v>
      </c>
      <c r="P272" s="37">
        <f>IF(Table1[[#This Row],[Frequency]]&lt;=_xlfn.QUARTILE.INC(M:M,1), 1, IF(Table1[[#This Row],[Frequency]]&lt;=_xlfn.QUARTILE.INC(M:M,2), 2, IF(Table1[[#This Row],[Frequency]]&lt;=_xlfn.QUARTILE.INC(M:M,3), 3, 4)))</f>
        <v>1</v>
      </c>
      <c r="Q272" s="37">
        <f>IF(Table1[[#This Row],[Monetary]]&lt;=_xlfn.QUARTILE.INC(N:N,1),1,IF(Table1[[#This Row],[Monetary]]&lt;=_xlfn.QUARTILE.INC(N:N,2),2,IF(Table1[[#This Row],[Monetary]]&lt;=_xlfn.QUARTILE.INC(N:N,3),3,4)))</f>
        <v>3</v>
      </c>
      <c r="R272" s="42" t="str">
        <f>Table1[[#This Row],[R Score]]&amp;Table1[[#This Row],[F Score]]&amp;Table1[[#This Row],[M Score]]</f>
        <v>313</v>
      </c>
      <c r="S272" s="37">
        <f>Table1[[#This Row],[R Score]]+Table1[[#This Row],[F Score]]+Table1[[#This Row],[M Score]]</f>
        <v>7</v>
      </c>
      <c r="T272" s="37" t="str">
        <f>IF(Table1[[#This Row],[RFM Score]]=12,"Best customer",IF(Table1[[#This Row],[RFM Score]]&gt;=8,"Loyal customer",IF(Table1[[#This Row],[RFM Score]]&gt;=6,"At Risk",IF(Table1[[#This Row],[RFM Score]]&gt;=3,"Lost customer", "Others"))))</f>
        <v>At Risk</v>
      </c>
    </row>
    <row r="273" spans="2:20" x14ac:dyDescent="0.25">
      <c r="B273" s="1">
        <v>271</v>
      </c>
      <c r="C273" s="2">
        <v>45100</v>
      </c>
      <c r="D273" s="1" t="s">
        <v>284</v>
      </c>
      <c r="E273" s="1" t="s">
        <v>13</v>
      </c>
      <c r="F273" s="1">
        <v>62</v>
      </c>
      <c r="G273" s="1" t="s">
        <v>11</v>
      </c>
      <c r="H273" s="1">
        <v>4</v>
      </c>
      <c r="I273" s="11">
        <v>30</v>
      </c>
      <c r="J273" s="13">
        <v>120</v>
      </c>
      <c r="K273" s="34">
        <f t="shared" si="4"/>
        <v>45292</v>
      </c>
      <c r="L273" s="36">
        <f>Table1[[#This Row],[Latest Date]]-Table1[[#This Row],[Date]]</f>
        <v>192</v>
      </c>
      <c r="M273" s="36">
        <f>COUNT(Table1[[#This Row],[Date]])</f>
        <v>1</v>
      </c>
      <c r="N273" s="36">
        <f>SUM(Table1[[#This Row],[Total Amount]])</f>
        <v>120</v>
      </c>
      <c r="O273" s="36">
        <f>IF(Table1[[#This Row],[Recency]]&lt;=_xlfn.QUARTILE.INC(L:L,1),4, IF(Table1[[#This Row],[Recency]]&lt;=_xlfn.QUARTILE.INC(L:L,2), 3, IF(Table1[[#This Row],[Recency]]&lt;=_xlfn.QUARTILE.INC(L:L,3), 2, 1)))</f>
        <v>2</v>
      </c>
      <c r="P273" s="36">
        <f>IF(Table1[[#This Row],[Frequency]]&lt;=_xlfn.QUARTILE.INC(M:M,1), 1, IF(Table1[[#This Row],[Frequency]]&lt;=_xlfn.QUARTILE.INC(M:M,2), 2, IF(Table1[[#This Row],[Frequency]]&lt;=_xlfn.QUARTILE.INC(M:M,3), 3, 4)))</f>
        <v>1</v>
      </c>
      <c r="Q273" s="36">
        <f>IF(Table1[[#This Row],[Monetary]]&lt;=_xlfn.QUARTILE.INC(N:N,1),1,IF(Table1[[#This Row],[Monetary]]&lt;=_xlfn.QUARTILE.INC(N:N,2),2,IF(Table1[[#This Row],[Monetary]]&lt;=_xlfn.QUARTILE.INC(N:N,3),3,4)))</f>
        <v>2</v>
      </c>
      <c r="R273" s="41" t="str">
        <f>Table1[[#This Row],[R Score]]&amp;Table1[[#This Row],[F Score]]&amp;Table1[[#This Row],[M Score]]</f>
        <v>212</v>
      </c>
      <c r="S273" s="36">
        <f>Table1[[#This Row],[R Score]]+Table1[[#This Row],[F Score]]+Table1[[#This Row],[M Score]]</f>
        <v>5</v>
      </c>
      <c r="T273" s="36" t="str">
        <f>IF(Table1[[#This Row],[RFM Score]]=12,"Best customer",IF(Table1[[#This Row],[RFM Score]]&gt;=8,"Loyal customer",IF(Table1[[#This Row],[RFM Score]]&gt;=6,"At Risk",IF(Table1[[#This Row],[RFM Score]]&gt;=3,"Lost customer", "Others"))))</f>
        <v>Lost customer</v>
      </c>
    </row>
    <row r="274" spans="2:20" x14ac:dyDescent="0.25">
      <c r="B274" s="4">
        <v>272</v>
      </c>
      <c r="C274" s="5">
        <v>44982</v>
      </c>
      <c r="D274" s="4" t="s">
        <v>285</v>
      </c>
      <c r="E274" s="4" t="s">
        <v>13</v>
      </c>
      <c r="F274" s="4">
        <v>61</v>
      </c>
      <c r="G274" s="4" t="s">
        <v>16</v>
      </c>
      <c r="H274" s="4">
        <v>2</v>
      </c>
      <c r="I274" s="12">
        <v>50</v>
      </c>
      <c r="J274" s="14">
        <v>100</v>
      </c>
      <c r="K274" s="35">
        <f t="shared" si="4"/>
        <v>45292</v>
      </c>
      <c r="L274" s="37">
        <f>Table1[[#This Row],[Latest Date]]-Table1[[#This Row],[Date]]</f>
        <v>310</v>
      </c>
      <c r="M274" s="37">
        <f>COUNT(Table1[[#This Row],[Date]])</f>
        <v>1</v>
      </c>
      <c r="N274" s="37">
        <f>SUM(Table1[[#This Row],[Total Amount]])</f>
        <v>100</v>
      </c>
      <c r="O274" s="37">
        <f>IF(Table1[[#This Row],[Recency]]&lt;=_xlfn.QUARTILE.INC(L:L,1),4, IF(Table1[[#This Row],[Recency]]&lt;=_xlfn.QUARTILE.INC(L:L,2), 3, IF(Table1[[#This Row],[Recency]]&lt;=_xlfn.QUARTILE.INC(L:L,3), 2, 1)))</f>
        <v>1</v>
      </c>
      <c r="P274" s="37">
        <f>IF(Table1[[#This Row],[Frequency]]&lt;=_xlfn.QUARTILE.INC(M:M,1), 1, IF(Table1[[#This Row],[Frequency]]&lt;=_xlfn.QUARTILE.INC(M:M,2), 2, IF(Table1[[#This Row],[Frequency]]&lt;=_xlfn.QUARTILE.INC(M:M,3), 3, 4)))</f>
        <v>1</v>
      </c>
      <c r="Q274" s="37">
        <f>IF(Table1[[#This Row],[Monetary]]&lt;=_xlfn.QUARTILE.INC(N:N,1),1,IF(Table1[[#This Row],[Monetary]]&lt;=_xlfn.QUARTILE.INC(N:N,2),2,IF(Table1[[#This Row],[Monetary]]&lt;=_xlfn.QUARTILE.INC(N:N,3),3,4)))</f>
        <v>2</v>
      </c>
      <c r="R274" s="42" t="str">
        <f>Table1[[#This Row],[R Score]]&amp;Table1[[#This Row],[F Score]]&amp;Table1[[#This Row],[M Score]]</f>
        <v>112</v>
      </c>
      <c r="S274" s="37">
        <f>Table1[[#This Row],[R Score]]+Table1[[#This Row],[F Score]]+Table1[[#This Row],[M Score]]</f>
        <v>4</v>
      </c>
      <c r="T274" s="37" t="str">
        <f>IF(Table1[[#This Row],[RFM Score]]=12,"Best customer",IF(Table1[[#This Row],[RFM Score]]&gt;=8,"Loyal customer",IF(Table1[[#This Row],[RFM Score]]&gt;=6,"At Risk",IF(Table1[[#This Row],[RFM Score]]&gt;=3,"Lost customer", "Others"))))</f>
        <v>Lost customer</v>
      </c>
    </row>
    <row r="275" spans="2:20" x14ac:dyDescent="0.25">
      <c r="B275" s="1">
        <v>273</v>
      </c>
      <c r="C275" s="2">
        <v>45054</v>
      </c>
      <c r="D275" s="1" t="s">
        <v>286</v>
      </c>
      <c r="E275" s="1" t="s">
        <v>13</v>
      </c>
      <c r="F275" s="1">
        <v>22</v>
      </c>
      <c r="G275" s="1" t="s">
        <v>11</v>
      </c>
      <c r="H275" s="1">
        <v>1</v>
      </c>
      <c r="I275" s="11">
        <v>50</v>
      </c>
      <c r="J275" s="13">
        <v>50</v>
      </c>
      <c r="K275" s="34">
        <f t="shared" si="4"/>
        <v>45292</v>
      </c>
      <c r="L275" s="36">
        <f>Table1[[#This Row],[Latest Date]]-Table1[[#This Row],[Date]]</f>
        <v>238</v>
      </c>
      <c r="M275" s="36">
        <f>COUNT(Table1[[#This Row],[Date]])</f>
        <v>1</v>
      </c>
      <c r="N275" s="36">
        <f>SUM(Table1[[#This Row],[Total Amount]])</f>
        <v>50</v>
      </c>
      <c r="O275" s="36">
        <f>IF(Table1[[#This Row],[Recency]]&lt;=_xlfn.QUARTILE.INC(L:L,1),4, IF(Table1[[#This Row],[Recency]]&lt;=_xlfn.QUARTILE.INC(L:L,2), 3, IF(Table1[[#This Row],[Recency]]&lt;=_xlfn.QUARTILE.INC(L:L,3), 2, 1)))</f>
        <v>2</v>
      </c>
      <c r="P275" s="36">
        <f>IF(Table1[[#This Row],[Frequency]]&lt;=_xlfn.QUARTILE.INC(M:M,1), 1, IF(Table1[[#This Row],[Frequency]]&lt;=_xlfn.QUARTILE.INC(M:M,2), 2, IF(Table1[[#This Row],[Frequency]]&lt;=_xlfn.QUARTILE.INC(M:M,3), 3, 4)))</f>
        <v>1</v>
      </c>
      <c r="Q275" s="36">
        <f>IF(Table1[[#This Row],[Monetary]]&lt;=_xlfn.QUARTILE.INC(N:N,1),1,IF(Table1[[#This Row],[Monetary]]&lt;=_xlfn.QUARTILE.INC(N:N,2),2,IF(Table1[[#This Row],[Monetary]]&lt;=_xlfn.QUARTILE.INC(N:N,3),3,4)))</f>
        <v>1</v>
      </c>
      <c r="R275" s="41" t="str">
        <f>Table1[[#This Row],[R Score]]&amp;Table1[[#This Row],[F Score]]&amp;Table1[[#This Row],[M Score]]</f>
        <v>211</v>
      </c>
      <c r="S275" s="36">
        <f>Table1[[#This Row],[R Score]]+Table1[[#This Row],[F Score]]+Table1[[#This Row],[M Score]]</f>
        <v>4</v>
      </c>
      <c r="T275" s="36" t="str">
        <f>IF(Table1[[#This Row],[RFM Score]]=12,"Best customer",IF(Table1[[#This Row],[RFM Score]]&gt;=8,"Loyal customer",IF(Table1[[#This Row],[RFM Score]]&gt;=6,"At Risk",IF(Table1[[#This Row],[RFM Score]]&gt;=3,"Lost customer", "Others"))))</f>
        <v>Lost customer</v>
      </c>
    </row>
    <row r="276" spans="2:20" x14ac:dyDescent="0.25">
      <c r="B276" s="4">
        <v>274</v>
      </c>
      <c r="C276" s="5">
        <v>45025</v>
      </c>
      <c r="D276" s="4" t="s">
        <v>287</v>
      </c>
      <c r="E276" s="4" t="s">
        <v>13</v>
      </c>
      <c r="F276" s="4">
        <v>23</v>
      </c>
      <c r="G276" s="4" t="s">
        <v>14</v>
      </c>
      <c r="H276" s="4">
        <v>2</v>
      </c>
      <c r="I276" s="12">
        <v>500</v>
      </c>
      <c r="J276" s="14">
        <v>1000</v>
      </c>
      <c r="K276" s="35">
        <f t="shared" si="4"/>
        <v>45292</v>
      </c>
      <c r="L276" s="37">
        <f>Table1[[#This Row],[Latest Date]]-Table1[[#This Row],[Date]]</f>
        <v>267</v>
      </c>
      <c r="M276" s="37">
        <f>COUNT(Table1[[#This Row],[Date]])</f>
        <v>1</v>
      </c>
      <c r="N276" s="37">
        <f>SUM(Table1[[#This Row],[Total Amount]])</f>
        <v>1000</v>
      </c>
      <c r="O276" s="37">
        <f>IF(Table1[[#This Row],[Recency]]&lt;=_xlfn.QUARTILE.INC(L:L,1),4, IF(Table1[[#This Row],[Recency]]&lt;=_xlfn.QUARTILE.INC(L:L,2), 3, IF(Table1[[#This Row],[Recency]]&lt;=_xlfn.QUARTILE.INC(L:L,3), 2, 1)))</f>
        <v>2</v>
      </c>
      <c r="P276" s="37">
        <f>IF(Table1[[#This Row],[Frequency]]&lt;=_xlfn.QUARTILE.INC(M:M,1), 1, IF(Table1[[#This Row],[Frequency]]&lt;=_xlfn.QUARTILE.INC(M:M,2), 2, IF(Table1[[#This Row],[Frequency]]&lt;=_xlfn.QUARTILE.INC(M:M,3), 3, 4)))</f>
        <v>1</v>
      </c>
      <c r="Q276" s="37">
        <f>IF(Table1[[#This Row],[Monetary]]&lt;=_xlfn.QUARTILE.INC(N:N,1),1,IF(Table1[[#This Row],[Monetary]]&lt;=_xlfn.QUARTILE.INC(N:N,2),2,IF(Table1[[#This Row],[Monetary]]&lt;=_xlfn.QUARTILE.INC(N:N,3),3,4)))</f>
        <v>4</v>
      </c>
      <c r="R276" s="42" t="str">
        <f>Table1[[#This Row],[R Score]]&amp;Table1[[#This Row],[F Score]]&amp;Table1[[#This Row],[M Score]]</f>
        <v>214</v>
      </c>
      <c r="S276" s="37">
        <f>Table1[[#This Row],[R Score]]+Table1[[#This Row],[F Score]]+Table1[[#This Row],[M Score]]</f>
        <v>7</v>
      </c>
      <c r="T276" s="37" t="str">
        <f>IF(Table1[[#This Row],[RFM Score]]=12,"Best customer",IF(Table1[[#This Row],[RFM Score]]&gt;=8,"Loyal customer",IF(Table1[[#This Row],[RFM Score]]&gt;=6,"At Risk",IF(Table1[[#This Row],[RFM Score]]&gt;=3,"Lost customer", "Others"))))</f>
        <v>At Risk</v>
      </c>
    </row>
    <row r="277" spans="2:20" x14ac:dyDescent="0.25">
      <c r="B277" s="1">
        <v>275</v>
      </c>
      <c r="C277" s="2">
        <v>45024</v>
      </c>
      <c r="D277" s="1" t="s">
        <v>288</v>
      </c>
      <c r="E277" s="1" t="s">
        <v>10</v>
      </c>
      <c r="F277" s="1">
        <v>43</v>
      </c>
      <c r="G277" s="1" t="s">
        <v>14</v>
      </c>
      <c r="H277" s="1">
        <v>2</v>
      </c>
      <c r="I277" s="11">
        <v>500</v>
      </c>
      <c r="J277" s="13">
        <v>1000</v>
      </c>
      <c r="K277" s="34">
        <f t="shared" si="4"/>
        <v>45292</v>
      </c>
      <c r="L277" s="36">
        <f>Table1[[#This Row],[Latest Date]]-Table1[[#This Row],[Date]]</f>
        <v>268</v>
      </c>
      <c r="M277" s="36">
        <f>COUNT(Table1[[#This Row],[Date]])</f>
        <v>1</v>
      </c>
      <c r="N277" s="36">
        <f>SUM(Table1[[#This Row],[Total Amount]])</f>
        <v>1000</v>
      </c>
      <c r="O277" s="36">
        <f>IF(Table1[[#This Row],[Recency]]&lt;=_xlfn.QUARTILE.INC(L:L,1),4, IF(Table1[[#This Row],[Recency]]&lt;=_xlfn.QUARTILE.INC(L:L,2), 3, IF(Table1[[#This Row],[Recency]]&lt;=_xlfn.QUARTILE.INC(L:L,3), 2, 1)))</f>
        <v>2</v>
      </c>
      <c r="P277" s="36">
        <f>IF(Table1[[#This Row],[Frequency]]&lt;=_xlfn.QUARTILE.INC(M:M,1), 1, IF(Table1[[#This Row],[Frequency]]&lt;=_xlfn.QUARTILE.INC(M:M,2), 2, IF(Table1[[#This Row],[Frequency]]&lt;=_xlfn.QUARTILE.INC(M:M,3), 3, 4)))</f>
        <v>1</v>
      </c>
      <c r="Q277" s="36">
        <f>IF(Table1[[#This Row],[Monetary]]&lt;=_xlfn.QUARTILE.INC(N:N,1),1,IF(Table1[[#This Row],[Monetary]]&lt;=_xlfn.QUARTILE.INC(N:N,2),2,IF(Table1[[#This Row],[Monetary]]&lt;=_xlfn.QUARTILE.INC(N:N,3),3,4)))</f>
        <v>4</v>
      </c>
      <c r="R277" s="41" t="str">
        <f>Table1[[#This Row],[R Score]]&amp;Table1[[#This Row],[F Score]]&amp;Table1[[#This Row],[M Score]]</f>
        <v>214</v>
      </c>
      <c r="S277" s="36">
        <f>Table1[[#This Row],[R Score]]+Table1[[#This Row],[F Score]]+Table1[[#This Row],[M Score]]</f>
        <v>7</v>
      </c>
      <c r="T277" s="36" t="str">
        <f>IF(Table1[[#This Row],[RFM Score]]=12,"Best customer",IF(Table1[[#This Row],[RFM Score]]&gt;=8,"Loyal customer",IF(Table1[[#This Row],[RFM Score]]&gt;=6,"At Risk",IF(Table1[[#This Row],[RFM Score]]&gt;=3,"Lost customer", "Others"))))</f>
        <v>At Risk</v>
      </c>
    </row>
    <row r="278" spans="2:20" x14ac:dyDescent="0.25">
      <c r="B278" s="4">
        <v>276</v>
      </c>
      <c r="C278" s="5">
        <v>45201</v>
      </c>
      <c r="D278" s="4" t="s">
        <v>289</v>
      </c>
      <c r="E278" s="4" t="s">
        <v>13</v>
      </c>
      <c r="F278" s="4">
        <v>21</v>
      </c>
      <c r="G278" s="4" t="s">
        <v>11</v>
      </c>
      <c r="H278" s="4">
        <v>4</v>
      </c>
      <c r="I278" s="12">
        <v>25</v>
      </c>
      <c r="J278" s="14">
        <v>100</v>
      </c>
      <c r="K278" s="35">
        <f t="shared" si="4"/>
        <v>45292</v>
      </c>
      <c r="L278" s="37">
        <f>Table1[[#This Row],[Latest Date]]-Table1[[#This Row],[Date]]</f>
        <v>91</v>
      </c>
      <c r="M278" s="37">
        <f>COUNT(Table1[[#This Row],[Date]])</f>
        <v>1</v>
      </c>
      <c r="N278" s="37">
        <f>SUM(Table1[[#This Row],[Total Amount]])</f>
        <v>100</v>
      </c>
      <c r="O278" s="37">
        <f>IF(Table1[[#This Row],[Recency]]&lt;=_xlfn.QUARTILE.INC(L:L,1),4, IF(Table1[[#This Row],[Recency]]&lt;=_xlfn.QUARTILE.INC(L:L,2), 3, IF(Table1[[#This Row],[Recency]]&lt;=_xlfn.QUARTILE.INC(L:L,3), 2, 1)))</f>
        <v>3</v>
      </c>
      <c r="P278" s="37">
        <f>IF(Table1[[#This Row],[Frequency]]&lt;=_xlfn.QUARTILE.INC(M:M,1), 1, IF(Table1[[#This Row],[Frequency]]&lt;=_xlfn.QUARTILE.INC(M:M,2), 2, IF(Table1[[#This Row],[Frequency]]&lt;=_xlfn.QUARTILE.INC(M:M,3), 3, 4)))</f>
        <v>1</v>
      </c>
      <c r="Q278" s="37">
        <f>IF(Table1[[#This Row],[Monetary]]&lt;=_xlfn.QUARTILE.INC(N:N,1),1,IF(Table1[[#This Row],[Monetary]]&lt;=_xlfn.QUARTILE.INC(N:N,2),2,IF(Table1[[#This Row],[Monetary]]&lt;=_xlfn.QUARTILE.INC(N:N,3),3,4)))</f>
        <v>2</v>
      </c>
      <c r="R278" s="42" t="str">
        <f>Table1[[#This Row],[R Score]]&amp;Table1[[#This Row],[F Score]]&amp;Table1[[#This Row],[M Score]]</f>
        <v>312</v>
      </c>
      <c r="S278" s="37">
        <f>Table1[[#This Row],[R Score]]+Table1[[#This Row],[F Score]]+Table1[[#This Row],[M Score]]</f>
        <v>6</v>
      </c>
      <c r="T278" s="37" t="str">
        <f>IF(Table1[[#This Row],[RFM Score]]=12,"Best customer",IF(Table1[[#This Row],[RFM Score]]&gt;=8,"Loyal customer",IF(Table1[[#This Row],[RFM Score]]&gt;=6,"At Risk",IF(Table1[[#This Row],[RFM Score]]&gt;=3,"Lost customer", "Others"))))</f>
        <v>At Risk</v>
      </c>
    </row>
    <row r="279" spans="2:20" x14ac:dyDescent="0.25">
      <c r="B279" s="1">
        <v>277</v>
      </c>
      <c r="C279" s="2">
        <v>45156</v>
      </c>
      <c r="D279" s="1" t="s">
        <v>290</v>
      </c>
      <c r="E279" s="1" t="s">
        <v>10</v>
      </c>
      <c r="F279" s="1">
        <v>36</v>
      </c>
      <c r="G279" s="1" t="s">
        <v>14</v>
      </c>
      <c r="H279" s="1">
        <v>4</v>
      </c>
      <c r="I279" s="11">
        <v>25</v>
      </c>
      <c r="J279" s="13">
        <v>100</v>
      </c>
      <c r="K279" s="34">
        <f t="shared" si="4"/>
        <v>45292</v>
      </c>
      <c r="L279" s="36">
        <f>Table1[[#This Row],[Latest Date]]-Table1[[#This Row],[Date]]</f>
        <v>136</v>
      </c>
      <c r="M279" s="36">
        <f>COUNT(Table1[[#This Row],[Date]])</f>
        <v>1</v>
      </c>
      <c r="N279" s="36">
        <f>SUM(Table1[[#This Row],[Total Amount]])</f>
        <v>100</v>
      </c>
      <c r="O279" s="36">
        <f>IF(Table1[[#This Row],[Recency]]&lt;=_xlfn.QUARTILE.INC(L:L,1),4, IF(Table1[[#This Row],[Recency]]&lt;=_xlfn.QUARTILE.INC(L:L,2), 3, IF(Table1[[#This Row],[Recency]]&lt;=_xlfn.QUARTILE.INC(L:L,3), 2, 1)))</f>
        <v>3</v>
      </c>
      <c r="P279" s="36">
        <f>IF(Table1[[#This Row],[Frequency]]&lt;=_xlfn.QUARTILE.INC(M:M,1), 1, IF(Table1[[#This Row],[Frequency]]&lt;=_xlfn.QUARTILE.INC(M:M,2), 2, IF(Table1[[#This Row],[Frequency]]&lt;=_xlfn.QUARTILE.INC(M:M,3), 3, 4)))</f>
        <v>1</v>
      </c>
      <c r="Q279" s="36">
        <f>IF(Table1[[#This Row],[Monetary]]&lt;=_xlfn.QUARTILE.INC(N:N,1),1,IF(Table1[[#This Row],[Monetary]]&lt;=_xlfn.QUARTILE.INC(N:N,2),2,IF(Table1[[#This Row],[Monetary]]&lt;=_xlfn.QUARTILE.INC(N:N,3),3,4)))</f>
        <v>2</v>
      </c>
      <c r="R279" s="41" t="str">
        <f>Table1[[#This Row],[R Score]]&amp;Table1[[#This Row],[F Score]]&amp;Table1[[#This Row],[M Score]]</f>
        <v>312</v>
      </c>
      <c r="S279" s="36">
        <f>Table1[[#This Row],[R Score]]+Table1[[#This Row],[F Score]]+Table1[[#This Row],[M Score]]</f>
        <v>6</v>
      </c>
      <c r="T279" s="36" t="str">
        <f>IF(Table1[[#This Row],[RFM Score]]=12,"Best customer",IF(Table1[[#This Row],[RFM Score]]&gt;=8,"Loyal customer",IF(Table1[[#This Row],[RFM Score]]&gt;=6,"At Risk",IF(Table1[[#This Row],[RFM Score]]&gt;=3,"Lost customer", "Others"))))</f>
        <v>At Risk</v>
      </c>
    </row>
    <row r="280" spans="2:20" x14ac:dyDescent="0.25">
      <c r="B280" s="4">
        <v>278</v>
      </c>
      <c r="C280" s="5">
        <v>44998</v>
      </c>
      <c r="D280" s="4" t="s">
        <v>291</v>
      </c>
      <c r="E280" s="4" t="s">
        <v>13</v>
      </c>
      <c r="F280" s="4">
        <v>37</v>
      </c>
      <c r="G280" s="4" t="s">
        <v>14</v>
      </c>
      <c r="H280" s="4">
        <v>4</v>
      </c>
      <c r="I280" s="12">
        <v>25</v>
      </c>
      <c r="J280" s="14">
        <v>100</v>
      </c>
      <c r="K280" s="35">
        <f t="shared" si="4"/>
        <v>45292</v>
      </c>
      <c r="L280" s="37">
        <f>Table1[[#This Row],[Latest Date]]-Table1[[#This Row],[Date]]</f>
        <v>294</v>
      </c>
      <c r="M280" s="37">
        <f>COUNT(Table1[[#This Row],[Date]])</f>
        <v>1</v>
      </c>
      <c r="N280" s="37">
        <f>SUM(Table1[[#This Row],[Total Amount]])</f>
        <v>100</v>
      </c>
      <c r="O280" s="37">
        <f>IF(Table1[[#This Row],[Recency]]&lt;=_xlfn.QUARTILE.INC(L:L,1),4, IF(Table1[[#This Row],[Recency]]&lt;=_xlfn.QUARTILE.INC(L:L,2), 3, IF(Table1[[#This Row],[Recency]]&lt;=_xlfn.QUARTILE.INC(L:L,3), 2, 1)))</f>
        <v>1</v>
      </c>
      <c r="P280" s="37">
        <f>IF(Table1[[#This Row],[Frequency]]&lt;=_xlfn.QUARTILE.INC(M:M,1), 1, IF(Table1[[#This Row],[Frequency]]&lt;=_xlfn.QUARTILE.INC(M:M,2), 2, IF(Table1[[#This Row],[Frequency]]&lt;=_xlfn.QUARTILE.INC(M:M,3), 3, 4)))</f>
        <v>1</v>
      </c>
      <c r="Q280" s="37">
        <f>IF(Table1[[#This Row],[Monetary]]&lt;=_xlfn.QUARTILE.INC(N:N,1),1,IF(Table1[[#This Row],[Monetary]]&lt;=_xlfn.QUARTILE.INC(N:N,2),2,IF(Table1[[#This Row],[Monetary]]&lt;=_xlfn.QUARTILE.INC(N:N,3),3,4)))</f>
        <v>2</v>
      </c>
      <c r="R280" s="42" t="str">
        <f>Table1[[#This Row],[R Score]]&amp;Table1[[#This Row],[F Score]]&amp;Table1[[#This Row],[M Score]]</f>
        <v>112</v>
      </c>
      <c r="S280" s="37">
        <f>Table1[[#This Row],[R Score]]+Table1[[#This Row],[F Score]]+Table1[[#This Row],[M Score]]</f>
        <v>4</v>
      </c>
      <c r="T280" s="37" t="str">
        <f>IF(Table1[[#This Row],[RFM Score]]=12,"Best customer",IF(Table1[[#This Row],[RFM Score]]&gt;=8,"Loyal customer",IF(Table1[[#This Row],[RFM Score]]&gt;=6,"At Risk",IF(Table1[[#This Row],[RFM Score]]&gt;=3,"Lost customer", "Others"))))</f>
        <v>Lost customer</v>
      </c>
    </row>
    <row r="281" spans="2:20" x14ac:dyDescent="0.25">
      <c r="B281" s="1">
        <v>279</v>
      </c>
      <c r="C281" s="2">
        <v>45143</v>
      </c>
      <c r="D281" s="1" t="s">
        <v>292</v>
      </c>
      <c r="E281" s="1" t="s">
        <v>10</v>
      </c>
      <c r="F281" s="1">
        <v>50</v>
      </c>
      <c r="G281" s="1" t="s">
        <v>14</v>
      </c>
      <c r="H281" s="1">
        <v>1</v>
      </c>
      <c r="I281" s="11">
        <v>500</v>
      </c>
      <c r="J281" s="13">
        <v>500</v>
      </c>
      <c r="K281" s="34">
        <f t="shared" si="4"/>
        <v>45292</v>
      </c>
      <c r="L281" s="36">
        <f>Table1[[#This Row],[Latest Date]]-Table1[[#This Row],[Date]]</f>
        <v>149</v>
      </c>
      <c r="M281" s="36">
        <f>COUNT(Table1[[#This Row],[Date]])</f>
        <v>1</v>
      </c>
      <c r="N281" s="36">
        <f>SUM(Table1[[#This Row],[Total Amount]])</f>
        <v>500</v>
      </c>
      <c r="O281" s="36">
        <f>IF(Table1[[#This Row],[Recency]]&lt;=_xlfn.QUARTILE.INC(L:L,1),4, IF(Table1[[#This Row],[Recency]]&lt;=_xlfn.QUARTILE.INC(L:L,2), 3, IF(Table1[[#This Row],[Recency]]&lt;=_xlfn.QUARTILE.INC(L:L,3), 2, 1)))</f>
        <v>3</v>
      </c>
      <c r="P281" s="36">
        <f>IF(Table1[[#This Row],[Frequency]]&lt;=_xlfn.QUARTILE.INC(M:M,1), 1, IF(Table1[[#This Row],[Frequency]]&lt;=_xlfn.QUARTILE.INC(M:M,2), 2, IF(Table1[[#This Row],[Frequency]]&lt;=_xlfn.QUARTILE.INC(M:M,3), 3, 4)))</f>
        <v>1</v>
      </c>
      <c r="Q281" s="36">
        <f>IF(Table1[[#This Row],[Monetary]]&lt;=_xlfn.QUARTILE.INC(N:N,1),1,IF(Table1[[#This Row],[Monetary]]&lt;=_xlfn.QUARTILE.INC(N:N,2),2,IF(Table1[[#This Row],[Monetary]]&lt;=_xlfn.QUARTILE.INC(N:N,3),3,4)))</f>
        <v>3</v>
      </c>
      <c r="R281" s="41" t="str">
        <f>Table1[[#This Row],[R Score]]&amp;Table1[[#This Row],[F Score]]&amp;Table1[[#This Row],[M Score]]</f>
        <v>313</v>
      </c>
      <c r="S281" s="36">
        <f>Table1[[#This Row],[R Score]]+Table1[[#This Row],[F Score]]+Table1[[#This Row],[M Score]]</f>
        <v>7</v>
      </c>
      <c r="T281" s="36" t="str">
        <f>IF(Table1[[#This Row],[RFM Score]]=12,"Best customer",IF(Table1[[#This Row],[RFM Score]]&gt;=8,"Loyal customer",IF(Table1[[#This Row],[RFM Score]]&gt;=6,"At Risk",IF(Table1[[#This Row],[RFM Score]]&gt;=3,"Lost customer", "Others"))))</f>
        <v>At Risk</v>
      </c>
    </row>
    <row r="282" spans="2:20" x14ac:dyDescent="0.25">
      <c r="B282" s="4">
        <v>280</v>
      </c>
      <c r="C282" s="5">
        <v>45020</v>
      </c>
      <c r="D282" s="4" t="s">
        <v>293</v>
      </c>
      <c r="E282" s="4" t="s">
        <v>13</v>
      </c>
      <c r="F282" s="4">
        <v>37</v>
      </c>
      <c r="G282" s="4" t="s">
        <v>14</v>
      </c>
      <c r="H282" s="4">
        <v>3</v>
      </c>
      <c r="I282" s="12">
        <v>500</v>
      </c>
      <c r="J282" s="14">
        <v>1500</v>
      </c>
      <c r="K282" s="35">
        <f t="shared" si="4"/>
        <v>45292</v>
      </c>
      <c r="L282" s="37">
        <f>Table1[[#This Row],[Latest Date]]-Table1[[#This Row],[Date]]</f>
        <v>272</v>
      </c>
      <c r="M282" s="37">
        <f>COUNT(Table1[[#This Row],[Date]])</f>
        <v>1</v>
      </c>
      <c r="N282" s="37">
        <f>SUM(Table1[[#This Row],[Total Amount]])</f>
        <v>1500</v>
      </c>
      <c r="O282" s="37">
        <f>IF(Table1[[#This Row],[Recency]]&lt;=_xlfn.QUARTILE.INC(L:L,1),4, IF(Table1[[#This Row],[Recency]]&lt;=_xlfn.QUARTILE.INC(L:L,2), 3, IF(Table1[[#This Row],[Recency]]&lt;=_xlfn.QUARTILE.INC(L:L,3), 2, 1)))</f>
        <v>1</v>
      </c>
      <c r="P282" s="37">
        <f>IF(Table1[[#This Row],[Frequency]]&lt;=_xlfn.QUARTILE.INC(M:M,1), 1, IF(Table1[[#This Row],[Frequency]]&lt;=_xlfn.QUARTILE.INC(M:M,2), 2, IF(Table1[[#This Row],[Frequency]]&lt;=_xlfn.QUARTILE.INC(M:M,3), 3, 4)))</f>
        <v>1</v>
      </c>
      <c r="Q282" s="37">
        <f>IF(Table1[[#This Row],[Monetary]]&lt;=_xlfn.QUARTILE.INC(N:N,1),1,IF(Table1[[#This Row],[Monetary]]&lt;=_xlfn.QUARTILE.INC(N:N,2),2,IF(Table1[[#This Row],[Monetary]]&lt;=_xlfn.QUARTILE.INC(N:N,3),3,4)))</f>
        <v>4</v>
      </c>
      <c r="R282" s="42" t="str">
        <f>Table1[[#This Row],[R Score]]&amp;Table1[[#This Row],[F Score]]&amp;Table1[[#This Row],[M Score]]</f>
        <v>114</v>
      </c>
      <c r="S282" s="37">
        <f>Table1[[#This Row],[R Score]]+Table1[[#This Row],[F Score]]+Table1[[#This Row],[M Score]]</f>
        <v>6</v>
      </c>
      <c r="T282" s="37" t="str">
        <f>IF(Table1[[#This Row],[RFM Score]]=12,"Best customer",IF(Table1[[#This Row],[RFM Score]]&gt;=8,"Loyal customer",IF(Table1[[#This Row],[RFM Score]]&gt;=6,"At Risk",IF(Table1[[#This Row],[RFM Score]]&gt;=3,"Lost customer", "Others"))))</f>
        <v>At Risk</v>
      </c>
    </row>
    <row r="283" spans="2:20" x14ac:dyDescent="0.25">
      <c r="B283" s="1">
        <v>281</v>
      </c>
      <c r="C283" s="2">
        <v>45069</v>
      </c>
      <c r="D283" s="1" t="s">
        <v>294</v>
      </c>
      <c r="E283" s="1" t="s">
        <v>13</v>
      </c>
      <c r="F283" s="1">
        <v>29</v>
      </c>
      <c r="G283" s="1" t="s">
        <v>11</v>
      </c>
      <c r="H283" s="1">
        <v>4</v>
      </c>
      <c r="I283" s="11">
        <v>500</v>
      </c>
      <c r="J283" s="13">
        <v>2000</v>
      </c>
      <c r="K283" s="34">
        <f t="shared" si="4"/>
        <v>45292</v>
      </c>
      <c r="L283" s="36">
        <f>Table1[[#This Row],[Latest Date]]-Table1[[#This Row],[Date]]</f>
        <v>223</v>
      </c>
      <c r="M283" s="36">
        <f>COUNT(Table1[[#This Row],[Date]])</f>
        <v>1</v>
      </c>
      <c r="N283" s="36">
        <f>SUM(Table1[[#This Row],[Total Amount]])</f>
        <v>2000</v>
      </c>
      <c r="O283" s="36">
        <f>IF(Table1[[#This Row],[Recency]]&lt;=_xlfn.QUARTILE.INC(L:L,1),4, IF(Table1[[#This Row],[Recency]]&lt;=_xlfn.QUARTILE.INC(L:L,2), 3, IF(Table1[[#This Row],[Recency]]&lt;=_xlfn.QUARTILE.INC(L:L,3), 2, 1)))</f>
        <v>2</v>
      </c>
      <c r="P283" s="36">
        <f>IF(Table1[[#This Row],[Frequency]]&lt;=_xlfn.QUARTILE.INC(M:M,1), 1, IF(Table1[[#This Row],[Frequency]]&lt;=_xlfn.QUARTILE.INC(M:M,2), 2, IF(Table1[[#This Row],[Frequency]]&lt;=_xlfn.QUARTILE.INC(M:M,3), 3, 4)))</f>
        <v>1</v>
      </c>
      <c r="Q283" s="36">
        <f>IF(Table1[[#This Row],[Monetary]]&lt;=_xlfn.QUARTILE.INC(N:N,1),1,IF(Table1[[#This Row],[Monetary]]&lt;=_xlfn.QUARTILE.INC(N:N,2),2,IF(Table1[[#This Row],[Monetary]]&lt;=_xlfn.QUARTILE.INC(N:N,3),3,4)))</f>
        <v>4</v>
      </c>
      <c r="R283" s="41" t="str">
        <f>Table1[[#This Row],[R Score]]&amp;Table1[[#This Row],[F Score]]&amp;Table1[[#This Row],[M Score]]</f>
        <v>214</v>
      </c>
      <c r="S283" s="36">
        <f>Table1[[#This Row],[R Score]]+Table1[[#This Row],[F Score]]+Table1[[#This Row],[M Score]]</f>
        <v>7</v>
      </c>
      <c r="T283" s="36" t="str">
        <f>IF(Table1[[#This Row],[RFM Score]]=12,"Best customer",IF(Table1[[#This Row],[RFM Score]]&gt;=8,"Loyal customer",IF(Table1[[#This Row],[RFM Score]]&gt;=6,"At Risk",IF(Table1[[#This Row],[RFM Score]]&gt;=3,"Lost customer", "Others"))))</f>
        <v>At Risk</v>
      </c>
    </row>
    <row r="284" spans="2:20" x14ac:dyDescent="0.25">
      <c r="B284" s="4">
        <v>282</v>
      </c>
      <c r="C284" s="5">
        <v>45163</v>
      </c>
      <c r="D284" s="4" t="s">
        <v>295</v>
      </c>
      <c r="E284" s="4" t="s">
        <v>13</v>
      </c>
      <c r="F284" s="4">
        <v>64</v>
      </c>
      <c r="G284" s="4" t="s">
        <v>16</v>
      </c>
      <c r="H284" s="4">
        <v>4</v>
      </c>
      <c r="I284" s="12">
        <v>50</v>
      </c>
      <c r="J284" s="14">
        <v>200</v>
      </c>
      <c r="K284" s="35">
        <f t="shared" si="4"/>
        <v>45292</v>
      </c>
      <c r="L284" s="37">
        <f>Table1[[#This Row],[Latest Date]]-Table1[[#This Row],[Date]]</f>
        <v>129</v>
      </c>
      <c r="M284" s="37">
        <f>COUNT(Table1[[#This Row],[Date]])</f>
        <v>1</v>
      </c>
      <c r="N284" s="37">
        <f>SUM(Table1[[#This Row],[Total Amount]])</f>
        <v>200</v>
      </c>
      <c r="O284" s="37">
        <f>IF(Table1[[#This Row],[Recency]]&lt;=_xlfn.QUARTILE.INC(L:L,1),4, IF(Table1[[#This Row],[Recency]]&lt;=_xlfn.QUARTILE.INC(L:L,2), 3, IF(Table1[[#This Row],[Recency]]&lt;=_xlfn.QUARTILE.INC(L:L,3), 2, 1)))</f>
        <v>3</v>
      </c>
      <c r="P284" s="37">
        <f>IF(Table1[[#This Row],[Frequency]]&lt;=_xlfn.QUARTILE.INC(M:M,1), 1, IF(Table1[[#This Row],[Frequency]]&lt;=_xlfn.QUARTILE.INC(M:M,2), 2, IF(Table1[[#This Row],[Frequency]]&lt;=_xlfn.QUARTILE.INC(M:M,3), 3, 4)))</f>
        <v>1</v>
      </c>
      <c r="Q284" s="37">
        <f>IF(Table1[[#This Row],[Monetary]]&lt;=_xlfn.QUARTILE.INC(N:N,1),1,IF(Table1[[#This Row],[Monetary]]&lt;=_xlfn.QUARTILE.INC(N:N,2),2,IF(Table1[[#This Row],[Monetary]]&lt;=_xlfn.QUARTILE.INC(N:N,3),3,4)))</f>
        <v>3</v>
      </c>
      <c r="R284" s="42" t="str">
        <f>Table1[[#This Row],[R Score]]&amp;Table1[[#This Row],[F Score]]&amp;Table1[[#This Row],[M Score]]</f>
        <v>313</v>
      </c>
      <c r="S284" s="37">
        <f>Table1[[#This Row],[R Score]]+Table1[[#This Row],[F Score]]+Table1[[#This Row],[M Score]]</f>
        <v>7</v>
      </c>
      <c r="T284" s="37" t="str">
        <f>IF(Table1[[#This Row],[RFM Score]]=12,"Best customer",IF(Table1[[#This Row],[RFM Score]]&gt;=8,"Loyal customer",IF(Table1[[#This Row],[RFM Score]]&gt;=6,"At Risk",IF(Table1[[#This Row],[RFM Score]]&gt;=3,"Lost customer", "Others"))))</f>
        <v>At Risk</v>
      </c>
    </row>
    <row r="285" spans="2:20" x14ac:dyDescent="0.25">
      <c r="B285" s="1">
        <v>283</v>
      </c>
      <c r="C285" s="2">
        <v>45054</v>
      </c>
      <c r="D285" s="1" t="s">
        <v>296</v>
      </c>
      <c r="E285" s="1" t="s">
        <v>13</v>
      </c>
      <c r="F285" s="1">
        <v>18</v>
      </c>
      <c r="G285" s="1" t="s">
        <v>16</v>
      </c>
      <c r="H285" s="1">
        <v>1</v>
      </c>
      <c r="I285" s="11">
        <v>500</v>
      </c>
      <c r="J285" s="13">
        <v>500</v>
      </c>
      <c r="K285" s="34">
        <f t="shared" si="4"/>
        <v>45292</v>
      </c>
      <c r="L285" s="36">
        <f>Table1[[#This Row],[Latest Date]]-Table1[[#This Row],[Date]]</f>
        <v>238</v>
      </c>
      <c r="M285" s="36">
        <f>COUNT(Table1[[#This Row],[Date]])</f>
        <v>1</v>
      </c>
      <c r="N285" s="36">
        <f>SUM(Table1[[#This Row],[Total Amount]])</f>
        <v>500</v>
      </c>
      <c r="O285" s="36">
        <f>IF(Table1[[#This Row],[Recency]]&lt;=_xlfn.QUARTILE.INC(L:L,1),4, IF(Table1[[#This Row],[Recency]]&lt;=_xlfn.QUARTILE.INC(L:L,2), 3, IF(Table1[[#This Row],[Recency]]&lt;=_xlfn.QUARTILE.INC(L:L,3), 2, 1)))</f>
        <v>2</v>
      </c>
      <c r="P285" s="36">
        <f>IF(Table1[[#This Row],[Frequency]]&lt;=_xlfn.QUARTILE.INC(M:M,1), 1, IF(Table1[[#This Row],[Frequency]]&lt;=_xlfn.QUARTILE.INC(M:M,2), 2, IF(Table1[[#This Row],[Frequency]]&lt;=_xlfn.QUARTILE.INC(M:M,3), 3, 4)))</f>
        <v>1</v>
      </c>
      <c r="Q285" s="36">
        <f>IF(Table1[[#This Row],[Monetary]]&lt;=_xlfn.QUARTILE.INC(N:N,1),1,IF(Table1[[#This Row],[Monetary]]&lt;=_xlfn.QUARTILE.INC(N:N,2),2,IF(Table1[[#This Row],[Monetary]]&lt;=_xlfn.QUARTILE.INC(N:N,3),3,4)))</f>
        <v>3</v>
      </c>
      <c r="R285" s="41" t="str">
        <f>Table1[[#This Row],[R Score]]&amp;Table1[[#This Row],[F Score]]&amp;Table1[[#This Row],[M Score]]</f>
        <v>213</v>
      </c>
      <c r="S285" s="36">
        <f>Table1[[#This Row],[R Score]]+Table1[[#This Row],[F Score]]+Table1[[#This Row],[M Score]]</f>
        <v>6</v>
      </c>
      <c r="T285" s="36" t="str">
        <f>IF(Table1[[#This Row],[RFM Score]]=12,"Best customer",IF(Table1[[#This Row],[RFM Score]]&gt;=8,"Loyal customer",IF(Table1[[#This Row],[RFM Score]]&gt;=6,"At Risk",IF(Table1[[#This Row],[RFM Score]]&gt;=3,"Lost customer", "Others"))))</f>
        <v>At Risk</v>
      </c>
    </row>
    <row r="286" spans="2:20" x14ac:dyDescent="0.25">
      <c r="B286" s="4">
        <v>284</v>
      </c>
      <c r="C286" s="5">
        <v>44965</v>
      </c>
      <c r="D286" s="4" t="s">
        <v>297</v>
      </c>
      <c r="E286" s="4" t="s">
        <v>10</v>
      </c>
      <c r="F286" s="4">
        <v>43</v>
      </c>
      <c r="G286" s="4" t="s">
        <v>14</v>
      </c>
      <c r="H286" s="4">
        <v>4</v>
      </c>
      <c r="I286" s="12">
        <v>50</v>
      </c>
      <c r="J286" s="14">
        <v>200</v>
      </c>
      <c r="K286" s="35">
        <f t="shared" si="4"/>
        <v>45292</v>
      </c>
      <c r="L286" s="37">
        <f>Table1[[#This Row],[Latest Date]]-Table1[[#This Row],[Date]]</f>
        <v>327</v>
      </c>
      <c r="M286" s="37">
        <f>COUNT(Table1[[#This Row],[Date]])</f>
        <v>1</v>
      </c>
      <c r="N286" s="37">
        <f>SUM(Table1[[#This Row],[Total Amount]])</f>
        <v>200</v>
      </c>
      <c r="O286" s="37">
        <f>IF(Table1[[#This Row],[Recency]]&lt;=_xlfn.QUARTILE.INC(L:L,1),4, IF(Table1[[#This Row],[Recency]]&lt;=_xlfn.QUARTILE.INC(L:L,2), 3, IF(Table1[[#This Row],[Recency]]&lt;=_xlfn.QUARTILE.INC(L:L,3), 2, 1)))</f>
        <v>1</v>
      </c>
      <c r="P286" s="37">
        <f>IF(Table1[[#This Row],[Frequency]]&lt;=_xlfn.QUARTILE.INC(M:M,1), 1, IF(Table1[[#This Row],[Frequency]]&lt;=_xlfn.QUARTILE.INC(M:M,2), 2, IF(Table1[[#This Row],[Frequency]]&lt;=_xlfn.QUARTILE.INC(M:M,3), 3, 4)))</f>
        <v>1</v>
      </c>
      <c r="Q286" s="37">
        <f>IF(Table1[[#This Row],[Monetary]]&lt;=_xlfn.QUARTILE.INC(N:N,1),1,IF(Table1[[#This Row],[Monetary]]&lt;=_xlfn.QUARTILE.INC(N:N,2),2,IF(Table1[[#This Row],[Monetary]]&lt;=_xlfn.QUARTILE.INC(N:N,3),3,4)))</f>
        <v>3</v>
      </c>
      <c r="R286" s="42" t="str">
        <f>Table1[[#This Row],[R Score]]&amp;Table1[[#This Row],[F Score]]&amp;Table1[[#This Row],[M Score]]</f>
        <v>113</v>
      </c>
      <c r="S286" s="37">
        <f>Table1[[#This Row],[R Score]]+Table1[[#This Row],[F Score]]+Table1[[#This Row],[M Score]]</f>
        <v>5</v>
      </c>
      <c r="T286" s="37" t="str">
        <f>IF(Table1[[#This Row],[RFM Score]]=12,"Best customer",IF(Table1[[#This Row],[RFM Score]]&gt;=8,"Loyal customer",IF(Table1[[#This Row],[RFM Score]]&gt;=6,"At Risk",IF(Table1[[#This Row],[RFM Score]]&gt;=3,"Lost customer", "Others"))))</f>
        <v>Lost customer</v>
      </c>
    </row>
    <row r="287" spans="2:20" x14ac:dyDescent="0.25">
      <c r="B287" s="1">
        <v>285</v>
      </c>
      <c r="C287" s="2">
        <v>45153</v>
      </c>
      <c r="D287" s="1" t="s">
        <v>298</v>
      </c>
      <c r="E287" s="1" t="s">
        <v>13</v>
      </c>
      <c r="F287" s="1">
        <v>31</v>
      </c>
      <c r="G287" s="1" t="s">
        <v>16</v>
      </c>
      <c r="H287" s="1">
        <v>1</v>
      </c>
      <c r="I287" s="11">
        <v>25</v>
      </c>
      <c r="J287" s="13">
        <v>25</v>
      </c>
      <c r="K287" s="34">
        <f t="shared" si="4"/>
        <v>45292</v>
      </c>
      <c r="L287" s="36">
        <f>Table1[[#This Row],[Latest Date]]-Table1[[#This Row],[Date]]</f>
        <v>139</v>
      </c>
      <c r="M287" s="36">
        <f>COUNT(Table1[[#This Row],[Date]])</f>
        <v>1</v>
      </c>
      <c r="N287" s="36">
        <f>SUM(Table1[[#This Row],[Total Amount]])</f>
        <v>25</v>
      </c>
      <c r="O287" s="36">
        <f>IF(Table1[[#This Row],[Recency]]&lt;=_xlfn.QUARTILE.INC(L:L,1),4, IF(Table1[[#This Row],[Recency]]&lt;=_xlfn.QUARTILE.INC(L:L,2), 3, IF(Table1[[#This Row],[Recency]]&lt;=_xlfn.QUARTILE.INC(L:L,3), 2, 1)))</f>
        <v>3</v>
      </c>
      <c r="P287" s="36">
        <f>IF(Table1[[#This Row],[Frequency]]&lt;=_xlfn.QUARTILE.INC(M:M,1), 1, IF(Table1[[#This Row],[Frequency]]&lt;=_xlfn.QUARTILE.INC(M:M,2), 2, IF(Table1[[#This Row],[Frequency]]&lt;=_xlfn.QUARTILE.INC(M:M,3), 3, 4)))</f>
        <v>1</v>
      </c>
      <c r="Q287" s="36">
        <f>IF(Table1[[#This Row],[Monetary]]&lt;=_xlfn.QUARTILE.INC(N:N,1),1,IF(Table1[[#This Row],[Monetary]]&lt;=_xlfn.QUARTILE.INC(N:N,2),2,IF(Table1[[#This Row],[Monetary]]&lt;=_xlfn.QUARTILE.INC(N:N,3),3,4)))</f>
        <v>1</v>
      </c>
      <c r="R287" s="41" t="str">
        <f>Table1[[#This Row],[R Score]]&amp;Table1[[#This Row],[F Score]]&amp;Table1[[#This Row],[M Score]]</f>
        <v>311</v>
      </c>
      <c r="S287" s="36">
        <f>Table1[[#This Row],[R Score]]+Table1[[#This Row],[F Score]]+Table1[[#This Row],[M Score]]</f>
        <v>5</v>
      </c>
      <c r="T287" s="36" t="str">
        <f>IF(Table1[[#This Row],[RFM Score]]=12,"Best customer",IF(Table1[[#This Row],[RFM Score]]&gt;=8,"Loyal customer",IF(Table1[[#This Row],[RFM Score]]&gt;=6,"At Risk",IF(Table1[[#This Row],[RFM Score]]&gt;=3,"Lost customer", "Others"))))</f>
        <v>Lost customer</v>
      </c>
    </row>
    <row r="288" spans="2:20" x14ac:dyDescent="0.25">
      <c r="B288" s="4">
        <v>286</v>
      </c>
      <c r="C288" s="5">
        <v>45208</v>
      </c>
      <c r="D288" s="4" t="s">
        <v>299</v>
      </c>
      <c r="E288" s="4" t="s">
        <v>10</v>
      </c>
      <c r="F288" s="4">
        <v>55</v>
      </c>
      <c r="G288" s="4" t="s">
        <v>16</v>
      </c>
      <c r="H288" s="4">
        <v>2</v>
      </c>
      <c r="I288" s="12">
        <v>25</v>
      </c>
      <c r="J288" s="14">
        <v>50</v>
      </c>
      <c r="K288" s="35">
        <f t="shared" si="4"/>
        <v>45292</v>
      </c>
      <c r="L288" s="37">
        <f>Table1[[#This Row],[Latest Date]]-Table1[[#This Row],[Date]]</f>
        <v>84</v>
      </c>
      <c r="M288" s="37">
        <f>COUNT(Table1[[#This Row],[Date]])</f>
        <v>1</v>
      </c>
      <c r="N288" s="37">
        <f>SUM(Table1[[#This Row],[Total Amount]])</f>
        <v>50</v>
      </c>
      <c r="O288" s="37">
        <f>IF(Table1[[#This Row],[Recency]]&lt;=_xlfn.QUARTILE.INC(L:L,1),4, IF(Table1[[#This Row],[Recency]]&lt;=_xlfn.QUARTILE.INC(L:L,2), 3, IF(Table1[[#This Row],[Recency]]&lt;=_xlfn.QUARTILE.INC(L:L,3), 2, 1)))</f>
        <v>4</v>
      </c>
      <c r="P288" s="37">
        <f>IF(Table1[[#This Row],[Frequency]]&lt;=_xlfn.QUARTILE.INC(M:M,1), 1, IF(Table1[[#This Row],[Frequency]]&lt;=_xlfn.QUARTILE.INC(M:M,2), 2, IF(Table1[[#This Row],[Frequency]]&lt;=_xlfn.QUARTILE.INC(M:M,3), 3, 4)))</f>
        <v>1</v>
      </c>
      <c r="Q288" s="37">
        <f>IF(Table1[[#This Row],[Monetary]]&lt;=_xlfn.QUARTILE.INC(N:N,1),1,IF(Table1[[#This Row],[Monetary]]&lt;=_xlfn.QUARTILE.INC(N:N,2),2,IF(Table1[[#This Row],[Monetary]]&lt;=_xlfn.QUARTILE.INC(N:N,3),3,4)))</f>
        <v>1</v>
      </c>
      <c r="R288" s="42" t="str">
        <f>Table1[[#This Row],[R Score]]&amp;Table1[[#This Row],[F Score]]&amp;Table1[[#This Row],[M Score]]</f>
        <v>411</v>
      </c>
      <c r="S288" s="37">
        <f>Table1[[#This Row],[R Score]]+Table1[[#This Row],[F Score]]+Table1[[#This Row],[M Score]]</f>
        <v>6</v>
      </c>
      <c r="T288" s="37" t="str">
        <f>IF(Table1[[#This Row],[RFM Score]]=12,"Best customer",IF(Table1[[#This Row],[RFM Score]]&gt;=8,"Loyal customer",IF(Table1[[#This Row],[RFM Score]]&gt;=6,"At Risk",IF(Table1[[#This Row],[RFM Score]]&gt;=3,"Lost customer", "Others"))))</f>
        <v>At Risk</v>
      </c>
    </row>
    <row r="289" spans="2:20" x14ac:dyDescent="0.25">
      <c r="B289" s="1">
        <v>287</v>
      </c>
      <c r="C289" s="2">
        <v>44977</v>
      </c>
      <c r="D289" s="1" t="s">
        <v>300</v>
      </c>
      <c r="E289" s="1" t="s">
        <v>10</v>
      </c>
      <c r="F289" s="1">
        <v>54</v>
      </c>
      <c r="G289" s="1" t="s">
        <v>14</v>
      </c>
      <c r="H289" s="1">
        <v>4</v>
      </c>
      <c r="I289" s="11">
        <v>25</v>
      </c>
      <c r="J289" s="13">
        <v>100</v>
      </c>
      <c r="K289" s="34">
        <f t="shared" si="4"/>
        <v>45292</v>
      </c>
      <c r="L289" s="36">
        <f>Table1[[#This Row],[Latest Date]]-Table1[[#This Row],[Date]]</f>
        <v>315</v>
      </c>
      <c r="M289" s="36">
        <f>COUNT(Table1[[#This Row],[Date]])</f>
        <v>1</v>
      </c>
      <c r="N289" s="36">
        <f>SUM(Table1[[#This Row],[Total Amount]])</f>
        <v>100</v>
      </c>
      <c r="O289" s="36">
        <f>IF(Table1[[#This Row],[Recency]]&lt;=_xlfn.QUARTILE.INC(L:L,1),4, IF(Table1[[#This Row],[Recency]]&lt;=_xlfn.QUARTILE.INC(L:L,2), 3, IF(Table1[[#This Row],[Recency]]&lt;=_xlfn.QUARTILE.INC(L:L,3), 2, 1)))</f>
        <v>1</v>
      </c>
      <c r="P289" s="36">
        <f>IF(Table1[[#This Row],[Frequency]]&lt;=_xlfn.QUARTILE.INC(M:M,1), 1, IF(Table1[[#This Row],[Frequency]]&lt;=_xlfn.QUARTILE.INC(M:M,2), 2, IF(Table1[[#This Row],[Frequency]]&lt;=_xlfn.QUARTILE.INC(M:M,3), 3, 4)))</f>
        <v>1</v>
      </c>
      <c r="Q289" s="36">
        <f>IF(Table1[[#This Row],[Monetary]]&lt;=_xlfn.QUARTILE.INC(N:N,1),1,IF(Table1[[#This Row],[Monetary]]&lt;=_xlfn.QUARTILE.INC(N:N,2),2,IF(Table1[[#This Row],[Monetary]]&lt;=_xlfn.QUARTILE.INC(N:N,3),3,4)))</f>
        <v>2</v>
      </c>
      <c r="R289" s="41" t="str">
        <f>Table1[[#This Row],[R Score]]&amp;Table1[[#This Row],[F Score]]&amp;Table1[[#This Row],[M Score]]</f>
        <v>112</v>
      </c>
      <c r="S289" s="36">
        <f>Table1[[#This Row],[R Score]]+Table1[[#This Row],[F Score]]+Table1[[#This Row],[M Score]]</f>
        <v>4</v>
      </c>
      <c r="T289" s="36" t="str">
        <f>IF(Table1[[#This Row],[RFM Score]]=12,"Best customer",IF(Table1[[#This Row],[RFM Score]]&gt;=8,"Loyal customer",IF(Table1[[#This Row],[RFM Score]]&gt;=6,"At Risk",IF(Table1[[#This Row],[RFM Score]]&gt;=3,"Lost customer", "Others"))))</f>
        <v>Lost customer</v>
      </c>
    </row>
    <row r="290" spans="2:20" x14ac:dyDescent="0.25">
      <c r="B290" s="4">
        <v>288</v>
      </c>
      <c r="C290" s="5">
        <v>44952</v>
      </c>
      <c r="D290" s="4" t="s">
        <v>301</v>
      </c>
      <c r="E290" s="4" t="s">
        <v>10</v>
      </c>
      <c r="F290" s="4">
        <v>28</v>
      </c>
      <c r="G290" s="4" t="s">
        <v>14</v>
      </c>
      <c r="H290" s="4">
        <v>4</v>
      </c>
      <c r="I290" s="12">
        <v>30</v>
      </c>
      <c r="J290" s="14">
        <v>120</v>
      </c>
      <c r="K290" s="35">
        <f t="shared" si="4"/>
        <v>45292</v>
      </c>
      <c r="L290" s="37">
        <f>Table1[[#This Row],[Latest Date]]-Table1[[#This Row],[Date]]</f>
        <v>340</v>
      </c>
      <c r="M290" s="37">
        <f>COUNT(Table1[[#This Row],[Date]])</f>
        <v>1</v>
      </c>
      <c r="N290" s="37">
        <f>SUM(Table1[[#This Row],[Total Amount]])</f>
        <v>120</v>
      </c>
      <c r="O290" s="37">
        <f>IF(Table1[[#This Row],[Recency]]&lt;=_xlfn.QUARTILE.INC(L:L,1),4, IF(Table1[[#This Row],[Recency]]&lt;=_xlfn.QUARTILE.INC(L:L,2), 3, IF(Table1[[#This Row],[Recency]]&lt;=_xlfn.QUARTILE.INC(L:L,3), 2, 1)))</f>
        <v>1</v>
      </c>
      <c r="P290" s="37">
        <f>IF(Table1[[#This Row],[Frequency]]&lt;=_xlfn.QUARTILE.INC(M:M,1), 1, IF(Table1[[#This Row],[Frequency]]&lt;=_xlfn.QUARTILE.INC(M:M,2), 2, IF(Table1[[#This Row],[Frequency]]&lt;=_xlfn.QUARTILE.INC(M:M,3), 3, 4)))</f>
        <v>1</v>
      </c>
      <c r="Q290" s="37">
        <f>IF(Table1[[#This Row],[Monetary]]&lt;=_xlfn.QUARTILE.INC(N:N,1),1,IF(Table1[[#This Row],[Monetary]]&lt;=_xlfn.QUARTILE.INC(N:N,2),2,IF(Table1[[#This Row],[Monetary]]&lt;=_xlfn.QUARTILE.INC(N:N,3),3,4)))</f>
        <v>2</v>
      </c>
      <c r="R290" s="42" t="str">
        <f>Table1[[#This Row],[R Score]]&amp;Table1[[#This Row],[F Score]]&amp;Table1[[#This Row],[M Score]]</f>
        <v>112</v>
      </c>
      <c r="S290" s="37">
        <f>Table1[[#This Row],[R Score]]+Table1[[#This Row],[F Score]]+Table1[[#This Row],[M Score]]</f>
        <v>4</v>
      </c>
      <c r="T290" s="37" t="str">
        <f>IF(Table1[[#This Row],[RFM Score]]=12,"Best customer",IF(Table1[[#This Row],[RFM Score]]&gt;=8,"Loyal customer",IF(Table1[[#This Row],[RFM Score]]&gt;=6,"At Risk",IF(Table1[[#This Row],[RFM Score]]&gt;=3,"Lost customer", "Others"))))</f>
        <v>Lost customer</v>
      </c>
    </row>
    <row r="291" spans="2:20" x14ac:dyDescent="0.25">
      <c r="B291" s="1">
        <v>289</v>
      </c>
      <c r="C291" s="2">
        <v>45260</v>
      </c>
      <c r="D291" s="1" t="s">
        <v>302</v>
      </c>
      <c r="E291" s="1" t="s">
        <v>10</v>
      </c>
      <c r="F291" s="1">
        <v>53</v>
      </c>
      <c r="G291" s="1" t="s">
        <v>16</v>
      </c>
      <c r="H291" s="1">
        <v>2</v>
      </c>
      <c r="I291" s="11">
        <v>30</v>
      </c>
      <c r="J291" s="13">
        <v>60</v>
      </c>
      <c r="K291" s="34">
        <f t="shared" si="4"/>
        <v>45292</v>
      </c>
      <c r="L291" s="36">
        <f>Table1[[#This Row],[Latest Date]]-Table1[[#This Row],[Date]]</f>
        <v>32</v>
      </c>
      <c r="M291" s="36">
        <f>COUNT(Table1[[#This Row],[Date]])</f>
        <v>1</v>
      </c>
      <c r="N291" s="36">
        <f>SUM(Table1[[#This Row],[Total Amount]])</f>
        <v>60</v>
      </c>
      <c r="O291" s="36">
        <f>IF(Table1[[#This Row],[Recency]]&lt;=_xlfn.QUARTILE.INC(L:L,1),4, IF(Table1[[#This Row],[Recency]]&lt;=_xlfn.QUARTILE.INC(L:L,2), 3, IF(Table1[[#This Row],[Recency]]&lt;=_xlfn.QUARTILE.INC(L:L,3), 2, 1)))</f>
        <v>4</v>
      </c>
      <c r="P291" s="36">
        <f>IF(Table1[[#This Row],[Frequency]]&lt;=_xlfn.QUARTILE.INC(M:M,1), 1, IF(Table1[[#This Row],[Frequency]]&lt;=_xlfn.QUARTILE.INC(M:M,2), 2, IF(Table1[[#This Row],[Frequency]]&lt;=_xlfn.QUARTILE.INC(M:M,3), 3, 4)))</f>
        <v>1</v>
      </c>
      <c r="Q291" s="36">
        <f>IF(Table1[[#This Row],[Monetary]]&lt;=_xlfn.QUARTILE.INC(N:N,1),1,IF(Table1[[#This Row],[Monetary]]&lt;=_xlfn.QUARTILE.INC(N:N,2),2,IF(Table1[[#This Row],[Monetary]]&lt;=_xlfn.QUARTILE.INC(N:N,3),3,4)))</f>
        <v>1</v>
      </c>
      <c r="R291" s="41" t="str">
        <f>Table1[[#This Row],[R Score]]&amp;Table1[[#This Row],[F Score]]&amp;Table1[[#This Row],[M Score]]</f>
        <v>411</v>
      </c>
      <c r="S291" s="36">
        <f>Table1[[#This Row],[R Score]]+Table1[[#This Row],[F Score]]+Table1[[#This Row],[M Score]]</f>
        <v>6</v>
      </c>
      <c r="T291" s="36" t="str">
        <f>IF(Table1[[#This Row],[RFM Score]]=12,"Best customer",IF(Table1[[#This Row],[RFM Score]]&gt;=8,"Loyal customer",IF(Table1[[#This Row],[RFM Score]]&gt;=6,"At Risk",IF(Table1[[#This Row],[RFM Score]]&gt;=3,"Lost customer", "Others"))))</f>
        <v>At Risk</v>
      </c>
    </row>
    <row r="292" spans="2:20" x14ac:dyDescent="0.25">
      <c r="B292" s="4">
        <v>290</v>
      </c>
      <c r="C292" s="5">
        <v>45203</v>
      </c>
      <c r="D292" s="4" t="s">
        <v>303</v>
      </c>
      <c r="E292" s="4" t="s">
        <v>13</v>
      </c>
      <c r="F292" s="4">
        <v>30</v>
      </c>
      <c r="G292" s="4" t="s">
        <v>11</v>
      </c>
      <c r="H292" s="4">
        <v>2</v>
      </c>
      <c r="I292" s="12">
        <v>300</v>
      </c>
      <c r="J292" s="14">
        <v>600</v>
      </c>
      <c r="K292" s="35">
        <f t="shared" si="4"/>
        <v>45292</v>
      </c>
      <c r="L292" s="37">
        <f>Table1[[#This Row],[Latest Date]]-Table1[[#This Row],[Date]]</f>
        <v>89</v>
      </c>
      <c r="M292" s="37">
        <f>COUNT(Table1[[#This Row],[Date]])</f>
        <v>1</v>
      </c>
      <c r="N292" s="37">
        <f>SUM(Table1[[#This Row],[Total Amount]])</f>
        <v>600</v>
      </c>
      <c r="O292" s="37">
        <f>IF(Table1[[#This Row],[Recency]]&lt;=_xlfn.QUARTILE.INC(L:L,1),4, IF(Table1[[#This Row],[Recency]]&lt;=_xlfn.QUARTILE.INC(L:L,2), 3, IF(Table1[[#This Row],[Recency]]&lt;=_xlfn.QUARTILE.INC(L:L,3), 2, 1)))</f>
        <v>4</v>
      </c>
      <c r="P292" s="37">
        <f>IF(Table1[[#This Row],[Frequency]]&lt;=_xlfn.QUARTILE.INC(M:M,1), 1, IF(Table1[[#This Row],[Frequency]]&lt;=_xlfn.QUARTILE.INC(M:M,2), 2, IF(Table1[[#This Row],[Frequency]]&lt;=_xlfn.QUARTILE.INC(M:M,3), 3, 4)))</f>
        <v>1</v>
      </c>
      <c r="Q292" s="37">
        <f>IF(Table1[[#This Row],[Monetary]]&lt;=_xlfn.QUARTILE.INC(N:N,1),1,IF(Table1[[#This Row],[Monetary]]&lt;=_xlfn.QUARTILE.INC(N:N,2),2,IF(Table1[[#This Row],[Monetary]]&lt;=_xlfn.QUARTILE.INC(N:N,3),3,4)))</f>
        <v>3</v>
      </c>
      <c r="R292" s="42" t="str">
        <f>Table1[[#This Row],[R Score]]&amp;Table1[[#This Row],[F Score]]&amp;Table1[[#This Row],[M Score]]</f>
        <v>413</v>
      </c>
      <c r="S292" s="37">
        <f>Table1[[#This Row],[R Score]]+Table1[[#This Row],[F Score]]+Table1[[#This Row],[M Score]]</f>
        <v>8</v>
      </c>
      <c r="T292" s="37" t="str">
        <f>IF(Table1[[#This Row],[RFM Score]]=12,"Best customer",IF(Table1[[#This Row],[RFM Score]]&gt;=8,"Loyal customer",IF(Table1[[#This Row],[RFM Score]]&gt;=6,"At Risk",IF(Table1[[#This Row],[RFM Score]]&gt;=3,"Lost customer", "Others"))))</f>
        <v>Loyal customer</v>
      </c>
    </row>
    <row r="293" spans="2:20" x14ac:dyDescent="0.25">
      <c r="B293" s="1">
        <v>291</v>
      </c>
      <c r="C293" s="2">
        <v>44934</v>
      </c>
      <c r="D293" s="1" t="s">
        <v>304</v>
      </c>
      <c r="E293" s="1" t="s">
        <v>10</v>
      </c>
      <c r="F293" s="1">
        <v>60</v>
      </c>
      <c r="G293" s="1" t="s">
        <v>14</v>
      </c>
      <c r="H293" s="1">
        <v>2</v>
      </c>
      <c r="I293" s="11">
        <v>300</v>
      </c>
      <c r="J293" s="13">
        <v>600</v>
      </c>
      <c r="K293" s="34">
        <f t="shared" si="4"/>
        <v>45292</v>
      </c>
      <c r="L293" s="36">
        <f>Table1[[#This Row],[Latest Date]]-Table1[[#This Row],[Date]]</f>
        <v>358</v>
      </c>
      <c r="M293" s="36">
        <f>COUNT(Table1[[#This Row],[Date]])</f>
        <v>1</v>
      </c>
      <c r="N293" s="36">
        <f>SUM(Table1[[#This Row],[Total Amount]])</f>
        <v>600</v>
      </c>
      <c r="O293" s="36">
        <f>IF(Table1[[#This Row],[Recency]]&lt;=_xlfn.QUARTILE.INC(L:L,1),4, IF(Table1[[#This Row],[Recency]]&lt;=_xlfn.QUARTILE.INC(L:L,2), 3, IF(Table1[[#This Row],[Recency]]&lt;=_xlfn.QUARTILE.INC(L:L,3), 2, 1)))</f>
        <v>1</v>
      </c>
      <c r="P293" s="36">
        <f>IF(Table1[[#This Row],[Frequency]]&lt;=_xlfn.QUARTILE.INC(M:M,1), 1, IF(Table1[[#This Row],[Frequency]]&lt;=_xlfn.QUARTILE.INC(M:M,2), 2, IF(Table1[[#This Row],[Frequency]]&lt;=_xlfn.QUARTILE.INC(M:M,3), 3, 4)))</f>
        <v>1</v>
      </c>
      <c r="Q293" s="36">
        <f>IF(Table1[[#This Row],[Monetary]]&lt;=_xlfn.QUARTILE.INC(N:N,1),1,IF(Table1[[#This Row],[Monetary]]&lt;=_xlfn.QUARTILE.INC(N:N,2),2,IF(Table1[[#This Row],[Monetary]]&lt;=_xlfn.QUARTILE.INC(N:N,3),3,4)))</f>
        <v>3</v>
      </c>
      <c r="R293" s="41" t="str">
        <f>Table1[[#This Row],[R Score]]&amp;Table1[[#This Row],[F Score]]&amp;Table1[[#This Row],[M Score]]</f>
        <v>113</v>
      </c>
      <c r="S293" s="36">
        <f>Table1[[#This Row],[R Score]]+Table1[[#This Row],[F Score]]+Table1[[#This Row],[M Score]]</f>
        <v>5</v>
      </c>
      <c r="T293" s="36" t="str">
        <f>IF(Table1[[#This Row],[RFM Score]]=12,"Best customer",IF(Table1[[#This Row],[RFM Score]]&gt;=8,"Loyal customer",IF(Table1[[#This Row],[RFM Score]]&gt;=6,"At Risk",IF(Table1[[#This Row],[RFM Score]]&gt;=3,"Lost customer", "Others"))))</f>
        <v>Lost customer</v>
      </c>
    </row>
    <row r="294" spans="2:20" x14ac:dyDescent="0.25">
      <c r="B294" s="4">
        <v>292</v>
      </c>
      <c r="C294" s="5">
        <v>44974</v>
      </c>
      <c r="D294" s="4" t="s">
        <v>305</v>
      </c>
      <c r="E294" s="4" t="s">
        <v>10</v>
      </c>
      <c r="F294" s="4">
        <v>20</v>
      </c>
      <c r="G294" s="4" t="s">
        <v>11</v>
      </c>
      <c r="H294" s="4">
        <v>4</v>
      </c>
      <c r="I294" s="12">
        <v>300</v>
      </c>
      <c r="J294" s="14">
        <v>1200</v>
      </c>
      <c r="K294" s="35">
        <f t="shared" si="4"/>
        <v>45292</v>
      </c>
      <c r="L294" s="37">
        <f>Table1[[#This Row],[Latest Date]]-Table1[[#This Row],[Date]]</f>
        <v>318</v>
      </c>
      <c r="M294" s="37">
        <f>COUNT(Table1[[#This Row],[Date]])</f>
        <v>1</v>
      </c>
      <c r="N294" s="37">
        <f>SUM(Table1[[#This Row],[Total Amount]])</f>
        <v>1200</v>
      </c>
      <c r="O294" s="37">
        <f>IF(Table1[[#This Row],[Recency]]&lt;=_xlfn.QUARTILE.INC(L:L,1),4, IF(Table1[[#This Row],[Recency]]&lt;=_xlfn.QUARTILE.INC(L:L,2), 3, IF(Table1[[#This Row],[Recency]]&lt;=_xlfn.QUARTILE.INC(L:L,3), 2, 1)))</f>
        <v>1</v>
      </c>
      <c r="P294" s="37">
        <f>IF(Table1[[#This Row],[Frequency]]&lt;=_xlfn.QUARTILE.INC(M:M,1), 1, IF(Table1[[#This Row],[Frequency]]&lt;=_xlfn.QUARTILE.INC(M:M,2), 2, IF(Table1[[#This Row],[Frequency]]&lt;=_xlfn.QUARTILE.INC(M:M,3), 3, 4)))</f>
        <v>1</v>
      </c>
      <c r="Q294" s="37">
        <f>IF(Table1[[#This Row],[Monetary]]&lt;=_xlfn.QUARTILE.INC(N:N,1),1,IF(Table1[[#This Row],[Monetary]]&lt;=_xlfn.QUARTILE.INC(N:N,2),2,IF(Table1[[#This Row],[Monetary]]&lt;=_xlfn.QUARTILE.INC(N:N,3),3,4)))</f>
        <v>4</v>
      </c>
      <c r="R294" s="42" t="str">
        <f>Table1[[#This Row],[R Score]]&amp;Table1[[#This Row],[F Score]]&amp;Table1[[#This Row],[M Score]]</f>
        <v>114</v>
      </c>
      <c r="S294" s="37">
        <f>Table1[[#This Row],[R Score]]+Table1[[#This Row],[F Score]]+Table1[[#This Row],[M Score]]</f>
        <v>6</v>
      </c>
      <c r="T294" s="37" t="str">
        <f>IF(Table1[[#This Row],[RFM Score]]=12,"Best customer",IF(Table1[[#This Row],[RFM Score]]&gt;=8,"Loyal customer",IF(Table1[[#This Row],[RFM Score]]&gt;=6,"At Risk",IF(Table1[[#This Row],[RFM Score]]&gt;=3,"Lost customer", "Others"))))</f>
        <v>At Risk</v>
      </c>
    </row>
    <row r="295" spans="2:20" x14ac:dyDescent="0.25">
      <c r="B295" s="1">
        <v>293</v>
      </c>
      <c r="C295" s="2">
        <v>45048</v>
      </c>
      <c r="D295" s="1" t="s">
        <v>306</v>
      </c>
      <c r="E295" s="1" t="s">
        <v>10</v>
      </c>
      <c r="F295" s="1">
        <v>50</v>
      </c>
      <c r="G295" s="1" t="s">
        <v>16</v>
      </c>
      <c r="H295" s="1">
        <v>3</v>
      </c>
      <c r="I295" s="11">
        <v>30</v>
      </c>
      <c r="J295" s="13">
        <v>90</v>
      </c>
      <c r="K295" s="34">
        <f t="shared" si="4"/>
        <v>45292</v>
      </c>
      <c r="L295" s="36">
        <f>Table1[[#This Row],[Latest Date]]-Table1[[#This Row],[Date]]</f>
        <v>244</v>
      </c>
      <c r="M295" s="36">
        <f>COUNT(Table1[[#This Row],[Date]])</f>
        <v>1</v>
      </c>
      <c r="N295" s="36">
        <f>SUM(Table1[[#This Row],[Total Amount]])</f>
        <v>90</v>
      </c>
      <c r="O295" s="36">
        <f>IF(Table1[[#This Row],[Recency]]&lt;=_xlfn.QUARTILE.INC(L:L,1),4, IF(Table1[[#This Row],[Recency]]&lt;=_xlfn.QUARTILE.INC(L:L,2), 3, IF(Table1[[#This Row],[Recency]]&lt;=_xlfn.QUARTILE.INC(L:L,3), 2, 1)))</f>
        <v>2</v>
      </c>
      <c r="P295" s="36">
        <f>IF(Table1[[#This Row],[Frequency]]&lt;=_xlfn.QUARTILE.INC(M:M,1), 1, IF(Table1[[#This Row],[Frequency]]&lt;=_xlfn.QUARTILE.INC(M:M,2), 2, IF(Table1[[#This Row],[Frequency]]&lt;=_xlfn.QUARTILE.INC(M:M,3), 3, 4)))</f>
        <v>1</v>
      </c>
      <c r="Q295" s="36">
        <f>IF(Table1[[#This Row],[Monetary]]&lt;=_xlfn.QUARTILE.INC(N:N,1),1,IF(Table1[[#This Row],[Monetary]]&lt;=_xlfn.QUARTILE.INC(N:N,2),2,IF(Table1[[#This Row],[Monetary]]&lt;=_xlfn.QUARTILE.INC(N:N,3),3,4)))</f>
        <v>2</v>
      </c>
      <c r="R295" s="41" t="str">
        <f>Table1[[#This Row],[R Score]]&amp;Table1[[#This Row],[F Score]]&amp;Table1[[#This Row],[M Score]]</f>
        <v>212</v>
      </c>
      <c r="S295" s="36">
        <f>Table1[[#This Row],[R Score]]+Table1[[#This Row],[F Score]]+Table1[[#This Row],[M Score]]</f>
        <v>5</v>
      </c>
      <c r="T295" s="36" t="str">
        <f>IF(Table1[[#This Row],[RFM Score]]=12,"Best customer",IF(Table1[[#This Row],[RFM Score]]&gt;=8,"Loyal customer",IF(Table1[[#This Row],[RFM Score]]&gt;=6,"At Risk",IF(Table1[[#This Row],[RFM Score]]&gt;=3,"Lost customer", "Others"))))</f>
        <v>Lost customer</v>
      </c>
    </row>
    <row r="296" spans="2:20" x14ac:dyDescent="0.25">
      <c r="B296" s="4">
        <v>294</v>
      </c>
      <c r="C296" s="5">
        <v>45012</v>
      </c>
      <c r="D296" s="4" t="s">
        <v>307</v>
      </c>
      <c r="E296" s="4" t="s">
        <v>13</v>
      </c>
      <c r="F296" s="4">
        <v>23</v>
      </c>
      <c r="G296" s="4" t="s">
        <v>14</v>
      </c>
      <c r="H296" s="4">
        <v>3</v>
      </c>
      <c r="I296" s="12">
        <v>30</v>
      </c>
      <c r="J296" s="14">
        <v>90</v>
      </c>
      <c r="K296" s="35">
        <f t="shared" si="4"/>
        <v>45292</v>
      </c>
      <c r="L296" s="37">
        <f>Table1[[#This Row],[Latest Date]]-Table1[[#This Row],[Date]]</f>
        <v>280</v>
      </c>
      <c r="M296" s="37">
        <f>COUNT(Table1[[#This Row],[Date]])</f>
        <v>1</v>
      </c>
      <c r="N296" s="37">
        <f>SUM(Table1[[#This Row],[Total Amount]])</f>
        <v>90</v>
      </c>
      <c r="O296" s="37">
        <f>IF(Table1[[#This Row],[Recency]]&lt;=_xlfn.QUARTILE.INC(L:L,1),4, IF(Table1[[#This Row],[Recency]]&lt;=_xlfn.QUARTILE.INC(L:L,2), 3, IF(Table1[[#This Row],[Recency]]&lt;=_xlfn.QUARTILE.INC(L:L,3), 2, 1)))</f>
        <v>1</v>
      </c>
      <c r="P296" s="37">
        <f>IF(Table1[[#This Row],[Frequency]]&lt;=_xlfn.QUARTILE.INC(M:M,1), 1, IF(Table1[[#This Row],[Frequency]]&lt;=_xlfn.QUARTILE.INC(M:M,2), 2, IF(Table1[[#This Row],[Frequency]]&lt;=_xlfn.QUARTILE.INC(M:M,3), 3, 4)))</f>
        <v>1</v>
      </c>
      <c r="Q296" s="37">
        <f>IF(Table1[[#This Row],[Monetary]]&lt;=_xlfn.QUARTILE.INC(N:N,1),1,IF(Table1[[#This Row],[Monetary]]&lt;=_xlfn.QUARTILE.INC(N:N,2),2,IF(Table1[[#This Row],[Monetary]]&lt;=_xlfn.QUARTILE.INC(N:N,3),3,4)))</f>
        <v>2</v>
      </c>
      <c r="R296" s="42" t="str">
        <f>Table1[[#This Row],[R Score]]&amp;Table1[[#This Row],[F Score]]&amp;Table1[[#This Row],[M Score]]</f>
        <v>112</v>
      </c>
      <c r="S296" s="37">
        <f>Table1[[#This Row],[R Score]]+Table1[[#This Row],[F Score]]+Table1[[#This Row],[M Score]]</f>
        <v>4</v>
      </c>
      <c r="T296" s="37" t="str">
        <f>IF(Table1[[#This Row],[RFM Score]]=12,"Best customer",IF(Table1[[#This Row],[RFM Score]]&gt;=8,"Loyal customer",IF(Table1[[#This Row],[RFM Score]]&gt;=6,"At Risk",IF(Table1[[#This Row],[RFM Score]]&gt;=3,"Lost customer", "Others"))))</f>
        <v>Lost customer</v>
      </c>
    </row>
    <row r="297" spans="2:20" x14ac:dyDescent="0.25">
      <c r="B297" s="1">
        <v>295</v>
      </c>
      <c r="C297" s="2">
        <v>45135</v>
      </c>
      <c r="D297" s="1" t="s">
        <v>308</v>
      </c>
      <c r="E297" s="1" t="s">
        <v>13</v>
      </c>
      <c r="F297" s="1">
        <v>27</v>
      </c>
      <c r="G297" s="1" t="s">
        <v>11</v>
      </c>
      <c r="H297" s="1">
        <v>3</v>
      </c>
      <c r="I297" s="11">
        <v>300</v>
      </c>
      <c r="J297" s="13">
        <v>900</v>
      </c>
      <c r="K297" s="34">
        <f t="shared" si="4"/>
        <v>45292</v>
      </c>
      <c r="L297" s="36">
        <f>Table1[[#This Row],[Latest Date]]-Table1[[#This Row],[Date]]</f>
        <v>157</v>
      </c>
      <c r="M297" s="36">
        <f>COUNT(Table1[[#This Row],[Date]])</f>
        <v>1</v>
      </c>
      <c r="N297" s="36">
        <f>SUM(Table1[[#This Row],[Total Amount]])</f>
        <v>900</v>
      </c>
      <c r="O297" s="36">
        <f>IF(Table1[[#This Row],[Recency]]&lt;=_xlfn.QUARTILE.INC(L:L,1),4, IF(Table1[[#This Row],[Recency]]&lt;=_xlfn.QUARTILE.INC(L:L,2), 3, IF(Table1[[#This Row],[Recency]]&lt;=_xlfn.QUARTILE.INC(L:L,3), 2, 1)))</f>
        <v>3</v>
      </c>
      <c r="P297" s="36">
        <f>IF(Table1[[#This Row],[Frequency]]&lt;=_xlfn.QUARTILE.INC(M:M,1), 1, IF(Table1[[#This Row],[Frequency]]&lt;=_xlfn.QUARTILE.INC(M:M,2), 2, IF(Table1[[#This Row],[Frequency]]&lt;=_xlfn.QUARTILE.INC(M:M,3), 3, 4)))</f>
        <v>1</v>
      </c>
      <c r="Q297" s="36">
        <f>IF(Table1[[#This Row],[Monetary]]&lt;=_xlfn.QUARTILE.INC(N:N,1),1,IF(Table1[[#This Row],[Monetary]]&lt;=_xlfn.QUARTILE.INC(N:N,2),2,IF(Table1[[#This Row],[Monetary]]&lt;=_xlfn.QUARTILE.INC(N:N,3),3,4)))</f>
        <v>3</v>
      </c>
      <c r="R297" s="41" t="str">
        <f>Table1[[#This Row],[R Score]]&amp;Table1[[#This Row],[F Score]]&amp;Table1[[#This Row],[M Score]]</f>
        <v>313</v>
      </c>
      <c r="S297" s="36">
        <f>Table1[[#This Row],[R Score]]+Table1[[#This Row],[F Score]]+Table1[[#This Row],[M Score]]</f>
        <v>7</v>
      </c>
      <c r="T297" s="36" t="str">
        <f>IF(Table1[[#This Row],[RFM Score]]=12,"Best customer",IF(Table1[[#This Row],[RFM Score]]&gt;=8,"Loyal customer",IF(Table1[[#This Row],[RFM Score]]&gt;=6,"At Risk",IF(Table1[[#This Row],[RFM Score]]&gt;=3,"Lost customer", "Others"))))</f>
        <v>At Risk</v>
      </c>
    </row>
    <row r="298" spans="2:20" x14ac:dyDescent="0.25">
      <c r="B298" s="4">
        <v>296</v>
      </c>
      <c r="C298" s="5">
        <v>45175</v>
      </c>
      <c r="D298" s="4" t="s">
        <v>309</v>
      </c>
      <c r="E298" s="4" t="s">
        <v>13</v>
      </c>
      <c r="F298" s="4">
        <v>22</v>
      </c>
      <c r="G298" s="4" t="s">
        <v>14</v>
      </c>
      <c r="H298" s="4">
        <v>4</v>
      </c>
      <c r="I298" s="12">
        <v>300</v>
      </c>
      <c r="J298" s="14">
        <v>1200</v>
      </c>
      <c r="K298" s="35">
        <f t="shared" si="4"/>
        <v>45292</v>
      </c>
      <c r="L298" s="37">
        <f>Table1[[#This Row],[Latest Date]]-Table1[[#This Row],[Date]]</f>
        <v>117</v>
      </c>
      <c r="M298" s="37">
        <f>COUNT(Table1[[#This Row],[Date]])</f>
        <v>1</v>
      </c>
      <c r="N298" s="37">
        <f>SUM(Table1[[#This Row],[Total Amount]])</f>
        <v>1200</v>
      </c>
      <c r="O298" s="37">
        <f>IF(Table1[[#This Row],[Recency]]&lt;=_xlfn.QUARTILE.INC(L:L,1),4, IF(Table1[[#This Row],[Recency]]&lt;=_xlfn.QUARTILE.INC(L:L,2), 3, IF(Table1[[#This Row],[Recency]]&lt;=_xlfn.QUARTILE.INC(L:L,3), 2, 1)))</f>
        <v>3</v>
      </c>
      <c r="P298" s="37">
        <f>IF(Table1[[#This Row],[Frequency]]&lt;=_xlfn.QUARTILE.INC(M:M,1), 1, IF(Table1[[#This Row],[Frequency]]&lt;=_xlfn.QUARTILE.INC(M:M,2), 2, IF(Table1[[#This Row],[Frequency]]&lt;=_xlfn.QUARTILE.INC(M:M,3), 3, 4)))</f>
        <v>1</v>
      </c>
      <c r="Q298" s="37">
        <f>IF(Table1[[#This Row],[Monetary]]&lt;=_xlfn.QUARTILE.INC(N:N,1),1,IF(Table1[[#This Row],[Monetary]]&lt;=_xlfn.QUARTILE.INC(N:N,2),2,IF(Table1[[#This Row],[Monetary]]&lt;=_xlfn.QUARTILE.INC(N:N,3),3,4)))</f>
        <v>4</v>
      </c>
      <c r="R298" s="42" t="str">
        <f>Table1[[#This Row],[R Score]]&amp;Table1[[#This Row],[F Score]]&amp;Table1[[#This Row],[M Score]]</f>
        <v>314</v>
      </c>
      <c r="S298" s="37">
        <f>Table1[[#This Row],[R Score]]+Table1[[#This Row],[F Score]]+Table1[[#This Row],[M Score]]</f>
        <v>8</v>
      </c>
      <c r="T298" s="37" t="str">
        <f>IF(Table1[[#This Row],[RFM Score]]=12,"Best customer",IF(Table1[[#This Row],[RFM Score]]&gt;=8,"Loyal customer",IF(Table1[[#This Row],[RFM Score]]&gt;=6,"At Risk",IF(Table1[[#This Row],[RFM Score]]&gt;=3,"Lost customer", "Others"))))</f>
        <v>Loyal customer</v>
      </c>
    </row>
    <row r="299" spans="2:20" x14ac:dyDescent="0.25">
      <c r="B299" s="1">
        <v>297</v>
      </c>
      <c r="C299" s="2">
        <v>45173</v>
      </c>
      <c r="D299" s="1" t="s">
        <v>310</v>
      </c>
      <c r="E299" s="1" t="s">
        <v>13</v>
      </c>
      <c r="F299" s="1">
        <v>40</v>
      </c>
      <c r="G299" s="1" t="s">
        <v>16</v>
      </c>
      <c r="H299" s="1">
        <v>2</v>
      </c>
      <c r="I299" s="11">
        <v>500</v>
      </c>
      <c r="J299" s="13">
        <v>1000</v>
      </c>
      <c r="K299" s="34">
        <f t="shared" si="4"/>
        <v>45292</v>
      </c>
      <c r="L299" s="36">
        <f>Table1[[#This Row],[Latest Date]]-Table1[[#This Row],[Date]]</f>
        <v>119</v>
      </c>
      <c r="M299" s="36">
        <f>COUNT(Table1[[#This Row],[Date]])</f>
        <v>1</v>
      </c>
      <c r="N299" s="36">
        <f>SUM(Table1[[#This Row],[Total Amount]])</f>
        <v>1000</v>
      </c>
      <c r="O299" s="36">
        <f>IF(Table1[[#This Row],[Recency]]&lt;=_xlfn.QUARTILE.INC(L:L,1),4, IF(Table1[[#This Row],[Recency]]&lt;=_xlfn.QUARTILE.INC(L:L,2), 3, IF(Table1[[#This Row],[Recency]]&lt;=_xlfn.QUARTILE.INC(L:L,3), 2, 1)))</f>
        <v>3</v>
      </c>
      <c r="P299" s="36">
        <f>IF(Table1[[#This Row],[Frequency]]&lt;=_xlfn.QUARTILE.INC(M:M,1), 1, IF(Table1[[#This Row],[Frequency]]&lt;=_xlfn.QUARTILE.INC(M:M,2), 2, IF(Table1[[#This Row],[Frequency]]&lt;=_xlfn.QUARTILE.INC(M:M,3), 3, 4)))</f>
        <v>1</v>
      </c>
      <c r="Q299" s="36">
        <f>IF(Table1[[#This Row],[Monetary]]&lt;=_xlfn.QUARTILE.INC(N:N,1),1,IF(Table1[[#This Row],[Monetary]]&lt;=_xlfn.QUARTILE.INC(N:N,2),2,IF(Table1[[#This Row],[Monetary]]&lt;=_xlfn.QUARTILE.INC(N:N,3),3,4)))</f>
        <v>4</v>
      </c>
      <c r="R299" s="41" t="str">
        <f>Table1[[#This Row],[R Score]]&amp;Table1[[#This Row],[F Score]]&amp;Table1[[#This Row],[M Score]]</f>
        <v>314</v>
      </c>
      <c r="S299" s="36">
        <f>Table1[[#This Row],[R Score]]+Table1[[#This Row],[F Score]]+Table1[[#This Row],[M Score]]</f>
        <v>8</v>
      </c>
      <c r="T299" s="36" t="str">
        <f>IF(Table1[[#This Row],[RFM Score]]=12,"Best customer",IF(Table1[[#This Row],[RFM Score]]&gt;=8,"Loyal customer",IF(Table1[[#This Row],[RFM Score]]&gt;=6,"At Risk",IF(Table1[[#This Row],[RFM Score]]&gt;=3,"Lost customer", "Others"))))</f>
        <v>Loyal customer</v>
      </c>
    </row>
    <row r="300" spans="2:20" x14ac:dyDescent="0.25">
      <c r="B300" s="4">
        <v>298</v>
      </c>
      <c r="C300" s="5">
        <v>45036</v>
      </c>
      <c r="D300" s="4" t="s">
        <v>311</v>
      </c>
      <c r="E300" s="4" t="s">
        <v>10</v>
      </c>
      <c r="F300" s="4">
        <v>27</v>
      </c>
      <c r="G300" s="4" t="s">
        <v>11</v>
      </c>
      <c r="H300" s="4">
        <v>4</v>
      </c>
      <c r="I300" s="12">
        <v>300</v>
      </c>
      <c r="J300" s="14">
        <v>1200</v>
      </c>
      <c r="K300" s="35">
        <f t="shared" si="4"/>
        <v>45292</v>
      </c>
      <c r="L300" s="37">
        <f>Table1[[#This Row],[Latest Date]]-Table1[[#This Row],[Date]]</f>
        <v>256</v>
      </c>
      <c r="M300" s="37">
        <f>COUNT(Table1[[#This Row],[Date]])</f>
        <v>1</v>
      </c>
      <c r="N300" s="37">
        <f>SUM(Table1[[#This Row],[Total Amount]])</f>
        <v>1200</v>
      </c>
      <c r="O300" s="37">
        <f>IF(Table1[[#This Row],[Recency]]&lt;=_xlfn.QUARTILE.INC(L:L,1),4, IF(Table1[[#This Row],[Recency]]&lt;=_xlfn.QUARTILE.INC(L:L,2), 3, IF(Table1[[#This Row],[Recency]]&lt;=_xlfn.QUARTILE.INC(L:L,3), 2, 1)))</f>
        <v>2</v>
      </c>
      <c r="P300" s="37">
        <f>IF(Table1[[#This Row],[Frequency]]&lt;=_xlfn.QUARTILE.INC(M:M,1), 1, IF(Table1[[#This Row],[Frequency]]&lt;=_xlfn.QUARTILE.INC(M:M,2), 2, IF(Table1[[#This Row],[Frequency]]&lt;=_xlfn.QUARTILE.INC(M:M,3), 3, 4)))</f>
        <v>1</v>
      </c>
      <c r="Q300" s="37">
        <f>IF(Table1[[#This Row],[Monetary]]&lt;=_xlfn.QUARTILE.INC(N:N,1),1,IF(Table1[[#This Row],[Monetary]]&lt;=_xlfn.QUARTILE.INC(N:N,2),2,IF(Table1[[#This Row],[Monetary]]&lt;=_xlfn.QUARTILE.INC(N:N,3),3,4)))</f>
        <v>4</v>
      </c>
      <c r="R300" s="42" t="str">
        <f>Table1[[#This Row],[R Score]]&amp;Table1[[#This Row],[F Score]]&amp;Table1[[#This Row],[M Score]]</f>
        <v>214</v>
      </c>
      <c r="S300" s="37">
        <f>Table1[[#This Row],[R Score]]+Table1[[#This Row],[F Score]]+Table1[[#This Row],[M Score]]</f>
        <v>7</v>
      </c>
      <c r="T300" s="37" t="str">
        <f>IF(Table1[[#This Row],[RFM Score]]=12,"Best customer",IF(Table1[[#This Row],[RFM Score]]&gt;=8,"Loyal customer",IF(Table1[[#This Row],[RFM Score]]&gt;=6,"At Risk",IF(Table1[[#This Row],[RFM Score]]&gt;=3,"Lost customer", "Others"))))</f>
        <v>At Risk</v>
      </c>
    </row>
    <row r="301" spans="2:20" x14ac:dyDescent="0.25">
      <c r="B301" s="1">
        <v>299</v>
      </c>
      <c r="C301" s="2">
        <v>45132</v>
      </c>
      <c r="D301" s="1" t="s">
        <v>312</v>
      </c>
      <c r="E301" s="1" t="s">
        <v>10</v>
      </c>
      <c r="F301" s="1">
        <v>61</v>
      </c>
      <c r="G301" s="1" t="s">
        <v>16</v>
      </c>
      <c r="H301" s="1">
        <v>2</v>
      </c>
      <c r="I301" s="11">
        <v>500</v>
      </c>
      <c r="J301" s="13">
        <v>1000</v>
      </c>
      <c r="K301" s="34">
        <f t="shared" si="4"/>
        <v>45292</v>
      </c>
      <c r="L301" s="36">
        <f>Table1[[#This Row],[Latest Date]]-Table1[[#This Row],[Date]]</f>
        <v>160</v>
      </c>
      <c r="M301" s="36">
        <f>COUNT(Table1[[#This Row],[Date]])</f>
        <v>1</v>
      </c>
      <c r="N301" s="36">
        <f>SUM(Table1[[#This Row],[Total Amount]])</f>
        <v>1000</v>
      </c>
      <c r="O301" s="36">
        <f>IF(Table1[[#This Row],[Recency]]&lt;=_xlfn.QUARTILE.INC(L:L,1),4, IF(Table1[[#This Row],[Recency]]&lt;=_xlfn.QUARTILE.INC(L:L,2), 3, IF(Table1[[#This Row],[Recency]]&lt;=_xlfn.QUARTILE.INC(L:L,3), 2, 1)))</f>
        <v>3</v>
      </c>
      <c r="P301" s="36">
        <f>IF(Table1[[#This Row],[Frequency]]&lt;=_xlfn.QUARTILE.INC(M:M,1), 1, IF(Table1[[#This Row],[Frequency]]&lt;=_xlfn.QUARTILE.INC(M:M,2), 2, IF(Table1[[#This Row],[Frequency]]&lt;=_xlfn.QUARTILE.INC(M:M,3), 3, 4)))</f>
        <v>1</v>
      </c>
      <c r="Q301" s="36">
        <f>IF(Table1[[#This Row],[Monetary]]&lt;=_xlfn.QUARTILE.INC(N:N,1),1,IF(Table1[[#This Row],[Monetary]]&lt;=_xlfn.QUARTILE.INC(N:N,2),2,IF(Table1[[#This Row],[Monetary]]&lt;=_xlfn.QUARTILE.INC(N:N,3),3,4)))</f>
        <v>4</v>
      </c>
      <c r="R301" s="41" t="str">
        <f>Table1[[#This Row],[R Score]]&amp;Table1[[#This Row],[F Score]]&amp;Table1[[#This Row],[M Score]]</f>
        <v>314</v>
      </c>
      <c r="S301" s="36">
        <f>Table1[[#This Row],[R Score]]+Table1[[#This Row],[F Score]]+Table1[[#This Row],[M Score]]</f>
        <v>8</v>
      </c>
      <c r="T301" s="36" t="str">
        <f>IF(Table1[[#This Row],[RFM Score]]=12,"Best customer",IF(Table1[[#This Row],[RFM Score]]&gt;=8,"Loyal customer",IF(Table1[[#This Row],[RFM Score]]&gt;=6,"At Risk",IF(Table1[[#This Row],[RFM Score]]&gt;=3,"Lost customer", "Others"))))</f>
        <v>Loyal customer</v>
      </c>
    </row>
    <row r="302" spans="2:20" x14ac:dyDescent="0.25">
      <c r="B302" s="4">
        <v>300</v>
      </c>
      <c r="C302" s="5">
        <v>44957</v>
      </c>
      <c r="D302" s="4" t="s">
        <v>313</v>
      </c>
      <c r="E302" s="4" t="s">
        <v>13</v>
      </c>
      <c r="F302" s="4">
        <v>19</v>
      </c>
      <c r="G302" s="4" t="s">
        <v>16</v>
      </c>
      <c r="H302" s="4">
        <v>4</v>
      </c>
      <c r="I302" s="12">
        <v>50</v>
      </c>
      <c r="J302" s="14">
        <v>200</v>
      </c>
      <c r="K302" s="35">
        <f t="shared" si="4"/>
        <v>45292</v>
      </c>
      <c r="L302" s="37">
        <f>Table1[[#This Row],[Latest Date]]-Table1[[#This Row],[Date]]</f>
        <v>335</v>
      </c>
      <c r="M302" s="37">
        <f>COUNT(Table1[[#This Row],[Date]])</f>
        <v>1</v>
      </c>
      <c r="N302" s="37">
        <f>SUM(Table1[[#This Row],[Total Amount]])</f>
        <v>200</v>
      </c>
      <c r="O302" s="37">
        <f>IF(Table1[[#This Row],[Recency]]&lt;=_xlfn.QUARTILE.INC(L:L,1),4, IF(Table1[[#This Row],[Recency]]&lt;=_xlfn.QUARTILE.INC(L:L,2), 3, IF(Table1[[#This Row],[Recency]]&lt;=_xlfn.QUARTILE.INC(L:L,3), 2, 1)))</f>
        <v>1</v>
      </c>
      <c r="P302" s="37">
        <f>IF(Table1[[#This Row],[Frequency]]&lt;=_xlfn.QUARTILE.INC(M:M,1), 1, IF(Table1[[#This Row],[Frequency]]&lt;=_xlfn.QUARTILE.INC(M:M,2), 2, IF(Table1[[#This Row],[Frequency]]&lt;=_xlfn.QUARTILE.INC(M:M,3), 3, 4)))</f>
        <v>1</v>
      </c>
      <c r="Q302" s="37">
        <f>IF(Table1[[#This Row],[Monetary]]&lt;=_xlfn.QUARTILE.INC(N:N,1),1,IF(Table1[[#This Row],[Monetary]]&lt;=_xlfn.QUARTILE.INC(N:N,2),2,IF(Table1[[#This Row],[Monetary]]&lt;=_xlfn.QUARTILE.INC(N:N,3),3,4)))</f>
        <v>3</v>
      </c>
      <c r="R302" s="42" t="str">
        <f>Table1[[#This Row],[R Score]]&amp;Table1[[#This Row],[F Score]]&amp;Table1[[#This Row],[M Score]]</f>
        <v>113</v>
      </c>
      <c r="S302" s="37">
        <f>Table1[[#This Row],[R Score]]+Table1[[#This Row],[F Score]]+Table1[[#This Row],[M Score]]</f>
        <v>5</v>
      </c>
      <c r="T302" s="37" t="str">
        <f>IF(Table1[[#This Row],[RFM Score]]=12,"Best customer",IF(Table1[[#This Row],[RFM Score]]&gt;=8,"Loyal customer",IF(Table1[[#This Row],[RFM Score]]&gt;=6,"At Risk",IF(Table1[[#This Row],[RFM Score]]&gt;=3,"Lost customer", "Others"))))</f>
        <v>Lost customer</v>
      </c>
    </row>
    <row r="303" spans="2:20" x14ac:dyDescent="0.25">
      <c r="B303" s="1">
        <v>301</v>
      </c>
      <c r="C303" s="2">
        <v>45011</v>
      </c>
      <c r="D303" s="1" t="s">
        <v>314</v>
      </c>
      <c r="E303" s="1" t="s">
        <v>10</v>
      </c>
      <c r="F303" s="1">
        <v>30</v>
      </c>
      <c r="G303" s="1" t="s">
        <v>14</v>
      </c>
      <c r="H303" s="1">
        <v>4</v>
      </c>
      <c r="I303" s="11">
        <v>30</v>
      </c>
      <c r="J303" s="13">
        <v>120</v>
      </c>
      <c r="K303" s="34">
        <f t="shared" si="4"/>
        <v>45292</v>
      </c>
      <c r="L303" s="36">
        <f>Table1[[#This Row],[Latest Date]]-Table1[[#This Row],[Date]]</f>
        <v>281</v>
      </c>
      <c r="M303" s="36">
        <f>COUNT(Table1[[#This Row],[Date]])</f>
        <v>1</v>
      </c>
      <c r="N303" s="36">
        <f>SUM(Table1[[#This Row],[Total Amount]])</f>
        <v>120</v>
      </c>
      <c r="O303" s="36">
        <f>IF(Table1[[#This Row],[Recency]]&lt;=_xlfn.QUARTILE.INC(L:L,1),4, IF(Table1[[#This Row],[Recency]]&lt;=_xlfn.QUARTILE.INC(L:L,2), 3, IF(Table1[[#This Row],[Recency]]&lt;=_xlfn.QUARTILE.INC(L:L,3), 2, 1)))</f>
        <v>1</v>
      </c>
      <c r="P303" s="36">
        <f>IF(Table1[[#This Row],[Frequency]]&lt;=_xlfn.QUARTILE.INC(M:M,1), 1, IF(Table1[[#This Row],[Frequency]]&lt;=_xlfn.QUARTILE.INC(M:M,2), 2, IF(Table1[[#This Row],[Frequency]]&lt;=_xlfn.QUARTILE.INC(M:M,3), 3, 4)))</f>
        <v>1</v>
      </c>
      <c r="Q303" s="36">
        <f>IF(Table1[[#This Row],[Monetary]]&lt;=_xlfn.QUARTILE.INC(N:N,1),1,IF(Table1[[#This Row],[Monetary]]&lt;=_xlfn.QUARTILE.INC(N:N,2),2,IF(Table1[[#This Row],[Monetary]]&lt;=_xlfn.QUARTILE.INC(N:N,3),3,4)))</f>
        <v>2</v>
      </c>
      <c r="R303" s="41" t="str">
        <f>Table1[[#This Row],[R Score]]&amp;Table1[[#This Row],[F Score]]&amp;Table1[[#This Row],[M Score]]</f>
        <v>112</v>
      </c>
      <c r="S303" s="36">
        <f>Table1[[#This Row],[R Score]]+Table1[[#This Row],[F Score]]+Table1[[#This Row],[M Score]]</f>
        <v>4</v>
      </c>
      <c r="T303" s="36" t="str">
        <f>IF(Table1[[#This Row],[RFM Score]]=12,"Best customer",IF(Table1[[#This Row],[RFM Score]]&gt;=8,"Loyal customer",IF(Table1[[#This Row],[RFM Score]]&gt;=6,"At Risk",IF(Table1[[#This Row],[RFM Score]]&gt;=3,"Lost customer", "Others"))))</f>
        <v>Lost customer</v>
      </c>
    </row>
    <row r="304" spans="2:20" x14ac:dyDescent="0.25">
      <c r="B304" s="4">
        <v>302</v>
      </c>
      <c r="C304" s="5">
        <v>45121</v>
      </c>
      <c r="D304" s="4" t="s">
        <v>315</v>
      </c>
      <c r="E304" s="4" t="s">
        <v>10</v>
      </c>
      <c r="F304" s="4">
        <v>57</v>
      </c>
      <c r="G304" s="4" t="s">
        <v>11</v>
      </c>
      <c r="H304" s="4">
        <v>2</v>
      </c>
      <c r="I304" s="12">
        <v>300</v>
      </c>
      <c r="J304" s="14">
        <v>600</v>
      </c>
      <c r="K304" s="35">
        <f t="shared" si="4"/>
        <v>45292</v>
      </c>
      <c r="L304" s="37">
        <f>Table1[[#This Row],[Latest Date]]-Table1[[#This Row],[Date]]</f>
        <v>171</v>
      </c>
      <c r="M304" s="37">
        <f>COUNT(Table1[[#This Row],[Date]])</f>
        <v>1</v>
      </c>
      <c r="N304" s="37">
        <f>SUM(Table1[[#This Row],[Total Amount]])</f>
        <v>600</v>
      </c>
      <c r="O304" s="37">
        <f>IF(Table1[[#This Row],[Recency]]&lt;=_xlfn.QUARTILE.INC(L:L,1),4, IF(Table1[[#This Row],[Recency]]&lt;=_xlfn.QUARTILE.INC(L:L,2), 3, IF(Table1[[#This Row],[Recency]]&lt;=_xlfn.QUARTILE.INC(L:L,3), 2, 1)))</f>
        <v>3</v>
      </c>
      <c r="P304" s="37">
        <f>IF(Table1[[#This Row],[Frequency]]&lt;=_xlfn.QUARTILE.INC(M:M,1), 1, IF(Table1[[#This Row],[Frequency]]&lt;=_xlfn.QUARTILE.INC(M:M,2), 2, IF(Table1[[#This Row],[Frequency]]&lt;=_xlfn.QUARTILE.INC(M:M,3), 3, 4)))</f>
        <v>1</v>
      </c>
      <c r="Q304" s="37">
        <f>IF(Table1[[#This Row],[Monetary]]&lt;=_xlfn.QUARTILE.INC(N:N,1),1,IF(Table1[[#This Row],[Monetary]]&lt;=_xlfn.QUARTILE.INC(N:N,2),2,IF(Table1[[#This Row],[Monetary]]&lt;=_xlfn.QUARTILE.INC(N:N,3),3,4)))</f>
        <v>3</v>
      </c>
      <c r="R304" s="42" t="str">
        <f>Table1[[#This Row],[R Score]]&amp;Table1[[#This Row],[F Score]]&amp;Table1[[#This Row],[M Score]]</f>
        <v>313</v>
      </c>
      <c r="S304" s="37">
        <f>Table1[[#This Row],[R Score]]+Table1[[#This Row],[F Score]]+Table1[[#This Row],[M Score]]</f>
        <v>7</v>
      </c>
      <c r="T304" s="37" t="str">
        <f>IF(Table1[[#This Row],[RFM Score]]=12,"Best customer",IF(Table1[[#This Row],[RFM Score]]&gt;=8,"Loyal customer",IF(Table1[[#This Row],[RFM Score]]&gt;=6,"At Risk",IF(Table1[[#This Row],[RFM Score]]&gt;=3,"Lost customer", "Others"))))</f>
        <v>At Risk</v>
      </c>
    </row>
    <row r="305" spans="2:20" x14ac:dyDescent="0.25">
      <c r="B305" s="1">
        <v>303</v>
      </c>
      <c r="C305" s="2">
        <v>44928</v>
      </c>
      <c r="D305" s="1" t="s">
        <v>316</v>
      </c>
      <c r="E305" s="1" t="s">
        <v>10</v>
      </c>
      <c r="F305" s="1">
        <v>19</v>
      </c>
      <c r="G305" s="1" t="s">
        <v>16</v>
      </c>
      <c r="H305" s="1">
        <v>3</v>
      </c>
      <c r="I305" s="11">
        <v>30</v>
      </c>
      <c r="J305" s="13">
        <v>90</v>
      </c>
      <c r="K305" s="34">
        <f t="shared" si="4"/>
        <v>45292</v>
      </c>
      <c r="L305" s="36">
        <f>Table1[[#This Row],[Latest Date]]-Table1[[#This Row],[Date]]</f>
        <v>364</v>
      </c>
      <c r="M305" s="36">
        <f>COUNT(Table1[[#This Row],[Date]])</f>
        <v>1</v>
      </c>
      <c r="N305" s="36">
        <f>SUM(Table1[[#This Row],[Total Amount]])</f>
        <v>90</v>
      </c>
      <c r="O305" s="36">
        <f>IF(Table1[[#This Row],[Recency]]&lt;=_xlfn.QUARTILE.INC(L:L,1),4, IF(Table1[[#This Row],[Recency]]&lt;=_xlfn.QUARTILE.INC(L:L,2), 3, IF(Table1[[#This Row],[Recency]]&lt;=_xlfn.QUARTILE.INC(L:L,3), 2, 1)))</f>
        <v>1</v>
      </c>
      <c r="P305" s="36">
        <f>IF(Table1[[#This Row],[Frequency]]&lt;=_xlfn.QUARTILE.INC(M:M,1), 1, IF(Table1[[#This Row],[Frequency]]&lt;=_xlfn.QUARTILE.INC(M:M,2), 2, IF(Table1[[#This Row],[Frequency]]&lt;=_xlfn.QUARTILE.INC(M:M,3), 3, 4)))</f>
        <v>1</v>
      </c>
      <c r="Q305" s="36">
        <f>IF(Table1[[#This Row],[Monetary]]&lt;=_xlfn.QUARTILE.INC(N:N,1),1,IF(Table1[[#This Row],[Monetary]]&lt;=_xlfn.QUARTILE.INC(N:N,2),2,IF(Table1[[#This Row],[Monetary]]&lt;=_xlfn.QUARTILE.INC(N:N,3),3,4)))</f>
        <v>2</v>
      </c>
      <c r="R305" s="41" t="str">
        <f>Table1[[#This Row],[R Score]]&amp;Table1[[#This Row],[F Score]]&amp;Table1[[#This Row],[M Score]]</f>
        <v>112</v>
      </c>
      <c r="S305" s="36">
        <f>Table1[[#This Row],[R Score]]+Table1[[#This Row],[F Score]]+Table1[[#This Row],[M Score]]</f>
        <v>4</v>
      </c>
      <c r="T305" s="36" t="str">
        <f>IF(Table1[[#This Row],[RFM Score]]=12,"Best customer",IF(Table1[[#This Row],[RFM Score]]&gt;=8,"Loyal customer",IF(Table1[[#This Row],[RFM Score]]&gt;=6,"At Risk",IF(Table1[[#This Row],[RFM Score]]&gt;=3,"Lost customer", "Others"))))</f>
        <v>Lost customer</v>
      </c>
    </row>
    <row r="306" spans="2:20" x14ac:dyDescent="0.25">
      <c r="B306" s="4">
        <v>304</v>
      </c>
      <c r="C306" s="5">
        <v>45126</v>
      </c>
      <c r="D306" s="4" t="s">
        <v>317</v>
      </c>
      <c r="E306" s="4" t="s">
        <v>13</v>
      </c>
      <c r="F306" s="4">
        <v>37</v>
      </c>
      <c r="G306" s="4" t="s">
        <v>16</v>
      </c>
      <c r="H306" s="4">
        <v>2</v>
      </c>
      <c r="I306" s="12">
        <v>30</v>
      </c>
      <c r="J306" s="14">
        <v>60</v>
      </c>
      <c r="K306" s="35">
        <f t="shared" si="4"/>
        <v>45292</v>
      </c>
      <c r="L306" s="37">
        <f>Table1[[#This Row],[Latest Date]]-Table1[[#This Row],[Date]]</f>
        <v>166</v>
      </c>
      <c r="M306" s="37">
        <f>COUNT(Table1[[#This Row],[Date]])</f>
        <v>1</v>
      </c>
      <c r="N306" s="37">
        <f>SUM(Table1[[#This Row],[Total Amount]])</f>
        <v>60</v>
      </c>
      <c r="O306" s="37">
        <f>IF(Table1[[#This Row],[Recency]]&lt;=_xlfn.QUARTILE.INC(L:L,1),4, IF(Table1[[#This Row],[Recency]]&lt;=_xlfn.QUARTILE.INC(L:L,2), 3, IF(Table1[[#This Row],[Recency]]&lt;=_xlfn.QUARTILE.INC(L:L,3), 2, 1)))</f>
        <v>3</v>
      </c>
      <c r="P306" s="37">
        <f>IF(Table1[[#This Row],[Frequency]]&lt;=_xlfn.QUARTILE.INC(M:M,1), 1, IF(Table1[[#This Row],[Frequency]]&lt;=_xlfn.QUARTILE.INC(M:M,2), 2, IF(Table1[[#This Row],[Frequency]]&lt;=_xlfn.QUARTILE.INC(M:M,3), 3, 4)))</f>
        <v>1</v>
      </c>
      <c r="Q306" s="37">
        <f>IF(Table1[[#This Row],[Monetary]]&lt;=_xlfn.QUARTILE.INC(N:N,1),1,IF(Table1[[#This Row],[Monetary]]&lt;=_xlfn.QUARTILE.INC(N:N,2),2,IF(Table1[[#This Row],[Monetary]]&lt;=_xlfn.QUARTILE.INC(N:N,3),3,4)))</f>
        <v>1</v>
      </c>
      <c r="R306" s="42" t="str">
        <f>Table1[[#This Row],[R Score]]&amp;Table1[[#This Row],[F Score]]&amp;Table1[[#This Row],[M Score]]</f>
        <v>311</v>
      </c>
      <c r="S306" s="37">
        <f>Table1[[#This Row],[R Score]]+Table1[[#This Row],[F Score]]+Table1[[#This Row],[M Score]]</f>
        <v>5</v>
      </c>
      <c r="T306" s="37" t="str">
        <f>IF(Table1[[#This Row],[RFM Score]]=12,"Best customer",IF(Table1[[#This Row],[RFM Score]]&gt;=8,"Loyal customer",IF(Table1[[#This Row],[RFM Score]]&gt;=6,"At Risk",IF(Table1[[#This Row],[RFM Score]]&gt;=3,"Lost customer", "Others"))))</f>
        <v>Lost customer</v>
      </c>
    </row>
    <row r="307" spans="2:20" x14ac:dyDescent="0.25">
      <c r="B307" s="1">
        <v>305</v>
      </c>
      <c r="C307" s="2">
        <v>45062</v>
      </c>
      <c r="D307" s="1" t="s">
        <v>318</v>
      </c>
      <c r="E307" s="1" t="s">
        <v>13</v>
      </c>
      <c r="F307" s="1">
        <v>18</v>
      </c>
      <c r="G307" s="1" t="s">
        <v>11</v>
      </c>
      <c r="H307" s="1">
        <v>1</v>
      </c>
      <c r="I307" s="11">
        <v>30</v>
      </c>
      <c r="J307" s="13">
        <v>30</v>
      </c>
      <c r="K307" s="34">
        <f t="shared" si="4"/>
        <v>45292</v>
      </c>
      <c r="L307" s="36">
        <f>Table1[[#This Row],[Latest Date]]-Table1[[#This Row],[Date]]</f>
        <v>230</v>
      </c>
      <c r="M307" s="36">
        <f>COUNT(Table1[[#This Row],[Date]])</f>
        <v>1</v>
      </c>
      <c r="N307" s="36">
        <f>SUM(Table1[[#This Row],[Total Amount]])</f>
        <v>30</v>
      </c>
      <c r="O307" s="36">
        <f>IF(Table1[[#This Row],[Recency]]&lt;=_xlfn.QUARTILE.INC(L:L,1),4, IF(Table1[[#This Row],[Recency]]&lt;=_xlfn.QUARTILE.INC(L:L,2), 3, IF(Table1[[#This Row],[Recency]]&lt;=_xlfn.QUARTILE.INC(L:L,3), 2, 1)))</f>
        <v>2</v>
      </c>
      <c r="P307" s="36">
        <f>IF(Table1[[#This Row],[Frequency]]&lt;=_xlfn.QUARTILE.INC(M:M,1), 1, IF(Table1[[#This Row],[Frequency]]&lt;=_xlfn.QUARTILE.INC(M:M,2), 2, IF(Table1[[#This Row],[Frequency]]&lt;=_xlfn.QUARTILE.INC(M:M,3), 3, 4)))</f>
        <v>1</v>
      </c>
      <c r="Q307" s="36">
        <f>IF(Table1[[#This Row],[Monetary]]&lt;=_xlfn.QUARTILE.INC(N:N,1),1,IF(Table1[[#This Row],[Monetary]]&lt;=_xlfn.QUARTILE.INC(N:N,2),2,IF(Table1[[#This Row],[Monetary]]&lt;=_xlfn.QUARTILE.INC(N:N,3),3,4)))</f>
        <v>1</v>
      </c>
      <c r="R307" s="41" t="str">
        <f>Table1[[#This Row],[R Score]]&amp;Table1[[#This Row],[F Score]]&amp;Table1[[#This Row],[M Score]]</f>
        <v>211</v>
      </c>
      <c r="S307" s="36">
        <f>Table1[[#This Row],[R Score]]+Table1[[#This Row],[F Score]]+Table1[[#This Row],[M Score]]</f>
        <v>4</v>
      </c>
      <c r="T307" s="36" t="str">
        <f>IF(Table1[[#This Row],[RFM Score]]=12,"Best customer",IF(Table1[[#This Row],[RFM Score]]&gt;=8,"Loyal customer",IF(Table1[[#This Row],[RFM Score]]&gt;=6,"At Risk",IF(Table1[[#This Row],[RFM Score]]&gt;=3,"Lost customer", "Others"))))</f>
        <v>Lost customer</v>
      </c>
    </row>
    <row r="308" spans="2:20" x14ac:dyDescent="0.25">
      <c r="B308" s="4">
        <v>306</v>
      </c>
      <c r="C308" s="5">
        <v>45159</v>
      </c>
      <c r="D308" s="4" t="s">
        <v>319</v>
      </c>
      <c r="E308" s="4" t="s">
        <v>10</v>
      </c>
      <c r="F308" s="4">
        <v>54</v>
      </c>
      <c r="G308" s="4" t="s">
        <v>16</v>
      </c>
      <c r="H308" s="4">
        <v>1</v>
      </c>
      <c r="I308" s="12">
        <v>50</v>
      </c>
      <c r="J308" s="14">
        <v>50</v>
      </c>
      <c r="K308" s="35">
        <f t="shared" si="4"/>
        <v>45292</v>
      </c>
      <c r="L308" s="37">
        <f>Table1[[#This Row],[Latest Date]]-Table1[[#This Row],[Date]]</f>
        <v>133</v>
      </c>
      <c r="M308" s="37">
        <f>COUNT(Table1[[#This Row],[Date]])</f>
        <v>1</v>
      </c>
      <c r="N308" s="37">
        <f>SUM(Table1[[#This Row],[Total Amount]])</f>
        <v>50</v>
      </c>
      <c r="O308" s="37">
        <f>IF(Table1[[#This Row],[Recency]]&lt;=_xlfn.QUARTILE.INC(L:L,1),4, IF(Table1[[#This Row],[Recency]]&lt;=_xlfn.QUARTILE.INC(L:L,2), 3, IF(Table1[[#This Row],[Recency]]&lt;=_xlfn.QUARTILE.INC(L:L,3), 2, 1)))</f>
        <v>3</v>
      </c>
      <c r="P308" s="37">
        <f>IF(Table1[[#This Row],[Frequency]]&lt;=_xlfn.QUARTILE.INC(M:M,1), 1, IF(Table1[[#This Row],[Frequency]]&lt;=_xlfn.QUARTILE.INC(M:M,2), 2, IF(Table1[[#This Row],[Frequency]]&lt;=_xlfn.QUARTILE.INC(M:M,3), 3, 4)))</f>
        <v>1</v>
      </c>
      <c r="Q308" s="37">
        <f>IF(Table1[[#This Row],[Monetary]]&lt;=_xlfn.QUARTILE.INC(N:N,1),1,IF(Table1[[#This Row],[Monetary]]&lt;=_xlfn.QUARTILE.INC(N:N,2),2,IF(Table1[[#This Row],[Monetary]]&lt;=_xlfn.QUARTILE.INC(N:N,3),3,4)))</f>
        <v>1</v>
      </c>
      <c r="R308" s="42" t="str">
        <f>Table1[[#This Row],[R Score]]&amp;Table1[[#This Row],[F Score]]&amp;Table1[[#This Row],[M Score]]</f>
        <v>311</v>
      </c>
      <c r="S308" s="37">
        <f>Table1[[#This Row],[R Score]]+Table1[[#This Row],[F Score]]+Table1[[#This Row],[M Score]]</f>
        <v>5</v>
      </c>
      <c r="T308" s="37" t="str">
        <f>IF(Table1[[#This Row],[RFM Score]]=12,"Best customer",IF(Table1[[#This Row],[RFM Score]]&gt;=8,"Loyal customer",IF(Table1[[#This Row],[RFM Score]]&gt;=6,"At Risk",IF(Table1[[#This Row],[RFM Score]]&gt;=3,"Lost customer", "Others"))))</f>
        <v>Lost customer</v>
      </c>
    </row>
    <row r="309" spans="2:20" x14ac:dyDescent="0.25">
      <c r="B309" s="1">
        <v>307</v>
      </c>
      <c r="C309" s="2">
        <v>45073</v>
      </c>
      <c r="D309" s="1" t="s">
        <v>320</v>
      </c>
      <c r="E309" s="1" t="s">
        <v>13</v>
      </c>
      <c r="F309" s="1">
        <v>26</v>
      </c>
      <c r="G309" s="1" t="s">
        <v>16</v>
      </c>
      <c r="H309" s="1">
        <v>2</v>
      </c>
      <c r="I309" s="11">
        <v>25</v>
      </c>
      <c r="J309" s="13">
        <v>50</v>
      </c>
      <c r="K309" s="34">
        <f t="shared" si="4"/>
        <v>45292</v>
      </c>
      <c r="L309" s="36">
        <f>Table1[[#This Row],[Latest Date]]-Table1[[#This Row],[Date]]</f>
        <v>219</v>
      </c>
      <c r="M309" s="36">
        <f>COUNT(Table1[[#This Row],[Date]])</f>
        <v>1</v>
      </c>
      <c r="N309" s="36">
        <f>SUM(Table1[[#This Row],[Total Amount]])</f>
        <v>50</v>
      </c>
      <c r="O309" s="36">
        <f>IF(Table1[[#This Row],[Recency]]&lt;=_xlfn.QUARTILE.INC(L:L,1),4, IF(Table1[[#This Row],[Recency]]&lt;=_xlfn.QUARTILE.INC(L:L,2), 3, IF(Table1[[#This Row],[Recency]]&lt;=_xlfn.QUARTILE.INC(L:L,3), 2, 1)))</f>
        <v>2</v>
      </c>
      <c r="P309" s="36">
        <f>IF(Table1[[#This Row],[Frequency]]&lt;=_xlfn.QUARTILE.INC(M:M,1), 1, IF(Table1[[#This Row],[Frequency]]&lt;=_xlfn.QUARTILE.INC(M:M,2), 2, IF(Table1[[#This Row],[Frequency]]&lt;=_xlfn.QUARTILE.INC(M:M,3), 3, 4)))</f>
        <v>1</v>
      </c>
      <c r="Q309" s="36">
        <f>IF(Table1[[#This Row],[Monetary]]&lt;=_xlfn.QUARTILE.INC(N:N,1),1,IF(Table1[[#This Row],[Monetary]]&lt;=_xlfn.QUARTILE.INC(N:N,2),2,IF(Table1[[#This Row],[Monetary]]&lt;=_xlfn.QUARTILE.INC(N:N,3),3,4)))</f>
        <v>1</v>
      </c>
      <c r="R309" s="41" t="str">
        <f>Table1[[#This Row],[R Score]]&amp;Table1[[#This Row],[F Score]]&amp;Table1[[#This Row],[M Score]]</f>
        <v>211</v>
      </c>
      <c r="S309" s="36">
        <f>Table1[[#This Row],[R Score]]+Table1[[#This Row],[F Score]]+Table1[[#This Row],[M Score]]</f>
        <v>4</v>
      </c>
      <c r="T309" s="36" t="str">
        <f>IF(Table1[[#This Row],[RFM Score]]=12,"Best customer",IF(Table1[[#This Row],[RFM Score]]&gt;=8,"Loyal customer",IF(Table1[[#This Row],[RFM Score]]&gt;=6,"At Risk",IF(Table1[[#This Row],[RFM Score]]&gt;=3,"Lost customer", "Others"))))</f>
        <v>Lost customer</v>
      </c>
    </row>
    <row r="310" spans="2:20" x14ac:dyDescent="0.25">
      <c r="B310" s="4">
        <v>308</v>
      </c>
      <c r="C310" s="5">
        <v>45143</v>
      </c>
      <c r="D310" s="4" t="s">
        <v>321</v>
      </c>
      <c r="E310" s="4" t="s">
        <v>13</v>
      </c>
      <c r="F310" s="4">
        <v>34</v>
      </c>
      <c r="G310" s="4" t="s">
        <v>11</v>
      </c>
      <c r="H310" s="4">
        <v>4</v>
      </c>
      <c r="I310" s="12">
        <v>300</v>
      </c>
      <c r="J310" s="14">
        <v>1200</v>
      </c>
      <c r="K310" s="35">
        <f t="shared" si="4"/>
        <v>45292</v>
      </c>
      <c r="L310" s="37">
        <f>Table1[[#This Row],[Latest Date]]-Table1[[#This Row],[Date]]</f>
        <v>149</v>
      </c>
      <c r="M310" s="37">
        <f>COUNT(Table1[[#This Row],[Date]])</f>
        <v>1</v>
      </c>
      <c r="N310" s="37">
        <f>SUM(Table1[[#This Row],[Total Amount]])</f>
        <v>1200</v>
      </c>
      <c r="O310" s="37">
        <f>IF(Table1[[#This Row],[Recency]]&lt;=_xlfn.QUARTILE.INC(L:L,1),4, IF(Table1[[#This Row],[Recency]]&lt;=_xlfn.QUARTILE.INC(L:L,2), 3, IF(Table1[[#This Row],[Recency]]&lt;=_xlfn.QUARTILE.INC(L:L,3), 2, 1)))</f>
        <v>3</v>
      </c>
      <c r="P310" s="37">
        <f>IF(Table1[[#This Row],[Frequency]]&lt;=_xlfn.QUARTILE.INC(M:M,1), 1, IF(Table1[[#This Row],[Frequency]]&lt;=_xlfn.QUARTILE.INC(M:M,2), 2, IF(Table1[[#This Row],[Frequency]]&lt;=_xlfn.QUARTILE.INC(M:M,3), 3, 4)))</f>
        <v>1</v>
      </c>
      <c r="Q310" s="37">
        <f>IF(Table1[[#This Row],[Monetary]]&lt;=_xlfn.QUARTILE.INC(N:N,1),1,IF(Table1[[#This Row],[Monetary]]&lt;=_xlfn.QUARTILE.INC(N:N,2),2,IF(Table1[[#This Row],[Monetary]]&lt;=_xlfn.QUARTILE.INC(N:N,3),3,4)))</f>
        <v>4</v>
      </c>
      <c r="R310" s="42" t="str">
        <f>Table1[[#This Row],[R Score]]&amp;Table1[[#This Row],[F Score]]&amp;Table1[[#This Row],[M Score]]</f>
        <v>314</v>
      </c>
      <c r="S310" s="37">
        <f>Table1[[#This Row],[R Score]]+Table1[[#This Row],[F Score]]+Table1[[#This Row],[M Score]]</f>
        <v>8</v>
      </c>
      <c r="T310" s="37" t="str">
        <f>IF(Table1[[#This Row],[RFM Score]]=12,"Best customer",IF(Table1[[#This Row],[RFM Score]]&gt;=8,"Loyal customer",IF(Table1[[#This Row],[RFM Score]]&gt;=6,"At Risk",IF(Table1[[#This Row],[RFM Score]]&gt;=3,"Lost customer", "Others"))))</f>
        <v>Loyal customer</v>
      </c>
    </row>
    <row r="311" spans="2:20" x14ac:dyDescent="0.25">
      <c r="B311" s="1">
        <v>309</v>
      </c>
      <c r="C311" s="2">
        <v>45283</v>
      </c>
      <c r="D311" s="1" t="s">
        <v>322</v>
      </c>
      <c r="E311" s="1" t="s">
        <v>13</v>
      </c>
      <c r="F311" s="1">
        <v>26</v>
      </c>
      <c r="G311" s="1" t="s">
        <v>11</v>
      </c>
      <c r="H311" s="1">
        <v>1</v>
      </c>
      <c r="I311" s="11">
        <v>25</v>
      </c>
      <c r="J311" s="13">
        <v>25</v>
      </c>
      <c r="K311" s="34">
        <f t="shared" si="4"/>
        <v>45292</v>
      </c>
      <c r="L311" s="36">
        <f>Table1[[#This Row],[Latest Date]]-Table1[[#This Row],[Date]]</f>
        <v>9</v>
      </c>
      <c r="M311" s="36">
        <f>COUNT(Table1[[#This Row],[Date]])</f>
        <v>1</v>
      </c>
      <c r="N311" s="36">
        <f>SUM(Table1[[#This Row],[Total Amount]])</f>
        <v>25</v>
      </c>
      <c r="O311" s="36">
        <f>IF(Table1[[#This Row],[Recency]]&lt;=_xlfn.QUARTILE.INC(L:L,1),4, IF(Table1[[#This Row],[Recency]]&lt;=_xlfn.QUARTILE.INC(L:L,2), 3, IF(Table1[[#This Row],[Recency]]&lt;=_xlfn.QUARTILE.INC(L:L,3), 2, 1)))</f>
        <v>4</v>
      </c>
      <c r="P311" s="36">
        <f>IF(Table1[[#This Row],[Frequency]]&lt;=_xlfn.QUARTILE.INC(M:M,1), 1, IF(Table1[[#This Row],[Frequency]]&lt;=_xlfn.QUARTILE.INC(M:M,2), 2, IF(Table1[[#This Row],[Frequency]]&lt;=_xlfn.QUARTILE.INC(M:M,3), 3, 4)))</f>
        <v>1</v>
      </c>
      <c r="Q311" s="36">
        <f>IF(Table1[[#This Row],[Monetary]]&lt;=_xlfn.QUARTILE.INC(N:N,1),1,IF(Table1[[#This Row],[Monetary]]&lt;=_xlfn.QUARTILE.INC(N:N,2),2,IF(Table1[[#This Row],[Monetary]]&lt;=_xlfn.QUARTILE.INC(N:N,3),3,4)))</f>
        <v>1</v>
      </c>
      <c r="R311" s="41" t="str">
        <f>Table1[[#This Row],[R Score]]&amp;Table1[[#This Row],[F Score]]&amp;Table1[[#This Row],[M Score]]</f>
        <v>411</v>
      </c>
      <c r="S311" s="36">
        <f>Table1[[#This Row],[R Score]]+Table1[[#This Row],[F Score]]+Table1[[#This Row],[M Score]]</f>
        <v>6</v>
      </c>
      <c r="T311" s="36" t="str">
        <f>IF(Table1[[#This Row],[RFM Score]]=12,"Best customer",IF(Table1[[#This Row],[RFM Score]]&gt;=8,"Loyal customer",IF(Table1[[#This Row],[RFM Score]]&gt;=6,"At Risk",IF(Table1[[#This Row],[RFM Score]]&gt;=3,"Lost customer", "Others"))))</f>
        <v>At Risk</v>
      </c>
    </row>
    <row r="312" spans="2:20" x14ac:dyDescent="0.25">
      <c r="B312" s="4">
        <v>310</v>
      </c>
      <c r="C312" s="5">
        <v>45211</v>
      </c>
      <c r="D312" s="4" t="s">
        <v>323</v>
      </c>
      <c r="E312" s="4" t="s">
        <v>13</v>
      </c>
      <c r="F312" s="4">
        <v>28</v>
      </c>
      <c r="G312" s="4" t="s">
        <v>11</v>
      </c>
      <c r="H312" s="4">
        <v>1</v>
      </c>
      <c r="I312" s="12">
        <v>25</v>
      </c>
      <c r="J312" s="14">
        <v>25</v>
      </c>
      <c r="K312" s="35">
        <f t="shared" si="4"/>
        <v>45292</v>
      </c>
      <c r="L312" s="37">
        <f>Table1[[#This Row],[Latest Date]]-Table1[[#This Row],[Date]]</f>
        <v>81</v>
      </c>
      <c r="M312" s="37">
        <f>COUNT(Table1[[#This Row],[Date]])</f>
        <v>1</v>
      </c>
      <c r="N312" s="37">
        <f>SUM(Table1[[#This Row],[Total Amount]])</f>
        <v>25</v>
      </c>
      <c r="O312" s="37">
        <f>IF(Table1[[#This Row],[Recency]]&lt;=_xlfn.QUARTILE.INC(L:L,1),4, IF(Table1[[#This Row],[Recency]]&lt;=_xlfn.QUARTILE.INC(L:L,2), 3, IF(Table1[[#This Row],[Recency]]&lt;=_xlfn.QUARTILE.INC(L:L,3), 2, 1)))</f>
        <v>4</v>
      </c>
      <c r="P312" s="37">
        <f>IF(Table1[[#This Row],[Frequency]]&lt;=_xlfn.QUARTILE.INC(M:M,1), 1, IF(Table1[[#This Row],[Frequency]]&lt;=_xlfn.QUARTILE.INC(M:M,2), 2, IF(Table1[[#This Row],[Frequency]]&lt;=_xlfn.QUARTILE.INC(M:M,3), 3, 4)))</f>
        <v>1</v>
      </c>
      <c r="Q312" s="37">
        <f>IF(Table1[[#This Row],[Monetary]]&lt;=_xlfn.QUARTILE.INC(N:N,1),1,IF(Table1[[#This Row],[Monetary]]&lt;=_xlfn.QUARTILE.INC(N:N,2),2,IF(Table1[[#This Row],[Monetary]]&lt;=_xlfn.QUARTILE.INC(N:N,3),3,4)))</f>
        <v>1</v>
      </c>
      <c r="R312" s="42" t="str">
        <f>Table1[[#This Row],[R Score]]&amp;Table1[[#This Row],[F Score]]&amp;Table1[[#This Row],[M Score]]</f>
        <v>411</v>
      </c>
      <c r="S312" s="37">
        <f>Table1[[#This Row],[R Score]]+Table1[[#This Row],[F Score]]+Table1[[#This Row],[M Score]]</f>
        <v>6</v>
      </c>
      <c r="T312" s="37" t="str">
        <f>IF(Table1[[#This Row],[RFM Score]]=12,"Best customer",IF(Table1[[#This Row],[RFM Score]]&gt;=8,"Loyal customer",IF(Table1[[#This Row],[RFM Score]]&gt;=6,"At Risk",IF(Table1[[#This Row],[RFM Score]]&gt;=3,"Lost customer", "Others"))))</f>
        <v>At Risk</v>
      </c>
    </row>
    <row r="313" spans="2:20" x14ac:dyDescent="0.25">
      <c r="B313" s="1">
        <v>311</v>
      </c>
      <c r="C313" s="2">
        <v>45265</v>
      </c>
      <c r="D313" s="1" t="s">
        <v>324</v>
      </c>
      <c r="E313" s="1" t="s">
        <v>13</v>
      </c>
      <c r="F313" s="1">
        <v>32</v>
      </c>
      <c r="G313" s="1" t="s">
        <v>11</v>
      </c>
      <c r="H313" s="1">
        <v>4</v>
      </c>
      <c r="I313" s="11">
        <v>25</v>
      </c>
      <c r="J313" s="13">
        <v>100</v>
      </c>
      <c r="K313" s="34">
        <f t="shared" si="4"/>
        <v>45292</v>
      </c>
      <c r="L313" s="36">
        <f>Table1[[#This Row],[Latest Date]]-Table1[[#This Row],[Date]]</f>
        <v>27</v>
      </c>
      <c r="M313" s="36">
        <f>COUNT(Table1[[#This Row],[Date]])</f>
        <v>1</v>
      </c>
      <c r="N313" s="36">
        <f>SUM(Table1[[#This Row],[Total Amount]])</f>
        <v>100</v>
      </c>
      <c r="O313" s="36">
        <f>IF(Table1[[#This Row],[Recency]]&lt;=_xlfn.QUARTILE.INC(L:L,1),4, IF(Table1[[#This Row],[Recency]]&lt;=_xlfn.QUARTILE.INC(L:L,2), 3, IF(Table1[[#This Row],[Recency]]&lt;=_xlfn.QUARTILE.INC(L:L,3), 2, 1)))</f>
        <v>4</v>
      </c>
      <c r="P313" s="36">
        <f>IF(Table1[[#This Row],[Frequency]]&lt;=_xlfn.QUARTILE.INC(M:M,1), 1, IF(Table1[[#This Row],[Frequency]]&lt;=_xlfn.QUARTILE.INC(M:M,2), 2, IF(Table1[[#This Row],[Frequency]]&lt;=_xlfn.QUARTILE.INC(M:M,3), 3, 4)))</f>
        <v>1</v>
      </c>
      <c r="Q313" s="36">
        <f>IF(Table1[[#This Row],[Monetary]]&lt;=_xlfn.QUARTILE.INC(N:N,1),1,IF(Table1[[#This Row],[Monetary]]&lt;=_xlfn.QUARTILE.INC(N:N,2),2,IF(Table1[[#This Row],[Monetary]]&lt;=_xlfn.QUARTILE.INC(N:N,3),3,4)))</f>
        <v>2</v>
      </c>
      <c r="R313" s="41" t="str">
        <f>Table1[[#This Row],[R Score]]&amp;Table1[[#This Row],[F Score]]&amp;Table1[[#This Row],[M Score]]</f>
        <v>412</v>
      </c>
      <c r="S313" s="36">
        <f>Table1[[#This Row],[R Score]]+Table1[[#This Row],[F Score]]+Table1[[#This Row],[M Score]]</f>
        <v>7</v>
      </c>
      <c r="T313" s="36" t="str">
        <f>IF(Table1[[#This Row],[RFM Score]]=12,"Best customer",IF(Table1[[#This Row],[RFM Score]]&gt;=8,"Loyal customer",IF(Table1[[#This Row],[RFM Score]]&gt;=6,"At Risk",IF(Table1[[#This Row],[RFM Score]]&gt;=3,"Lost customer", "Others"))))</f>
        <v>At Risk</v>
      </c>
    </row>
    <row r="314" spans="2:20" x14ac:dyDescent="0.25">
      <c r="B314" s="4">
        <v>312</v>
      </c>
      <c r="C314" s="5">
        <v>45176</v>
      </c>
      <c r="D314" s="4" t="s">
        <v>325</v>
      </c>
      <c r="E314" s="4" t="s">
        <v>10</v>
      </c>
      <c r="F314" s="4">
        <v>41</v>
      </c>
      <c r="G314" s="4" t="s">
        <v>14</v>
      </c>
      <c r="H314" s="4">
        <v>4</v>
      </c>
      <c r="I314" s="12">
        <v>30</v>
      </c>
      <c r="J314" s="14">
        <v>120</v>
      </c>
      <c r="K314" s="35">
        <f t="shared" si="4"/>
        <v>45292</v>
      </c>
      <c r="L314" s="37">
        <f>Table1[[#This Row],[Latest Date]]-Table1[[#This Row],[Date]]</f>
        <v>116</v>
      </c>
      <c r="M314" s="37">
        <f>COUNT(Table1[[#This Row],[Date]])</f>
        <v>1</v>
      </c>
      <c r="N314" s="37">
        <f>SUM(Table1[[#This Row],[Total Amount]])</f>
        <v>120</v>
      </c>
      <c r="O314" s="37">
        <f>IF(Table1[[#This Row],[Recency]]&lt;=_xlfn.QUARTILE.INC(L:L,1),4, IF(Table1[[#This Row],[Recency]]&lt;=_xlfn.QUARTILE.INC(L:L,2), 3, IF(Table1[[#This Row],[Recency]]&lt;=_xlfn.QUARTILE.INC(L:L,3), 2, 1)))</f>
        <v>3</v>
      </c>
      <c r="P314" s="37">
        <f>IF(Table1[[#This Row],[Frequency]]&lt;=_xlfn.QUARTILE.INC(M:M,1), 1, IF(Table1[[#This Row],[Frequency]]&lt;=_xlfn.QUARTILE.INC(M:M,2), 2, IF(Table1[[#This Row],[Frequency]]&lt;=_xlfn.QUARTILE.INC(M:M,3), 3, 4)))</f>
        <v>1</v>
      </c>
      <c r="Q314" s="37">
        <f>IF(Table1[[#This Row],[Monetary]]&lt;=_xlfn.QUARTILE.INC(N:N,1),1,IF(Table1[[#This Row],[Monetary]]&lt;=_xlfn.QUARTILE.INC(N:N,2),2,IF(Table1[[#This Row],[Monetary]]&lt;=_xlfn.QUARTILE.INC(N:N,3),3,4)))</f>
        <v>2</v>
      </c>
      <c r="R314" s="42" t="str">
        <f>Table1[[#This Row],[R Score]]&amp;Table1[[#This Row],[F Score]]&amp;Table1[[#This Row],[M Score]]</f>
        <v>312</v>
      </c>
      <c r="S314" s="37">
        <f>Table1[[#This Row],[R Score]]+Table1[[#This Row],[F Score]]+Table1[[#This Row],[M Score]]</f>
        <v>6</v>
      </c>
      <c r="T314" s="37" t="str">
        <f>IF(Table1[[#This Row],[RFM Score]]=12,"Best customer",IF(Table1[[#This Row],[RFM Score]]&gt;=8,"Loyal customer",IF(Table1[[#This Row],[RFM Score]]&gt;=6,"At Risk",IF(Table1[[#This Row],[RFM Score]]&gt;=3,"Lost customer", "Others"))))</f>
        <v>At Risk</v>
      </c>
    </row>
    <row r="315" spans="2:20" x14ac:dyDescent="0.25">
      <c r="B315" s="1">
        <v>313</v>
      </c>
      <c r="C315" s="2">
        <v>45006</v>
      </c>
      <c r="D315" s="1" t="s">
        <v>326</v>
      </c>
      <c r="E315" s="1" t="s">
        <v>13</v>
      </c>
      <c r="F315" s="1">
        <v>55</v>
      </c>
      <c r="G315" s="1" t="s">
        <v>11</v>
      </c>
      <c r="H315" s="1">
        <v>3</v>
      </c>
      <c r="I315" s="11">
        <v>500</v>
      </c>
      <c r="J315" s="13">
        <v>1500</v>
      </c>
      <c r="K315" s="34">
        <f t="shared" si="4"/>
        <v>45292</v>
      </c>
      <c r="L315" s="36">
        <f>Table1[[#This Row],[Latest Date]]-Table1[[#This Row],[Date]]</f>
        <v>286</v>
      </c>
      <c r="M315" s="36">
        <f>COUNT(Table1[[#This Row],[Date]])</f>
        <v>1</v>
      </c>
      <c r="N315" s="36">
        <f>SUM(Table1[[#This Row],[Total Amount]])</f>
        <v>1500</v>
      </c>
      <c r="O315" s="36">
        <f>IF(Table1[[#This Row],[Recency]]&lt;=_xlfn.QUARTILE.INC(L:L,1),4, IF(Table1[[#This Row],[Recency]]&lt;=_xlfn.QUARTILE.INC(L:L,2), 3, IF(Table1[[#This Row],[Recency]]&lt;=_xlfn.QUARTILE.INC(L:L,3), 2, 1)))</f>
        <v>1</v>
      </c>
      <c r="P315" s="36">
        <f>IF(Table1[[#This Row],[Frequency]]&lt;=_xlfn.QUARTILE.INC(M:M,1), 1, IF(Table1[[#This Row],[Frequency]]&lt;=_xlfn.QUARTILE.INC(M:M,2), 2, IF(Table1[[#This Row],[Frequency]]&lt;=_xlfn.QUARTILE.INC(M:M,3), 3, 4)))</f>
        <v>1</v>
      </c>
      <c r="Q315" s="36">
        <f>IF(Table1[[#This Row],[Monetary]]&lt;=_xlfn.QUARTILE.INC(N:N,1),1,IF(Table1[[#This Row],[Monetary]]&lt;=_xlfn.QUARTILE.INC(N:N,2),2,IF(Table1[[#This Row],[Monetary]]&lt;=_xlfn.QUARTILE.INC(N:N,3),3,4)))</f>
        <v>4</v>
      </c>
      <c r="R315" s="41" t="str">
        <f>Table1[[#This Row],[R Score]]&amp;Table1[[#This Row],[F Score]]&amp;Table1[[#This Row],[M Score]]</f>
        <v>114</v>
      </c>
      <c r="S315" s="36">
        <f>Table1[[#This Row],[R Score]]+Table1[[#This Row],[F Score]]+Table1[[#This Row],[M Score]]</f>
        <v>6</v>
      </c>
      <c r="T315" s="36" t="str">
        <f>IF(Table1[[#This Row],[RFM Score]]=12,"Best customer",IF(Table1[[#This Row],[RFM Score]]&gt;=8,"Loyal customer",IF(Table1[[#This Row],[RFM Score]]&gt;=6,"At Risk",IF(Table1[[#This Row],[RFM Score]]&gt;=3,"Lost customer", "Others"))))</f>
        <v>At Risk</v>
      </c>
    </row>
    <row r="316" spans="2:20" x14ac:dyDescent="0.25">
      <c r="B316" s="4">
        <v>314</v>
      </c>
      <c r="C316" s="5">
        <v>45024</v>
      </c>
      <c r="D316" s="4" t="s">
        <v>327</v>
      </c>
      <c r="E316" s="4" t="s">
        <v>10</v>
      </c>
      <c r="F316" s="4">
        <v>52</v>
      </c>
      <c r="G316" s="4" t="s">
        <v>14</v>
      </c>
      <c r="H316" s="4">
        <v>4</v>
      </c>
      <c r="I316" s="12">
        <v>30</v>
      </c>
      <c r="J316" s="14">
        <v>120</v>
      </c>
      <c r="K316" s="35">
        <f t="shared" si="4"/>
        <v>45292</v>
      </c>
      <c r="L316" s="37">
        <f>Table1[[#This Row],[Latest Date]]-Table1[[#This Row],[Date]]</f>
        <v>268</v>
      </c>
      <c r="M316" s="37">
        <f>COUNT(Table1[[#This Row],[Date]])</f>
        <v>1</v>
      </c>
      <c r="N316" s="37">
        <f>SUM(Table1[[#This Row],[Total Amount]])</f>
        <v>120</v>
      </c>
      <c r="O316" s="37">
        <f>IF(Table1[[#This Row],[Recency]]&lt;=_xlfn.QUARTILE.INC(L:L,1),4, IF(Table1[[#This Row],[Recency]]&lt;=_xlfn.QUARTILE.INC(L:L,2), 3, IF(Table1[[#This Row],[Recency]]&lt;=_xlfn.QUARTILE.INC(L:L,3), 2, 1)))</f>
        <v>2</v>
      </c>
      <c r="P316" s="37">
        <f>IF(Table1[[#This Row],[Frequency]]&lt;=_xlfn.QUARTILE.INC(M:M,1), 1, IF(Table1[[#This Row],[Frequency]]&lt;=_xlfn.QUARTILE.INC(M:M,2), 2, IF(Table1[[#This Row],[Frequency]]&lt;=_xlfn.QUARTILE.INC(M:M,3), 3, 4)))</f>
        <v>1</v>
      </c>
      <c r="Q316" s="37">
        <f>IF(Table1[[#This Row],[Monetary]]&lt;=_xlfn.QUARTILE.INC(N:N,1),1,IF(Table1[[#This Row],[Monetary]]&lt;=_xlfn.QUARTILE.INC(N:N,2),2,IF(Table1[[#This Row],[Monetary]]&lt;=_xlfn.QUARTILE.INC(N:N,3),3,4)))</f>
        <v>2</v>
      </c>
      <c r="R316" s="42" t="str">
        <f>Table1[[#This Row],[R Score]]&amp;Table1[[#This Row],[F Score]]&amp;Table1[[#This Row],[M Score]]</f>
        <v>212</v>
      </c>
      <c r="S316" s="37">
        <f>Table1[[#This Row],[R Score]]+Table1[[#This Row],[F Score]]+Table1[[#This Row],[M Score]]</f>
        <v>5</v>
      </c>
      <c r="T316" s="37" t="str">
        <f>IF(Table1[[#This Row],[RFM Score]]=12,"Best customer",IF(Table1[[#This Row],[RFM Score]]&gt;=8,"Loyal customer",IF(Table1[[#This Row],[RFM Score]]&gt;=6,"At Risk",IF(Table1[[#This Row],[RFM Score]]&gt;=3,"Lost customer", "Others"))))</f>
        <v>Lost customer</v>
      </c>
    </row>
    <row r="317" spans="2:20" x14ac:dyDescent="0.25">
      <c r="B317" s="1">
        <v>315</v>
      </c>
      <c r="C317" s="2">
        <v>45078</v>
      </c>
      <c r="D317" s="1" t="s">
        <v>328</v>
      </c>
      <c r="E317" s="1" t="s">
        <v>10</v>
      </c>
      <c r="F317" s="1">
        <v>47</v>
      </c>
      <c r="G317" s="1" t="s">
        <v>14</v>
      </c>
      <c r="H317" s="1">
        <v>2</v>
      </c>
      <c r="I317" s="11">
        <v>30</v>
      </c>
      <c r="J317" s="13">
        <v>60</v>
      </c>
      <c r="K317" s="34">
        <f t="shared" si="4"/>
        <v>45292</v>
      </c>
      <c r="L317" s="36">
        <f>Table1[[#This Row],[Latest Date]]-Table1[[#This Row],[Date]]</f>
        <v>214</v>
      </c>
      <c r="M317" s="36">
        <f>COUNT(Table1[[#This Row],[Date]])</f>
        <v>1</v>
      </c>
      <c r="N317" s="36">
        <f>SUM(Table1[[#This Row],[Total Amount]])</f>
        <v>60</v>
      </c>
      <c r="O317" s="36">
        <f>IF(Table1[[#This Row],[Recency]]&lt;=_xlfn.QUARTILE.INC(L:L,1),4, IF(Table1[[#This Row],[Recency]]&lt;=_xlfn.QUARTILE.INC(L:L,2), 3, IF(Table1[[#This Row],[Recency]]&lt;=_xlfn.QUARTILE.INC(L:L,3), 2, 1)))</f>
        <v>2</v>
      </c>
      <c r="P317" s="36">
        <f>IF(Table1[[#This Row],[Frequency]]&lt;=_xlfn.QUARTILE.INC(M:M,1), 1, IF(Table1[[#This Row],[Frequency]]&lt;=_xlfn.QUARTILE.INC(M:M,2), 2, IF(Table1[[#This Row],[Frequency]]&lt;=_xlfn.QUARTILE.INC(M:M,3), 3, 4)))</f>
        <v>1</v>
      </c>
      <c r="Q317" s="36">
        <f>IF(Table1[[#This Row],[Monetary]]&lt;=_xlfn.QUARTILE.INC(N:N,1),1,IF(Table1[[#This Row],[Monetary]]&lt;=_xlfn.QUARTILE.INC(N:N,2),2,IF(Table1[[#This Row],[Monetary]]&lt;=_xlfn.QUARTILE.INC(N:N,3),3,4)))</f>
        <v>1</v>
      </c>
      <c r="R317" s="41" t="str">
        <f>Table1[[#This Row],[R Score]]&amp;Table1[[#This Row],[F Score]]&amp;Table1[[#This Row],[M Score]]</f>
        <v>211</v>
      </c>
      <c r="S317" s="36">
        <f>Table1[[#This Row],[R Score]]+Table1[[#This Row],[F Score]]+Table1[[#This Row],[M Score]]</f>
        <v>4</v>
      </c>
      <c r="T317" s="36" t="str">
        <f>IF(Table1[[#This Row],[RFM Score]]=12,"Best customer",IF(Table1[[#This Row],[RFM Score]]&gt;=8,"Loyal customer",IF(Table1[[#This Row],[RFM Score]]&gt;=6,"At Risk",IF(Table1[[#This Row],[RFM Score]]&gt;=3,"Lost customer", "Others"))))</f>
        <v>Lost customer</v>
      </c>
    </row>
    <row r="318" spans="2:20" x14ac:dyDescent="0.25">
      <c r="B318" s="4">
        <v>316</v>
      </c>
      <c r="C318" s="5">
        <v>45038</v>
      </c>
      <c r="D318" s="4" t="s">
        <v>329</v>
      </c>
      <c r="E318" s="4" t="s">
        <v>13</v>
      </c>
      <c r="F318" s="4">
        <v>48</v>
      </c>
      <c r="G318" s="4" t="s">
        <v>14</v>
      </c>
      <c r="H318" s="4">
        <v>2</v>
      </c>
      <c r="I318" s="12">
        <v>25</v>
      </c>
      <c r="J318" s="14">
        <v>50</v>
      </c>
      <c r="K318" s="35">
        <f t="shared" si="4"/>
        <v>45292</v>
      </c>
      <c r="L318" s="37">
        <f>Table1[[#This Row],[Latest Date]]-Table1[[#This Row],[Date]]</f>
        <v>254</v>
      </c>
      <c r="M318" s="37">
        <f>COUNT(Table1[[#This Row],[Date]])</f>
        <v>1</v>
      </c>
      <c r="N318" s="37">
        <f>SUM(Table1[[#This Row],[Total Amount]])</f>
        <v>50</v>
      </c>
      <c r="O318" s="37">
        <f>IF(Table1[[#This Row],[Recency]]&lt;=_xlfn.QUARTILE.INC(L:L,1),4, IF(Table1[[#This Row],[Recency]]&lt;=_xlfn.QUARTILE.INC(L:L,2), 3, IF(Table1[[#This Row],[Recency]]&lt;=_xlfn.QUARTILE.INC(L:L,3), 2, 1)))</f>
        <v>2</v>
      </c>
      <c r="P318" s="37">
        <f>IF(Table1[[#This Row],[Frequency]]&lt;=_xlfn.QUARTILE.INC(M:M,1), 1, IF(Table1[[#This Row],[Frequency]]&lt;=_xlfn.QUARTILE.INC(M:M,2), 2, IF(Table1[[#This Row],[Frequency]]&lt;=_xlfn.QUARTILE.INC(M:M,3), 3, 4)))</f>
        <v>1</v>
      </c>
      <c r="Q318" s="37">
        <f>IF(Table1[[#This Row],[Monetary]]&lt;=_xlfn.QUARTILE.INC(N:N,1),1,IF(Table1[[#This Row],[Monetary]]&lt;=_xlfn.QUARTILE.INC(N:N,2),2,IF(Table1[[#This Row],[Monetary]]&lt;=_xlfn.QUARTILE.INC(N:N,3),3,4)))</f>
        <v>1</v>
      </c>
      <c r="R318" s="42" t="str">
        <f>Table1[[#This Row],[R Score]]&amp;Table1[[#This Row],[F Score]]&amp;Table1[[#This Row],[M Score]]</f>
        <v>211</v>
      </c>
      <c r="S318" s="37">
        <f>Table1[[#This Row],[R Score]]+Table1[[#This Row],[F Score]]+Table1[[#This Row],[M Score]]</f>
        <v>4</v>
      </c>
      <c r="T318" s="37" t="str">
        <f>IF(Table1[[#This Row],[RFM Score]]=12,"Best customer",IF(Table1[[#This Row],[RFM Score]]&gt;=8,"Loyal customer",IF(Table1[[#This Row],[RFM Score]]&gt;=6,"At Risk",IF(Table1[[#This Row],[RFM Score]]&gt;=3,"Lost customer", "Others"))))</f>
        <v>Lost customer</v>
      </c>
    </row>
    <row r="319" spans="2:20" x14ac:dyDescent="0.25">
      <c r="B319" s="1">
        <v>317</v>
      </c>
      <c r="C319" s="2">
        <v>44956</v>
      </c>
      <c r="D319" s="1" t="s">
        <v>330</v>
      </c>
      <c r="E319" s="1" t="s">
        <v>10</v>
      </c>
      <c r="F319" s="1">
        <v>22</v>
      </c>
      <c r="G319" s="1" t="s">
        <v>16</v>
      </c>
      <c r="H319" s="1">
        <v>3</v>
      </c>
      <c r="I319" s="11">
        <v>30</v>
      </c>
      <c r="J319" s="13">
        <v>90</v>
      </c>
      <c r="K319" s="34">
        <f t="shared" si="4"/>
        <v>45292</v>
      </c>
      <c r="L319" s="36">
        <f>Table1[[#This Row],[Latest Date]]-Table1[[#This Row],[Date]]</f>
        <v>336</v>
      </c>
      <c r="M319" s="36">
        <f>COUNT(Table1[[#This Row],[Date]])</f>
        <v>1</v>
      </c>
      <c r="N319" s="36">
        <f>SUM(Table1[[#This Row],[Total Amount]])</f>
        <v>90</v>
      </c>
      <c r="O319" s="36">
        <f>IF(Table1[[#This Row],[Recency]]&lt;=_xlfn.QUARTILE.INC(L:L,1),4, IF(Table1[[#This Row],[Recency]]&lt;=_xlfn.QUARTILE.INC(L:L,2), 3, IF(Table1[[#This Row],[Recency]]&lt;=_xlfn.QUARTILE.INC(L:L,3), 2, 1)))</f>
        <v>1</v>
      </c>
      <c r="P319" s="36">
        <f>IF(Table1[[#This Row],[Frequency]]&lt;=_xlfn.QUARTILE.INC(M:M,1), 1, IF(Table1[[#This Row],[Frequency]]&lt;=_xlfn.QUARTILE.INC(M:M,2), 2, IF(Table1[[#This Row],[Frequency]]&lt;=_xlfn.QUARTILE.INC(M:M,3), 3, 4)))</f>
        <v>1</v>
      </c>
      <c r="Q319" s="36">
        <f>IF(Table1[[#This Row],[Monetary]]&lt;=_xlfn.QUARTILE.INC(N:N,1),1,IF(Table1[[#This Row],[Monetary]]&lt;=_xlfn.QUARTILE.INC(N:N,2),2,IF(Table1[[#This Row],[Monetary]]&lt;=_xlfn.QUARTILE.INC(N:N,3),3,4)))</f>
        <v>2</v>
      </c>
      <c r="R319" s="41" t="str">
        <f>Table1[[#This Row],[R Score]]&amp;Table1[[#This Row],[F Score]]&amp;Table1[[#This Row],[M Score]]</f>
        <v>112</v>
      </c>
      <c r="S319" s="36">
        <f>Table1[[#This Row],[R Score]]+Table1[[#This Row],[F Score]]+Table1[[#This Row],[M Score]]</f>
        <v>4</v>
      </c>
      <c r="T319" s="36" t="str">
        <f>IF(Table1[[#This Row],[RFM Score]]=12,"Best customer",IF(Table1[[#This Row],[RFM Score]]&gt;=8,"Loyal customer",IF(Table1[[#This Row],[RFM Score]]&gt;=6,"At Risk",IF(Table1[[#This Row],[RFM Score]]&gt;=3,"Lost customer", "Others"))))</f>
        <v>Lost customer</v>
      </c>
    </row>
    <row r="320" spans="2:20" x14ac:dyDescent="0.25">
      <c r="B320" s="4">
        <v>318</v>
      </c>
      <c r="C320" s="5">
        <v>45223</v>
      </c>
      <c r="D320" s="4" t="s">
        <v>331</v>
      </c>
      <c r="E320" s="4" t="s">
        <v>10</v>
      </c>
      <c r="F320" s="4">
        <v>61</v>
      </c>
      <c r="G320" s="4" t="s">
        <v>14</v>
      </c>
      <c r="H320" s="4">
        <v>1</v>
      </c>
      <c r="I320" s="12">
        <v>25</v>
      </c>
      <c r="J320" s="14">
        <v>25</v>
      </c>
      <c r="K320" s="35">
        <f t="shared" si="4"/>
        <v>45292</v>
      </c>
      <c r="L320" s="37">
        <f>Table1[[#This Row],[Latest Date]]-Table1[[#This Row],[Date]]</f>
        <v>69</v>
      </c>
      <c r="M320" s="37">
        <f>COUNT(Table1[[#This Row],[Date]])</f>
        <v>1</v>
      </c>
      <c r="N320" s="37">
        <f>SUM(Table1[[#This Row],[Total Amount]])</f>
        <v>25</v>
      </c>
      <c r="O320" s="37">
        <f>IF(Table1[[#This Row],[Recency]]&lt;=_xlfn.QUARTILE.INC(L:L,1),4, IF(Table1[[#This Row],[Recency]]&lt;=_xlfn.QUARTILE.INC(L:L,2), 3, IF(Table1[[#This Row],[Recency]]&lt;=_xlfn.QUARTILE.INC(L:L,3), 2, 1)))</f>
        <v>4</v>
      </c>
      <c r="P320" s="37">
        <f>IF(Table1[[#This Row],[Frequency]]&lt;=_xlfn.QUARTILE.INC(M:M,1), 1, IF(Table1[[#This Row],[Frequency]]&lt;=_xlfn.QUARTILE.INC(M:M,2), 2, IF(Table1[[#This Row],[Frequency]]&lt;=_xlfn.QUARTILE.INC(M:M,3), 3, 4)))</f>
        <v>1</v>
      </c>
      <c r="Q320" s="37">
        <f>IF(Table1[[#This Row],[Monetary]]&lt;=_xlfn.QUARTILE.INC(N:N,1),1,IF(Table1[[#This Row],[Monetary]]&lt;=_xlfn.QUARTILE.INC(N:N,2),2,IF(Table1[[#This Row],[Monetary]]&lt;=_xlfn.QUARTILE.INC(N:N,3),3,4)))</f>
        <v>1</v>
      </c>
      <c r="R320" s="42" t="str">
        <f>Table1[[#This Row],[R Score]]&amp;Table1[[#This Row],[F Score]]&amp;Table1[[#This Row],[M Score]]</f>
        <v>411</v>
      </c>
      <c r="S320" s="37">
        <f>Table1[[#This Row],[R Score]]+Table1[[#This Row],[F Score]]+Table1[[#This Row],[M Score]]</f>
        <v>6</v>
      </c>
      <c r="T320" s="37" t="str">
        <f>IF(Table1[[#This Row],[RFM Score]]=12,"Best customer",IF(Table1[[#This Row],[RFM Score]]&gt;=8,"Loyal customer",IF(Table1[[#This Row],[RFM Score]]&gt;=6,"At Risk",IF(Table1[[#This Row],[RFM Score]]&gt;=3,"Lost customer", "Others"))))</f>
        <v>At Risk</v>
      </c>
    </row>
    <row r="321" spans="2:20" x14ac:dyDescent="0.25">
      <c r="B321" s="1">
        <v>319</v>
      </c>
      <c r="C321" s="2">
        <v>45204</v>
      </c>
      <c r="D321" s="1" t="s">
        <v>332</v>
      </c>
      <c r="E321" s="1" t="s">
        <v>10</v>
      </c>
      <c r="F321" s="1">
        <v>31</v>
      </c>
      <c r="G321" s="1" t="s">
        <v>14</v>
      </c>
      <c r="H321" s="1">
        <v>1</v>
      </c>
      <c r="I321" s="11">
        <v>500</v>
      </c>
      <c r="J321" s="13">
        <v>500</v>
      </c>
      <c r="K321" s="34">
        <f t="shared" si="4"/>
        <v>45292</v>
      </c>
      <c r="L321" s="36">
        <f>Table1[[#This Row],[Latest Date]]-Table1[[#This Row],[Date]]</f>
        <v>88</v>
      </c>
      <c r="M321" s="36">
        <f>COUNT(Table1[[#This Row],[Date]])</f>
        <v>1</v>
      </c>
      <c r="N321" s="36">
        <f>SUM(Table1[[#This Row],[Total Amount]])</f>
        <v>500</v>
      </c>
      <c r="O321" s="36">
        <f>IF(Table1[[#This Row],[Recency]]&lt;=_xlfn.QUARTILE.INC(L:L,1),4, IF(Table1[[#This Row],[Recency]]&lt;=_xlfn.QUARTILE.INC(L:L,2), 3, IF(Table1[[#This Row],[Recency]]&lt;=_xlfn.QUARTILE.INC(L:L,3), 2, 1)))</f>
        <v>4</v>
      </c>
      <c r="P321" s="36">
        <f>IF(Table1[[#This Row],[Frequency]]&lt;=_xlfn.QUARTILE.INC(M:M,1), 1, IF(Table1[[#This Row],[Frequency]]&lt;=_xlfn.QUARTILE.INC(M:M,2), 2, IF(Table1[[#This Row],[Frequency]]&lt;=_xlfn.QUARTILE.INC(M:M,3), 3, 4)))</f>
        <v>1</v>
      </c>
      <c r="Q321" s="36">
        <f>IF(Table1[[#This Row],[Monetary]]&lt;=_xlfn.QUARTILE.INC(N:N,1),1,IF(Table1[[#This Row],[Monetary]]&lt;=_xlfn.QUARTILE.INC(N:N,2),2,IF(Table1[[#This Row],[Monetary]]&lt;=_xlfn.QUARTILE.INC(N:N,3),3,4)))</f>
        <v>3</v>
      </c>
      <c r="R321" s="41" t="str">
        <f>Table1[[#This Row],[R Score]]&amp;Table1[[#This Row],[F Score]]&amp;Table1[[#This Row],[M Score]]</f>
        <v>413</v>
      </c>
      <c r="S321" s="36">
        <f>Table1[[#This Row],[R Score]]+Table1[[#This Row],[F Score]]+Table1[[#This Row],[M Score]]</f>
        <v>8</v>
      </c>
      <c r="T321" s="36" t="str">
        <f>IF(Table1[[#This Row],[RFM Score]]=12,"Best customer",IF(Table1[[#This Row],[RFM Score]]&gt;=8,"Loyal customer",IF(Table1[[#This Row],[RFM Score]]&gt;=6,"At Risk",IF(Table1[[#This Row],[RFM Score]]&gt;=3,"Lost customer", "Others"))))</f>
        <v>Loyal customer</v>
      </c>
    </row>
    <row r="322" spans="2:20" x14ac:dyDescent="0.25">
      <c r="B322" s="4">
        <v>320</v>
      </c>
      <c r="C322" s="5">
        <v>44958</v>
      </c>
      <c r="D322" s="4" t="s">
        <v>333</v>
      </c>
      <c r="E322" s="4" t="s">
        <v>13</v>
      </c>
      <c r="F322" s="4">
        <v>28</v>
      </c>
      <c r="G322" s="4" t="s">
        <v>16</v>
      </c>
      <c r="H322" s="4">
        <v>4</v>
      </c>
      <c r="I322" s="12">
        <v>300</v>
      </c>
      <c r="J322" s="14">
        <v>1200</v>
      </c>
      <c r="K322" s="35">
        <f t="shared" si="4"/>
        <v>45292</v>
      </c>
      <c r="L322" s="37">
        <f>Table1[[#This Row],[Latest Date]]-Table1[[#This Row],[Date]]</f>
        <v>334</v>
      </c>
      <c r="M322" s="37">
        <f>COUNT(Table1[[#This Row],[Date]])</f>
        <v>1</v>
      </c>
      <c r="N322" s="37">
        <f>SUM(Table1[[#This Row],[Total Amount]])</f>
        <v>1200</v>
      </c>
      <c r="O322" s="37">
        <f>IF(Table1[[#This Row],[Recency]]&lt;=_xlfn.QUARTILE.INC(L:L,1),4, IF(Table1[[#This Row],[Recency]]&lt;=_xlfn.QUARTILE.INC(L:L,2), 3, IF(Table1[[#This Row],[Recency]]&lt;=_xlfn.QUARTILE.INC(L:L,3), 2, 1)))</f>
        <v>1</v>
      </c>
      <c r="P322" s="37">
        <f>IF(Table1[[#This Row],[Frequency]]&lt;=_xlfn.QUARTILE.INC(M:M,1), 1, IF(Table1[[#This Row],[Frequency]]&lt;=_xlfn.QUARTILE.INC(M:M,2), 2, IF(Table1[[#This Row],[Frequency]]&lt;=_xlfn.QUARTILE.INC(M:M,3), 3, 4)))</f>
        <v>1</v>
      </c>
      <c r="Q322" s="37">
        <f>IF(Table1[[#This Row],[Monetary]]&lt;=_xlfn.QUARTILE.INC(N:N,1),1,IF(Table1[[#This Row],[Monetary]]&lt;=_xlfn.QUARTILE.INC(N:N,2),2,IF(Table1[[#This Row],[Monetary]]&lt;=_xlfn.QUARTILE.INC(N:N,3),3,4)))</f>
        <v>4</v>
      </c>
      <c r="R322" s="42" t="str">
        <f>Table1[[#This Row],[R Score]]&amp;Table1[[#This Row],[F Score]]&amp;Table1[[#This Row],[M Score]]</f>
        <v>114</v>
      </c>
      <c r="S322" s="37">
        <f>Table1[[#This Row],[R Score]]+Table1[[#This Row],[F Score]]+Table1[[#This Row],[M Score]]</f>
        <v>6</v>
      </c>
      <c r="T322" s="37" t="str">
        <f>IF(Table1[[#This Row],[RFM Score]]=12,"Best customer",IF(Table1[[#This Row],[RFM Score]]&gt;=8,"Loyal customer",IF(Table1[[#This Row],[RFM Score]]&gt;=6,"At Risk",IF(Table1[[#This Row],[RFM Score]]&gt;=3,"Lost customer", "Others"))))</f>
        <v>At Risk</v>
      </c>
    </row>
    <row r="323" spans="2:20" x14ac:dyDescent="0.25">
      <c r="B323" s="1">
        <v>321</v>
      </c>
      <c r="C323" s="2">
        <v>45087</v>
      </c>
      <c r="D323" s="1" t="s">
        <v>334</v>
      </c>
      <c r="E323" s="1" t="s">
        <v>13</v>
      </c>
      <c r="F323" s="1">
        <v>26</v>
      </c>
      <c r="G323" s="1" t="s">
        <v>16</v>
      </c>
      <c r="H323" s="1">
        <v>2</v>
      </c>
      <c r="I323" s="11">
        <v>25</v>
      </c>
      <c r="J323" s="13">
        <v>50</v>
      </c>
      <c r="K323" s="34">
        <f t="shared" ref="K323:K386" si="5">MAX(C:C)</f>
        <v>45292</v>
      </c>
      <c r="L323" s="36">
        <f>Table1[[#This Row],[Latest Date]]-Table1[[#This Row],[Date]]</f>
        <v>205</v>
      </c>
      <c r="M323" s="36">
        <f>COUNT(Table1[[#This Row],[Date]])</f>
        <v>1</v>
      </c>
      <c r="N323" s="36">
        <f>SUM(Table1[[#This Row],[Total Amount]])</f>
        <v>50</v>
      </c>
      <c r="O323" s="36">
        <f>IF(Table1[[#This Row],[Recency]]&lt;=_xlfn.QUARTILE.INC(L:L,1),4, IF(Table1[[#This Row],[Recency]]&lt;=_xlfn.QUARTILE.INC(L:L,2), 3, IF(Table1[[#This Row],[Recency]]&lt;=_xlfn.QUARTILE.INC(L:L,3), 2, 1)))</f>
        <v>2</v>
      </c>
      <c r="P323" s="36">
        <f>IF(Table1[[#This Row],[Frequency]]&lt;=_xlfn.QUARTILE.INC(M:M,1), 1, IF(Table1[[#This Row],[Frequency]]&lt;=_xlfn.QUARTILE.INC(M:M,2), 2, IF(Table1[[#This Row],[Frequency]]&lt;=_xlfn.QUARTILE.INC(M:M,3), 3, 4)))</f>
        <v>1</v>
      </c>
      <c r="Q323" s="36">
        <f>IF(Table1[[#This Row],[Monetary]]&lt;=_xlfn.QUARTILE.INC(N:N,1),1,IF(Table1[[#This Row],[Monetary]]&lt;=_xlfn.QUARTILE.INC(N:N,2),2,IF(Table1[[#This Row],[Monetary]]&lt;=_xlfn.QUARTILE.INC(N:N,3),3,4)))</f>
        <v>1</v>
      </c>
      <c r="R323" s="41" t="str">
        <f>Table1[[#This Row],[R Score]]&amp;Table1[[#This Row],[F Score]]&amp;Table1[[#This Row],[M Score]]</f>
        <v>211</v>
      </c>
      <c r="S323" s="36">
        <f>Table1[[#This Row],[R Score]]+Table1[[#This Row],[F Score]]+Table1[[#This Row],[M Score]]</f>
        <v>4</v>
      </c>
      <c r="T323" s="36" t="str">
        <f>IF(Table1[[#This Row],[RFM Score]]=12,"Best customer",IF(Table1[[#This Row],[RFM Score]]&gt;=8,"Loyal customer",IF(Table1[[#This Row],[RFM Score]]&gt;=6,"At Risk",IF(Table1[[#This Row],[RFM Score]]&gt;=3,"Lost customer", "Others"))))</f>
        <v>Lost customer</v>
      </c>
    </row>
    <row r="324" spans="2:20" x14ac:dyDescent="0.25">
      <c r="B324" s="4">
        <v>322</v>
      </c>
      <c r="C324" s="5">
        <v>44956</v>
      </c>
      <c r="D324" s="4" t="s">
        <v>335</v>
      </c>
      <c r="E324" s="4" t="s">
        <v>10</v>
      </c>
      <c r="F324" s="4">
        <v>51</v>
      </c>
      <c r="G324" s="4" t="s">
        <v>16</v>
      </c>
      <c r="H324" s="4">
        <v>1</v>
      </c>
      <c r="I324" s="12">
        <v>500</v>
      </c>
      <c r="J324" s="14">
        <v>500</v>
      </c>
      <c r="K324" s="35">
        <f t="shared" si="5"/>
        <v>45292</v>
      </c>
      <c r="L324" s="37">
        <f>Table1[[#This Row],[Latest Date]]-Table1[[#This Row],[Date]]</f>
        <v>336</v>
      </c>
      <c r="M324" s="37">
        <f>COUNT(Table1[[#This Row],[Date]])</f>
        <v>1</v>
      </c>
      <c r="N324" s="37">
        <f>SUM(Table1[[#This Row],[Total Amount]])</f>
        <v>500</v>
      </c>
      <c r="O324" s="37">
        <f>IF(Table1[[#This Row],[Recency]]&lt;=_xlfn.QUARTILE.INC(L:L,1),4, IF(Table1[[#This Row],[Recency]]&lt;=_xlfn.QUARTILE.INC(L:L,2), 3, IF(Table1[[#This Row],[Recency]]&lt;=_xlfn.QUARTILE.INC(L:L,3), 2, 1)))</f>
        <v>1</v>
      </c>
      <c r="P324" s="37">
        <f>IF(Table1[[#This Row],[Frequency]]&lt;=_xlfn.QUARTILE.INC(M:M,1), 1, IF(Table1[[#This Row],[Frequency]]&lt;=_xlfn.QUARTILE.INC(M:M,2), 2, IF(Table1[[#This Row],[Frequency]]&lt;=_xlfn.QUARTILE.INC(M:M,3), 3, 4)))</f>
        <v>1</v>
      </c>
      <c r="Q324" s="37">
        <f>IF(Table1[[#This Row],[Monetary]]&lt;=_xlfn.QUARTILE.INC(N:N,1),1,IF(Table1[[#This Row],[Monetary]]&lt;=_xlfn.QUARTILE.INC(N:N,2),2,IF(Table1[[#This Row],[Monetary]]&lt;=_xlfn.QUARTILE.INC(N:N,3),3,4)))</f>
        <v>3</v>
      </c>
      <c r="R324" s="42" t="str">
        <f>Table1[[#This Row],[R Score]]&amp;Table1[[#This Row],[F Score]]&amp;Table1[[#This Row],[M Score]]</f>
        <v>113</v>
      </c>
      <c r="S324" s="37">
        <f>Table1[[#This Row],[R Score]]+Table1[[#This Row],[F Score]]+Table1[[#This Row],[M Score]]</f>
        <v>5</v>
      </c>
      <c r="T324" s="37" t="str">
        <f>IF(Table1[[#This Row],[RFM Score]]=12,"Best customer",IF(Table1[[#This Row],[RFM Score]]&gt;=8,"Loyal customer",IF(Table1[[#This Row],[RFM Score]]&gt;=6,"At Risk",IF(Table1[[#This Row],[RFM Score]]&gt;=3,"Lost customer", "Others"))))</f>
        <v>Lost customer</v>
      </c>
    </row>
    <row r="325" spans="2:20" x14ac:dyDescent="0.25">
      <c r="B325" s="1">
        <v>323</v>
      </c>
      <c r="C325" s="2">
        <v>44952</v>
      </c>
      <c r="D325" s="1" t="s">
        <v>336</v>
      </c>
      <c r="E325" s="1" t="s">
        <v>13</v>
      </c>
      <c r="F325" s="1">
        <v>29</v>
      </c>
      <c r="G325" s="1" t="s">
        <v>11</v>
      </c>
      <c r="H325" s="1">
        <v>3</v>
      </c>
      <c r="I325" s="11">
        <v>300</v>
      </c>
      <c r="J325" s="13">
        <v>900</v>
      </c>
      <c r="K325" s="34">
        <f t="shared" si="5"/>
        <v>45292</v>
      </c>
      <c r="L325" s="36">
        <f>Table1[[#This Row],[Latest Date]]-Table1[[#This Row],[Date]]</f>
        <v>340</v>
      </c>
      <c r="M325" s="36">
        <f>COUNT(Table1[[#This Row],[Date]])</f>
        <v>1</v>
      </c>
      <c r="N325" s="36">
        <f>SUM(Table1[[#This Row],[Total Amount]])</f>
        <v>900</v>
      </c>
      <c r="O325" s="36">
        <f>IF(Table1[[#This Row],[Recency]]&lt;=_xlfn.QUARTILE.INC(L:L,1),4, IF(Table1[[#This Row],[Recency]]&lt;=_xlfn.QUARTILE.INC(L:L,2), 3, IF(Table1[[#This Row],[Recency]]&lt;=_xlfn.QUARTILE.INC(L:L,3), 2, 1)))</f>
        <v>1</v>
      </c>
      <c r="P325" s="36">
        <f>IF(Table1[[#This Row],[Frequency]]&lt;=_xlfn.QUARTILE.INC(M:M,1), 1, IF(Table1[[#This Row],[Frequency]]&lt;=_xlfn.QUARTILE.INC(M:M,2), 2, IF(Table1[[#This Row],[Frequency]]&lt;=_xlfn.QUARTILE.INC(M:M,3), 3, 4)))</f>
        <v>1</v>
      </c>
      <c r="Q325" s="36">
        <f>IF(Table1[[#This Row],[Monetary]]&lt;=_xlfn.QUARTILE.INC(N:N,1),1,IF(Table1[[#This Row],[Monetary]]&lt;=_xlfn.QUARTILE.INC(N:N,2),2,IF(Table1[[#This Row],[Monetary]]&lt;=_xlfn.QUARTILE.INC(N:N,3),3,4)))</f>
        <v>3</v>
      </c>
      <c r="R325" s="41" t="str">
        <f>Table1[[#This Row],[R Score]]&amp;Table1[[#This Row],[F Score]]&amp;Table1[[#This Row],[M Score]]</f>
        <v>113</v>
      </c>
      <c r="S325" s="36">
        <f>Table1[[#This Row],[R Score]]+Table1[[#This Row],[F Score]]+Table1[[#This Row],[M Score]]</f>
        <v>5</v>
      </c>
      <c r="T325" s="36" t="str">
        <f>IF(Table1[[#This Row],[RFM Score]]=12,"Best customer",IF(Table1[[#This Row],[RFM Score]]&gt;=8,"Loyal customer",IF(Table1[[#This Row],[RFM Score]]&gt;=6,"At Risk",IF(Table1[[#This Row],[RFM Score]]&gt;=3,"Lost customer", "Others"))))</f>
        <v>Lost customer</v>
      </c>
    </row>
    <row r="326" spans="2:20" x14ac:dyDescent="0.25">
      <c r="B326" s="4">
        <v>324</v>
      </c>
      <c r="C326" s="5">
        <v>45226</v>
      </c>
      <c r="D326" s="4" t="s">
        <v>337</v>
      </c>
      <c r="E326" s="4" t="s">
        <v>13</v>
      </c>
      <c r="F326" s="4">
        <v>52</v>
      </c>
      <c r="G326" s="4" t="s">
        <v>16</v>
      </c>
      <c r="H326" s="4">
        <v>3</v>
      </c>
      <c r="I326" s="12">
        <v>50</v>
      </c>
      <c r="J326" s="14">
        <v>150</v>
      </c>
      <c r="K326" s="35">
        <f t="shared" si="5"/>
        <v>45292</v>
      </c>
      <c r="L326" s="37">
        <f>Table1[[#This Row],[Latest Date]]-Table1[[#This Row],[Date]]</f>
        <v>66</v>
      </c>
      <c r="M326" s="37">
        <f>COUNT(Table1[[#This Row],[Date]])</f>
        <v>1</v>
      </c>
      <c r="N326" s="37">
        <f>SUM(Table1[[#This Row],[Total Amount]])</f>
        <v>150</v>
      </c>
      <c r="O326" s="37">
        <f>IF(Table1[[#This Row],[Recency]]&lt;=_xlfn.QUARTILE.INC(L:L,1),4, IF(Table1[[#This Row],[Recency]]&lt;=_xlfn.QUARTILE.INC(L:L,2), 3, IF(Table1[[#This Row],[Recency]]&lt;=_xlfn.QUARTILE.INC(L:L,3), 2, 1)))</f>
        <v>4</v>
      </c>
      <c r="P326" s="37">
        <f>IF(Table1[[#This Row],[Frequency]]&lt;=_xlfn.QUARTILE.INC(M:M,1), 1, IF(Table1[[#This Row],[Frequency]]&lt;=_xlfn.QUARTILE.INC(M:M,2), 2, IF(Table1[[#This Row],[Frequency]]&lt;=_xlfn.QUARTILE.INC(M:M,3), 3, 4)))</f>
        <v>1</v>
      </c>
      <c r="Q326" s="37">
        <f>IF(Table1[[#This Row],[Monetary]]&lt;=_xlfn.QUARTILE.INC(N:N,1),1,IF(Table1[[#This Row],[Monetary]]&lt;=_xlfn.QUARTILE.INC(N:N,2),2,IF(Table1[[#This Row],[Monetary]]&lt;=_xlfn.QUARTILE.INC(N:N,3),3,4)))</f>
        <v>3</v>
      </c>
      <c r="R326" s="42" t="str">
        <f>Table1[[#This Row],[R Score]]&amp;Table1[[#This Row],[F Score]]&amp;Table1[[#This Row],[M Score]]</f>
        <v>413</v>
      </c>
      <c r="S326" s="37">
        <f>Table1[[#This Row],[R Score]]+Table1[[#This Row],[F Score]]+Table1[[#This Row],[M Score]]</f>
        <v>8</v>
      </c>
      <c r="T326" s="37" t="str">
        <f>IF(Table1[[#This Row],[RFM Score]]=12,"Best customer",IF(Table1[[#This Row],[RFM Score]]&gt;=8,"Loyal customer",IF(Table1[[#This Row],[RFM Score]]&gt;=6,"At Risk",IF(Table1[[#This Row],[RFM Score]]&gt;=3,"Lost customer", "Others"))))</f>
        <v>Loyal customer</v>
      </c>
    </row>
    <row r="327" spans="2:20" x14ac:dyDescent="0.25">
      <c r="B327" s="1">
        <v>325</v>
      </c>
      <c r="C327" s="2">
        <v>45171</v>
      </c>
      <c r="D327" s="1" t="s">
        <v>338</v>
      </c>
      <c r="E327" s="1" t="s">
        <v>13</v>
      </c>
      <c r="F327" s="1">
        <v>52</v>
      </c>
      <c r="G327" s="1" t="s">
        <v>16</v>
      </c>
      <c r="H327" s="1">
        <v>2</v>
      </c>
      <c r="I327" s="11">
        <v>25</v>
      </c>
      <c r="J327" s="13">
        <v>50</v>
      </c>
      <c r="K327" s="34">
        <f t="shared" si="5"/>
        <v>45292</v>
      </c>
      <c r="L327" s="36">
        <f>Table1[[#This Row],[Latest Date]]-Table1[[#This Row],[Date]]</f>
        <v>121</v>
      </c>
      <c r="M327" s="36">
        <f>COUNT(Table1[[#This Row],[Date]])</f>
        <v>1</v>
      </c>
      <c r="N327" s="36">
        <f>SUM(Table1[[#This Row],[Total Amount]])</f>
        <v>50</v>
      </c>
      <c r="O327" s="36">
        <f>IF(Table1[[#This Row],[Recency]]&lt;=_xlfn.QUARTILE.INC(L:L,1),4, IF(Table1[[#This Row],[Recency]]&lt;=_xlfn.QUARTILE.INC(L:L,2), 3, IF(Table1[[#This Row],[Recency]]&lt;=_xlfn.QUARTILE.INC(L:L,3), 2, 1)))</f>
        <v>3</v>
      </c>
      <c r="P327" s="36">
        <f>IF(Table1[[#This Row],[Frequency]]&lt;=_xlfn.QUARTILE.INC(M:M,1), 1, IF(Table1[[#This Row],[Frequency]]&lt;=_xlfn.QUARTILE.INC(M:M,2), 2, IF(Table1[[#This Row],[Frequency]]&lt;=_xlfn.QUARTILE.INC(M:M,3), 3, 4)))</f>
        <v>1</v>
      </c>
      <c r="Q327" s="36">
        <f>IF(Table1[[#This Row],[Monetary]]&lt;=_xlfn.QUARTILE.INC(N:N,1),1,IF(Table1[[#This Row],[Monetary]]&lt;=_xlfn.QUARTILE.INC(N:N,2),2,IF(Table1[[#This Row],[Monetary]]&lt;=_xlfn.QUARTILE.INC(N:N,3),3,4)))</f>
        <v>1</v>
      </c>
      <c r="R327" s="41" t="str">
        <f>Table1[[#This Row],[R Score]]&amp;Table1[[#This Row],[F Score]]&amp;Table1[[#This Row],[M Score]]</f>
        <v>311</v>
      </c>
      <c r="S327" s="36">
        <f>Table1[[#This Row],[R Score]]+Table1[[#This Row],[F Score]]+Table1[[#This Row],[M Score]]</f>
        <v>5</v>
      </c>
      <c r="T327" s="36" t="str">
        <f>IF(Table1[[#This Row],[RFM Score]]=12,"Best customer",IF(Table1[[#This Row],[RFM Score]]&gt;=8,"Loyal customer",IF(Table1[[#This Row],[RFM Score]]&gt;=6,"At Risk",IF(Table1[[#This Row],[RFM Score]]&gt;=3,"Lost customer", "Others"))))</f>
        <v>Lost customer</v>
      </c>
    </row>
    <row r="328" spans="2:20" x14ac:dyDescent="0.25">
      <c r="B328" s="4">
        <v>326</v>
      </c>
      <c r="C328" s="5">
        <v>45184</v>
      </c>
      <c r="D328" s="4" t="s">
        <v>339</v>
      </c>
      <c r="E328" s="4" t="s">
        <v>13</v>
      </c>
      <c r="F328" s="4">
        <v>18</v>
      </c>
      <c r="G328" s="4" t="s">
        <v>14</v>
      </c>
      <c r="H328" s="4">
        <v>3</v>
      </c>
      <c r="I328" s="12">
        <v>25</v>
      </c>
      <c r="J328" s="14">
        <v>75</v>
      </c>
      <c r="K328" s="35">
        <f t="shared" si="5"/>
        <v>45292</v>
      </c>
      <c r="L328" s="37">
        <f>Table1[[#This Row],[Latest Date]]-Table1[[#This Row],[Date]]</f>
        <v>108</v>
      </c>
      <c r="M328" s="37">
        <f>COUNT(Table1[[#This Row],[Date]])</f>
        <v>1</v>
      </c>
      <c r="N328" s="37">
        <f>SUM(Table1[[#This Row],[Total Amount]])</f>
        <v>75</v>
      </c>
      <c r="O328" s="37">
        <f>IF(Table1[[#This Row],[Recency]]&lt;=_xlfn.QUARTILE.INC(L:L,1),4, IF(Table1[[#This Row],[Recency]]&lt;=_xlfn.QUARTILE.INC(L:L,2), 3, IF(Table1[[#This Row],[Recency]]&lt;=_xlfn.QUARTILE.INC(L:L,3), 2, 1)))</f>
        <v>3</v>
      </c>
      <c r="P328" s="37">
        <f>IF(Table1[[#This Row],[Frequency]]&lt;=_xlfn.QUARTILE.INC(M:M,1), 1, IF(Table1[[#This Row],[Frequency]]&lt;=_xlfn.QUARTILE.INC(M:M,2), 2, IF(Table1[[#This Row],[Frequency]]&lt;=_xlfn.QUARTILE.INC(M:M,3), 3, 4)))</f>
        <v>1</v>
      </c>
      <c r="Q328" s="37">
        <f>IF(Table1[[#This Row],[Monetary]]&lt;=_xlfn.QUARTILE.INC(N:N,1),1,IF(Table1[[#This Row],[Monetary]]&lt;=_xlfn.QUARTILE.INC(N:N,2),2,IF(Table1[[#This Row],[Monetary]]&lt;=_xlfn.QUARTILE.INC(N:N,3),3,4)))</f>
        <v>2</v>
      </c>
      <c r="R328" s="42" t="str">
        <f>Table1[[#This Row],[R Score]]&amp;Table1[[#This Row],[F Score]]&amp;Table1[[#This Row],[M Score]]</f>
        <v>312</v>
      </c>
      <c r="S328" s="37">
        <f>Table1[[#This Row],[R Score]]+Table1[[#This Row],[F Score]]+Table1[[#This Row],[M Score]]</f>
        <v>6</v>
      </c>
      <c r="T328" s="37" t="str">
        <f>IF(Table1[[#This Row],[RFM Score]]=12,"Best customer",IF(Table1[[#This Row],[RFM Score]]&gt;=8,"Loyal customer",IF(Table1[[#This Row],[RFM Score]]&gt;=6,"At Risk",IF(Table1[[#This Row],[RFM Score]]&gt;=3,"Lost customer", "Others"))))</f>
        <v>At Risk</v>
      </c>
    </row>
    <row r="329" spans="2:20" x14ac:dyDescent="0.25">
      <c r="B329" s="1">
        <v>327</v>
      </c>
      <c r="C329" s="2">
        <v>45198</v>
      </c>
      <c r="D329" s="1" t="s">
        <v>340</v>
      </c>
      <c r="E329" s="1" t="s">
        <v>10</v>
      </c>
      <c r="F329" s="1">
        <v>57</v>
      </c>
      <c r="G329" s="1" t="s">
        <v>16</v>
      </c>
      <c r="H329" s="1">
        <v>3</v>
      </c>
      <c r="I329" s="11">
        <v>50</v>
      </c>
      <c r="J329" s="13">
        <v>150</v>
      </c>
      <c r="K329" s="34">
        <f t="shared" si="5"/>
        <v>45292</v>
      </c>
      <c r="L329" s="36">
        <f>Table1[[#This Row],[Latest Date]]-Table1[[#This Row],[Date]]</f>
        <v>94</v>
      </c>
      <c r="M329" s="36">
        <f>COUNT(Table1[[#This Row],[Date]])</f>
        <v>1</v>
      </c>
      <c r="N329" s="36">
        <f>SUM(Table1[[#This Row],[Total Amount]])</f>
        <v>150</v>
      </c>
      <c r="O329" s="36">
        <f>IF(Table1[[#This Row],[Recency]]&lt;=_xlfn.QUARTILE.INC(L:L,1),4, IF(Table1[[#This Row],[Recency]]&lt;=_xlfn.QUARTILE.INC(L:L,2), 3, IF(Table1[[#This Row],[Recency]]&lt;=_xlfn.QUARTILE.INC(L:L,3), 2, 1)))</f>
        <v>3</v>
      </c>
      <c r="P329" s="36">
        <f>IF(Table1[[#This Row],[Frequency]]&lt;=_xlfn.QUARTILE.INC(M:M,1), 1, IF(Table1[[#This Row],[Frequency]]&lt;=_xlfn.QUARTILE.INC(M:M,2), 2, IF(Table1[[#This Row],[Frequency]]&lt;=_xlfn.QUARTILE.INC(M:M,3), 3, 4)))</f>
        <v>1</v>
      </c>
      <c r="Q329" s="36">
        <f>IF(Table1[[#This Row],[Monetary]]&lt;=_xlfn.QUARTILE.INC(N:N,1),1,IF(Table1[[#This Row],[Monetary]]&lt;=_xlfn.QUARTILE.INC(N:N,2),2,IF(Table1[[#This Row],[Monetary]]&lt;=_xlfn.QUARTILE.INC(N:N,3),3,4)))</f>
        <v>3</v>
      </c>
      <c r="R329" s="41" t="str">
        <f>Table1[[#This Row],[R Score]]&amp;Table1[[#This Row],[F Score]]&amp;Table1[[#This Row],[M Score]]</f>
        <v>313</v>
      </c>
      <c r="S329" s="36">
        <f>Table1[[#This Row],[R Score]]+Table1[[#This Row],[F Score]]+Table1[[#This Row],[M Score]]</f>
        <v>7</v>
      </c>
      <c r="T329" s="36" t="str">
        <f>IF(Table1[[#This Row],[RFM Score]]=12,"Best customer",IF(Table1[[#This Row],[RFM Score]]&gt;=8,"Loyal customer",IF(Table1[[#This Row],[RFM Score]]&gt;=6,"At Risk",IF(Table1[[#This Row],[RFM Score]]&gt;=3,"Lost customer", "Others"))))</f>
        <v>At Risk</v>
      </c>
    </row>
    <row r="330" spans="2:20" x14ac:dyDescent="0.25">
      <c r="B330" s="4">
        <v>328</v>
      </c>
      <c r="C330" s="5">
        <v>45007</v>
      </c>
      <c r="D330" s="4" t="s">
        <v>341</v>
      </c>
      <c r="E330" s="4" t="s">
        <v>10</v>
      </c>
      <c r="F330" s="4">
        <v>39</v>
      </c>
      <c r="G330" s="4" t="s">
        <v>11</v>
      </c>
      <c r="H330" s="4">
        <v>2</v>
      </c>
      <c r="I330" s="12">
        <v>50</v>
      </c>
      <c r="J330" s="14">
        <v>100</v>
      </c>
      <c r="K330" s="35">
        <f t="shared" si="5"/>
        <v>45292</v>
      </c>
      <c r="L330" s="37">
        <f>Table1[[#This Row],[Latest Date]]-Table1[[#This Row],[Date]]</f>
        <v>285</v>
      </c>
      <c r="M330" s="37">
        <f>COUNT(Table1[[#This Row],[Date]])</f>
        <v>1</v>
      </c>
      <c r="N330" s="37">
        <f>SUM(Table1[[#This Row],[Total Amount]])</f>
        <v>100</v>
      </c>
      <c r="O330" s="37">
        <f>IF(Table1[[#This Row],[Recency]]&lt;=_xlfn.QUARTILE.INC(L:L,1),4, IF(Table1[[#This Row],[Recency]]&lt;=_xlfn.QUARTILE.INC(L:L,2), 3, IF(Table1[[#This Row],[Recency]]&lt;=_xlfn.QUARTILE.INC(L:L,3), 2, 1)))</f>
        <v>1</v>
      </c>
      <c r="P330" s="37">
        <f>IF(Table1[[#This Row],[Frequency]]&lt;=_xlfn.QUARTILE.INC(M:M,1), 1, IF(Table1[[#This Row],[Frequency]]&lt;=_xlfn.QUARTILE.INC(M:M,2), 2, IF(Table1[[#This Row],[Frequency]]&lt;=_xlfn.QUARTILE.INC(M:M,3), 3, 4)))</f>
        <v>1</v>
      </c>
      <c r="Q330" s="37">
        <f>IF(Table1[[#This Row],[Monetary]]&lt;=_xlfn.QUARTILE.INC(N:N,1),1,IF(Table1[[#This Row],[Monetary]]&lt;=_xlfn.QUARTILE.INC(N:N,2),2,IF(Table1[[#This Row],[Monetary]]&lt;=_xlfn.QUARTILE.INC(N:N,3),3,4)))</f>
        <v>2</v>
      </c>
      <c r="R330" s="42" t="str">
        <f>Table1[[#This Row],[R Score]]&amp;Table1[[#This Row],[F Score]]&amp;Table1[[#This Row],[M Score]]</f>
        <v>112</v>
      </c>
      <c r="S330" s="37">
        <f>Table1[[#This Row],[R Score]]+Table1[[#This Row],[F Score]]+Table1[[#This Row],[M Score]]</f>
        <v>4</v>
      </c>
      <c r="T330" s="37" t="str">
        <f>IF(Table1[[#This Row],[RFM Score]]=12,"Best customer",IF(Table1[[#This Row],[RFM Score]]&gt;=8,"Loyal customer",IF(Table1[[#This Row],[RFM Score]]&gt;=6,"At Risk",IF(Table1[[#This Row],[RFM Score]]&gt;=3,"Lost customer", "Others"))))</f>
        <v>Lost customer</v>
      </c>
    </row>
    <row r="331" spans="2:20" x14ac:dyDescent="0.25">
      <c r="B331" s="1">
        <v>329</v>
      </c>
      <c r="C331" s="2">
        <v>44956</v>
      </c>
      <c r="D331" s="1" t="s">
        <v>342</v>
      </c>
      <c r="E331" s="1" t="s">
        <v>13</v>
      </c>
      <c r="F331" s="1">
        <v>46</v>
      </c>
      <c r="G331" s="1" t="s">
        <v>16</v>
      </c>
      <c r="H331" s="1">
        <v>4</v>
      </c>
      <c r="I331" s="11">
        <v>25</v>
      </c>
      <c r="J331" s="13">
        <v>100</v>
      </c>
      <c r="K331" s="34">
        <f t="shared" si="5"/>
        <v>45292</v>
      </c>
      <c r="L331" s="36">
        <f>Table1[[#This Row],[Latest Date]]-Table1[[#This Row],[Date]]</f>
        <v>336</v>
      </c>
      <c r="M331" s="36">
        <f>COUNT(Table1[[#This Row],[Date]])</f>
        <v>1</v>
      </c>
      <c r="N331" s="36">
        <f>SUM(Table1[[#This Row],[Total Amount]])</f>
        <v>100</v>
      </c>
      <c r="O331" s="36">
        <f>IF(Table1[[#This Row],[Recency]]&lt;=_xlfn.QUARTILE.INC(L:L,1),4, IF(Table1[[#This Row],[Recency]]&lt;=_xlfn.QUARTILE.INC(L:L,2), 3, IF(Table1[[#This Row],[Recency]]&lt;=_xlfn.QUARTILE.INC(L:L,3), 2, 1)))</f>
        <v>1</v>
      </c>
      <c r="P331" s="36">
        <f>IF(Table1[[#This Row],[Frequency]]&lt;=_xlfn.QUARTILE.INC(M:M,1), 1, IF(Table1[[#This Row],[Frequency]]&lt;=_xlfn.QUARTILE.INC(M:M,2), 2, IF(Table1[[#This Row],[Frequency]]&lt;=_xlfn.QUARTILE.INC(M:M,3), 3, 4)))</f>
        <v>1</v>
      </c>
      <c r="Q331" s="36">
        <f>IF(Table1[[#This Row],[Monetary]]&lt;=_xlfn.QUARTILE.INC(N:N,1),1,IF(Table1[[#This Row],[Monetary]]&lt;=_xlfn.QUARTILE.INC(N:N,2),2,IF(Table1[[#This Row],[Monetary]]&lt;=_xlfn.QUARTILE.INC(N:N,3),3,4)))</f>
        <v>2</v>
      </c>
      <c r="R331" s="41" t="str">
        <f>Table1[[#This Row],[R Score]]&amp;Table1[[#This Row],[F Score]]&amp;Table1[[#This Row],[M Score]]</f>
        <v>112</v>
      </c>
      <c r="S331" s="36">
        <f>Table1[[#This Row],[R Score]]+Table1[[#This Row],[F Score]]+Table1[[#This Row],[M Score]]</f>
        <v>4</v>
      </c>
      <c r="T331" s="36" t="str">
        <f>IF(Table1[[#This Row],[RFM Score]]=12,"Best customer",IF(Table1[[#This Row],[RFM Score]]&gt;=8,"Loyal customer",IF(Table1[[#This Row],[RFM Score]]&gt;=6,"At Risk",IF(Table1[[#This Row],[RFM Score]]&gt;=3,"Lost customer", "Others"))))</f>
        <v>Lost customer</v>
      </c>
    </row>
    <row r="332" spans="2:20" x14ac:dyDescent="0.25">
      <c r="B332" s="4">
        <v>330</v>
      </c>
      <c r="C332" s="5">
        <v>45187</v>
      </c>
      <c r="D332" s="4" t="s">
        <v>343</v>
      </c>
      <c r="E332" s="4" t="s">
        <v>13</v>
      </c>
      <c r="F332" s="4">
        <v>25</v>
      </c>
      <c r="G332" s="4" t="s">
        <v>11</v>
      </c>
      <c r="H332" s="4">
        <v>4</v>
      </c>
      <c r="I332" s="12">
        <v>50</v>
      </c>
      <c r="J332" s="14">
        <v>200</v>
      </c>
      <c r="K332" s="35">
        <f t="shared" si="5"/>
        <v>45292</v>
      </c>
      <c r="L332" s="37">
        <f>Table1[[#This Row],[Latest Date]]-Table1[[#This Row],[Date]]</f>
        <v>105</v>
      </c>
      <c r="M332" s="37">
        <f>COUNT(Table1[[#This Row],[Date]])</f>
        <v>1</v>
      </c>
      <c r="N332" s="37">
        <f>SUM(Table1[[#This Row],[Total Amount]])</f>
        <v>200</v>
      </c>
      <c r="O332" s="37">
        <f>IF(Table1[[#This Row],[Recency]]&lt;=_xlfn.QUARTILE.INC(L:L,1),4, IF(Table1[[#This Row],[Recency]]&lt;=_xlfn.QUARTILE.INC(L:L,2), 3, IF(Table1[[#This Row],[Recency]]&lt;=_xlfn.QUARTILE.INC(L:L,3), 2, 1)))</f>
        <v>3</v>
      </c>
      <c r="P332" s="37">
        <f>IF(Table1[[#This Row],[Frequency]]&lt;=_xlfn.QUARTILE.INC(M:M,1), 1, IF(Table1[[#This Row],[Frequency]]&lt;=_xlfn.QUARTILE.INC(M:M,2), 2, IF(Table1[[#This Row],[Frequency]]&lt;=_xlfn.QUARTILE.INC(M:M,3), 3, 4)))</f>
        <v>1</v>
      </c>
      <c r="Q332" s="37">
        <f>IF(Table1[[#This Row],[Monetary]]&lt;=_xlfn.QUARTILE.INC(N:N,1),1,IF(Table1[[#This Row],[Monetary]]&lt;=_xlfn.QUARTILE.INC(N:N,2),2,IF(Table1[[#This Row],[Monetary]]&lt;=_xlfn.QUARTILE.INC(N:N,3),3,4)))</f>
        <v>3</v>
      </c>
      <c r="R332" s="42" t="str">
        <f>Table1[[#This Row],[R Score]]&amp;Table1[[#This Row],[F Score]]&amp;Table1[[#This Row],[M Score]]</f>
        <v>313</v>
      </c>
      <c r="S332" s="37">
        <f>Table1[[#This Row],[R Score]]+Table1[[#This Row],[F Score]]+Table1[[#This Row],[M Score]]</f>
        <v>7</v>
      </c>
      <c r="T332" s="37" t="str">
        <f>IF(Table1[[#This Row],[RFM Score]]=12,"Best customer",IF(Table1[[#This Row],[RFM Score]]&gt;=8,"Loyal customer",IF(Table1[[#This Row],[RFM Score]]&gt;=6,"At Risk",IF(Table1[[#This Row],[RFM Score]]&gt;=3,"Lost customer", "Others"))))</f>
        <v>At Risk</v>
      </c>
    </row>
    <row r="333" spans="2:20" x14ac:dyDescent="0.25">
      <c r="B333" s="1">
        <v>331</v>
      </c>
      <c r="C333" s="2">
        <v>44968</v>
      </c>
      <c r="D333" s="1" t="s">
        <v>344</v>
      </c>
      <c r="E333" s="1" t="s">
        <v>10</v>
      </c>
      <c r="F333" s="1">
        <v>28</v>
      </c>
      <c r="G333" s="1" t="s">
        <v>16</v>
      </c>
      <c r="H333" s="1">
        <v>3</v>
      </c>
      <c r="I333" s="11">
        <v>30</v>
      </c>
      <c r="J333" s="13">
        <v>90</v>
      </c>
      <c r="K333" s="34">
        <f t="shared" si="5"/>
        <v>45292</v>
      </c>
      <c r="L333" s="36">
        <f>Table1[[#This Row],[Latest Date]]-Table1[[#This Row],[Date]]</f>
        <v>324</v>
      </c>
      <c r="M333" s="36">
        <f>COUNT(Table1[[#This Row],[Date]])</f>
        <v>1</v>
      </c>
      <c r="N333" s="36">
        <f>SUM(Table1[[#This Row],[Total Amount]])</f>
        <v>90</v>
      </c>
      <c r="O333" s="36">
        <f>IF(Table1[[#This Row],[Recency]]&lt;=_xlfn.QUARTILE.INC(L:L,1),4, IF(Table1[[#This Row],[Recency]]&lt;=_xlfn.QUARTILE.INC(L:L,2), 3, IF(Table1[[#This Row],[Recency]]&lt;=_xlfn.QUARTILE.INC(L:L,3), 2, 1)))</f>
        <v>1</v>
      </c>
      <c r="P333" s="36">
        <f>IF(Table1[[#This Row],[Frequency]]&lt;=_xlfn.QUARTILE.INC(M:M,1), 1, IF(Table1[[#This Row],[Frequency]]&lt;=_xlfn.QUARTILE.INC(M:M,2), 2, IF(Table1[[#This Row],[Frequency]]&lt;=_xlfn.QUARTILE.INC(M:M,3), 3, 4)))</f>
        <v>1</v>
      </c>
      <c r="Q333" s="36">
        <f>IF(Table1[[#This Row],[Monetary]]&lt;=_xlfn.QUARTILE.INC(N:N,1),1,IF(Table1[[#This Row],[Monetary]]&lt;=_xlfn.QUARTILE.INC(N:N,2),2,IF(Table1[[#This Row],[Monetary]]&lt;=_xlfn.QUARTILE.INC(N:N,3),3,4)))</f>
        <v>2</v>
      </c>
      <c r="R333" s="41" t="str">
        <f>Table1[[#This Row],[R Score]]&amp;Table1[[#This Row],[F Score]]&amp;Table1[[#This Row],[M Score]]</f>
        <v>112</v>
      </c>
      <c r="S333" s="36">
        <f>Table1[[#This Row],[R Score]]+Table1[[#This Row],[F Score]]+Table1[[#This Row],[M Score]]</f>
        <v>4</v>
      </c>
      <c r="T333" s="36" t="str">
        <f>IF(Table1[[#This Row],[RFM Score]]=12,"Best customer",IF(Table1[[#This Row],[RFM Score]]&gt;=8,"Loyal customer",IF(Table1[[#This Row],[RFM Score]]&gt;=6,"At Risk",IF(Table1[[#This Row],[RFM Score]]&gt;=3,"Lost customer", "Others"))))</f>
        <v>Lost customer</v>
      </c>
    </row>
    <row r="334" spans="2:20" x14ac:dyDescent="0.25">
      <c r="B334" s="4">
        <v>332</v>
      </c>
      <c r="C334" s="5">
        <v>45022</v>
      </c>
      <c r="D334" s="4" t="s">
        <v>345</v>
      </c>
      <c r="E334" s="4" t="s">
        <v>10</v>
      </c>
      <c r="F334" s="4">
        <v>58</v>
      </c>
      <c r="G334" s="4" t="s">
        <v>16</v>
      </c>
      <c r="H334" s="4">
        <v>4</v>
      </c>
      <c r="I334" s="12">
        <v>300</v>
      </c>
      <c r="J334" s="14">
        <v>1200</v>
      </c>
      <c r="K334" s="35">
        <f t="shared" si="5"/>
        <v>45292</v>
      </c>
      <c r="L334" s="37">
        <f>Table1[[#This Row],[Latest Date]]-Table1[[#This Row],[Date]]</f>
        <v>270</v>
      </c>
      <c r="M334" s="37">
        <f>COUNT(Table1[[#This Row],[Date]])</f>
        <v>1</v>
      </c>
      <c r="N334" s="37">
        <f>SUM(Table1[[#This Row],[Total Amount]])</f>
        <v>1200</v>
      </c>
      <c r="O334" s="37">
        <f>IF(Table1[[#This Row],[Recency]]&lt;=_xlfn.QUARTILE.INC(L:L,1),4, IF(Table1[[#This Row],[Recency]]&lt;=_xlfn.QUARTILE.INC(L:L,2), 3, IF(Table1[[#This Row],[Recency]]&lt;=_xlfn.QUARTILE.INC(L:L,3), 2, 1)))</f>
        <v>1</v>
      </c>
      <c r="P334" s="37">
        <f>IF(Table1[[#This Row],[Frequency]]&lt;=_xlfn.QUARTILE.INC(M:M,1), 1, IF(Table1[[#This Row],[Frequency]]&lt;=_xlfn.QUARTILE.INC(M:M,2), 2, IF(Table1[[#This Row],[Frequency]]&lt;=_xlfn.QUARTILE.INC(M:M,3), 3, 4)))</f>
        <v>1</v>
      </c>
      <c r="Q334" s="37">
        <f>IF(Table1[[#This Row],[Monetary]]&lt;=_xlfn.QUARTILE.INC(N:N,1),1,IF(Table1[[#This Row],[Monetary]]&lt;=_xlfn.QUARTILE.INC(N:N,2),2,IF(Table1[[#This Row],[Monetary]]&lt;=_xlfn.QUARTILE.INC(N:N,3),3,4)))</f>
        <v>4</v>
      </c>
      <c r="R334" s="42" t="str">
        <f>Table1[[#This Row],[R Score]]&amp;Table1[[#This Row],[F Score]]&amp;Table1[[#This Row],[M Score]]</f>
        <v>114</v>
      </c>
      <c r="S334" s="37">
        <f>Table1[[#This Row],[R Score]]+Table1[[#This Row],[F Score]]+Table1[[#This Row],[M Score]]</f>
        <v>6</v>
      </c>
      <c r="T334" s="37" t="str">
        <f>IF(Table1[[#This Row],[RFM Score]]=12,"Best customer",IF(Table1[[#This Row],[RFM Score]]&gt;=8,"Loyal customer",IF(Table1[[#This Row],[RFM Score]]&gt;=6,"At Risk",IF(Table1[[#This Row],[RFM Score]]&gt;=3,"Lost customer", "Others"))))</f>
        <v>At Risk</v>
      </c>
    </row>
    <row r="335" spans="2:20" x14ac:dyDescent="0.25">
      <c r="B335" s="1">
        <v>333</v>
      </c>
      <c r="C335" s="2">
        <v>44962</v>
      </c>
      <c r="D335" s="1" t="s">
        <v>346</v>
      </c>
      <c r="E335" s="1" t="s">
        <v>13</v>
      </c>
      <c r="F335" s="1">
        <v>54</v>
      </c>
      <c r="G335" s="1" t="s">
        <v>16</v>
      </c>
      <c r="H335" s="1">
        <v>4</v>
      </c>
      <c r="I335" s="11">
        <v>300</v>
      </c>
      <c r="J335" s="13">
        <v>1200</v>
      </c>
      <c r="K335" s="34">
        <f t="shared" si="5"/>
        <v>45292</v>
      </c>
      <c r="L335" s="36">
        <f>Table1[[#This Row],[Latest Date]]-Table1[[#This Row],[Date]]</f>
        <v>330</v>
      </c>
      <c r="M335" s="36">
        <f>COUNT(Table1[[#This Row],[Date]])</f>
        <v>1</v>
      </c>
      <c r="N335" s="36">
        <f>SUM(Table1[[#This Row],[Total Amount]])</f>
        <v>1200</v>
      </c>
      <c r="O335" s="36">
        <f>IF(Table1[[#This Row],[Recency]]&lt;=_xlfn.QUARTILE.INC(L:L,1),4, IF(Table1[[#This Row],[Recency]]&lt;=_xlfn.QUARTILE.INC(L:L,2), 3, IF(Table1[[#This Row],[Recency]]&lt;=_xlfn.QUARTILE.INC(L:L,3), 2, 1)))</f>
        <v>1</v>
      </c>
      <c r="P335" s="36">
        <f>IF(Table1[[#This Row],[Frequency]]&lt;=_xlfn.QUARTILE.INC(M:M,1), 1, IF(Table1[[#This Row],[Frequency]]&lt;=_xlfn.QUARTILE.INC(M:M,2), 2, IF(Table1[[#This Row],[Frequency]]&lt;=_xlfn.QUARTILE.INC(M:M,3), 3, 4)))</f>
        <v>1</v>
      </c>
      <c r="Q335" s="36">
        <f>IF(Table1[[#This Row],[Monetary]]&lt;=_xlfn.QUARTILE.INC(N:N,1),1,IF(Table1[[#This Row],[Monetary]]&lt;=_xlfn.QUARTILE.INC(N:N,2),2,IF(Table1[[#This Row],[Monetary]]&lt;=_xlfn.QUARTILE.INC(N:N,3),3,4)))</f>
        <v>4</v>
      </c>
      <c r="R335" s="41" t="str">
        <f>Table1[[#This Row],[R Score]]&amp;Table1[[#This Row],[F Score]]&amp;Table1[[#This Row],[M Score]]</f>
        <v>114</v>
      </c>
      <c r="S335" s="36">
        <f>Table1[[#This Row],[R Score]]+Table1[[#This Row],[F Score]]+Table1[[#This Row],[M Score]]</f>
        <v>6</v>
      </c>
      <c r="T335" s="36" t="str">
        <f>IF(Table1[[#This Row],[RFM Score]]=12,"Best customer",IF(Table1[[#This Row],[RFM Score]]&gt;=8,"Loyal customer",IF(Table1[[#This Row],[RFM Score]]&gt;=6,"At Risk",IF(Table1[[#This Row],[RFM Score]]&gt;=3,"Lost customer", "Others"))))</f>
        <v>At Risk</v>
      </c>
    </row>
    <row r="336" spans="2:20" x14ac:dyDescent="0.25">
      <c r="B336" s="4">
        <v>334</v>
      </c>
      <c r="C336" s="5">
        <v>45231</v>
      </c>
      <c r="D336" s="4" t="s">
        <v>347</v>
      </c>
      <c r="E336" s="4" t="s">
        <v>10</v>
      </c>
      <c r="F336" s="4">
        <v>31</v>
      </c>
      <c r="G336" s="4" t="s">
        <v>16</v>
      </c>
      <c r="H336" s="4">
        <v>3</v>
      </c>
      <c r="I336" s="12">
        <v>300</v>
      </c>
      <c r="J336" s="14">
        <v>900</v>
      </c>
      <c r="K336" s="35">
        <f t="shared" si="5"/>
        <v>45292</v>
      </c>
      <c r="L336" s="37">
        <f>Table1[[#This Row],[Latest Date]]-Table1[[#This Row],[Date]]</f>
        <v>61</v>
      </c>
      <c r="M336" s="37">
        <f>COUNT(Table1[[#This Row],[Date]])</f>
        <v>1</v>
      </c>
      <c r="N336" s="37">
        <f>SUM(Table1[[#This Row],[Total Amount]])</f>
        <v>900</v>
      </c>
      <c r="O336" s="37">
        <f>IF(Table1[[#This Row],[Recency]]&lt;=_xlfn.QUARTILE.INC(L:L,1),4, IF(Table1[[#This Row],[Recency]]&lt;=_xlfn.QUARTILE.INC(L:L,2), 3, IF(Table1[[#This Row],[Recency]]&lt;=_xlfn.QUARTILE.INC(L:L,3), 2, 1)))</f>
        <v>4</v>
      </c>
      <c r="P336" s="37">
        <f>IF(Table1[[#This Row],[Frequency]]&lt;=_xlfn.QUARTILE.INC(M:M,1), 1, IF(Table1[[#This Row],[Frequency]]&lt;=_xlfn.QUARTILE.INC(M:M,2), 2, IF(Table1[[#This Row],[Frequency]]&lt;=_xlfn.QUARTILE.INC(M:M,3), 3, 4)))</f>
        <v>1</v>
      </c>
      <c r="Q336" s="37">
        <f>IF(Table1[[#This Row],[Monetary]]&lt;=_xlfn.QUARTILE.INC(N:N,1),1,IF(Table1[[#This Row],[Monetary]]&lt;=_xlfn.QUARTILE.INC(N:N,2),2,IF(Table1[[#This Row],[Monetary]]&lt;=_xlfn.QUARTILE.INC(N:N,3),3,4)))</f>
        <v>3</v>
      </c>
      <c r="R336" s="42" t="str">
        <f>Table1[[#This Row],[R Score]]&amp;Table1[[#This Row],[F Score]]&amp;Table1[[#This Row],[M Score]]</f>
        <v>413</v>
      </c>
      <c r="S336" s="37">
        <f>Table1[[#This Row],[R Score]]+Table1[[#This Row],[F Score]]+Table1[[#This Row],[M Score]]</f>
        <v>8</v>
      </c>
      <c r="T336" s="37" t="str">
        <f>IF(Table1[[#This Row],[RFM Score]]=12,"Best customer",IF(Table1[[#This Row],[RFM Score]]&gt;=8,"Loyal customer",IF(Table1[[#This Row],[RFM Score]]&gt;=6,"At Risk",IF(Table1[[#This Row],[RFM Score]]&gt;=3,"Lost customer", "Others"))))</f>
        <v>Loyal customer</v>
      </c>
    </row>
    <row r="337" spans="2:20" x14ac:dyDescent="0.25">
      <c r="B337" s="1">
        <v>335</v>
      </c>
      <c r="C337" s="2">
        <v>44961</v>
      </c>
      <c r="D337" s="1" t="s">
        <v>348</v>
      </c>
      <c r="E337" s="1" t="s">
        <v>13</v>
      </c>
      <c r="F337" s="1">
        <v>47</v>
      </c>
      <c r="G337" s="1" t="s">
        <v>11</v>
      </c>
      <c r="H337" s="1">
        <v>4</v>
      </c>
      <c r="I337" s="11">
        <v>30</v>
      </c>
      <c r="J337" s="13">
        <v>120</v>
      </c>
      <c r="K337" s="34">
        <f t="shared" si="5"/>
        <v>45292</v>
      </c>
      <c r="L337" s="36">
        <f>Table1[[#This Row],[Latest Date]]-Table1[[#This Row],[Date]]</f>
        <v>331</v>
      </c>
      <c r="M337" s="36">
        <f>COUNT(Table1[[#This Row],[Date]])</f>
        <v>1</v>
      </c>
      <c r="N337" s="36">
        <f>SUM(Table1[[#This Row],[Total Amount]])</f>
        <v>120</v>
      </c>
      <c r="O337" s="36">
        <f>IF(Table1[[#This Row],[Recency]]&lt;=_xlfn.QUARTILE.INC(L:L,1),4, IF(Table1[[#This Row],[Recency]]&lt;=_xlfn.QUARTILE.INC(L:L,2), 3, IF(Table1[[#This Row],[Recency]]&lt;=_xlfn.QUARTILE.INC(L:L,3), 2, 1)))</f>
        <v>1</v>
      </c>
      <c r="P337" s="36">
        <f>IF(Table1[[#This Row],[Frequency]]&lt;=_xlfn.QUARTILE.INC(M:M,1), 1, IF(Table1[[#This Row],[Frequency]]&lt;=_xlfn.QUARTILE.INC(M:M,2), 2, IF(Table1[[#This Row],[Frequency]]&lt;=_xlfn.QUARTILE.INC(M:M,3), 3, 4)))</f>
        <v>1</v>
      </c>
      <c r="Q337" s="36">
        <f>IF(Table1[[#This Row],[Monetary]]&lt;=_xlfn.QUARTILE.INC(N:N,1),1,IF(Table1[[#This Row],[Monetary]]&lt;=_xlfn.QUARTILE.INC(N:N,2),2,IF(Table1[[#This Row],[Monetary]]&lt;=_xlfn.QUARTILE.INC(N:N,3),3,4)))</f>
        <v>2</v>
      </c>
      <c r="R337" s="41" t="str">
        <f>Table1[[#This Row],[R Score]]&amp;Table1[[#This Row],[F Score]]&amp;Table1[[#This Row],[M Score]]</f>
        <v>112</v>
      </c>
      <c r="S337" s="36">
        <f>Table1[[#This Row],[R Score]]+Table1[[#This Row],[F Score]]+Table1[[#This Row],[M Score]]</f>
        <v>4</v>
      </c>
      <c r="T337" s="36" t="str">
        <f>IF(Table1[[#This Row],[RFM Score]]=12,"Best customer",IF(Table1[[#This Row],[RFM Score]]&gt;=8,"Loyal customer",IF(Table1[[#This Row],[RFM Score]]&gt;=6,"At Risk",IF(Table1[[#This Row],[RFM Score]]&gt;=3,"Lost customer", "Others"))))</f>
        <v>Lost customer</v>
      </c>
    </row>
    <row r="338" spans="2:20" x14ac:dyDescent="0.25">
      <c r="B338" s="4">
        <v>336</v>
      </c>
      <c r="C338" s="5">
        <v>45272</v>
      </c>
      <c r="D338" s="4" t="s">
        <v>349</v>
      </c>
      <c r="E338" s="4" t="s">
        <v>13</v>
      </c>
      <c r="F338" s="4">
        <v>52</v>
      </c>
      <c r="G338" s="4" t="s">
        <v>11</v>
      </c>
      <c r="H338" s="4">
        <v>3</v>
      </c>
      <c r="I338" s="12">
        <v>50</v>
      </c>
      <c r="J338" s="14">
        <v>150</v>
      </c>
      <c r="K338" s="35">
        <f t="shared" si="5"/>
        <v>45292</v>
      </c>
      <c r="L338" s="37">
        <f>Table1[[#This Row],[Latest Date]]-Table1[[#This Row],[Date]]</f>
        <v>20</v>
      </c>
      <c r="M338" s="37">
        <f>COUNT(Table1[[#This Row],[Date]])</f>
        <v>1</v>
      </c>
      <c r="N338" s="37">
        <f>SUM(Table1[[#This Row],[Total Amount]])</f>
        <v>150</v>
      </c>
      <c r="O338" s="37">
        <f>IF(Table1[[#This Row],[Recency]]&lt;=_xlfn.QUARTILE.INC(L:L,1),4, IF(Table1[[#This Row],[Recency]]&lt;=_xlfn.QUARTILE.INC(L:L,2), 3, IF(Table1[[#This Row],[Recency]]&lt;=_xlfn.QUARTILE.INC(L:L,3), 2, 1)))</f>
        <v>4</v>
      </c>
      <c r="P338" s="37">
        <f>IF(Table1[[#This Row],[Frequency]]&lt;=_xlfn.QUARTILE.INC(M:M,1), 1, IF(Table1[[#This Row],[Frequency]]&lt;=_xlfn.QUARTILE.INC(M:M,2), 2, IF(Table1[[#This Row],[Frequency]]&lt;=_xlfn.QUARTILE.INC(M:M,3), 3, 4)))</f>
        <v>1</v>
      </c>
      <c r="Q338" s="37">
        <f>IF(Table1[[#This Row],[Monetary]]&lt;=_xlfn.QUARTILE.INC(N:N,1),1,IF(Table1[[#This Row],[Monetary]]&lt;=_xlfn.QUARTILE.INC(N:N,2),2,IF(Table1[[#This Row],[Monetary]]&lt;=_xlfn.QUARTILE.INC(N:N,3),3,4)))</f>
        <v>3</v>
      </c>
      <c r="R338" s="42" t="str">
        <f>Table1[[#This Row],[R Score]]&amp;Table1[[#This Row],[F Score]]&amp;Table1[[#This Row],[M Score]]</f>
        <v>413</v>
      </c>
      <c r="S338" s="37">
        <f>Table1[[#This Row],[R Score]]+Table1[[#This Row],[F Score]]+Table1[[#This Row],[M Score]]</f>
        <v>8</v>
      </c>
      <c r="T338" s="37" t="str">
        <f>IF(Table1[[#This Row],[RFM Score]]=12,"Best customer",IF(Table1[[#This Row],[RFM Score]]&gt;=8,"Loyal customer",IF(Table1[[#This Row],[RFM Score]]&gt;=6,"At Risk",IF(Table1[[#This Row],[RFM Score]]&gt;=3,"Lost customer", "Others"))))</f>
        <v>Loyal customer</v>
      </c>
    </row>
    <row r="339" spans="2:20" x14ac:dyDescent="0.25">
      <c r="B339" s="1">
        <v>337</v>
      </c>
      <c r="C339" s="2">
        <v>45047</v>
      </c>
      <c r="D339" s="1" t="s">
        <v>350</v>
      </c>
      <c r="E339" s="1" t="s">
        <v>10</v>
      </c>
      <c r="F339" s="1">
        <v>38</v>
      </c>
      <c r="G339" s="1" t="s">
        <v>14</v>
      </c>
      <c r="H339" s="1">
        <v>1</v>
      </c>
      <c r="I339" s="11">
        <v>500</v>
      </c>
      <c r="J339" s="13">
        <v>500</v>
      </c>
      <c r="K339" s="34">
        <f t="shared" si="5"/>
        <v>45292</v>
      </c>
      <c r="L339" s="36">
        <f>Table1[[#This Row],[Latest Date]]-Table1[[#This Row],[Date]]</f>
        <v>245</v>
      </c>
      <c r="M339" s="36">
        <f>COUNT(Table1[[#This Row],[Date]])</f>
        <v>1</v>
      </c>
      <c r="N339" s="36">
        <f>SUM(Table1[[#This Row],[Total Amount]])</f>
        <v>500</v>
      </c>
      <c r="O339" s="36">
        <f>IF(Table1[[#This Row],[Recency]]&lt;=_xlfn.QUARTILE.INC(L:L,1),4, IF(Table1[[#This Row],[Recency]]&lt;=_xlfn.QUARTILE.INC(L:L,2), 3, IF(Table1[[#This Row],[Recency]]&lt;=_xlfn.QUARTILE.INC(L:L,3), 2, 1)))</f>
        <v>2</v>
      </c>
      <c r="P339" s="36">
        <f>IF(Table1[[#This Row],[Frequency]]&lt;=_xlfn.QUARTILE.INC(M:M,1), 1, IF(Table1[[#This Row],[Frequency]]&lt;=_xlfn.QUARTILE.INC(M:M,2), 2, IF(Table1[[#This Row],[Frequency]]&lt;=_xlfn.QUARTILE.INC(M:M,3), 3, 4)))</f>
        <v>1</v>
      </c>
      <c r="Q339" s="36">
        <f>IF(Table1[[#This Row],[Monetary]]&lt;=_xlfn.QUARTILE.INC(N:N,1),1,IF(Table1[[#This Row],[Monetary]]&lt;=_xlfn.QUARTILE.INC(N:N,2),2,IF(Table1[[#This Row],[Monetary]]&lt;=_xlfn.QUARTILE.INC(N:N,3),3,4)))</f>
        <v>3</v>
      </c>
      <c r="R339" s="41" t="str">
        <f>Table1[[#This Row],[R Score]]&amp;Table1[[#This Row],[F Score]]&amp;Table1[[#This Row],[M Score]]</f>
        <v>213</v>
      </c>
      <c r="S339" s="36">
        <f>Table1[[#This Row],[R Score]]+Table1[[#This Row],[F Score]]+Table1[[#This Row],[M Score]]</f>
        <v>6</v>
      </c>
      <c r="T339" s="36" t="str">
        <f>IF(Table1[[#This Row],[RFM Score]]=12,"Best customer",IF(Table1[[#This Row],[RFM Score]]&gt;=8,"Loyal customer",IF(Table1[[#This Row],[RFM Score]]&gt;=6,"At Risk",IF(Table1[[#This Row],[RFM Score]]&gt;=3,"Lost customer", "Others"))))</f>
        <v>At Risk</v>
      </c>
    </row>
    <row r="340" spans="2:20" x14ac:dyDescent="0.25">
      <c r="B340" s="4">
        <v>338</v>
      </c>
      <c r="C340" s="5">
        <v>45133</v>
      </c>
      <c r="D340" s="4" t="s">
        <v>351</v>
      </c>
      <c r="E340" s="4" t="s">
        <v>10</v>
      </c>
      <c r="F340" s="4">
        <v>54</v>
      </c>
      <c r="G340" s="4" t="s">
        <v>11</v>
      </c>
      <c r="H340" s="4">
        <v>2</v>
      </c>
      <c r="I340" s="12">
        <v>50</v>
      </c>
      <c r="J340" s="14">
        <v>100</v>
      </c>
      <c r="K340" s="35">
        <f t="shared" si="5"/>
        <v>45292</v>
      </c>
      <c r="L340" s="37">
        <f>Table1[[#This Row],[Latest Date]]-Table1[[#This Row],[Date]]</f>
        <v>159</v>
      </c>
      <c r="M340" s="37">
        <f>COUNT(Table1[[#This Row],[Date]])</f>
        <v>1</v>
      </c>
      <c r="N340" s="37">
        <f>SUM(Table1[[#This Row],[Total Amount]])</f>
        <v>100</v>
      </c>
      <c r="O340" s="37">
        <f>IF(Table1[[#This Row],[Recency]]&lt;=_xlfn.QUARTILE.INC(L:L,1),4, IF(Table1[[#This Row],[Recency]]&lt;=_xlfn.QUARTILE.INC(L:L,2), 3, IF(Table1[[#This Row],[Recency]]&lt;=_xlfn.QUARTILE.INC(L:L,3), 2, 1)))</f>
        <v>3</v>
      </c>
      <c r="P340" s="37">
        <f>IF(Table1[[#This Row],[Frequency]]&lt;=_xlfn.QUARTILE.INC(M:M,1), 1, IF(Table1[[#This Row],[Frequency]]&lt;=_xlfn.QUARTILE.INC(M:M,2), 2, IF(Table1[[#This Row],[Frequency]]&lt;=_xlfn.QUARTILE.INC(M:M,3), 3, 4)))</f>
        <v>1</v>
      </c>
      <c r="Q340" s="37">
        <f>IF(Table1[[#This Row],[Monetary]]&lt;=_xlfn.QUARTILE.INC(N:N,1),1,IF(Table1[[#This Row],[Monetary]]&lt;=_xlfn.QUARTILE.INC(N:N,2),2,IF(Table1[[#This Row],[Monetary]]&lt;=_xlfn.QUARTILE.INC(N:N,3),3,4)))</f>
        <v>2</v>
      </c>
      <c r="R340" s="42" t="str">
        <f>Table1[[#This Row],[R Score]]&amp;Table1[[#This Row],[F Score]]&amp;Table1[[#This Row],[M Score]]</f>
        <v>312</v>
      </c>
      <c r="S340" s="37">
        <f>Table1[[#This Row],[R Score]]+Table1[[#This Row],[F Score]]+Table1[[#This Row],[M Score]]</f>
        <v>6</v>
      </c>
      <c r="T340" s="37" t="str">
        <f>IF(Table1[[#This Row],[RFM Score]]=12,"Best customer",IF(Table1[[#This Row],[RFM Score]]&gt;=8,"Loyal customer",IF(Table1[[#This Row],[RFM Score]]&gt;=6,"At Risk",IF(Table1[[#This Row],[RFM Score]]&gt;=3,"Lost customer", "Others"))))</f>
        <v>At Risk</v>
      </c>
    </row>
    <row r="341" spans="2:20" x14ac:dyDescent="0.25">
      <c r="B341" s="1">
        <v>339</v>
      </c>
      <c r="C341" s="2">
        <v>44988</v>
      </c>
      <c r="D341" s="1" t="s">
        <v>352</v>
      </c>
      <c r="E341" s="1" t="s">
        <v>13</v>
      </c>
      <c r="F341" s="1">
        <v>22</v>
      </c>
      <c r="G341" s="1" t="s">
        <v>16</v>
      </c>
      <c r="H341" s="1">
        <v>2</v>
      </c>
      <c r="I341" s="11">
        <v>25</v>
      </c>
      <c r="J341" s="13">
        <v>50</v>
      </c>
      <c r="K341" s="34">
        <f t="shared" si="5"/>
        <v>45292</v>
      </c>
      <c r="L341" s="36">
        <f>Table1[[#This Row],[Latest Date]]-Table1[[#This Row],[Date]]</f>
        <v>304</v>
      </c>
      <c r="M341" s="36">
        <f>COUNT(Table1[[#This Row],[Date]])</f>
        <v>1</v>
      </c>
      <c r="N341" s="36">
        <f>SUM(Table1[[#This Row],[Total Amount]])</f>
        <v>50</v>
      </c>
      <c r="O341" s="36">
        <f>IF(Table1[[#This Row],[Recency]]&lt;=_xlfn.QUARTILE.INC(L:L,1),4, IF(Table1[[#This Row],[Recency]]&lt;=_xlfn.QUARTILE.INC(L:L,2), 3, IF(Table1[[#This Row],[Recency]]&lt;=_xlfn.QUARTILE.INC(L:L,3), 2, 1)))</f>
        <v>1</v>
      </c>
      <c r="P341" s="36">
        <f>IF(Table1[[#This Row],[Frequency]]&lt;=_xlfn.QUARTILE.INC(M:M,1), 1, IF(Table1[[#This Row],[Frequency]]&lt;=_xlfn.QUARTILE.INC(M:M,2), 2, IF(Table1[[#This Row],[Frequency]]&lt;=_xlfn.QUARTILE.INC(M:M,3), 3, 4)))</f>
        <v>1</v>
      </c>
      <c r="Q341" s="36">
        <f>IF(Table1[[#This Row],[Monetary]]&lt;=_xlfn.QUARTILE.INC(N:N,1),1,IF(Table1[[#This Row],[Monetary]]&lt;=_xlfn.QUARTILE.INC(N:N,2),2,IF(Table1[[#This Row],[Monetary]]&lt;=_xlfn.QUARTILE.INC(N:N,3),3,4)))</f>
        <v>1</v>
      </c>
      <c r="R341" s="41" t="str">
        <f>Table1[[#This Row],[R Score]]&amp;Table1[[#This Row],[F Score]]&amp;Table1[[#This Row],[M Score]]</f>
        <v>111</v>
      </c>
      <c r="S341" s="36">
        <f>Table1[[#This Row],[R Score]]+Table1[[#This Row],[F Score]]+Table1[[#This Row],[M Score]]</f>
        <v>3</v>
      </c>
      <c r="T341" s="36" t="str">
        <f>IF(Table1[[#This Row],[RFM Score]]=12,"Best customer",IF(Table1[[#This Row],[RFM Score]]&gt;=8,"Loyal customer",IF(Table1[[#This Row],[RFM Score]]&gt;=6,"At Risk",IF(Table1[[#This Row],[RFM Score]]&gt;=3,"Lost customer", "Others"))))</f>
        <v>Lost customer</v>
      </c>
    </row>
    <row r="342" spans="2:20" x14ac:dyDescent="0.25">
      <c r="B342" s="4">
        <v>340</v>
      </c>
      <c r="C342" s="5">
        <v>45218</v>
      </c>
      <c r="D342" s="4" t="s">
        <v>353</v>
      </c>
      <c r="E342" s="4" t="s">
        <v>13</v>
      </c>
      <c r="F342" s="4">
        <v>36</v>
      </c>
      <c r="G342" s="4" t="s">
        <v>14</v>
      </c>
      <c r="H342" s="4">
        <v>4</v>
      </c>
      <c r="I342" s="12">
        <v>300</v>
      </c>
      <c r="J342" s="14">
        <v>1200</v>
      </c>
      <c r="K342" s="35">
        <f t="shared" si="5"/>
        <v>45292</v>
      </c>
      <c r="L342" s="37">
        <f>Table1[[#This Row],[Latest Date]]-Table1[[#This Row],[Date]]</f>
        <v>74</v>
      </c>
      <c r="M342" s="37">
        <f>COUNT(Table1[[#This Row],[Date]])</f>
        <v>1</v>
      </c>
      <c r="N342" s="37">
        <f>SUM(Table1[[#This Row],[Total Amount]])</f>
        <v>1200</v>
      </c>
      <c r="O342" s="37">
        <f>IF(Table1[[#This Row],[Recency]]&lt;=_xlfn.QUARTILE.INC(L:L,1),4, IF(Table1[[#This Row],[Recency]]&lt;=_xlfn.QUARTILE.INC(L:L,2), 3, IF(Table1[[#This Row],[Recency]]&lt;=_xlfn.QUARTILE.INC(L:L,3), 2, 1)))</f>
        <v>4</v>
      </c>
      <c r="P342" s="37">
        <f>IF(Table1[[#This Row],[Frequency]]&lt;=_xlfn.QUARTILE.INC(M:M,1), 1, IF(Table1[[#This Row],[Frequency]]&lt;=_xlfn.QUARTILE.INC(M:M,2), 2, IF(Table1[[#This Row],[Frequency]]&lt;=_xlfn.QUARTILE.INC(M:M,3), 3, 4)))</f>
        <v>1</v>
      </c>
      <c r="Q342" s="37">
        <f>IF(Table1[[#This Row],[Monetary]]&lt;=_xlfn.QUARTILE.INC(N:N,1),1,IF(Table1[[#This Row],[Monetary]]&lt;=_xlfn.QUARTILE.INC(N:N,2),2,IF(Table1[[#This Row],[Monetary]]&lt;=_xlfn.QUARTILE.INC(N:N,3),3,4)))</f>
        <v>4</v>
      </c>
      <c r="R342" s="42" t="str">
        <f>Table1[[#This Row],[R Score]]&amp;Table1[[#This Row],[F Score]]&amp;Table1[[#This Row],[M Score]]</f>
        <v>414</v>
      </c>
      <c r="S342" s="37">
        <f>Table1[[#This Row],[R Score]]+Table1[[#This Row],[F Score]]+Table1[[#This Row],[M Score]]</f>
        <v>9</v>
      </c>
      <c r="T342" s="37" t="str">
        <f>IF(Table1[[#This Row],[RFM Score]]=12,"Best customer",IF(Table1[[#This Row],[RFM Score]]&gt;=8,"Loyal customer",IF(Table1[[#This Row],[RFM Score]]&gt;=6,"At Risk",IF(Table1[[#This Row],[RFM Score]]&gt;=3,"Lost customer", "Others"))))</f>
        <v>Loyal customer</v>
      </c>
    </row>
    <row r="343" spans="2:20" x14ac:dyDescent="0.25">
      <c r="B343" s="1">
        <v>341</v>
      </c>
      <c r="C343" s="2">
        <v>45053</v>
      </c>
      <c r="D343" s="1" t="s">
        <v>354</v>
      </c>
      <c r="E343" s="1" t="s">
        <v>10</v>
      </c>
      <c r="F343" s="1">
        <v>31</v>
      </c>
      <c r="G343" s="1" t="s">
        <v>14</v>
      </c>
      <c r="H343" s="1">
        <v>4</v>
      </c>
      <c r="I343" s="11">
        <v>50</v>
      </c>
      <c r="J343" s="13">
        <v>200</v>
      </c>
      <c r="K343" s="34">
        <f t="shared" si="5"/>
        <v>45292</v>
      </c>
      <c r="L343" s="36">
        <f>Table1[[#This Row],[Latest Date]]-Table1[[#This Row],[Date]]</f>
        <v>239</v>
      </c>
      <c r="M343" s="36">
        <f>COUNT(Table1[[#This Row],[Date]])</f>
        <v>1</v>
      </c>
      <c r="N343" s="36">
        <f>SUM(Table1[[#This Row],[Total Amount]])</f>
        <v>200</v>
      </c>
      <c r="O343" s="36">
        <f>IF(Table1[[#This Row],[Recency]]&lt;=_xlfn.QUARTILE.INC(L:L,1),4, IF(Table1[[#This Row],[Recency]]&lt;=_xlfn.QUARTILE.INC(L:L,2), 3, IF(Table1[[#This Row],[Recency]]&lt;=_xlfn.QUARTILE.INC(L:L,3), 2, 1)))</f>
        <v>2</v>
      </c>
      <c r="P343" s="36">
        <f>IF(Table1[[#This Row],[Frequency]]&lt;=_xlfn.QUARTILE.INC(M:M,1), 1, IF(Table1[[#This Row],[Frequency]]&lt;=_xlfn.QUARTILE.INC(M:M,2), 2, IF(Table1[[#This Row],[Frequency]]&lt;=_xlfn.QUARTILE.INC(M:M,3), 3, 4)))</f>
        <v>1</v>
      </c>
      <c r="Q343" s="36">
        <f>IF(Table1[[#This Row],[Monetary]]&lt;=_xlfn.QUARTILE.INC(N:N,1),1,IF(Table1[[#This Row],[Monetary]]&lt;=_xlfn.QUARTILE.INC(N:N,2),2,IF(Table1[[#This Row],[Monetary]]&lt;=_xlfn.QUARTILE.INC(N:N,3),3,4)))</f>
        <v>3</v>
      </c>
      <c r="R343" s="41" t="str">
        <f>Table1[[#This Row],[R Score]]&amp;Table1[[#This Row],[F Score]]&amp;Table1[[#This Row],[M Score]]</f>
        <v>213</v>
      </c>
      <c r="S343" s="36">
        <f>Table1[[#This Row],[R Score]]+Table1[[#This Row],[F Score]]+Table1[[#This Row],[M Score]]</f>
        <v>6</v>
      </c>
      <c r="T343" s="36" t="str">
        <f>IF(Table1[[#This Row],[RFM Score]]=12,"Best customer",IF(Table1[[#This Row],[RFM Score]]&gt;=8,"Loyal customer",IF(Table1[[#This Row],[RFM Score]]&gt;=6,"At Risk",IF(Table1[[#This Row],[RFM Score]]&gt;=3,"Lost customer", "Others"))))</f>
        <v>At Risk</v>
      </c>
    </row>
    <row r="344" spans="2:20" x14ac:dyDescent="0.25">
      <c r="B344" s="4">
        <v>342</v>
      </c>
      <c r="C344" s="5">
        <v>45223</v>
      </c>
      <c r="D344" s="4" t="s">
        <v>355</v>
      </c>
      <c r="E344" s="4" t="s">
        <v>13</v>
      </c>
      <c r="F344" s="4">
        <v>43</v>
      </c>
      <c r="G344" s="4" t="s">
        <v>14</v>
      </c>
      <c r="H344" s="4">
        <v>4</v>
      </c>
      <c r="I344" s="12">
        <v>500</v>
      </c>
      <c r="J344" s="14">
        <v>2000</v>
      </c>
      <c r="K344" s="35">
        <f t="shared" si="5"/>
        <v>45292</v>
      </c>
      <c r="L344" s="37">
        <f>Table1[[#This Row],[Latest Date]]-Table1[[#This Row],[Date]]</f>
        <v>69</v>
      </c>
      <c r="M344" s="37">
        <f>COUNT(Table1[[#This Row],[Date]])</f>
        <v>1</v>
      </c>
      <c r="N344" s="37">
        <f>SUM(Table1[[#This Row],[Total Amount]])</f>
        <v>2000</v>
      </c>
      <c r="O344" s="37">
        <f>IF(Table1[[#This Row],[Recency]]&lt;=_xlfn.QUARTILE.INC(L:L,1),4, IF(Table1[[#This Row],[Recency]]&lt;=_xlfn.QUARTILE.INC(L:L,2), 3, IF(Table1[[#This Row],[Recency]]&lt;=_xlfn.QUARTILE.INC(L:L,3), 2, 1)))</f>
        <v>4</v>
      </c>
      <c r="P344" s="37">
        <f>IF(Table1[[#This Row],[Frequency]]&lt;=_xlfn.QUARTILE.INC(M:M,1), 1, IF(Table1[[#This Row],[Frequency]]&lt;=_xlfn.QUARTILE.INC(M:M,2), 2, IF(Table1[[#This Row],[Frequency]]&lt;=_xlfn.QUARTILE.INC(M:M,3), 3, 4)))</f>
        <v>1</v>
      </c>
      <c r="Q344" s="37">
        <f>IF(Table1[[#This Row],[Monetary]]&lt;=_xlfn.QUARTILE.INC(N:N,1),1,IF(Table1[[#This Row],[Monetary]]&lt;=_xlfn.QUARTILE.INC(N:N,2),2,IF(Table1[[#This Row],[Monetary]]&lt;=_xlfn.QUARTILE.INC(N:N,3),3,4)))</f>
        <v>4</v>
      </c>
      <c r="R344" s="42" t="str">
        <f>Table1[[#This Row],[R Score]]&amp;Table1[[#This Row],[F Score]]&amp;Table1[[#This Row],[M Score]]</f>
        <v>414</v>
      </c>
      <c r="S344" s="37">
        <f>Table1[[#This Row],[R Score]]+Table1[[#This Row],[F Score]]+Table1[[#This Row],[M Score]]</f>
        <v>9</v>
      </c>
      <c r="T344" s="37" t="str">
        <f>IF(Table1[[#This Row],[RFM Score]]=12,"Best customer",IF(Table1[[#This Row],[RFM Score]]&gt;=8,"Loyal customer",IF(Table1[[#This Row],[RFM Score]]&gt;=6,"At Risk",IF(Table1[[#This Row],[RFM Score]]&gt;=3,"Lost customer", "Others"))))</f>
        <v>Loyal customer</v>
      </c>
    </row>
    <row r="345" spans="2:20" x14ac:dyDescent="0.25">
      <c r="B345" s="1">
        <v>343</v>
      </c>
      <c r="C345" s="2">
        <v>45231</v>
      </c>
      <c r="D345" s="1" t="s">
        <v>356</v>
      </c>
      <c r="E345" s="1" t="s">
        <v>10</v>
      </c>
      <c r="F345" s="1">
        <v>21</v>
      </c>
      <c r="G345" s="1" t="s">
        <v>16</v>
      </c>
      <c r="H345" s="1">
        <v>2</v>
      </c>
      <c r="I345" s="11">
        <v>25</v>
      </c>
      <c r="J345" s="13">
        <v>50</v>
      </c>
      <c r="K345" s="34">
        <f t="shared" si="5"/>
        <v>45292</v>
      </c>
      <c r="L345" s="36">
        <f>Table1[[#This Row],[Latest Date]]-Table1[[#This Row],[Date]]</f>
        <v>61</v>
      </c>
      <c r="M345" s="36">
        <f>COUNT(Table1[[#This Row],[Date]])</f>
        <v>1</v>
      </c>
      <c r="N345" s="36">
        <f>SUM(Table1[[#This Row],[Total Amount]])</f>
        <v>50</v>
      </c>
      <c r="O345" s="36">
        <f>IF(Table1[[#This Row],[Recency]]&lt;=_xlfn.QUARTILE.INC(L:L,1),4, IF(Table1[[#This Row],[Recency]]&lt;=_xlfn.QUARTILE.INC(L:L,2), 3, IF(Table1[[#This Row],[Recency]]&lt;=_xlfn.QUARTILE.INC(L:L,3), 2, 1)))</f>
        <v>4</v>
      </c>
      <c r="P345" s="36">
        <f>IF(Table1[[#This Row],[Frequency]]&lt;=_xlfn.QUARTILE.INC(M:M,1), 1, IF(Table1[[#This Row],[Frequency]]&lt;=_xlfn.QUARTILE.INC(M:M,2), 2, IF(Table1[[#This Row],[Frequency]]&lt;=_xlfn.QUARTILE.INC(M:M,3), 3, 4)))</f>
        <v>1</v>
      </c>
      <c r="Q345" s="36">
        <f>IF(Table1[[#This Row],[Monetary]]&lt;=_xlfn.QUARTILE.INC(N:N,1),1,IF(Table1[[#This Row],[Monetary]]&lt;=_xlfn.QUARTILE.INC(N:N,2),2,IF(Table1[[#This Row],[Monetary]]&lt;=_xlfn.QUARTILE.INC(N:N,3),3,4)))</f>
        <v>1</v>
      </c>
      <c r="R345" s="41" t="str">
        <f>Table1[[#This Row],[R Score]]&amp;Table1[[#This Row],[F Score]]&amp;Table1[[#This Row],[M Score]]</f>
        <v>411</v>
      </c>
      <c r="S345" s="36">
        <f>Table1[[#This Row],[R Score]]+Table1[[#This Row],[F Score]]+Table1[[#This Row],[M Score]]</f>
        <v>6</v>
      </c>
      <c r="T345" s="36" t="str">
        <f>IF(Table1[[#This Row],[RFM Score]]=12,"Best customer",IF(Table1[[#This Row],[RFM Score]]&gt;=8,"Loyal customer",IF(Table1[[#This Row],[RFM Score]]&gt;=6,"At Risk",IF(Table1[[#This Row],[RFM Score]]&gt;=3,"Lost customer", "Others"))))</f>
        <v>At Risk</v>
      </c>
    </row>
    <row r="346" spans="2:20" x14ac:dyDescent="0.25">
      <c r="B346" s="4">
        <v>344</v>
      </c>
      <c r="C346" s="5">
        <v>44947</v>
      </c>
      <c r="D346" s="4" t="s">
        <v>357</v>
      </c>
      <c r="E346" s="4" t="s">
        <v>13</v>
      </c>
      <c r="F346" s="4">
        <v>42</v>
      </c>
      <c r="G346" s="4" t="s">
        <v>11</v>
      </c>
      <c r="H346" s="4">
        <v>1</v>
      </c>
      <c r="I346" s="12">
        <v>30</v>
      </c>
      <c r="J346" s="14">
        <v>30</v>
      </c>
      <c r="K346" s="35">
        <f t="shared" si="5"/>
        <v>45292</v>
      </c>
      <c r="L346" s="37">
        <f>Table1[[#This Row],[Latest Date]]-Table1[[#This Row],[Date]]</f>
        <v>345</v>
      </c>
      <c r="M346" s="37">
        <f>COUNT(Table1[[#This Row],[Date]])</f>
        <v>1</v>
      </c>
      <c r="N346" s="37">
        <f>SUM(Table1[[#This Row],[Total Amount]])</f>
        <v>30</v>
      </c>
      <c r="O346" s="37">
        <f>IF(Table1[[#This Row],[Recency]]&lt;=_xlfn.QUARTILE.INC(L:L,1),4, IF(Table1[[#This Row],[Recency]]&lt;=_xlfn.QUARTILE.INC(L:L,2), 3, IF(Table1[[#This Row],[Recency]]&lt;=_xlfn.QUARTILE.INC(L:L,3), 2, 1)))</f>
        <v>1</v>
      </c>
      <c r="P346" s="37">
        <f>IF(Table1[[#This Row],[Frequency]]&lt;=_xlfn.QUARTILE.INC(M:M,1), 1, IF(Table1[[#This Row],[Frequency]]&lt;=_xlfn.QUARTILE.INC(M:M,2), 2, IF(Table1[[#This Row],[Frequency]]&lt;=_xlfn.QUARTILE.INC(M:M,3), 3, 4)))</f>
        <v>1</v>
      </c>
      <c r="Q346" s="37">
        <f>IF(Table1[[#This Row],[Monetary]]&lt;=_xlfn.QUARTILE.INC(N:N,1),1,IF(Table1[[#This Row],[Monetary]]&lt;=_xlfn.QUARTILE.INC(N:N,2),2,IF(Table1[[#This Row],[Monetary]]&lt;=_xlfn.QUARTILE.INC(N:N,3),3,4)))</f>
        <v>1</v>
      </c>
      <c r="R346" s="42" t="str">
        <f>Table1[[#This Row],[R Score]]&amp;Table1[[#This Row],[F Score]]&amp;Table1[[#This Row],[M Score]]</f>
        <v>111</v>
      </c>
      <c r="S346" s="37">
        <f>Table1[[#This Row],[R Score]]+Table1[[#This Row],[F Score]]+Table1[[#This Row],[M Score]]</f>
        <v>3</v>
      </c>
      <c r="T346" s="37" t="str">
        <f>IF(Table1[[#This Row],[RFM Score]]=12,"Best customer",IF(Table1[[#This Row],[RFM Score]]&gt;=8,"Loyal customer",IF(Table1[[#This Row],[RFM Score]]&gt;=6,"At Risk",IF(Table1[[#This Row],[RFM Score]]&gt;=3,"Lost customer", "Others"))))</f>
        <v>Lost customer</v>
      </c>
    </row>
    <row r="347" spans="2:20" x14ac:dyDescent="0.25">
      <c r="B347" s="1">
        <v>345</v>
      </c>
      <c r="C347" s="2">
        <v>45244</v>
      </c>
      <c r="D347" s="1" t="s">
        <v>358</v>
      </c>
      <c r="E347" s="1" t="s">
        <v>10</v>
      </c>
      <c r="F347" s="1">
        <v>62</v>
      </c>
      <c r="G347" s="1" t="s">
        <v>16</v>
      </c>
      <c r="H347" s="1">
        <v>1</v>
      </c>
      <c r="I347" s="11">
        <v>30</v>
      </c>
      <c r="J347" s="13">
        <v>30</v>
      </c>
      <c r="K347" s="34">
        <f t="shared" si="5"/>
        <v>45292</v>
      </c>
      <c r="L347" s="36">
        <f>Table1[[#This Row],[Latest Date]]-Table1[[#This Row],[Date]]</f>
        <v>48</v>
      </c>
      <c r="M347" s="36">
        <f>COUNT(Table1[[#This Row],[Date]])</f>
        <v>1</v>
      </c>
      <c r="N347" s="36">
        <f>SUM(Table1[[#This Row],[Total Amount]])</f>
        <v>30</v>
      </c>
      <c r="O347" s="36">
        <f>IF(Table1[[#This Row],[Recency]]&lt;=_xlfn.QUARTILE.INC(L:L,1),4, IF(Table1[[#This Row],[Recency]]&lt;=_xlfn.QUARTILE.INC(L:L,2), 3, IF(Table1[[#This Row],[Recency]]&lt;=_xlfn.QUARTILE.INC(L:L,3), 2, 1)))</f>
        <v>4</v>
      </c>
      <c r="P347" s="36">
        <f>IF(Table1[[#This Row],[Frequency]]&lt;=_xlfn.QUARTILE.INC(M:M,1), 1, IF(Table1[[#This Row],[Frequency]]&lt;=_xlfn.QUARTILE.INC(M:M,2), 2, IF(Table1[[#This Row],[Frequency]]&lt;=_xlfn.QUARTILE.INC(M:M,3), 3, 4)))</f>
        <v>1</v>
      </c>
      <c r="Q347" s="36">
        <f>IF(Table1[[#This Row],[Monetary]]&lt;=_xlfn.QUARTILE.INC(N:N,1),1,IF(Table1[[#This Row],[Monetary]]&lt;=_xlfn.QUARTILE.INC(N:N,2),2,IF(Table1[[#This Row],[Monetary]]&lt;=_xlfn.QUARTILE.INC(N:N,3),3,4)))</f>
        <v>1</v>
      </c>
      <c r="R347" s="41" t="str">
        <f>Table1[[#This Row],[R Score]]&amp;Table1[[#This Row],[F Score]]&amp;Table1[[#This Row],[M Score]]</f>
        <v>411</v>
      </c>
      <c r="S347" s="36">
        <f>Table1[[#This Row],[R Score]]+Table1[[#This Row],[F Score]]+Table1[[#This Row],[M Score]]</f>
        <v>6</v>
      </c>
      <c r="T347" s="36" t="str">
        <f>IF(Table1[[#This Row],[RFM Score]]=12,"Best customer",IF(Table1[[#This Row],[RFM Score]]&gt;=8,"Loyal customer",IF(Table1[[#This Row],[RFM Score]]&gt;=6,"At Risk",IF(Table1[[#This Row],[RFM Score]]&gt;=3,"Lost customer", "Others"))))</f>
        <v>At Risk</v>
      </c>
    </row>
    <row r="348" spans="2:20" x14ac:dyDescent="0.25">
      <c r="B348" s="4">
        <v>346</v>
      </c>
      <c r="C348" s="5">
        <v>44968</v>
      </c>
      <c r="D348" s="4" t="s">
        <v>359</v>
      </c>
      <c r="E348" s="4" t="s">
        <v>10</v>
      </c>
      <c r="F348" s="4">
        <v>59</v>
      </c>
      <c r="G348" s="4" t="s">
        <v>14</v>
      </c>
      <c r="H348" s="4">
        <v>2</v>
      </c>
      <c r="I348" s="12">
        <v>500</v>
      </c>
      <c r="J348" s="14">
        <v>1000</v>
      </c>
      <c r="K348" s="35">
        <f t="shared" si="5"/>
        <v>45292</v>
      </c>
      <c r="L348" s="37">
        <f>Table1[[#This Row],[Latest Date]]-Table1[[#This Row],[Date]]</f>
        <v>324</v>
      </c>
      <c r="M348" s="37">
        <f>COUNT(Table1[[#This Row],[Date]])</f>
        <v>1</v>
      </c>
      <c r="N348" s="37">
        <f>SUM(Table1[[#This Row],[Total Amount]])</f>
        <v>1000</v>
      </c>
      <c r="O348" s="37">
        <f>IF(Table1[[#This Row],[Recency]]&lt;=_xlfn.QUARTILE.INC(L:L,1),4, IF(Table1[[#This Row],[Recency]]&lt;=_xlfn.QUARTILE.INC(L:L,2), 3, IF(Table1[[#This Row],[Recency]]&lt;=_xlfn.QUARTILE.INC(L:L,3), 2, 1)))</f>
        <v>1</v>
      </c>
      <c r="P348" s="37">
        <f>IF(Table1[[#This Row],[Frequency]]&lt;=_xlfn.QUARTILE.INC(M:M,1), 1, IF(Table1[[#This Row],[Frequency]]&lt;=_xlfn.QUARTILE.INC(M:M,2), 2, IF(Table1[[#This Row],[Frequency]]&lt;=_xlfn.QUARTILE.INC(M:M,3), 3, 4)))</f>
        <v>1</v>
      </c>
      <c r="Q348" s="37">
        <f>IF(Table1[[#This Row],[Monetary]]&lt;=_xlfn.QUARTILE.INC(N:N,1),1,IF(Table1[[#This Row],[Monetary]]&lt;=_xlfn.QUARTILE.INC(N:N,2),2,IF(Table1[[#This Row],[Monetary]]&lt;=_xlfn.QUARTILE.INC(N:N,3),3,4)))</f>
        <v>4</v>
      </c>
      <c r="R348" s="42" t="str">
        <f>Table1[[#This Row],[R Score]]&amp;Table1[[#This Row],[F Score]]&amp;Table1[[#This Row],[M Score]]</f>
        <v>114</v>
      </c>
      <c r="S348" s="37">
        <f>Table1[[#This Row],[R Score]]+Table1[[#This Row],[F Score]]+Table1[[#This Row],[M Score]]</f>
        <v>6</v>
      </c>
      <c r="T348" s="37" t="str">
        <f>IF(Table1[[#This Row],[RFM Score]]=12,"Best customer",IF(Table1[[#This Row],[RFM Score]]&gt;=8,"Loyal customer",IF(Table1[[#This Row],[RFM Score]]&gt;=6,"At Risk",IF(Table1[[#This Row],[RFM Score]]&gt;=3,"Lost customer", "Others"))))</f>
        <v>At Risk</v>
      </c>
    </row>
    <row r="349" spans="2:20" x14ac:dyDescent="0.25">
      <c r="B349" s="1">
        <v>347</v>
      </c>
      <c r="C349" s="2">
        <v>45141</v>
      </c>
      <c r="D349" s="1" t="s">
        <v>360</v>
      </c>
      <c r="E349" s="1" t="s">
        <v>10</v>
      </c>
      <c r="F349" s="1">
        <v>42</v>
      </c>
      <c r="G349" s="1" t="s">
        <v>16</v>
      </c>
      <c r="H349" s="1">
        <v>1</v>
      </c>
      <c r="I349" s="11">
        <v>25</v>
      </c>
      <c r="J349" s="13">
        <v>25</v>
      </c>
      <c r="K349" s="34">
        <f t="shared" si="5"/>
        <v>45292</v>
      </c>
      <c r="L349" s="36">
        <f>Table1[[#This Row],[Latest Date]]-Table1[[#This Row],[Date]]</f>
        <v>151</v>
      </c>
      <c r="M349" s="36">
        <f>COUNT(Table1[[#This Row],[Date]])</f>
        <v>1</v>
      </c>
      <c r="N349" s="36">
        <f>SUM(Table1[[#This Row],[Total Amount]])</f>
        <v>25</v>
      </c>
      <c r="O349" s="36">
        <f>IF(Table1[[#This Row],[Recency]]&lt;=_xlfn.QUARTILE.INC(L:L,1),4, IF(Table1[[#This Row],[Recency]]&lt;=_xlfn.QUARTILE.INC(L:L,2), 3, IF(Table1[[#This Row],[Recency]]&lt;=_xlfn.QUARTILE.INC(L:L,3), 2, 1)))</f>
        <v>3</v>
      </c>
      <c r="P349" s="36">
        <f>IF(Table1[[#This Row],[Frequency]]&lt;=_xlfn.QUARTILE.INC(M:M,1), 1, IF(Table1[[#This Row],[Frequency]]&lt;=_xlfn.QUARTILE.INC(M:M,2), 2, IF(Table1[[#This Row],[Frequency]]&lt;=_xlfn.QUARTILE.INC(M:M,3), 3, 4)))</f>
        <v>1</v>
      </c>
      <c r="Q349" s="36">
        <f>IF(Table1[[#This Row],[Monetary]]&lt;=_xlfn.QUARTILE.INC(N:N,1),1,IF(Table1[[#This Row],[Monetary]]&lt;=_xlfn.QUARTILE.INC(N:N,2),2,IF(Table1[[#This Row],[Monetary]]&lt;=_xlfn.QUARTILE.INC(N:N,3),3,4)))</f>
        <v>1</v>
      </c>
      <c r="R349" s="41" t="str">
        <f>Table1[[#This Row],[R Score]]&amp;Table1[[#This Row],[F Score]]&amp;Table1[[#This Row],[M Score]]</f>
        <v>311</v>
      </c>
      <c r="S349" s="36">
        <f>Table1[[#This Row],[R Score]]+Table1[[#This Row],[F Score]]+Table1[[#This Row],[M Score]]</f>
        <v>5</v>
      </c>
      <c r="T349" s="36" t="str">
        <f>IF(Table1[[#This Row],[RFM Score]]=12,"Best customer",IF(Table1[[#This Row],[RFM Score]]&gt;=8,"Loyal customer",IF(Table1[[#This Row],[RFM Score]]&gt;=6,"At Risk",IF(Table1[[#This Row],[RFM Score]]&gt;=3,"Lost customer", "Others"))))</f>
        <v>Lost customer</v>
      </c>
    </row>
    <row r="350" spans="2:20" x14ac:dyDescent="0.25">
      <c r="B350" s="4">
        <v>348</v>
      </c>
      <c r="C350" s="5">
        <v>45263</v>
      </c>
      <c r="D350" s="4" t="s">
        <v>361</v>
      </c>
      <c r="E350" s="4" t="s">
        <v>13</v>
      </c>
      <c r="F350" s="4">
        <v>35</v>
      </c>
      <c r="G350" s="4" t="s">
        <v>16</v>
      </c>
      <c r="H350" s="4">
        <v>2</v>
      </c>
      <c r="I350" s="12">
        <v>300</v>
      </c>
      <c r="J350" s="14">
        <v>600</v>
      </c>
      <c r="K350" s="35">
        <f t="shared" si="5"/>
        <v>45292</v>
      </c>
      <c r="L350" s="37">
        <f>Table1[[#This Row],[Latest Date]]-Table1[[#This Row],[Date]]</f>
        <v>29</v>
      </c>
      <c r="M350" s="37">
        <f>COUNT(Table1[[#This Row],[Date]])</f>
        <v>1</v>
      </c>
      <c r="N350" s="37">
        <f>SUM(Table1[[#This Row],[Total Amount]])</f>
        <v>600</v>
      </c>
      <c r="O350" s="37">
        <f>IF(Table1[[#This Row],[Recency]]&lt;=_xlfn.QUARTILE.INC(L:L,1),4, IF(Table1[[#This Row],[Recency]]&lt;=_xlfn.QUARTILE.INC(L:L,2), 3, IF(Table1[[#This Row],[Recency]]&lt;=_xlfn.QUARTILE.INC(L:L,3), 2, 1)))</f>
        <v>4</v>
      </c>
      <c r="P350" s="37">
        <f>IF(Table1[[#This Row],[Frequency]]&lt;=_xlfn.QUARTILE.INC(M:M,1), 1, IF(Table1[[#This Row],[Frequency]]&lt;=_xlfn.QUARTILE.INC(M:M,2), 2, IF(Table1[[#This Row],[Frequency]]&lt;=_xlfn.QUARTILE.INC(M:M,3), 3, 4)))</f>
        <v>1</v>
      </c>
      <c r="Q350" s="37">
        <f>IF(Table1[[#This Row],[Monetary]]&lt;=_xlfn.QUARTILE.INC(N:N,1),1,IF(Table1[[#This Row],[Monetary]]&lt;=_xlfn.QUARTILE.INC(N:N,2),2,IF(Table1[[#This Row],[Monetary]]&lt;=_xlfn.QUARTILE.INC(N:N,3),3,4)))</f>
        <v>3</v>
      </c>
      <c r="R350" s="42" t="str">
        <f>Table1[[#This Row],[R Score]]&amp;Table1[[#This Row],[F Score]]&amp;Table1[[#This Row],[M Score]]</f>
        <v>413</v>
      </c>
      <c r="S350" s="37">
        <f>Table1[[#This Row],[R Score]]+Table1[[#This Row],[F Score]]+Table1[[#This Row],[M Score]]</f>
        <v>8</v>
      </c>
      <c r="T350" s="37" t="str">
        <f>IF(Table1[[#This Row],[RFM Score]]=12,"Best customer",IF(Table1[[#This Row],[RFM Score]]&gt;=8,"Loyal customer",IF(Table1[[#This Row],[RFM Score]]&gt;=6,"At Risk",IF(Table1[[#This Row],[RFM Score]]&gt;=3,"Lost customer", "Others"))))</f>
        <v>Loyal customer</v>
      </c>
    </row>
    <row r="351" spans="2:20" x14ac:dyDescent="0.25">
      <c r="B351" s="1">
        <v>349</v>
      </c>
      <c r="C351" s="2">
        <v>45225</v>
      </c>
      <c r="D351" s="1" t="s">
        <v>362</v>
      </c>
      <c r="E351" s="1" t="s">
        <v>13</v>
      </c>
      <c r="F351" s="1">
        <v>57</v>
      </c>
      <c r="G351" s="1" t="s">
        <v>11</v>
      </c>
      <c r="H351" s="1">
        <v>1</v>
      </c>
      <c r="I351" s="11">
        <v>50</v>
      </c>
      <c r="J351" s="13">
        <v>50</v>
      </c>
      <c r="K351" s="34">
        <f t="shared" si="5"/>
        <v>45292</v>
      </c>
      <c r="L351" s="36">
        <f>Table1[[#This Row],[Latest Date]]-Table1[[#This Row],[Date]]</f>
        <v>67</v>
      </c>
      <c r="M351" s="36">
        <f>COUNT(Table1[[#This Row],[Date]])</f>
        <v>1</v>
      </c>
      <c r="N351" s="36">
        <f>SUM(Table1[[#This Row],[Total Amount]])</f>
        <v>50</v>
      </c>
      <c r="O351" s="36">
        <f>IF(Table1[[#This Row],[Recency]]&lt;=_xlfn.QUARTILE.INC(L:L,1),4, IF(Table1[[#This Row],[Recency]]&lt;=_xlfn.QUARTILE.INC(L:L,2), 3, IF(Table1[[#This Row],[Recency]]&lt;=_xlfn.QUARTILE.INC(L:L,3), 2, 1)))</f>
        <v>4</v>
      </c>
      <c r="P351" s="36">
        <f>IF(Table1[[#This Row],[Frequency]]&lt;=_xlfn.QUARTILE.INC(M:M,1), 1, IF(Table1[[#This Row],[Frequency]]&lt;=_xlfn.QUARTILE.INC(M:M,2), 2, IF(Table1[[#This Row],[Frequency]]&lt;=_xlfn.QUARTILE.INC(M:M,3), 3, 4)))</f>
        <v>1</v>
      </c>
      <c r="Q351" s="36">
        <f>IF(Table1[[#This Row],[Monetary]]&lt;=_xlfn.QUARTILE.INC(N:N,1),1,IF(Table1[[#This Row],[Monetary]]&lt;=_xlfn.QUARTILE.INC(N:N,2),2,IF(Table1[[#This Row],[Monetary]]&lt;=_xlfn.QUARTILE.INC(N:N,3),3,4)))</f>
        <v>1</v>
      </c>
      <c r="R351" s="41" t="str">
        <f>Table1[[#This Row],[R Score]]&amp;Table1[[#This Row],[F Score]]&amp;Table1[[#This Row],[M Score]]</f>
        <v>411</v>
      </c>
      <c r="S351" s="36">
        <f>Table1[[#This Row],[R Score]]+Table1[[#This Row],[F Score]]+Table1[[#This Row],[M Score]]</f>
        <v>6</v>
      </c>
      <c r="T351" s="36" t="str">
        <f>IF(Table1[[#This Row],[RFM Score]]=12,"Best customer",IF(Table1[[#This Row],[RFM Score]]&gt;=8,"Loyal customer",IF(Table1[[#This Row],[RFM Score]]&gt;=6,"At Risk",IF(Table1[[#This Row],[RFM Score]]&gt;=3,"Lost customer", "Others"))))</f>
        <v>At Risk</v>
      </c>
    </row>
    <row r="352" spans="2:20" x14ac:dyDescent="0.25">
      <c r="B352" s="4">
        <v>350</v>
      </c>
      <c r="C352" s="5">
        <v>45216</v>
      </c>
      <c r="D352" s="4" t="s">
        <v>363</v>
      </c>
      <c r="E352" s="4" t="s">
        <v>10</v>
      </c>
      <c r="F352" s="4">
        <v>25</v>
      </c>
      <c r="G352" s="4" t="s">
        <v>11</v>
      </c>
      <c r="H352" s="4">
        <v>3</v>
      </c>
      <c r="I352" s="12">
        <v>25</v>
      </c>
      <c r="J352" s="14">
        <v>75</v>
      </c>
      <c r="K352" s="35">
        <f t="shared" si="5"/>
        <v>45292</v>
      </c>
      <c r="L352" s="37">
        <f>Table1[[#This Row],[Latest Date]]-Table1[[#This Row],[Date]]</f>
        <v>76</v>
      </c>
      <c r="M352" s="37">
        <f>COUNT(Table1[[#This Row],[Date]])</f>
        <v>1</v>
      </c>
      <c r="N352" s="37">
        <f>SUM(Table1[[#This Row],[Total Amount]])</f>
        <v>75</v>
      </c>
      <c r="O352" s="37">
        <f>IF(Table1[[#This Row],[Recency]]&lt;=_xlfn.QUARTILE.INC(L:L,1),4, IF(Table1[[#This Row],[Recency]]&lt;=_xlfn.QUARTILE.INC(L:L,2), 3, IF(Table1[[#This Row],[Recency]]&lt;=_xlfn.QUARTILE.INC(L:L,3), 2, 1)))</f>
        <v>4</v>
      </c>
      <c r="P352" s="37">
        <f>IF(Table1[[#This Row],[Frequency]]&lt;=_xlfn.QUARTILE.INC(M:M,1), 1, IF(Table1[[#This Row],[Frequency]]&lt;=_xlfn.QUARTILE.INC(M:M,2), 2, IF(Table1[[#This Row],[Frequency]]&lt;=_xlfn.QUARTILE.INC(M:M,3), 3, 4)))</f>
        <v>1</v>
      </c>
      <c r="Q352" s="37">
        <f>IF(Table1[[#This Row],[Monetary]]&lt;=_xlfn.QUARTILE.INC(N:N,1),1,IF(Table1[[#This Row],[Monetary]]&lt;=_xlfn.QUARTILE.INC(N:N,2),2,IF(Table1[[#This Row],[Monetary]]&lt;=_xlfn.QUARTILE.INC(N:N,3),3,4)))</f>
        <v>2</v>
      </c>
      <c r="R352" s="42" t="str">
        <f>Table1[[#This Row],[R Score]]&amp;Table1[[#This Row],[F Score]]&amp;Table1[[#This Row],[M Score]]</f>
        <v>412</v>
      </c>
      <c r="S352" s="37">
        <f>Table1[[#This Row],[R Score]]+Table1[[#This Row],[F Score]]+Table1[[#This Row],[M Score]]</f>
        <v>7</v>
      </c>
      <c r="T352" s="37" t="str">
        <f>IF(Table1[[#This Row],[RFM Score]]=12,"Best customer",IF(Table1[[#This Row],[RFM Score]]&gt;=8,"Loyal customer",IF(Table1[[#This Row],[RFM Score]]&gt;=6,"At Risk",IF(Table1[[#This Row],[RFM Score]]&gt;=3,"Lost customer", "Others"))))</f>
        <v>At Risk</v>
      </c>
    </row>
    <row r="353" spans="2:20" x14ac:dyDescent="0.25">
      <c r="B353" s="1">
        <v>351</v>
      </c>
      <c r="C353" s="2">
        <v>45194</v>
      </c>
      <c r="D353" s="1" t="s">
        <v>364</v>
      </c>
      <c r="E353" s="1" t="s">
        <v>13</v>
      </c>
      <c r="F353" s="1">
        <v>56</v>
      </c>
      <c r="G353" s="1" t="s">
        <v>14</v>
      </c>
      <c r="H353" s="1">
        <v>3</v>
      </c>
      <c r="I353" s="11">
        <v>30</v>
      </c>
      <c r="J353" s="13">
        <v>90</v>
      </c>
      <c r="K353" s="34">
        <f t="shared" si="5"/>
        <v>45292</v>
      </c>
      <c r="L353" s="36">
        <f>Table1[[#This Row],[Latest Date]]-Table1[[#This Row],[Date]]</f>
        <v>98</v>
      </c>
      <c r="M353" s="36">
        <f>COUNT(Table1[[#This Row],[Date]])</f>
        <v>1</v>
      </c>
      <c r="N353" s="36">
        <f>SUM(Table1[[#This Row],[Total Amount]])</f>
        <v>90</v>
      </c>
      <c r="O353" s="36">
        <f>IF(Table1[[#This Row],[Recency]]&lt;=_xlfn.QUARTILE.INC(L:L,1),4, IF(Table1[[#This Row],[Recency]]&lt;=_xlfn.QUARTILE.INC(L:L,2), 3, IF(Table1[[#This Row],[Recency]]&lt;=_xlfn.QUARTILE.INC(L:L,3), 2, 1)))</f>
        <v>3</v>
      </c>
      <c r="P353" s="36">
        <f>IF(Table1[[#This Row],[Frequency]]&lt;=_xlfn.QUARTILE.INC(M:M,1), 1, IF(Table1[[#This Row],[Frequency]]&lt;=_xlfn.QUARTILE.INC(M:M,2), 2, IF(Table1[[#This Row],[Frequency]]&lt;=_xlfn.QUARTILE.INC(M:M,3), 3, 4)))</f>
        <v>1</v>
      </c>
      <c r="Q353" s="36">
        <f>IF(Table1[[#This Row],[Monetary]]&lt;=_xlfn.QUARTILE.INC(N:N,1),1,IF(Table1[[#This Row],[Monetary]]&lt;=_xlfn.QUARTILE.INC(N:N,2),2,IF(Table1[[#This Row],[Monetary]]&lt;=_xlfn.QUARTILE.INC(N:N,3),3,4)))</f>
        <v>2</v>
      </c>
      <c r="R353" s="41" t="str">
        <f>Table1[[#This Row],[R Score]]&amp;Table1[[#This Row],[F Score]]&amp;Table1[[#This Row],[M Score]]</f>
        <v>312</v>
      </c>
      <c r="S353" s="36">
        <f>Table1[[#This Row],[R Score]]+Table1[[#This Row],[F Score]]+Table1[[#This Row],[M Score]]</f>
        <v>6</v>
      </c>
      <c r="T353" s="36" t="str">
        <f>IF(Table1[[#This Row],[RFM Score]]=12,"Best customer",IF(Table1[[#This Row],[RFM Score]]&gt;=8,"Loyal customer",IF(Table1[[#This Row],[RFM Score]]&gt;=6,"At Risk",IF(Table1[[#This Row],[RFM Score]]&gt;=3,"Lost customer", "Others"))))</f>
        <v>At Risk</v>
      </c>
    </row>
    <row r="354" spans="2:20" x14ac:dyDescent="0.25">
      <c r="B354" s="4">
        <v>352</v>
      </c>
      <c r="C354" s="5">
        <v>45088</v>
      </c>
      <c r="D354" s="4" t="s">
        <v>365</v>
      </c>
      <c r="E354" s="4" t="s">
        <v>10</v>
      </c>
      <c r="F354" s="4">
        <v>57</v>
      </c>
      <c r="G354" s="4" t="s">
        <v>16</v>
      </c>
      <c r="H354" s="4">
        <v>2</v>
      </c>
      <c r="I354" s="12">
        <v>500</v>
      </c>
      <c r="J354" s="14">
        <v>1000</v>
      </c>
      <c r="K354" s="35">
        <f t="shared" si="5"/>
        <v>45292</v>
      </c>
      <c r="L354" s="37">
        <f>Table1[[#This Row],[Latest Date]]-Table1[[#This Row],[Date]]</f>
        <v>204</v>
      </c>
      <c r="M354" s="37">
        <f>COUNT(Table1[[#This Row],[Date]])</f>
        <v>1</v>
      </c>
      <c r="N354" s="37">
        <f>SUM(Table1[[#This Row],[Total Amount]])</f>
        <v>1000</v>
      </c>
      <c r="O354" s="37">
        <f>IF(Table1[[#This Row],[Recency]]&lt;=_xlfn.QUARTILE.INC(L:L,1),4, IF(Table1[[#This Row],[Recency]]&lt;=_xlfn.QUARTILE.INC(L:L,2), 3, IF(Table1[[#This Row],[Recency]]&lt;=_xlfn.QUARTILE.INC(L:L,3), 2, 1)))</f>
        <v>2</v>
      </c>
      <c r="P354" s="37">
        <f>IF(Table1[[#This Row],[Frequency]]&lt;=_xlfn.QUARTILE.INC(M:M,1), 1, IF(Table1[[#This Row],[Frequency]]&lt;=_xlfn.QUARTILE.INC(M:M,2), 2, IF(Table1[[#This Row],[Frequency]]&lt;=_xlfn.QUARTILE.INC(M:M,3), 3, 4)))</f>
        <v>1</v>
      </c>
      <c r="Q354" s="37">
        <f>IF(Table1[[#This Row],[Monetary]]&lt;=_xlfn.QUARTILE.INC(N:N,1),1,IF(Table1[[#This Row],[Monetary]]&lt;=_xlfn.QUARTILE.INC(N:N,2),2,IF(Table1[[#This Row],[Monetary]]&lt;=_xlfn.QUARTILE.INC(N:N,3),3,4)))</f>
        <v>4</v>
      </c>
      <c r="R354" s="42" t="str">
        <f>Table1[[#This Row],[R Score]]&amp;Table1[[#This Row],[F Score]]&amp;Table1[[#This Row],[M Score]]</f>
        <v>214</v>
      </c>
      <c r="S354" s="37">
        <f>Table1[[#This Row],[R Score]]+Table1[[#This Row],[F Score]]+Table1[[#This Row],[M Score]]</f>
        <v>7</v>
      </c>
      <c r="T354" s="37" t="str">
        <f>IF(Table1[[#This Row],[RFM Score]]=12,"Best customer",IF(Table1[[#This Row],[RFM Score]]&gt;=8,"Loyal customer",IF(Table1[[#This Row],[RFM Score]]&gt;=6,"At Risk",IF(Table1[[#This Row],[RFM Score]]&gt;=3,"Lost customer", "Others"))))</f>
        <v>At Risk</v>
      </c>
    </row>
    <row r="355" spans="2:20" x14ac:dyDescent="0.25">
      <c r="B355" s="1">
        <v>353</v>
      </c>
      <c r="C355" s="2">
        <v>45060</v>
      </c>
      <c r="D355" s="1" t="s">
        <v>366</v>
      </c>
      <c r="E355" s="1" t="s">
        <v>10</v>
      </c>
      <c r="F355" s="1">
        <v>31</v>
      </c>
      <c r="G355" s="1" t="s">
        <v>16</v>
      </c>
      <c r="H355" s="1">
        <v>1</v>
      </c>
      <c r="I355" s="11">
        <v>500</v>
      </c>
      <c r="J355" s="13">
        <v>500</v>
      </c>
      <c r="K355" s="34">
        <f t="shared" si="5"/>
        <v>45292</v>
      </c>
      <c r="L355" s="36">
        <f>Table1[[#This Row],[Latest Date]]-Table1[[#This Row],[Date]]</f>
        <v>232</v>
      </c>
      <c r="M355" s="36">
        <f>COUNT(Table1[[#This Row],[Date]])</f>
        <v>1</v>
      </c>
      <c r="N355" s="36">
        <f>SUM(Table1[[#This Row],[Total Amount]])</f>
        <v>500</v>
      </c>
      <c r="O355" s="36">
        <f>IF(Table1[[#This Row],[Recency]]&lt;=_xlfn.QUARTILE.INC(L:L,1),4, IF(Table1[[#This Row],[Recency]]&lt;=_xlfn.QUARTILE.INC(L:L,2), 3, IF(Table1[[#This Row],[Recency]]&lt;=_xlfn.QUARTILE.INC(L:L,3), 2, 1)))</f>
        <v>2</v>
      </c>
      <c r="P355" s="36">
        <f>IF(Table1[[#This Row],[Frequency]]&lt;=_xlfn.QUARTILE.INC(M:M,1), 1, IF(Table1[[#This Row],[Frequency]]&lt;=_xlfn.QUARTILE.INC(M:M,2), 2, IF(Table1[[#This Row],[Frequency]]&lt;=_xlfn.QUARTILE.INC(M:M,3), 3, 4)))</f>
        <v>1</v>
      </c>
      <c r="Q355" s="36">
        <f>IF(Table1[[#This Row],[Monetary]]&lt;=_xlfn.QUARTILE.INC(N:N,1),1,IF(Table1[[#This Row],[Monetary]]&lt;=_xlfn.QUARTILE.INC(N:N,2),2,IF(Table1[[#This Row],[Monetary]]&lt;=_xlfn.QUARTILE.INC(N:N,3),3,4)))</f>
        <v>3</v>
      </c>
      <c r="R355" s="41" t="str">
        <f>Table1[[#This Row],[R Score]]&amp;Table1[[#This Row],[F Score]]&amp;Table1[[#This Row],[M Score]]</f>
        <v>213</v>
      </c>
      <c r="S355" s="36">
        <f>Table1[[#This Row],[R Score]]+Table1[[#This Row],[F Score]]+Table1[[#This Row],[M Score]]</f>
        <v>6</v>
      </c>
      <c r="T355" s="36" t="str">
        <f>IF(Table1[[#This Row],[RFM Score]]=12,"Best customer",IF(Table1[[#This Row],[RFM Score]]&gt;=8,"Loyal customer",IF(Table1[[#This Row],[RFM Score]]&gt;=6,"At Risk",IF(Table1[[#This Row],[RFM Score]]&gt;=3,"Lost customer", "Others"))))</f>
        <v>At Risk</v>
      </c>
    </row>
    <row r="356" spans="2:20" x14ac:dyDescent="0.25">
      <c r="B356" s="4">
        <v>354</v>
      </c>
      <c r="C356" s="5">
        <v>45031</v>
      </c>
      <c r="D356" s="4" t="s">
        <v>367</v>
      </c>
      <c r="E356" s="4" t="s">
        <v>13</v>
      </c>
      <c r="F356" s="4">
        <v>49</v>
      </c>
      <c r="G356" s="4" t="s">
        <v>11</v>
      </c>
      <c r="H356" s="4">
        <v>4</v>
      </c>
      <c r="I356" s="12">
        <v>50</v>
      </c>
      <c r="J356" s="14">
        <v>200</v>
      </c>
      <c r="K356" s="35">
        <f t="shared" si="5"/>
        <v>45292</v>
      </c>
      <c r="L356" s="37">
        <f>Table1[[#This Row],[Latest Date]]-Table1[[#This Row],[Date]]</f>
        <v>261</v>
      </c>
      <c r="M356" s="37">
        <f>COUNT(Table1[[#This Row],[Date]])</f>
        <v>1</v>
      </c>
      <c r="N356" s="37">
        <f>SUM(Table1[[#This Row],[Total Amount]])</f>
        <v>200</v>
      </c>
      <c r="O356" s="37">
        <f>IF(Table1[[#This Row],[Recency]]&lt;=_xlfn.QUARTILE.INC(L:L,1),4, IF(Table1[[#This Row],[Recency]]&lt;=_xlfn.QUARTILE.INC(L:L,2), 3, IF(Table1[[#This Row],[Recency]]&lt;=_xlfn.QUARTILE.INC(L:L,3), 2, 1)))</f>
        <v>2</v>
      </c>
      <c r="P356" s="37">
        <f>IF(Table1[[#This Row],[Frequency]]&lt;=_xlfn.QUARTILE.INC(M:M,1), 1, IF(Table1[[#This Row],[Frequency]]&lt;=_xlfn.QUARTILE.INC(M:M,2), 2, IF(Table1[[#This Row],[Frequency]]&lt;=_xlfn.QUARTILE.INC(M:M,3), 3, 4)))</f>
        <v>1</v>
      </c>
      <c r="Q356" s="37">
        <f>IF(Table1[[#This Row],[Monetary]]&lt;=_xlfn.QUARTILE.INC(N:N,1),1,IF(Table1[[#This Row],[Monetary]]&lt;=_xlfn.QUARTILE.INC(N:N,2),2,IF(Table1[[#This Row],[Monetary]]&lt;=_xlfn.QUARTILE.INC(N:N,3),3,4)))</f>
        <v>3</v>
      </c>
      <c r="R356" s="42" t="str">
        <f>Table1[[#This Row],[R Score]]&amp;Table1[[#This Row],[F Score]]&amp;Table1[[#This Row],[M Score]]</f>
        <v>213</v>
      </c>
      <c r="S356" s="37">
        <f>Table1[[#This Row],[R Score]]+Table1[[#This Row],[F Score]]+Table1[[#This Row],[M Score]]</f>
        <v>6</v>
      </c>
      <c r="T356" s="37" t="str">
        <f>IF(Table1[[#This Row],[RFM Score]]=12,"Best customer",IF(Table1[[#This Row],[RFM Score]]&gt;=8,"Loyal customer",IF(Table1[[#This Row],[RFM Score]]&gt;=6,"At Risk",IF(Table1[[#This Row],[RFM Score]]&gt;=3,"Lost customer", "Others"))))</f>
        <v>At Risk</v>
      </c>
    </row>
    <row r="357" spans="2:20" x14ac:dyDescent="0.25">
      <c r="B357" s="1">
        <v>355</v>
      </c>
      <c r="C357" s="2">
        <v>45269</v>
      </c>
      <c r="D357" s="1" t="s">
        <v>368</v>
      </c>
      <c r="E357" s="1" t="s">
        <v>13</v>
      </c>
      <c r="F357" s="1">
        <v>55</v>
      </c>
      <c r="G357" s="1" t="s">
        <v>16</v>
      </c>
      <c r="H357" s="1">
        <v>1</v>
      </c>
      <c r="I357" s="11">
        <v>500</v>
      </c>
      <c r="J357" s="13">
        <v>500</v>
      </c>
      <c r="K357" s="34">
        <f t="shared" si="5"/>
        <v>45292</v>
      </c>
      <c r="L357" s="36">
        <f>Table1[[#This Row],[Latest Date]]-Table1[[#This Row],[Date]]</f>
        <v>23</v>
      </c>
      <c r="M357" s="36">
        <f>COUNT(Table1[[#This Row],[Date]])</f>
        <v>1</v>
      </c>
      <c r="N357" s="36">
        <f>SUM(Table1[[#This Row],[Total Amount]])</f>
        <v>500</v>
      </c>
      <c r="O357" s="36">
        <f>IF(Table1[[#This Row],[Recency]]&lt;=_xlfn.QUARTILE.INC(L:L,1),4, IF(Table1[[#This Row],[Recency]]&lt;=_xlfn.QUARTILE.INC(L:L,2), 3, IF(Table1[[#This Row],[Recency]]&lt;=_xlfn.QUARTILE.INC(L:L,3), 2, 1)))</f>
        <v>4</v>
      </c>
      <c r="P357" s="36">
        <f>IF(Table1[[#This Row],[Frequency]]&lt;=_xlfn.QUARTILE.INC(M:M,1), 1, IF(Table1[[#This Row],[Frequency]]&lt;=_xlfn.QUARTILE.INC(M:M,2), 2, IF(Table1[[#This Row],[Frequency]]&lt;=_xlfn.QUARTILE.INC(M:M,3), 3, 4)))</f>
        <v>1</v>
      </c>
      <c r="Q357" s="36">
        <f>IF(Table1[[#This Row],[Monetary]]&lt;=_xlfn.QUARTILE.INC(N:N,1),1,IF(Table1[[#This Row],[Monetary]]&lt;=_xlfn.QUARTILE.INC(N:N,2),2,IF(Table1[[#This Row],[Monetary]]&lt;=_xlfn.QUARTILE.INC(N:N,3),3,4)))</f>
        <v>3</v>
      </c>
      <c r="R357" s="41" t="str">
        <f>Table1[[#This Row],[R Score]]&amp;Table1[[#This Row],[F Score]]&amp;Table1[[#This Row],[M Score]]</f>
        <v>413</v>
      </c>
      <c r="S357" s="36">
        <f>Table1[[#This Row],[R Score]]+Table1[[#This Row],[F Score]]+Table1[[#This Row],[M Score]]</f>
        <v>8</v>
      </c>
      <c r="T357" s="36" t="str">
        <f>IF(Table1[[#This Row],[RFM Score]]=12,"Best customer",IF(Table1[[#This Row],[RFM Score]]&gt;=8,"Loyal customer",IF(Table1[[#This Row],[RFM Score]]&gt;=6,"At Risk",IF(Table1[[#This Row],[RFM Score]]&gt;=3,"Lost customer", "Others"))))</f>
        <v>Loyal customer</v>
      </c>
    </row>
    <row r="358" spans="2:20" x14ac:dyDescent="0.25">
      <c r="B358" s="4">
        <v>356</v>
      </c>
      <c r="C358" s="5">
        <v>45087</v>
      </c>
      <c r="D358" s="4" t="s">
        <v>369</v>
      </c>
      <c r="E358" s="4" t="s">
        <v>10</v>
      </c>
      <c r="F358" s="4">
        <v>50</v>
      </c>
      <c r="G358" s="4" t="s">
        <v>16</v>
      </c>
      <c r="H358" s="4">
        <v>3</v>
      </c>
      <c r="I358" s="12">
        <v>500</v>
      </c>
      <c r="J358" s="14">
        <v>1500</v>
      </c>
      <c r="K358" s="35">
        <f t="shared" si="5"/>
        <v>45292</v>
      </c>
      <c r="L358" s="37">
        <f>Table1[[#This Row],[Latest Date]]-Table1[[#This Row],[Date]]</f>
        <v>205</v>
      </c>
      <c r="M358" s="37">
        <f>COUNT(Table1[[#This Row],[Date]])</f>
        <v>1</v>
      </c>
      <c r="N358" s="37">
        <f>SUM(Table1[[#This Row],[Total Amount]])</f>
        <v>1500</v>
      </c>
      <c r="O358" s="37">
        <f>IF(Table1[[#This Row],[Recency]]&lt;=_xlfn.QUARTILE.INC(L:L,1),4, IF(Table1[[#This Row],[Recency]]&lt;=_xlfn.QUARTILE.INC(L:L,2), 3, IF(Table1[[#This Row],[Recency]]&lt;=_xlfn.QUARTILE.INC(L:L,3), 2, 1)))</f>
        <v>2</v>
      </c>
      <c r="P358" s="37">
        <f>IF(Table1[[#This Row],[Frequency]]&lt;=_xlfn.QUARTILE.INC(M:M,1), 1, IF(Table1[[#This Row],[Frequency]]&lt;=_xlfn.QUARTILE.INC(M:M,2), 2, IF(Table1[[#This Row],[Frequency]]&lt;=_xlfn.QUARTILE.INC(M:M,3), 3, 4)))</f>
        <v>1</v>
      </c>
      <c r="Q358" s="37">
        <f>IF(Table1[[#This Row],[Monetary]]&lt;=_xlfn.QUARTILE.INC(N:N,1),1,IF(Table1[[#This Row],[Monetary]]&lt;=_xlfn.QUARTILE.INC(N:N,2),2,IF(Table1[[#This Row],[Monetary]]&lt;=_xlfn.QUARTILE.INC(N:N,3),3,4)))</f>
        <v>4</v>
      </c>
      <c r="R358" s="42" t="str">
        <f>Table1[[#This Row],[R Score]]&amp;Table1[[#This Row],[F Score]]&amp;Table1[[#This Row],[M Score]]</f>
        <v>214</v>
      </c>
      <c r="S358" s="37">
        <f>Table1[[#This Row],[R Score]]+Table1[[#This Row],[F Score]]+Table1[[#This Row],[M Score]]</f>
        <v>7</v>
      </c>
      <c r="T358" s="37" t="str">
        <f>IF(Table1[[#This Row],[RFM Score]]=12,"Best customer",IF(Table1[[#This Row],[RFM Score]]&gt;=8,"Loyal customer",IF(Table1[[#This Row],[RFM Score]]&gt;=6,"At Risk",IF(Table1[[#This Row],[RFM Score]]&gt;=3,"Lost customer", "Others"))))</f>
        <v>At Risk</v>
      </c>
    </row>
    <row r="359" spans="2:20" x14ac:dyDescent="0.25">
      <c r="B359" s="1">
        <v>357</v>
      </c>
      <c r="C359" s="2">
        <v>45049</v>
      </c>
      <c r="D359" s="1" t="s">
        <v>370</v>
      </c>
      <c r="E359" s="1" t="s">
        <v>13</v>
      </c>
      <c r="F359" s="1">
        <v>40</v>
      </c>
      <c r="G359" s="1" t="s">
        <v>16</v>
      </c>
      <c r="H359" s="1">
        <v>3</v>
      </c>
      <c r="I359" s="11">
        <v>25</v>
      </c>
      <c r="J359" s="13">
        <v>75</v>
      </c>
      <c r="K359" s="34">
        <f t="shared" si="5"/>
        <v>45292</v>
      </c>
      <c r="L359" s="36">
        <f>Table1[[#This Row],[Latest Date]]-Table1[[#This Row],[Date]]</f>
        <v>243</v>
      </c>
      <c r="M359" s="36">
        <f>COUNT(Table1[[#This Row],[Date]])</f>
        <v>1</v>
      </c>
      <c r="N359" s="36">
        <f>SUM(Table1[[#This Row],[Total Amount]])</f>
        <v>75</v>
      </c>
      <c r="O359" s="36">
        <f>IF(Table1[[#This Row],[Recency]]&lt;=_xlfn.QUARTILE.INC(L:L,1),4, IF(Table1[[#This Row],[Recency]]&lt;=_xlfn.QUARTILE.INC(L:L,2), 3, IF(Table1[[#This Row],[Recency]]&lt;=_xlfn.QUARTILE.INC(L:L,3), 2, 1)))</f>
        <v>2</v>
      </c>
      <c r="P359" s="36">
        <f>IF(Table1[[#This Row],[Frequency]]&lt;=_xlfn.QUARTILE.INC(M:M,1), 1, IF(Table1[[#This Row],[Frequency]]&lt;=_xlfn.QUARTILE.INC(M:M,2), 2, IF(Table1[[#This Row],[Frequency]]&lt;=_xlfn.QUARTILE.INC(M:M,3), 3, 4)))</f>
        <v>1</v>
      </c>
      <c r="Q359" s="36">
        <f>IF(Table1[[#This Row],[Monetary]]&lt;=_xlfn.QUARTILE.INC(N:N,1),1,IF(Table1[[#This Row],[Monetary]]&lt;=_xlfn.QUARTILE.INC(N:N,2),2,IF(Table1[[#This Row],[Monetary]]&lt;=_xlfn.QUARTILE.INC(N:N,3),3,4)))</f>
        <v>2</v>
      </c>
      <c r="R359" s="41" t="str">
        <f>Table1[[#This Row],[R Score]]&amp;Table1[[#This Row],[F Score]]&amp;Table1[[#This Row],[M Score]]</f>
        <v>212</v>
      </c>
      <c r="S359" s="36">
        <f>Table1[[#This Row],[R Score]]+Table1[[#This Row],[F Score]]+Table1[[#This Row],[M Score]]</f>
        <v>5</v>
      </c>
      <c r="T359" s="36" t="str">
        <f>IF(Table1[[#This Row],[RFM Score]]=12,"Best customer",IF(Table1[[#This Row],[RFM Score]]&gt;=8,"Loyal customer",IF(Table1[[#This Row],[RFM Score]]&gt;=6,"At Risk",IF(Table1[[#This Row],[RFM Score]]&gt;=3,"Lost customer", "Others"))))</f>
        <v>Lost customer</v>
      </c>
    </row>
    <row r="360" spans="2:20" x14ac:dyDescent="0.25">
      <c r="B360" s="4">
        <v>358</v>
      </c>
      <c r="C360" s="5">
        <v>45062</v>
      </c>
      <c r="D360" s="4" t="s">
        <v>371</v>
      </c>
      <c r="E360" s="4" t="s">
        <v>13</v>
      </c>
      <c r="F360" s="4">
        <v>32</v>
      </c>
      <c r="G360" s="4" t="s">
        <v>11</v>
      </c>
      <c r="H360" s="4">
        <v>1</v>
      </c>
      <c r="I360" s="12">
        <v>300</v>
      </c>
      <c r="J360" s="14">
        <v>300</v>
      </c>
      <c r="K360" s="35">
        <f t="shared" si="5"/>
        <v>45292</v>
      </c>
      <c r="L360" s="37">
        <f>Table1[[#This Row],[Latest Date]]-Table1[[#This Row],[Date]]</f>
        <v>230</v>
      </c>
      <c r="M360" s="37">
        <f>COUNT(Table1[[#This Row],[Date]])</f>
        <v>1</v>
      </c>
      <c r="N360" s="37">
        <f>SUM(Table1[[#This Row],[Total Amount]])</f>
        <v>300</v>
      </c>
      <c r="O360" s="37">
        <f>IF(Table1[[#This Row],[Recency]]&lt;=_xlfn.QUARTILE.INC(L:L,1),4, IF(Table1[[#This Row],[Recency]]&lt;=_xlfn.QUARTILE.INC(L:L,2), 3, IF(Table1[[#This Row],[Recency]]&lt;=_xlfn.QUARTILE.INC(L:L,3), 2, 1)))</f>
        <v>2</v>
      </c>
      <c r="P360" s="37">
        <f>IF(Table1[[#This Row],[Frequency]]&lt;=_xlfn.QUARTILE.INC(M:M,1), 1, IF(Table1[[#This Row],[Frequency]]&lt;=_xlfn.QUARTILE.INC(M:M,2), 2, IF(Table1[[#This Row],[Frequency]]&lt;=_xlfn.QUARTILE.INC(M:M,3), 3, 4)))</f>
        <v>1</v>
      </c>
      <c r="Q360" s="37">
        <f>IF(Table1[[#This Row],[Monetary]]&lt;=_xlfn.QUARTILE.INC(N:N,1),1,IF(Table1[[#This Row],[Monetary]]&lt;=_xlfn.QUARTILE.INC(N:N,2),2,IF(Table1[[#This Row],[Monetary]]&lt;=_xlfn.QUARTILE.INC(N:N,3),3,4)))</f>
        <v>3</v>
      </c>
      <c r="R360" s="42" t="str">
        <f>Table1[[#This Row],[R Score]]&amp;Table1[[#This Row],[F Score]]&amp;Table1[[#This Row],[M Score]]</f>
        <v>213</v>
      </c>
      <c r="S360" s="37">
        <f>Table1[[#This Row],[R Score]]+Table1[[#This Row],[F Score]]+Table1[[#This Row],[M Score]]</f>
        <v>6</v>
      </c>
      <c r="T360" s="37" t="str">
        <f>IF(Table1[[#This Row],[RFM Score]]=12,"Best customer",IF(Table1[[#This Row],[RFM Score]]&gt;=8,"Loyal customer",IF(Table1[[#This Row],[RFM Score]]&gt;=6,"At Risk",IF(Table1[[#This Row],[RFM Score]]&gt;=3,"Lost customer", "Others"))))</f>
        <v>At Risk</v>
      </c>
    </row>
    <row r="361" spans="2:20" x14ac:dyDescent="0.25">
      <c r="B361" s="1">
        <v>359</v>
      </c>
      <c r="C361" s="2">
        <v>45129</v>
      </c>
      <c r="D361" s="1" t="s">
        <v>372</v>
      </c>
      <c r="E361" s="1" t="s">
        <v>10</v>
      </c>
      <c r="F361" s="1">
        <v>50</v>
      </c>
      <c r="G361" s="1" t="s">
        <v>14</v>
      </c>
      <c r="H361" s="1">
        <v>1</v>
      </c>
      <c r="I361" s="11">
        <v>50</v>
      </c>
      <c r="J361" s="13">
        <v>50</v>
      </c>
      <c r="K361" s="34">
        <f t="shared" si="5"/>
        <v>45292</v>
      </c>
      <c r="L361" s="36">
        <f>Table1[[#This Row],[Latest Date]]-Table1[[#This Row],[Date]]</f>
        <v>163</v>
      </c>
      <c r="M361" s="36">
        <f>COUNT(Table1[[#This Row],[Date]])</f>
        <v>1</v>
      </c>
      <c r="N361" s="36">
        <f>SUM(Table1[[#This Row],[Total Amount]])</f>
        <v>50</v>
      </c>
      <c r="O361" s="36">
        <f>IF(Table1[[#This Row],[Recency]]&lt;=_xlfn.QUARTILE.INC(L:L,1),4, IF(Table1[[#This Row],[Recency]]&lt;=_xlfn.QUARTILE.INC(L:L,2), 3, IF(Table1[[#This Row],[Recency]]&lt;=_xlfn.QUARTILE.INC(L:L,3), 2, 1)))</f>
        <v>3</v>
      </c>
      <c r="P361" s="36">
        <f>IF(Table1[[#This Row],[Frequency]]&lt;=_xlfn.QUARTILE.INC(M:M,1), 1, IF(Table1[[#This Row],[Frequency]]&lt;=_xlfn.QUARTILE.INC(M:M,2), 2, IF(Table1[[#This Row],[Frequency]]&lt;=_xlfn.QUARTILE.INC(M:M,3), 3, 4)))</f>
        <v>1</v>
      </c>
      <c r="Q361" s="36">
        <f>IF(Table1[[#This Row],[Monetary]]&lt;=_xlfn.QUARTILE.INC(N:N,1),1,IF(Table1[[#This Row],[Monetary]]&lt;=_xlfn.QUARTILE.INC(N:N,2),2,IF(Table1[[#This Row],[Monetary]]&lt;=_xlfn.QUARTILE.INC(N:N,3),3,4)))</f>
        <v>1</v>
      </c>
      <c r="R361" s="41" t="str">
        <f>Table1[[#This Row],[R Score]]&amp;Table1[[#This Row],[F Score]]&amp;Table1[[#This Row],[M Score]]</f>
        <v>311</v>
      </c>
      <c r="S361" s="36">
        <f>Table1[[#This Row],[R Score]]+Table1[[#This Row],[F Score]]+Table1[[#This Row],[M Score]]</f>
        <v>5</v>
      </c>
      <c r="T361" s="36" t="str">
        <f>IF(Table1[[#This Row],[RFM Score]]=12,"Best customer",IF(Table1[[#This Row],[RFM Score]]&gt;=8,"Loyal customer",IF(Table1[[#This Row],[RFM Score]]&gt;=6,"At Risk",IF(Table1[[#This Row],[RFM Score]]&gt;=3,"Lost customer", "Others"))))</f>
        <v>Lost customer</v>
      </c>
    </row>
    <row r="362" spans="2:20" x14ac:dyDescent="0.25">
      <c r="B362" s="4">
        <v>360</v>
      </c>
      <c r="C362" s="5">
        <v>44994</v>
      </c>
      <c r="D362" s="4" t="s">
        <v>373</v>
      </c>
      <c r="E362" s="4" t="s">
        <v>10</v>
      </c>
      <c r="F362" s="4">
        <v>42</v>
      </c>
      <c r="G362" s="4" t="s">
        <v>14</v>
      </c>
      <c r="H362" s="4">
        <v>4</v>
      </c>
      <c r="I362" s="12">
        <v>25</v>
      </c>
      <c r="J362" s="14">
        <v>100</v>
      </c>
      <c r="K362" s="35">
        <f t="shared" si="5"/>
        <v>45292</v>
      </c>
      <c r="L362" s="37">
        <f>Table1[[#This Row],[Latest Date]]-Table1[[#This Row],[Date]]</f>
        <v>298</v>
      </c>
      <c r="M362" s="37">
        <f>COUNT(Table1[[#This Row],[Date]])</f>
        <v>1</v>
      </c>
      <c r="N362" s="37">
        <f>SUM(Table1[[#This Row],[Total Amount]])</f>
        <v>100</v>
      </c>
      <c r="O362" s="37">
        <f>IF(Table1[[#This Row],[Recency]]&lt;=_xlfn.QUARTILE.INC(L:L,1),4, IF(Table1[[#This Row],[Recency]]&lt;=_xlfn.QUARTILE.INC(L:L,2), 3, IF(Table1[[#This Row],[Recency]]&lt;=_xlfn.QUARTILE.INC(L:L,3), 2, 1)))</f>
        <v>1</v>
      </c>
      <c r="P362" s="37">
        <f>IF(Table1[[#This Row],[Frequency]]&lt;=_xlfn.QUARTILE.INC(M:M,1), 1, IF(Table1[[#This Row],[Frequency]]&lt;=_xlfn.QUARTILE.INC(M:M,2), 2, IF(Table1[[#This Row],[Frequency]]&lt;=_xlfn.QUARTILE.INC(M:M,3), 3, 4)))</f>
        <v>1</v>
      </c>
      <c r="Q362" s="37">
        <f>IF(Table1[[#This Row],[Monetary]]&lt;=_xlfn.QUARTILE.INC(N:N,1),1,IF(Table1[[#This Row],[Monetary]]&lt;=_xlfn.QUARTILE.INC(N:N,2),2,IF(Table1[[#This Row],[Monetary]]&lt;=_xlfn.QUARTILE.INC(N:N,3),3,4)))</f>
        <v>2</v>
      </c>
      <c r="R362" s="42" t="str">
        <f>Table1[[#This Row],[R Score]]&amp;Table1[[#This Row],[F Score]]&amp;Table1[[#This Row],[M Score]]</f>
        <v>112</v>
      </c>
      <c r="S362" s="37">
        <f>Table1[[#This Row],[R Score]]+Table1[[#This Row],[F Score]]+Table1[[#This Row],[M Score]]</f>
        <v>4</v>
      </c>
      <c r="T362" s="37" t="str">
        <f>IF(Table1[[#This Row],[RFM Score]]=12,"Best customer",IF(Table1[[#This Row],[RFM Score]]&gt;=8,"Loyal customer",IF(Table1[[#This Row],[RFM Score]]&gt;=6,"At Risk",IF(Table1[[#This Row],[RFM Score]]&gt;=3,"Lost customer", "Others"))))</f>
        <v>Lost customer</v>
      </c>
    </row>
    <row r="363" spans="2:20" x14ac:dyDescent="0.25">
      <c r="B363" s="1">
        <v>361</v>
      </c>
      <c r="C363" s="2">
        <v>45270</v>
      </c>
      <c r="D363" s="1" t="s">
        <v>374</v>
      </c>
      <c r="E363" s="1" t="s">
        <v>13</v>
      </c>
      <c r="F363" s="1">
        <v>34</v>
      </c>
      <c r="G363" s="1" t="s">
        <v>16</v>
      </c>
      <c r="H363" s="1">
        <v>4</v>
      </c>
      <c r="I363" s="11">
        <v>300</v>
      </c>
      <c r="J363" s="13">
        <v>1200</v>
      </c>
      <c r="K363" s="34">
        <f t="shared" si="5"/>
        <v>45292</v>
      </c>
      <c r="L363" s="36">
        <f>Table1[[#This Row],[Latest Date]]-Table1[[#This Row],[Date]]</f>
        <v>22</v>
      </c>
      <c r="M363" s="36">
        <f>COUNT(Table1[[#This Row],[Date]])</f>
        <v>1</v>
      </c>
      <c r="N363" s="36">
        <f>SUM(Table1[[#This Row],[Total Amount]])</f>
        <v>1200</v>
      </c>
      <c r="O363" s="36">
        <f>IF(Table1[[#This Row],[Recency]]&lt;=_xlfn.QUARTILE.INC(L:L,1),4, IF(Table1[[#This Row],[Recency]]&lt;=_xlfn.QUARTILE.INC(L:L,2), 3, IF(Table1[[#This Row],[Recency]]&lt;=_xlfn.QUARTILE.INC(L:L,3), 2, 1)))</f>
        <v>4</v>
      </c>
      <c r="P363" s="36">
        <f>IF(Table1[[#This Row],[Frequency]]&lt;=_xlfn.QUARTILE.INC(M:M,1), 1, IF(Table1[[#This Row],[Frequency]]&lt;=_xlfn.QUARTILE.INC(M:M,2), 2, IF(Table1[[#This Row],[Frequency]]&lt;=_xlfn.QUARTILE.INC(M:M,3), 3, 4)))</f>
        <v>1</v>
      </c>
      <c r="Q363" s="36">
        <f>IF(Table1[[#This Row],[Monetary]]&lt;=_xlfn.QUARTILE.INC(N:N,1),1,IF(Table1[[#This Row],[Monetary]]&lt;=_xlfn.QUARTILE.INC(N:N,2),2,IF(Table1[[#This Row],[Monetary]]&lt;=_xlfn.QUARTILE.INC(N:N,3),3,4)))</f>
        <v>4</v>
      </c>
      <c r="R363" s="41" t="str">
        <f>Table1[[#This Row],[R Score]]&amp;Table1[[#This Row],[F Score]]&amp;Table1[[#This Row],[M Score]]</f>
        <v>414</v>
      </c>
      <c r="S363" s="36">
        <f>Table1[[#This Row],[R Score]]+Table1[[#This Row],[F Score]]+Table1[[#This Row],[M Score]]</f>
        <v>9</v>
      </c>
      <c r="T363" s="36" t="str">
        <f>IF(Table1[[#This Row],[RFM Score]]=12,"Best customer",IF(Table1[[#This Row],[RFM Score]]&gt;=8,"Loyal customer",IF(Table1[[#This Row],[RFM Score]]&gt;=6,"At Risk",IF(Table1[[#This Row],[RFM Score]]&gt;=3,"Lost customer", "Others"))))</f>
        <v>Loyal customer</v>
      </c>
    </row>
    <row r="364" spans="2:20" x14ac:dyDescent="0.25">
      <c r="B364" s="4">
        <v>362</v>
      </c>
      <c r="C364" s="5">
        <v>45257</v>
      </c>
      <c r="D364" s="4" t="s">
        <v>375</v>
      </c>
      <c r="E364" s="4" t="s">
        <v>10</v>
      </c>
      <c r="F364" s="4">
        <v>50</v>
      </c>
      <c r="G364" s="4" t="s">
        <v>14</v>
      </c>
      <c r="H364" s="4">
        <v>1</v>
      </c>
      <c r="I364" s="12">
        <v>25</v>
      </c>
      <c r="J364" s="14">
        <v>25</v>
      </c>
      <c r="K364" s="35">
        <f t="shared" si="5"/>
        <v>45292</v>
      </c>
      <c r="L364" s="37">
        <f>Table1[[#This Row],[Latest Date]]-Table1[[#This Row],[Date]]</f>
        <v>35</v>
      </c>
      <c r="M364" s="37">
        <f>COUNT(Table1[[#This Row],[Date]])</f>
        <v>1</v>
      </c>
      <c r="N364" s="37">
        <f>SUM(Table1[[#This Row],[Total Amount]])</f>
        <v>25</v>
      </c>
      <c r="O364" s="37">
        <f>IF(Table1[[#This Row],[Recency]]&lt;=_xlfn.QUARTILE.INC(L:L,1),4, IF(Table1[[#This Row],[Recency]]&lt;=_xlfn.QUARTILE.INC(L:L,2), 3, IF(Table1[[#This Row],[Recency]]&lt;=_xlfn.QUARTILE.INC(L:L,3), 2, 1)))</f>
        <v>4</v>
      </c>
      <c r="P364" s="37">
        <f>IF(Table1[[#This Row],[Frequency]]&lt;=_xlfn.QUARTILE.INC(M:M,1), 1, IF(Table1[[#This Row],[Frequency]]&lt;=_xlfn.QUARTILE.INC(M:M,2), 2, IF(Table1[[#This Row],[Frequency]]&lt;=_xlfn.QUARTILE.INC(M:M,3), 3, 4)))</f>
        <v>1</v>
      </c>
      <c r="Q364" s="37">
        <f>IF(Table1[[#This Row],[Monetary]]&lt;=_xlfn.QUARTILE.INC(N:N,1),1,IF(Table1[[#This Row],[Monetary]]&lt;=_xlfn.QUARTILE.INC(N:N,2),2,IF(Table1[[#This Row],[Monetary]]&lt;=_xlfn.QUARTILE.INC(N:N,3),3,4)))</f>
        <v>1</v>
      </c>
      <c r="R364" s="42" t="str">
        <f>Table1[[#This Row],[R Score]]&amp;Table1[[#This Row],[F Score]]&amp;Table1[[#This Row],[M Score]]</f>
        <v>411</v>
      </c>
      <c r="S364" s="37">
        <f>Table1[[#This Row],[R Score]]+Table1[[#This Row],[F Score]]+Table1[[#This Row],[M Score]]</f>
        <v>6</v>
      </c>
      <c r="T364" s="37" t="str">
        <f>IF(Table1[[#This Row],[RFM Score]]=12,"Best customer",IF(Table1[[#This Row],[RFM Score]]&gt;=8,"Loyal customer",IF(Table1[[#This Row],[RFM Score]]&gt;=6,"At Risk",IF(Table1[[#This Row],[RFM Score]]&gt;=3,"Lost customer", "Others"))))</f>
        <v>At Risk</v>
      </c>
    </row>
    <row r="365" spans="2:20" x14ac:dyDescent="0.25">
      <c r="B365" s="1">
        <v>363</v>
      </c>
      <c r="C365" s="2">
        <v>45080</v>
      </c>
      <c r="D365" s="1" t="s">
        <v>376</v>
      </c>
      <c r="E365" s="1" t="s">
        <v>10</v>
      </c>
      <c r="F365" s="1">
        <v>64</v>
      </c>
      <c r="G365" s="1" t="s">
        <v>11</v>
      </c>
      <c r="H365" s="1">
        <v>1</v>
      </c>
      <c r="I365" s="11">
        <v>25</v>
      </c>
      <c r="J365" s="13">
        <v>25</v>
      </c>
      <c r="K365" s="34">
        <f t="shared" si="5"/>
        <v>45292</v>
      </c>
      <c r="L365" s="36">
        <f>Table1[[#This Row],[Latest Date]]-Table1[[#This Row],[Date]]</f>
        <v>212</v>
      </c>
      <c r="M365" s="36">
        <f>COUNT(Table1[[#This Row],[Date]])</f>
        <v>1</v>
      </c>
      <c r="N365" s="36">
        <f>SUM(Table1[[#This Row],[Total Amount]])</f>
        <v>25</v>
      </c>
      <c r="O365" s="36">
        <f>IF(Table1[[#This Row],[Recency]]&lt;=_xlfn.QUARTILE.INC(L:L,1),4, IF(Table1[[#This Row],[Recency]]&lt;=_xlfn.QUARTILE.INC(L:L,2), 3, IF(Table1[[#This Row],[Recency]]&lt;=_xlfn.QUARTILE.INC(L:L,3), 2, 1)))</f>
        <v>2</v>
      </c>
      <c r="P365" s="36">
        <f>IF(Table1[[#This Row],[Frequency]]&lt;=_xlfn.QUARTILE.INC(M:M,1), 1, IF(Table1[[#This Row],[Frequency]]&lt;=_xlfn.QUARTILE.INC(M:M,2), 2, IF(Table1[[#This Row],[Frequency]]&lt;=_xlfn.QUARTILE.INC(M:M,3), 3, 4)))</f>
        <v>1</v>
      </c>
      <c r="Q365" s="36">
        <f>IF(Table1[[#This Row],[Monetary]]&lt;=_xlfn.QUARTILE.INC(N:N,1),1,IF(Table1[[#This Row],[Monetary]]&lt;=_xlfn.QUARTILE.INC(N:N,2),2,IF(Table1[[#This Row],[Monetary]]&lt;=_xlfn.QUARTILE.INC(N:N,3),3,4)))</f>
        <v>1</v>
      </c>
      <c r="R365" s="41" t="str">
        <f>Table1[[#This Row],[R Score]]&amp;Table1[[#This Row],[F Score]]&amp;Table1[[#This Row],[M Score]]</f>
        <v>211</v>
      </c>
      <c r="S365" s="36">
        <f>Table1[[#This Row],[R Score]]+Table1[[#This Row],[F Score]]+Table1[[#This Row],[M Score]]</f>
        <v>4</v>
      </c>
      <c r="T365" s="36" t="str">
        <f>IF(Table1[[#This Row],[RFM Score]]=12,"Best customer",IF(Table1[[#This Row],[RFM Score]]&gt;=8,"Loyal customer",IF(Table1[[#This Row],[RFM Score]]&gt;=6,"At Risk",IF(Table1[[#This Row],[RFM Score]]&gt;=3,"Lost customer", "Others"))))</f>
        <v>Lost customer</v>
      </c>
    </row>
    <row r="366" spans="2:20" x14ac:dyDescent="0.25">
      <c r="B366" s="4">
        <v>364</v>
      </c>
      <c r="C366" s="5">
        <v>45161</v>
      </c>
      <c r="D366" s="4" t="s">
        <v>377</v>
      </c>
      <c r="E366" s="4" t="s">
        <v>13</v>
      </c>
      <c r="F366" s="4">
        <v>19</v>
      </c>
      <c r="G366" s="4" t="s">
        <v>11</v>
      </c>
      <c r="H366" s="4">
        <v>1</v>
      </c>
      <c r="I366" s="12">
        <v>500</v>
      </c>
      <c r="J366" s="14">
        <v>500</v>
      </c>
      <c r="K366" s="35">
        <f t="shared" si="5"/>
        <v>45292</v>
      </c>
      <c r="L366" s="37">
        <f>Table1[[#This Row],[Latest Date]]-Table1[[#This Row],[Date]]</f>
        <v>131</v>
      </c>
      <c r="M366" s="37">
        <f>COUNT(Table1[[#This Row],[Date]])</f>
        <v>1</v>
      </c>
      <c r="N366" s="37">
        <f>SUM(Table1[[#This Row],[Total Amount]])</f>
        <v>500</v>
      </c>
      <c r="O366" s="37">
        <f>IF(Table1[[#This Row],[Recency]]&lt;=_xlfn.QUARTILE.INC(L:L,1),4, IF(Table1[[#This Row],[Recency]]&lt;=_xlfn.QUARTILE.INC(L:L,2), 3, IF(Table1[[#This Row],[Recency]]&lt;=_xlfn.QUARTILE.INC(L:L,3), 2, 1)))</f>
        <v>3</v>
      </c>
      <c r="P366" s="37">
        <f>IF(Table1[[#This Row],[Frequency]]&lt;=_xlfn.QUARTILE.INC(M:M,1), 1, IF(Table1[[#This Row],[Frequency]]&lt;=_xlfn.QUARTILE.INC(M:M,2), 2, IF(Table1[[#This Row],[Frequency]]&lt;=_xlfn.QUARTILE.INC(M:M,3), 3, 4)))</f>
        <v>1</v>
      </c>
      <c r="Q366" s="37">
        <f>IF(Table1[[#This Row],[Monetary]]&lt;=_xlfn.QUARTILE.INC(N:N,1),1,IF(Table1[[#This Row],[Monetary]]&lt;=_xlfn.QUARTILE.INC(N:N,2),2,IF(Table1[[#This Row],[Monetary]]&lt;=_xlfn.QUARTILE.INC(N:N,3),3,4)))</f>
        <v>3</v>
      </c>
      <c r="R366" s="42" t="str">
        <f>Table1[[#This Row],[R Score]]&amp;Table1[[#This Row],[F Score]]&amp;Table1[[#This Row],[M Score]]</f>
        <v>313</v>
      </c>
      <c r="S366" s="37">
        <f>Table1[[#This Row],[R Score]]+Table1[[#This Row],[F Score]]+Table1[[#This Row],[M Score]]</f>
        <v>7</v>
      </c>
      <c r="T366" s="37" t="str">
        <f>IF(Table1[[#This Row],[RFM Score]]=12,"Best customer",IF(Table1[[#This Row],[RFM Score]]&gt;=8,"Loyal customer",IF(Table1[[#This Row],[RFM Score]]&gt;=6,"At Risk",IF(Table1[[#This Row],[RFM Score]]&gt;=3,"Lost customer", "Others"))))</f>
        <v>At Risk</v>
      </c>
    </row>
    <row r="367" spans="2:20" x14ac:dyDescent="0.25">
      <c r="B367" s="1">
        <v>365</v>
      </c>
      <c r="C367" s="2">
        <v>45088</v>
      </c>
      <c r="D367" s="1" t="s">
        <v>378</v>
      </c>
      <c r="E367" s="1" t="s">
        <v>10</v>
      </c>
      <c r="F367" s="1">
        <v>31</v>
      </c>
      <c r="G367" s="1" t="s">
        <v>14</v>
      </c>
      <c r="H367" s="1">
        <v>1</v>
      </c>
      <c r="I367" s="11">
        <v>300</v>
      </c>
      <c r="J367" s="13">
        <v>300</v>
      </c>
      <c r="K367" s="34">
        <f t="shared" si="5"/>
        <v>45292</v>
      </c>
      <c r="L367" s="36">
        <f>Table1[[#This Row],[Latest Date]]-Table1[[#This Row],[Date]]</f>
        <v>204</v>
      </c>
      <c r="M367" s="36">
        <f>COUNT(Table1[[#This Row],[Date]])</f>
        <v>1</v>
      </c>
      <c r="N367" s="36">
        <f>SUM(Table1[[#This Row],[Total Amount]])</f>
        <v>300</v>
      </c>
      <c r="O367" s="36">
        <f>IF(Table1[[#This Row],[Recency]]&lt;=_xlfn.QUARTILE.INC(L:L,1),4, IF(Table1[[#This Row],[Recency]]&lt;=_xlfn.QUARTILE.INC(L:L,2), 3, IF(Table1[[#This Row],[Recency]]&lt;=_xlfn.QUARTILE.INC(L:L,3), 2, 1)))</f>
        <v>2</v>
      </c>
      <c r="P367" s="36">
        <f>IF(Table1[[#This Row],[Frequency]]&lt;=_xlfn.QUARTILE.INC(M:M,1), 1, IF(Table1[[#This Row],[Frequency]]&lt;=_xlfn.QUARTILE.INC(M:M,2), 2, IF(Table1[[#This Row],[Frequency]]&lt;=_xlfn.QUARTILE.INC(M:M,3), 3, 4)))</f>
        <v>1</v>
      </c>
      <c r="Q367" s="36">
        <f>IF(Table1[[#This Row],[Monetary]]&lt;=_xlfn.QUARTILE.INC(N:N,1),1,IF(Table1[[#This Row],[Monetary]]&lt;=_xlfn.QUARTILE.INC(N:N,2),2,IF(Table1[[#This Row],[Monetary]]&lt;=_xlfn.QUARTILE.INC(N:N,3),3,4)))</f>
        <v>3</v>
      </c>
      <c r="R367" s="41" t="str">
        <f>Table1[[#This Row],[R Score]]&amp;Table1[[#This Row],[F Score]]&amp;Table1[[#This Row],[M Score]]</f>
        <v>213</v>
      </c>
      <c r="S367" s="36">
        <f>Table1[[#This Row],[R Score]]+Table1[[#This Row],[F Score]]+Table1[[#This Row],[M Score]]</f>
        <v>6</v>
      </c>
      <c r="T367" s="36" t="str">
        <f>IF(Table1[[#This Row],[RFM Score]]=12,"Best customer",IF(Table1[[#This Row],[RFM Score]]&gt;=8,"Loyal customer",IF(Table1[[#This Row],[RFM Score]]&gt;=6,"At Risk",IF(Table1[[#This Row],[RFM Score]]&gt;=3,"Lost customer", "Others"))))</f>
        <v>At Risk</v>
      </c>
    </row>
    <row r="368" spans="2:20" x14ac:dyDescent="0.25">
      <c r="B368" s="4">
        <v>366</v>
      </c>
      <c r="C368" s="5">
        <v>44964</v>
      </c>
      <c r="D368" s="4" t="s">
        <v>379</v>
      </c>
      <c r="E368" s="4" t="s">
        <v>10</v>
      </c>
      <c r="F368" s="4">
        <v>57</v>
      </c>
      <c r="G368" s="4" t="s">
        <v>14</v>
      </c>
      <c r="H368" s="4">
        <v>2</v>
      </c>
      <c r="I368" s="12">
        <v>50</v>
      </c>
      <c r="J368" s="14">
        <v>100</v>
      </c>
      <c r="K368" s="35">
        <f t="shared" si="5"/>
        <v>45292</v>
      </c>
      <c r="L368" s="37">
        <f>Table1[[#This Row],[Latest Date]]-Table1[[#This Row],[Date]]</f>
        <v>328</v>
      </c>
      <c r="M368" s="37">
        <f>COUNT(Table1[[#This Row],[Date]])</f>
        <v>1</v>
      </c>
      <c r="N368" s="37">
        <f>SUM(Table1[[#This Row],[Total Amount]])</f>
        <v>100</v>
      </c>
      <c r="O368" s="37">
        <f>IF(Table1[[#This Row],[Recency]]&lt;=_xlfn.QUARTILE.INC(L:L,1),4, IF(Table1[[#This Row],[Recency]]&lt;=_xlfn.QUARTILE.INC(L:L,2), 3, IF(Table1[[#This Row],[Recency]]&lt;=_xlfn.QUARTILE.INC(L:L,3), 2, 1)))</f>
        <v>1</v>
      </c>
      <c r="P368" s="37">
        <f>IF(Table1[[#This Row],[Frequency]]&lt;=_xlfn.QUARTILE.INC(M:M,1), 1, IF(Table1[[#This Row],[Frequency]]&lt;=_xlfn.QUARTILE.INC(M:M,2), 2, IF(Table1[[#This Row],[Frequency]]&lt;=_xlfn.QUARTILE.INC(M:M,3), 3, 4)))</f>
        <v>1</v>
      </c>
      <c r="Q368" s="37">
        <f>IF(Table1[[#This Row],[Monetary]]&lt;=_xlfn.QUARTILE.INC(N:N,1),1,IF(Table1[[#This Row],[Monetary]]&lt;=_xlfn.QUARTILE.INC(N:N,2),2,IF(Table1[[#This Row],[Monetary]]&lt;=_xlfn.QUARTILE.INC(N:N,3),3,4)))</f>
        <v>2</v>
      </c>
      <c r="R368" s="42" t="str">
        <f>Table1[[#This Row],[R Score]]&amp;Table1[[#This Row],[F Score]]&amp;Table1[[#This Row],[M Score]]</f>
        <v>112</v>
      </c>
      <c r="S368" s="37">
        <f>Table1[[#This Row],[R Score]]+Table1[[#This Row],[F Score]]+Table1[[#This Row],[M Score]]</f>
        <v>4</v>
      </c>
      <c r="T368" s="37" t="str">
        <f>IF(Table1[[#This Row],[RFM Score]]=12,"Best customer",IF(Table1[[#This Row],[RFM Score]]&gt;=8,"Loyal customer",IF(Table1[[#This Row],[RFM Score]]&gt;=6,"At Risk",IF(Table1[[#This Row],[RFM Score]]&gt;=3,"Lost customer", "Others"))))</f>
        <v>Lost customer</v>
      </c>
    </row>
    <row r="369" spans="2:20" x14ac:dyDescent="0.25">
      <c r="B369" s="1">
        <v>367</v>
      </c>
      <c r="C369" s="2">
        <v>44931</v>
      </c>
      <c r="D369" s="1" t="s">
        <v>380</v>
      </c>
      <c r="E369" s="1" t="s">
        <v>13</v>
      </c>
      <c r="F369" s="1">
        <v>57</v>
      </c>
      <c r="G369" s="1" t="s">
        <v>16</v>
      </c>
      <c r="H369" s="1">
        <v>1</v>
      </c>
      <c r="I369" s="11">
        <v>50</v>
      </c>
      <c r="J369" s="13">
        <v>50</v>
      </c>
      <c r="K369" s="34">
        <f t="shared" si="5"/>
        <v>45292</v>
      </c>
      <c r="L369" s="36">
        <f>Table1[[#This Row],[Latest Date]]-Table1[[#This Row],[Date]]</f>
        <v>361</v>
      </c>
      <c r="M369" s="36">
        <f>COUNT(Table1[[#This Row],[Date]])</f>
        <v>1</v>
      </c>
      <c r="N369" s="36">
        <f>SUM(Table1[[#This Row],[Total Amount]])</f>
        <v>50</v>
      </c>
      <c r="O369" s="36">
        <f>IF(Table1[[#This Row],[Recency]]&lt;=_xlfn.QUARTILE.INC(L:L,1),4, IF(Table1[[#This Row],[Recency]]&lt;=_xlfn.QUARTILE.INC(L:L,2), 3, IF(Table1[[#This Row],[Recency]]&lt;=_xlfn.QUARTILE.INC(L:L,3), 2, 1)))</f>
        <v>1</v>
      </c>
      <c r="P369" s="36">
        <f>IF(Table1[[#This Row],[Frequency]]&lt;=_xlfn.QUARTILE.INC(M:M,1), 1, IF(Table1[[#This Row],[Frequency]]&lt;=_xlfn.QUARTILE.INC(M:M,2), 2, IF(Table1[[#This Row],[Frequency]]&lt;=_xlfn.QUARTILE.INC(M:M,3), 3, 4)))</f>
        <v>1</v>
      </c>
      <c r="Q369" s="36">
        <f>IF(Table1[[#This Row],[Monetary]]&lt;=_xlfn.QUARTILE.INC(N:N,1),1,IF(Table1[[#This Row],[Monetary]]&lt;=_xlfn.QUARTILE.INC(N:N,2),2,IF(Table1[[#This Row],[Monetary]]&lt;=_xlfn.QUARTILE.INC(N:N,3),3,4)))</f>
        <v>1</v>
      </c>
      <c r="R369" s="41" t="str">
        <f>Table1[[#This Row],[R Score]]&amp;Table1[[#This Row],[F Score]]&amp;Table1[[#This Row],[M Score]]</f>
        <v>111</v>
      </c>
      <c r="S369" s="36">
        <f>Table1[[#This Row],[R Score]]+Table1[[#This Row],[F Score]]+Table1[[#This Row],[M Score]]</f>
        <v>3</v>
      </c>
      <c r="T369" s="36" t="str">
        <f>IF(Table1[[#This Row],[RFM Score]]=12,"Best customer",IF(Table1[[#This Row],[RFM Score]]&gt;=8,"Loyal customer",IF(Table1[[#This Row],[RFM Score]]&gt;=6,"At Risk",IF(Table1[[#This Row],[RFM Score]]&gt;=3,"Lost customer", "Others"))))</f>
        <v>Lost customer</v>
      </c>
    </row>
    <row r="370" spans="2:20" x14ac:dyDescent="0.25">
      <c r="B370" s="4">
        <v>368</v>
      </c>
      <c r="C370" s="5">
        <v>45161</v>
      </c>
      <c r="D370" s="4" t="s">
        <v>381</v>
      </c>
      <c r="E370" s="4" t="s">
        <v>13</v>
      </c>
      <c r="F370" s="4">
        <v>56</v>
      </c>
      <c r="G370" s="4" t="s">
        <v>14</v>
      </c>
      <c r="H370" s="4">
        <v>4</v>
      </c>
      <c r="I370" s="12">
        <v>300</v>
      </c>
      <c r="J370" s="14">
        <v>1200</v>
      </c>
      <c r="K370" s="35">
        <f t="shared" si="5"/>
        <v>45292</v>
      </c>
      <c r="L370" s="37">
        <f>Table1[[#This Row],[Latest Date]]-Table1[[#This Row],[Date]]</f>
        <v>131</v>
      </c>
      <c r="M370" s="37">
        <f>COUNT(Table1[[#This Row],[Date]])</f>
        <v>1</v>
      </c>
      <c r="N370" s="37">
        <f>SUM(Table1[[#This Row],[Total Amount]])</f>
        <v>1200</v>
      </c>
      <c r="O370" s="37">
        <f>IF(Table1[[#This Row],[Recency]]&lt;=_xlfn.QUARTILE.INC(L:L,1),4, IF(Table1[[#This Row],[Recency]]&lt;=_xlfn.QUARTILE.INC(L:L,2), 3, IF(Table1[[#This Row],[Recency]]&lt;=_xlfn.QUARTILE.INC(L:L,3), 2, 1)))</f>
        <v>3</v>
      </c>
      <c r="P370" s="37">
        <f>IF(Table1[[#This Row],[Frequency]]&lt;=_xlfn.QUARTILE.INC(M:M,1), 1, IF(Table1[[#This Row],[Frequency]]&lt;=_xlfn.QUARTILE.INC(M:M,2), 2, IF(Table1[[#This Row],[Frequency]]&lt;=_xlfn.QUARTILE.INC(M:M,3), 3, 4)))</f>
        <v>1</v>
      </c>
      <c r="Q370" s="37">
        <f>IF(Table1[[#This Row],[Monetary]]&lt;=_xlfn.QUARTILE.INC(N:N,1),1,IF(Table1[[#This Row],[Monetary]]&lt;=_xlfn.QUARTILE.INC(N:N,2),2,IF(Table1[[#This Row],[Monetary]]&lt;=_xlfn.QUARTILE.INC(N:N,3),3,4)))</f>
        <v>4</v>
      </c>
      <c r="R370" s="42" t="str">
        <f>Table1[[#This Row],[R Score]]&amp;Table1[[#This Row],[F Score]]&amp;Table1[[#This Row],[M Score]]</f>
        <v>314</v>
      </c>
      <c r="S370" s="37">
        <f>Table1[[#This Row],[R Score]]+Table1[[#This Row],[F Score]]+Table1[[#This Row],[M Score]]</f>
        <v>8</v>
      </c>
      <c r="T370" s="37" t="str">
        <f>IF(Table1[[#This Row],[RFM Score]]=12,"Best customer",IF(Table1[[#This Row],[RFM Score]]&gt;=8,"Loyal customer",IF(Table1[[#This Row],[RFM Score]]&gt;=6,"At Risk",IF(Table1[[#This Row],[RFM Score]]&gt;=3,"Lost customer", "Others"))))</f>
        <v>Loyal customer</v>
      </c>
    </row>
    <row r="371" spans="2:20" x14ac:dyDescent="0.25">
      <c r="B371" s="1">
        <v>369</v>
      </c>
      <c r="C371" s="2">
        <v>45245</v>
      </c>
      <c r="D371" s="1" t="s">
        <v>382</v>
      </c>
      <c r="E371" s="1" t="s">
        <v>10</v>
      </c>
      <c r="F371" s="1">
        <v>23</v>
      </c>
      <c r="G371" s="1" t="s">
        <v>16</v>
      </c>
      <c r="H371" s="1">
        <v>3</v>
      </c>
      <c r="I371" s="11">
        <v>500</v>
      </c>
      <c r="J371" s="13">
        <v>1500</v>
      </c>
      <c r="K371" s="34">
        <f t="shared" si="5"/>
        <v>45292</v>
      </c>
      <c r="L371" s="36">
        <f>Table1[[#This Row],[Latest Date]]-Table1[[#This Row],[Date]]</f>
        <v>47</v>
      </c>
      <c r="M371" s="36">
        <f>COUNT(Table1[[#This Row],[Date]])</f>
        <v>1</v>
      </c>
      <c r="N371" s="36">
        <f>SUM(Table1[[#This Row],[Total Amount]])</f>
        <v>1500</v>
      </c>
      <c r="O371" s="36">
        <f>IF(Table1[[#This Row],[Recency]]&lt;=_xlfn.QUARTILE.INC(L:L,1),4, IF(Table1[[#This Row],[Recency]]&lt;=_xlfn.QUARTILE.INC(L:L,2), 3, IF(Table1[[#This Row],[Recency]]&lt;=_xlfn.QUARTILE.INC(L:L,3), 2, 1)))</f>
        <v>4</v>
      </c>
      <c r="P371" s="36">
        <f>IF(Table1[[#This Row],[Frequency]]&lt;=_xlfn.QUARTILE.INC(M:M,1), 1, IF(Table1[[#This Row],[Frequency]]&lt;=_xlfn.QUARTILE.INC(M:M,2), 2, IF(Table1[[#This Row],[Frequency]]&lt;=_xlfn.QUARTILE.INC(M:M,3), 3, 4)))</f>
        <v>1</v>
      </c>
      <c r="Q371" s="36">
        <f>IF(Table1[[#This Row],[Monetary]]&lt;=_xlfn.QUARTILE.INC(N:N,1),1,IF(Table1[[#This Row],[Monetary]]&lt;=_xlfn.QUARTILE.INC(N:N,2),2,IF(Table1[[#This Row],[Monetary]]&lt;=_xlfn.QUARTILE.INC(N:N,3),3,4)))</f>
        <v>4</v>
      </c>
      <c r="R371" s="41" t="str">
        <f>Table1[[#This Row],[R Score]]&amp;Table1[[#This Row],[F Score]]&amp;Table1[[#This Row],[M Score]]</f>
        <v>414</v>
      </c>
      <c r="S371" s="36">
        <f>Table1[[#This Row],[R Score]]+Table1[[#This Row],[F Score]]+Table1[[#This Row],[M Score]]</f>
        <v>9</v>
      </c>
      <c r="T371" s="36" t="str">
        <f>IF(Table1[[#This Row],[RFM Score]]=12,"Best customer",IF(Table1[[#This Row],[RFM Score]]&gt;=8,"Loyal customer",IF(Table1[[#This Row],[RFM Score]]&gt;=6,"At Risk",IF(Table1[[#This Row],[RFM Score]]&gt;=3,"Lost customer", "Others"))))</f>
        <v>Loyal customer</v>
      </c>
    </row>
    <row r="372" spans="2:20" x14ac:dyDescent="0.25">
      <c r="B372" s="4">
        <v>370</v>
      </c>
      <c r="C372" s="5">
        <v>45215</v>
      </c>
      <c r="D372" s="4" t="s">
        <v>383</v>
      </c>
      <c r="E372" s="4" t="s">
        <v>10</v>
      </c>
      <c r="F372" s="4">
        <v>23</v>
      </c>
      <c r="G372" s="4" t="s">
        <v>16</v>
      </c>
      <c r="H372" s="4">
        <v>2</v>
      </c>
      <c r="I372" s="12">
        <v>30</v>
      </c>
      <c r="J372" s="14">
        <v>60</v>
      </c>
      <c r="K372" s="35">
        <f t="shared" si="5"/>
        <v>45292</v>
      </c>
      <c r="L372" s="37">
        <f>Table1[[#This Row],[Latest Date]]-Table1[[#This Row],[Date]]</f>
        <v>77</v>
      </c>
      <c r="M372" s="37">
        <f>COUNT(Table1[[#This Row],[Date]])</f>
        <v>1</v>
      </c>
      <c r="N372" s="37">
        <f>SUM(Table1[[#This Row],[Total Amount]])</f>
        <v>60</v>
      </c>
      <c r="O372" s="37">
        <f>IF(Table1[[#This Row],[Recency]]&lt;=_xlfn.QUARTILE.INC(L:L,1),4, IF(Table1[[#This Row],[Recency]]&lt;=_xlfn.QUARTILE.INC(L:L,2), 3, IF(Table1[[#This Row],[Recency]]&lt;=_xlfn.QUARTILE.INC(L:L,3), 2, 1)))</f>
        <v>4</v>
      </c>
      <c r="P372" s="37">
        <f>IF(Table1[[#This Row],[Frequency]]&lt;=_xlfn.QUARTILE.INC(M:M,1), 1, IF(Table1[[#This Row],[Frequency]]&lt;=_xlfn.QUARTILE.INC(M:M,2), 2, IF(Table1[[#This Row],[Frequency]]&lt;=_xlfn.QUARTILE.INC(M:M,3), 3, 4)))</f>
        <v>1</v>
      </c>
      <c r="Q372" s="37">
        <f>IF(Table1[[#This Row],[Monetary]]&lt;=_xlfn.QUARTILE.INC(N:N,1),1,IF(Table1[[#This Row],[Monetary]]&lt;=_xlfn.QUARTILE.INC(N:N,2),2,IF(Table1[[#This Row],[Monetary]]&lt;=_xlfn.QUARTILE.INC(N:N,3),3,4)))</f>
        <v>1</v>
      </c>
      <c r="R372" s="42" t="str">
        <f>Table1[[#This Row],[R Score]]&amp;Table1[[#This Row],[F Score]]&amp;Table1[[#This Row],[M Score]]</f>
        <v>411</v>
      </c>
      <c r="S372" s="37">
        <f>Table1[[#This Row],[R Score]]+Table1[[#This Row],[F Score]]+Table1[[#This Row],[M Score]]</f>
        <v>6</v>
      </c>
      <c r="T372" s="37" t="str">
        <f>IF(Table1[[#This Row],[RFM Score]]=12,"Best customer",IF(Table1[[#This Row],[RFM Score]]&gt;=8,"Loyal customer",IF(Table1[[#This Row],[RFM Score]]&gt;=6,"At Risk",IF(Table1[[#This Row],[RFM Score]]&gt;=3,"Lost customer", "Others"))))</f>
        <v>At Risk</v>
      </c>
    </row>
    <row r="373" spans="2:20" x14ac:dyDescent="0.25">
      <c r="B373" s="1">
        <v>371</v>
      </c>
      <c r="C373" s="2">
        <v>44978</v>
      </c>
      <c r="D373" s="1" t="s">
        <v>384</v>
      </c>
      <c r="E373" s="1" t="s">
        <v>13</v>
      </c>
      <c r="F373" s="1">
        <v>20</v>
      </c>
      <c r="G373" s="1" t="s">
        <v>11</v>
      </c>
      <c r="H373" s="1">
        <v>1</v>
      </c>
      <c r="I373" s="11">
        <v>25</v>
      </c>
      <c r="J373" s="13">
        <v>25</v>
      </c>
      <c r="K373" s="34">
        <f t="shared" si="5"/>
        <v>45292</v>
      </c>
      <c r="L373" s="36">
        <f>Table1[[#This Row],[Latest Date]]-Table1[[#This Row],[Date]]</f>
        <v>314</v>
      </c>
      <c r="M373" s="36">
        <f>COUNT(Table1[[#This Row],[Date]])</f>
        <v>1</v>
      </c>
      <c r="N373" s="36">
        <f>SUM(Table1[[#This Row],[Total Amount]])</f>
        <v>25</v>
      </c>
      <c r="O373" s="36">
        <f>IF(Table1[[#This Row],[Recency]]&lt;=_xlfn.QUARTILE.INC(L:L,1),4, IF(Table1[[#This Row],[Recency]]&lt;=_xlfn.QUARTILE.INC(L:L,2), 3, IF(Table1[[#This Row],[Recency]]&lt;=_xlfn.QUARTILE.INC(L:L,3), 2, 1)))</f>
        <v>1</v>
      </c>
      <c r="P373" s="36">
        <f>IF(Table1[[#This Row],[Frequency]]&lt;=_xlfn.QUARTILE.INC(M:M,1), 1, IF(Table1[[#This Row],[Frequency]]&lt;=_xlfn.QUARTILE.INC(M:M,2), 2, IF(Table1[[#This Row],[Frequency]]&lt;=_xlfn.QUARTILE.INC(M:M,3), 3, 4)))</f>
        <v>1</v>
      </c>
      <c r="Q373" s="36">
        <f>IF(Table1[[#This Row],[Monetary]]&lt;=_xlfn.QUARTILE.INC(N:N,1),1,IF(Table1[[#This Row],[Monetary]]&lt;=_xlfn.QUARTILE.INC(N:N,2),2,IF(Table1[[#This Row],[Monetary]]&lt;=_xlfn.QUARTILE.INC(N:N,3),3,4)))</f>
        <v>1</v>
      </c>
      <c r="R373" s="41" t="str">
        <f>Table1[[#This Row],[R Score]]&amp;Table1[[#This Row],[F Score]]&amp;Table1[[#This Row],[M Score]]</f>
        <v>111</v>
      </c>
      <c r="S373" s="36">
        <f>Table1[[#This Row],[R Score]]+Table1[[#This Row],[F Score]]+Table1[[#This Row],[M Score]]</f>
        <v>3</v>
      </c>
      <c r="T373" s="36" t="str">
        <f>IF(Table1[[#This Row],[RFM Score]]=12,"Best customer",IF(Table1[[#This Row],[RFM Score]]&gt;=8,"Loyal customer",IF(Table1[[#This Row],[RFM Score]]&gt;=6,"At Risk",IF(Table1[[#This Row],[RFM Score]]&gt;=3,"Lost customer", "Others"))))</f>
        <v>Lost customer</v>
      </c>
    </row>
    <row r="374" spans="2:20" x14ac:dyDescent="0.25">
      <c r="B374" s="4">
        <v>372</v>
      </c>
      <c r="C374" s="5">
        <v>44964</v>
      </c>
      <c r="D374" s="4" t="s">
        <v>385</v>
      </c>
      <c r="E374" s="4" t="s">
        <v>13</v>
      </c>
      <c r="F374" s="4">
        <v>24</v>
      </c>
      <c r="G374" s="4" t="s">
        <v>11</v>
      </c>
      <c r="H374" s="4">
        <v>3</v>
      </c>
      <c r="I374" s="12">
        <v>500</v>
      </c>
      <c r="J374" s="14">
        <v>1500</v>
      </c>
      <c r="K374" s="35">
        <f t="shared" si="5"/>
        <v>45292</v>
      </c>
      <c r="L374" s="37">
        <f>Table1[[#This Row],[Latest Date]]-Table1[[#This Row],[Date]]</f>
        <v>328</v>
      </c>
      <c r="M374" s="37">
        <f>COUNT(Table1[[#This Row],[Date]])</f>
        <v>1</v>
      </c>
      <c r="N374" s="37">
        <f>SUM(Table1[[#This Row],[Total Amount]])</f>
        <v>1500</v>
      </c>
      <c r="O374" s="37">
        <f>IF(Table1[[#This Row],[Recency]]&lt;=_xlfn.QUARTILE.INC(L:L,1),4, IF(Table1[[#This Row],[Recency]]&lt;=_xlfn.QUARTILE.INC(L:L,2), 3, IF(Table1[[#This Row],[Recency]]&lt;=_xlfn.QUARTILE.INC(L:L,3), 2, 1)))</f>
        <v>1</v>
      </c>
      <c r="P374" s="37">
        <f>IF(Table1[[#This Row],[Frequency]]&lt;=_xlfn.QUARTILE.INC(M:M,1), 1, IF(Table1[[#This Row],[Frequency]]&lt;=_xlfn.QUARTILE.INC(M:M,2), 2, IF(Table1[[#This Row],[Frequency]]&lt;=_xlfn.QUARTILE.INC(M:M,3), 3, 4)))</f>
        <v>1</v>
      </c>
      <c r="Q374" s="37">
        <f>IF(Table1[[#This Row],[Monetary]]&lt;=_xlfn.QUARTILE.INC(N:N,1),1,IF(Table1[[#This Row],[Monetary]]&lt;=_xlfn.QUARTILE.INC(N:N,2),2,IF(Table1[[#This Row],[Monetary]]&lt;=_xlfn.QUARTILE.INC(N:N,3),3,4)))</f>
        <v>4</v>
      </c>
      <c r="R374" s="42" t="str">
        <f>Table1[[#This Row],[R Score]]&amp;Table1[[#This Row],[F Score]]&amp;Table1[[#This Row],[M Score]]</f>
        <v>114</v>
      </c>
      <c r="S374" s="37">
        <f>Table1[[#This Row],[R Score]]+Table1[[#This Row],[F Score]]+Table1[[#This Row],[M Score]]</f>
        <v>6</v>
      </c>
      <c r="T374" s="37" t="str">
        <f>IF(Table1[[#This Row],[RFM Score]]=12,"Best customer",IF(Table1[[#This Row],[RFM Score]]&gt;=8,"Loyal customer",IF(Table1[[#This Row],[RFM Score]]&gt;=6,"At Risk",IF(Table1[[#This Row],[RFM Score]]&gt;=3,"Lost customer", "Others"))))</f>
        <v>At Risk</v>
      </c>
    </row>
    <row r="375" spans="2:20" x14ac:dyDescent="0.25">
      <c r="B375" s="1">
        <v>373</v>
      </c>
      <c r="C375" s="2">
        <v>45202</v>
      </c>
      <c r="D375" s="1" t="s">
        <v>386</v>
      </c>
      <c r="E375" s="1" t="s">
        <v>13</v>
      </c>
      <c r="F375" s="1">
        <v>25</v>
      </c>
      <c r="G375" s="1" t="s">
        <v>11</v>
      </c>
      <c r="H375" s="1">
        <v>2</v>
      </c>
      <c r="I375" s="11">
        <v>300</v>
      </c>
      <c r="J375" s="13">
        <v>600</v>
      </c>
      <c r="K375" s="34">
        <f t="shared" si="5"/>
        <v>45292</v>
      </c>
      <c r="L375" s="36">
        <f>Table1[[#This Row],[Latest Date]]-Table1[[#This Row],[Date]]</f>
        <v>90</v>
      </c>
      <c r="M375" s="36">
        <f>COUNT(Table1[[#This Row],[Date]])</f>
        <v>1</v>
      </c>
      <c r="N375" s="36">
        <f>SUM(Table1[[#This Row],[Total Amount]])</f>
        <v>600</v>
      </c>
      <c r="O375" s="36">
        <f>IF(Table1[[#This Row],[Recency]]&lt;=_xlfn.QUARTILE.INC(L:L,1),4, IF(Table1[[#This Row],[Recency]]&lt;=_xlfn.QUARTILE.INC(L:L,2), 3, IF(Table1[[#This Row],[Recency]]&lt;=_xlfn.QUARTILE.INC(L:L,3), 2, 1)))</f>
        <v>3</v>
      </c>
      <c r="P375" s="36">
        <f>IF(Table1[[#This Row],[Frequency]]&lt;=_xlfn.QUARTILE.INC(M:M,1), 1, IF(Table1[[#This Row],[Frequency]]&lt;=_xlfn.QUARTILE.INC(M:M,2), 2, IF(Table1[[#This Row],[Frequency]]&lt;=_xlfn.QUARTILE.INC(M:M,3), 3, 4)))</f>
        <v>1</v>
      </c>
      <c r="Q375" s="36">
        <f>IF(Table1[[#This Row],[Monetary]]&lt;=_xlfn.QUARTILE.INC(N:N,1),1,IF(Table1[[#This Row],[Monetary]]&lt;=_xlfn.QUARTILE.INC(N:N,2),2,IF(Table1[[#This Row],[Monetary]]&lt;=_xlfn.QUARTILE.INC(N:N,3),3,4)))</f>
        <v>3</v>
      </c>
      <c r="R375" s="41" t="str">
        <f>Table1[[#This Row],[R Score]]&amp;Table1[[#This Row],[F Score]]&amp;Table1[[#This Row],[M Score]]</f>
        <v>313</v>
      </c>
      <c r="S375" s="36">
        <f>Table1[[#This Row],[R Score]]+Table1[[#This Row],[F Score]]+Table1[[#This Row],[M Score]]</f>
        <v>7</v>
      </c>
      <c r="T375" s="36" t="str">
        <f>IF(Table1[[#This Row],[RFM Score]]=12,"Best customer",IF(Table1[[#This Row],[RFM Score]]&gt;=8,"Loyal customer",IF(Table1[[#This Row],[RFM Score]]&gt;=6,"At Risk",IF(Table1[[#This Row],[RFM Score]]&gt;=3,"Lost customer", "Others"))))</f>
        <v>At Risk</v>
      </c>
    </row>
    <row r="376" spans="2:20" x14ac:dyDescent="0.25">
      <c r="B376" s="4">
        <v>374</v>
      </c>
      <c r="C376" s="5">
        <v>45036</v>
      </c>
      <c r="D376" s="4" t="s">
        <v>387</v>
      </c>
      <c r="E376" s="4" t="s">
        <v>13</v>
      </c>
      <c r="F376" s="4">
        <v>59</v>
      </c>
      <c r="G376" s="4" t="s">
        <v>11</v>
      </c>
      <c r="H376" s="4">
        <v>3</v>
      </c>
      <c r="I376" s="12">
        <v>25</v>
      </c>
      <c r="J376" s="14">
        <v>75</v>
      </c>
      <c r="K376" s="35">
        <f t="shared" si="5"/>
        <v>45292</v>
      </c>
      <c r="L376" s="37">
        <f>Table1[[#This Row],[Latest Date]]-Table1[[#This Row],[Date]]</f>
        <v>256</v>
      </c>
      <c r="M376" s="37">
        <f>COUNT(Table1[[#This Row],[Date]])</f>
        <v>1</v>
      </c>
      <c r="N376" s="37">
        <f>SUM(Table1[[#This Row],[Total Amount]])</f>
        <v>75</v>
      </c>
      <c r="O376" s="37">
        <f>IF(Table1[[#This Row],[Recency]]&lt;=_xlfn.QUARTILE.INC(L:L,1),4, IF(Table1[[#This Row],[Recency]]&lt;=_xlfn.QUARTILE.INC(L:L,2), 3, IF(Table1[[#This Row],[Recency]]&lt;=_xlfn.QUARTILE.INC(L:L,3), 2, 1)))</f>
        <v>2</v>
      </c>
      <c r="P376" s="37">
        <f>IF(Table1[[#This Row],[Frequency]]&lt;=_xlfn.QUARTILE.INC(M:M,1), 1, IF(Table1[[#This Row],[Frequency]]&lt;=_xlfn.QUARTILE.INC(M:M,2), 2, IF(Table1[[#This Row],[Frequency]]&lt;=_xlfn.QUARTILE.INC(M:M,3), 3, 4)))</f>
        <v>1</v>
      </c>
      <c r="Q376" s="37">
        <f>IF(Table1[[#This Row],[Monetary]]&lt;=_xlfn.QUARTILE.INC(N:N,1),1,IF(Table1[[#This Row],[Monetary]]&lt;=_xlfn.QUARTILE.INC(N:N,2),2,IF(Table1[[#This Row],[Monetary]]&lt;=_xlfn.QUARTILE.INC(N:N,3),3,4)))</f>
        <v>2</v>
      </c>
      <c r="R376" s="42" t="str">
        <f>Table1[[#This Row],[R Score]]&amp;Table1[[#This Row],[F Score]]&amp;Table1[[#This Row],[M Score]]</f>
        <v>212</v>
      </c>
      <c r="S376" s="37">
        <f>Table1[[#This Row],[R Score]]+Table1[[#This Row],[F Score]]+Table1[[#This Row],[M Score]]</f>
        <v>5</v>
      </c>
      <c r="T376" s="37" t="str">
        <f>IF(Table1[[#This Row],[RFM Score]]=12,"Best customer",IF(Table1[[#This Row],[RFM Score]]&gt;=8,"Loyal customer",IF(Table1[[#This Row],[RFM Score]]&gt;=6,"At Risk",IF(Table1[[#This Row],[RFM Score]]&gt;=3,"Lost customer", "Others"))))</f>
        <v>Lost customer</v>
      </c>
    </row>
    <row r="377" spans="2:20" x14ac:dyDescent="0.25">
      <c r="B377" s="1">
        <v>375</v>
      </c>
      <c r="C377" s="2">
        <v>45186</v>
      </c>
      <c r="D377" s="1" t="s">
        <v>388</v>
      </c>
      <c r="E377" s="1" t="s">
        <v>10</v>
      </c>
      <c r="F377" s="1">
        <v>32</v>
      </c>
      <c r="G377" s="1" t="s">
        <v>14</v>
      </c>
      <c r="H377" s="1">
        <v>1</v>
      </c>
      <c r="I377" s="11">
        <v>50</v>
      </c>
      <c r="J377" s="13">
        <v>50</v>
      </c>
      <c r="K377" s="34">
        <f t="shared" si="5"/>
        <v>45292</v>
      </c>
      <c r="L377" s="36">
        <f>Table1[[#This Row],[Latest Date]]-Table1[[#This Row],[Date]]</f>
        <v>106</v>
      </c>
      <c r="M377" s="36">
        <f>COUNT(Table1[[#This Row],[Date]])</f>
        <v>1</v>
      </c>
      <c r="N377" s="36">
        <f>SUM(Table1[[#This Row],[Total Amount]])</f>
        <v>50</v>
      </c>
      <c r="O377" s="36">
        <f>IF(Table1[[#This Row],[Recency]]&lt;=_xlfn.QUARTILE.INC(L:L,1),4, IF(Table1[[#This Row],[Recency]]&lt;=_xlfn.QUARTILE.INC(L:L,2), 3, IF(Table1[[#This Row],[Recency]]&lt;=_xlfn.QUARTILE.INC(L:L,3), 2, 1)))</f>
        <v>3</v>
      </c>
      <c r="P377" s="36">
        <f>IF(Table1[[#This Row],[Frequency]]&lt;=_xlfn.QUARTILE.INC(M:M,1), 1, IF(Table1[[#This Row],[Frequency]]&lt;=_xlfn.QUARTILE.INC(M:M,2), 2, IF(Table1[[#This Row],[Frequency]]&lt;=_xlfn.QUARTILE.INC(M:M,3), 3, 4)))</f>
        <v>1</v>
      </c>
      <c r="Q377" s="36">
        <f>IF(Table1[[#This Row],[Monetary]]&lt;=_xlfn.QUARTILE.INC(N:N,1),1,IF(Table1[[#This Row],[Monetary]]&lt;=_xlfn.QUARTILE.INC(N:N,2),2,IF(Table1[[#This Row],[Monetary]]&lt;=_xlfn.QUARTILE.INC(N:N,3),3,4)))</f>
        <v>1</v>
      </c>
      <c r="R377" s="41" t="str">
        <f>Table1[[#This Row],[R Score]]&amp;Table1[[#This Row],[F Score]]&amp;Table1[[#This Row],[M Score]]</f>
        <v>311</v>
      </c>
      <c r="S377" s="36">
        <f>Table1[[#This Row],[R Score]]+Table1[[#This Row],[F Score]]+Table1[[#This Row],[M Score]]</f>
        <v>5</v>
      </c>
      <c r="T377" s="36" t="str">
        <f>IF(Table1[[#This Row],[RFM Score]]=12,"Best customer",IF(Table1[[#This Row],[RFM Score]]&gt;=8,"Loyal customer",IF(Table1[[#This Row],[RFM Score]]&gt;=6,"At Risk",IF(Table1[[#This Row],[RFM Score]]&gt;=3,"Lost customer", "Others"))))</f>
        <v>Lost customer</v>
      </c>
    </row>
    <row r="378" spans="2:20" x14ac:dyDescent="0.25">
      <c r="B378" s="4">
        <v>376</v>
      </c>
      <c r="C378" s="5">
        <v>45062</v>
      </c>
      <c r="D378" s="4" t="s">
        <v>389</v>
      </c>
      <c r="E378" s="4" t="s">
        <v>13</v>
      </c>
      <c r="F378" s="4">
        <v>64</v>
      </c>
      <c r="G378" s="4" t="s">
        <v>11</v>
      </c>
      <c r="H378" s="4">
        <v>1</v>
      </c>
      <c r="I378" s="12">
        <v>30</v>
      </c>
      <c r="J378" s="14">
        <v>30</v>
      </c>
      <c r="K378" s="35">
        <f t="shared" si="5"/>
        <v>45292</v>
      </c>
      <c r="L378" s="37">
        <f>Table1[[#This Row],[Latest Date]]-Table1[[#This Row],[Date]]</f>
        <v>230</v>
      </c>
      <c r="M378" s="37">
        <f>COUNT(Table1[[#This Row],[Date]])</f>
        <v>1</v>
      </c>
      <c r="N378" s="37">
        <f>SUM(Table1[[#This Row],[Total Amount]])</f>
        <v>30</v>
      </c>
      <c r="O378" s="37">
        <f>IF(Table1[[#This Row],[Recency]]&lt;=_xlfn.QUARTILE.INC(L:L,1),4, IF(Table1[[#This Row],[Recency]]&lt;=_xlfn.QUARTILE.INC(L:L,2), 3, IF(Table1[[#This Row],[Recency]]&lt;=_xlfn.QUARTILE.INC(L:L,3), 2, 1)))</f>
        <v>2</v>
      </c>
      <c r="P378" s="37">
        <f>IF(Table1[[#This Row],[Frequency]]&lt;=_xlfn.QUARTILE.INC(M:M,1), 1, IF(Table1[[#This Row],[Frequency]]&lt;=_xlfn.QUARTILE.INC(M:M,2), 2, IF(Table1[[#This Row],[Frequency]]&lt;=_xlfn.QUARTILE.INC(M:M,3), 3, 4)))</f>
        <v>1</v>
      </c>
      <c r="Q378" s="37">
        <f>IF(Table1[[#This Row],[Monetary]]&lt;=_xlfn.QUARTILE.INC(N:N,1),1,IF(Table1[[#This Row],[Monetary]]&lt;=_xlfn.QUARTILE.INC(N:N,2),2,IF(Table1[[#This Row],[Monetary]]&lt;=_xlfn.QUARTILE.INC(N:N,3),3,4)))</f>
        <v>1</v>
      </c>
      <c r="R378" s="42" t="str">
        <f>Table1[[#This Row],[R Score]]&amp;Table1[[#This Row],[F Score]]&amp;Table1[[#This Row],[M Score]]</f>
        <v>211</v>
      </c>
      <c r="S378" s="37">
        <f>Table1[[#This Row],[R Score]]+Table1[[#This Row],[F Score]]+Table1[[#This Row],[M Score]]</f>
        <v>4</v>
      </c>
      <c r="T378" s="37" t="str">
        <f>IF(Table1[[#This Row],[RFM Score]]=12,"Best customer",IF(Table1[[#This Row],[RFM Score]]&gt;=8,"Loyal customer",IF(Table1[[#This Row],[RFM Score]]&gt;=6,"At Risk",IF(Table1[[#This Row],[RFM Score]]&gt;=3,"Lost customer", "Others"))))</f>
        <v>Lost customer</v>
      </c>
    </row>
    <row r="379" spans="2:20" x14ac:dyDescent="0.25">
      <c r="B379" s="1">
        <v>377</v>
      </c>
      <c r="C379" s="2">
        <v>44994</v>
      </c>
      <c r="D379" s="1" t="s">
        <v>390</v>
      </c>
      <c r="E379" s="1" t="s">
        <v>13</v>
      </c>
      <c r="F379" s="1">
        <v>46</v>
      </c>
      <c r="G379" s="1" t="s">
        <v>14</v>
      </c>
      <c r="H379" s="1">
        <v>4</v>
      </c>
      <c r="I379" s="11">
        <v>50</v>
      </c>
      <c r="J379" s="13">
        <v>200</v>
      </c>
      <c r="K379" s="34">
        <f t="shared" si="5"/>
        <v>45292</v>
      </c>
      <c r="L379" s="36">
        <f>Table1[[#This Row],[Latest Date]]-Table1[[#This Row],[Date]]</f>
        <v>298</v>
      </c>
      <c r="M379" s="36">
        <f>COUNT(Table1[[#This Row],[Date]])</f>
        <v>1</v>
      </c>
      <c r="N379" s="36">
        <f>SUM(Table1[[#This Row],[Total Amount]])</f>
        <v>200</v>
      </c>
      <c r="O379" s="36">
        <f>IF(Table1[[#This Row],[Recency]]&lt;=_xlfn.QUARTILE.INC(L:L,1),4, IF(Table1[[#This Row],[Recency]]&lt;=_xlfn.QUARTILE.INC(L:L,2), 3, IF(Table1[[#This Row],[Recency]]&lt;=_xlfn.QUARTILE.INC(L:L,3), 2, 1)))</f>
        <v>1</v>
      </c>
      <c r="P379" s="36">
        <f>IF(Table1[[#This Row],[Frequency]]&lt;=_xlfn.QUARTILE.INC(M:M,1), 1, IF(Table1[[#This Row],[Frequency]]&lt;=_xlfn.QUARTILE.INC(M:M,2), 2, IF(Table1[[#This Row],[Frequency]]&lt;=_xlfn.QUARTILE.INC(M:M,3), 3, 4)))</f>
        <v>1</v>
      </c>
      <c r="Q379" s="36">
        <f>IF(Table1[[#This Row],[Monetary]]&lt;=_xlfn.QUARTILE.INC(N:N,1),1,IF(Table1[[#This Row],[Monetary]]&lt;=_xlfn.QUARTILE.INC(N:N,2),2,IF(Table1[[#This Row],[Monetary]]&lt;=_xlfn.QUARTILE.INC(N:N,3),3,4)))</f>
        <v>3</v>
      </c>
      <c r="R379" s="41" t="str">
        <f>Table1[[#This Row],[R Score]]&amp;Table1[[#This Row],[F Score]]&amp;Table1[[#This Row],[M Score]]</f>
        <v>113</v>
      </c>
      <c r="S379" s="36">
        <f>Table1[[#This Row],[R Score]]+Table1[[#This Row],[F Score]]+Table1[[#This Row],[M Score]]</f>
        <v>5</v>
      </c>
      <c r="T379" s="36" t="str">
        <f>IF(Table1[[#This Row],[RFM Score]]=12,"Best customer",IF(Table1[[#This Row],[RFM Score]]&gt;=8,"Loyal customer",IF(Table1[[#This Row],[RFM Score]]&gt;=6,"At Risk",IF(Table1[[#This Row],[RFM Score]]&gt;=3,"Lost customer", "Others"))))</f>
        <v>Lost customer</v>
      </c>
    </row>
    <row r="380" spans="2:20" x14ac:dyDescent="0.25">
      <c r="B380" s="4">
        <v>378</v>
      </c>
      <c r="C380" s="5">
        <v>45105</v>
      </c>
      <c r="D380" s="4" t="s">
        <v>391</v>
      </c>
      <c r="E380" s="4" t="s">
        <v>10</v>
      </c>
      <c r="F380" s="4">
        <v>50</v>
      </c>
      <c r="G380" s="4" t="s">
        <v>11</v>
      </c>
      <c r="H380" s="4">
        <v>1</v>
      </c>
      <c r="I380" s="12">
        <v>300</v>
      </c>
      <c r="J380" s="14">
        <v>300</v>
      </c>
      <c r="K380" s="35">
        <f t="shared" si="5"/>
        <v>45292</v>
      </c>
      <c r="L380" s="37">
        <f>Table1[[#This Row],[Latest Date]]-Table1[[#This Row],[Date]]</f>
        <v>187</v>
      </c>
      <c r="M380" s="37">
        <f>COUNT(Table1[[#This Row],[Date]])</f>
        <v>1</v>
      </c>
      <c r="N380" s="37">
        <f>SUM(Table1[[#This Row],[Total Amount]])</f>
        <v>300</v>
      </c>
      <c r="O380" s="37">
        <f>IF(Table1[[#This Row],[Recency]]&lt;=_xlfn.QUARTILE.INC(L:L,1),4, IF(Table1[[#This Row],[Recency]]&lt;=_xlfn.QUARTILE.INC(L:L,2), 3, IF(Table1[[#This Row],[Recency]]&lt;=_xlfn.QUARTILE.INC(L:L,3), 2, 1)))</f>
        <v>2</v>
      </c>
      <c r="P380" s="37">
        <f>IF(Table1[[#This Row],[Frequency]]&lt;=_xlfn.QUARTILE.INC(M:M,1), 1, IF(Table1[[#This Row],[Frequency]]&lt;=_xlfn.QUARTILE.INC(M:M,2), 2, IF(Table1[[#This Row],[Frequency]]&lt;=_xlfn.QUARTILE.INC(M:M,3), 3, 4)))</f>
        <v>1</v>
      </c>
      <c r="Q380" s="37">
        <f>IF(Table1[[#This Row],[Monetary]]&lt;=_xlfn.QUARTILE.INC(N:N,1),1,IF(Table1[[#This Row],[Monetary]]&lt;=_xlfn.QUARTILE.INC(N:N,2),2,IF(Table1[[#This Row],[Monetary]]&lt;=_xlfn.QUARTILE.INC(N:N,3),3,4)))</f>
        <v>3</v>
      </c>
      <c r="R380" s="42" t="str">
        <f>Table1[[#This Row],[R Score]]&amp;Table1[[#This Row],[F Score]]&amp;Table1[[#This Row],[M Score]]</f>
        <v>213</v>
      </c>
      <c r="S380" s="37">
        <f>Table1[[#This Row],[R Score]]+Table1[[#This Row],[F Score]]+Table1[[#This Row],[M Score]]</f>
        <v>6</v>
      </c>
      <c r="T380" s="37" t="str">
        <f>IF(Table1[[#This Row],[RFM Score]]=12,"Best customer",IF(Table1[[#This Row],[RFM Score]]&gt;=8,"Loyal customer",IF(Table1[[#This Row],[RFM Score]]&gt;=6,"At Risk",IF(Table1[[#This Row],[RFM Score]]&gt;=3,"Lost customer", "Others"))))</f>
        <v>At Risk</v>
      </c>
    </row>
    <row r="381" spans="2:20" x14ac:dyDescent="0.25">
      <c r="B381" s="1">
        <v>379</v>
      </c>
      <c r="C381" s="2">
        <v>44962</v>
      </c>
      <c r="D381" s="1" t="s">
        <v>392</v>
      </c>
      <c r="E381" s="1" t="s">
        <v>13</v>
      </c>
      <c r="F381" s="1">
        <v>47</v>
      </c>
      <c r="G381" s="1" t="s">
        <v>14</v>
      </c>
      <c r="H381" s="1">
        <v>1</v>
      </c>
      <c r="I381" s="11">
        <v>25</v>
      </c>
      <c r="J381" s="13">
        <v>25</v>
      </c>
      <c r="K381" s="34">
        <f t="shared" si="5"/>
        <v>45292</v>
      </c>
      <c r="L381" s="36">
        <f>Table1[[#This Row],[Latest Date]]-Table1[[#This Row],[Date]]</f>
        <v>330</v>
      </c>
      <c r="M381" s="36">
        <f>COUNT(Table1[[#This Row],[Date]])</f>
        <v>1</v>
      </c>
      <c r="N381" s="36">
        <f>SUM(Table1[[#This Row],[Total Amount]])</f>
        <v>25</v>
      </c>
      <c r="O381" s="36">
        <f>IF(Table1[[#This Row],[Recency]]&lt;=_xlfn.QUARTILE.INC(L:L,1),4, IF(Table1[[#This Row],[Recency]]&lt;=_xlfn.QUARTILE.INC(L:L,2), 3, IF(Table1[[#This Row],[Recency]]&lt;=_xlfn.QUARTILE.INC(L:L,3), 2, 1)))</f>
        <v>1</v>
      </c>
      <c r="P381" s="36">
        <f>IF(Table1[[#This Row],[Frequency]]&lt;=_xlfn.QUARTILE.INC(M:M,1), 1, IF(Table1[[#This Row],[Frequency]]&lt;=_xlfn.QUARTILE.INC(M:M,2), 2, IF(Table1[[#This Row],[Frequency]]&lt;=_xlfn.QUARTILE.INC(M:M,3), 3, 4)))</f>
        <v>1</v>
      </c>
      <c r="Q381" s="36">
        <f>IF(Table1[[#This Row],[Monetary]]&lt;=_xlfn.QUARTILE.INC(N:N,1),1,IF(Table1[[#This Row],[Monetary]]&lt;=_xlfn.QUARTILE.INC(N:N,2),2,IF(Table1[[#This Row],[Monetary]]&lt;=_xlfn.QUARTILE.INC(N:N,3),3,4)))</f>
        <v>1</v>
      </c>
      <c r="R381" s="41" t="str">
        <f>Table1[[#This Row],[R Score]]&amp;Table1[[#This Row],[F Score]]&amp;Table1[[#This Row],[M Score]]</f>
        <v>111</v>
      </c>
      <c r="S381" s="36">
        <f>Table1[[#This Row],[R Score]]+Table1[[#This Row],[F Score]]+Table1[[#This Row],[M Score]]</f>
        <v>3</v>
      </c>
      <c r="T381" s="36" t="str">
        <f>IF(Table1[[#This Row],[RFM Score]]=12,"Best customer",IF(Table1[[#This Row],[RFM Score]]&gt;=8,"Loyal customer",IF(Table1[[#This Row],[RFM Score]]&gt;=6,"At Risk",IF(Table1[[#This Row],[RFM Score]]&gt;=3,"Lost customer", "Others"))))</f>
        <v>Lost customer</v>
      </c>
    </row>
    <row r="382" spans="2:20" x14ac:dyDescent="0.25">
      <c r="B382" s="4">
        <v>380</v>
      </c>
      <c r="C382" s="5">
        <v>45052</v>
      </c>
      <c r="D382" s="4" t="s">
        <v>393</v>
      </c>
      <c r="E382" s="4" t="s">
        <v>10</v>
      </c>
      <c r="F382" s="4">
        <v>56</v>
      </c>
      <c r="G382" s="4" t="s">
        <v>16</v>
      </c>
      <c r="H382" s="4">
        <v>2</v>
      </c>
      <c r="I382" s="12">
        <v>300</v>
      </c>
      <c r="J382" s="14">
        <v>600</v>
      </c>
      <c r="K382" s="35">
        <f t="shared" si="5"/>
        <v>45292</v>
      </c>
      <c r="L382" s="37">
        <f>Table1[[#This Row],[Latest Date]]-Table1[[#This Row],[Date]]</f>
        <v>240</v>
      </c>
      <c r="M382" s="37">
        <f>COUNT(Table1[[#This Row],[Date]])</f>
        <v>1</v>
      </c>
      <c r="N382" s="37">
        <f>SUM(Table1[[#This Row],[Total Amount]])</f>
        <v>600</v>
      </c>
      <c r="O382" s="37">
        <f>IF(Table1[[#This Row],[Recency]]&lt;=_xlfn.QUARTILE.INC(L:L,1),4, IF(Table1[[#This Row],[Recency]]&lt;=_xlfn.QUARTILE.INC(L:L,2), 3, IF(Table1[[#This Row],[Recency]]&lt;=_xlfn.QUARTILE.INC(L:L,3), 2, 1)))</f>
        <v>2</v>
      </c>
      <c r="P382" s="37">
        <f>IF(Table1[[#This Row],[Frequency]]&lt;=_xlfn.QUARTILE.INC(M:M,1), 1, IF(Table1[[#This Row],[Frequency]]&lt;=_xlfn.QUARTILE.INC(M:M,2), 2, IF(Table1[[#This Row],[Frequency]]&lt;=_xlfn.QUARTILE.INC(M:M,3), 3, 4)))</f>
        <v>1</v>
      </c>
      <c r="Q382" s="37">
        <f>IF(Table1[[#This Row],[Monetary]]&lt;=_xlfn.QUARTILE.INC(N:N,1),1,IF(Table1[[#This Row],[Monetary]]&lt;=_xlfn.QUARTILE.INC(N:N,2),2,IF(Table1[[#This Row],[Monetary]]&lt;=_xlfn.QUARTILE.INC(N:N,3),3,4)))</f>
        <v>3</v>
      </c>
      <c r="R382" s="42" t="str">
        <f>Table1[[#This Row],[R Score]]&amp;Table1[[#This Row],[F Score]]&amp;Table1[[#This Row],[M Score]]</f>
        <v>213</v>
      </c>
      <c r="S382" s="37">
        <f>Table1[[#This Row],[R Score]]+Table1[[#This Row],[F Score]]+Table1[[#This Row],[M Score]]</f>
        <v>6</v>
      </c>
      <c r="T382" s="37" t="str">
        <f>IF(Table1[[#This Row],[RFM Score]]=12,"Best customer",IF(Table1[[#This Row],[RFM Score]]&gt;=8,"Loyal customer",IF(Table1[[#This Row],[RFM Score]]&gt;=6,"At Risk",IF(Table1[[#This Row],[RFM Score]]&gt;=3,"Lost customer", "Others"))))</f>
        <v>At Risk</v>
      </c>
    </row>
    <row r="383" spans="2:20" x14ac:dyDescent="0.25">
      <c r="B383" s="1">
        <v>381</v>
      </c>
      <c r="C383" s="2">
        <v>45116</v>
      </c>
      <c r="D383" s="1" t="s">
        <v>394</v>
      </c>
      <c r="E383" s="1" t="s">
        <v>13</v>
      </c>
      <c r="F383" s="1">
        <v>44</v>
      </c>
      <c r="G383" s="1" t="s">
        <v>14</v>
      </c>
      <c r="H383" s="1">
        <v>4</v>
      </c>
      <c r="I383" s="11">
        <v>25</v>
      </c>
      <c r="J383" s="13">
        <v>100</v>
      </c>
      <c r="K383" s="34">
        <f t="shared" si="5"/>
        <v>45292</v>
      </c>
      <c r="L383" s="36">
        <f>Table1[[#This Row],[Latest Date]]-Table1[[#This Row],[Date]]</f>
        <v>176</v>
      </c>
      <c r="M383" s="36">
        <f>COUNT(Table1[[#This Row],[Date]])</f>
        <v>1</v>
      </c>
      <c r="N383" s="36">
        <f>SUM(Table1[[#This Row],[Total Amount]])</f>
        <v>100</v>
      </c>
      <c r="O383" s="36">
        <f>IF(Table1[[#This Row],[Recency]]&lt;=_xlfn.QUARTILE.INC(L:L,1),4, IF(Table1[[#This Row],[Recency]]&lt;=_xlfn.QUARTILE.INC(L:L,2), 3, IF(Table1[[#This Row],[Recency]]&lt;=_xlfn.QUARTILE.INC(L:L,3), 2, 1)))</f>
        <v>3</v>
      </c>
      <c r="P383" s="36">
        <f>IF(Table1[[#This Row],[Frequency]]&lt;=_xlfn.QUARTILE.INC(M:M,1), 1, IF(Table1[[#This Row],[Frequency]]&lt;=_xlfn.QUARTILE.INC(M:M,2), 2, IF(Table1[[#This Row],[Frequency]]&lt;=_xlfn.QUARTILE.INC(M:M,3), 3, 4)))</f>
        <v>1</v>
      </c>
      <c r="Q383" s="36">
        <f>IF(Table1[[#This Row],[Monetary]]&lt;=_xlfn.QUARTILE.INC(N:N,1),1,IF(Table1[[#This Row],[Monetary]]&lt;=_xlfn.QUARTILE.INC(N:N,2),2,IF(Table1[[#This Row],[Monetary]]&lt;=_xlfn.QUARTILE.INC(N:N,3),3,4)))</f>
        <v>2</v>
      </c>
      <c r="R383" s="41" t="str">
        <f>Table1[[#This Row],[R Score]]&amp;Table1[[#This Row],[F Score]]&amp;Table1[[#This Row],[M Score]]</f>
        <v>312</v>
      </c>
      <c r="S383" s="36">
        <f>Table1[[#This Row],[R Score]]+Table1[[#This Row],[F Score]]+Table1[[#This Row],[M Score]]</f>
        <v>6</v>
      </c>
      <c r="T383" s="36" t="str">
        <f>IF(Table1[[#This Row],[RFM Score]]=12,"Best customer",IF(Table1[[#This Row],[RFM Score]]&gt;=8,"Loyal customer",IF(Table1[[#This Row],[RFM Score]]&gt;=6,"At Risk",IF(Table1[[#This Row],[RFM Score]]&gt;=3,"Lost customer", "Others"))))</f>
        <v>At Risk</v>
      </c>
    </row>
    <row r="384" spans="2:20" x14ac:dyDescent="0.25">
      <c r="B384" s="4">
        <v>382</v>
      </c>
      <c r="C384" s="5">
        <v>45072</v>
      </c>
      <c r="D384" s="4" t="s">
        <v>395</v>
      </c>
      <c r="E384" s="4" t="s">
        <v>13</v>
      </c>
      <c r="F384" s="4">
        <v>53</v>
      </c>
      <c r="G384" s="4" t="s">
        <v>14</v>
      </c>
      <c r="H384" s="4">
        <v>2</v>
      </c>
      <c r="I384" s="12">
        <v>500</v>
      </c>
      <c r="J384" s="14">
        <v>1000</v>
      </c>
      <c r="K384" s="35">
        <f t="shared" si="5"/>
        <v>45292</v>
      </c>
      <c r="L384" s="37">
        <f>Table1[[#This Row],[Latest Date]]-Table1[[#This Row],[Date]]</f>
        <v>220</v>
      </c>
      <c r="M384" s="37">
        <f>COUNT(Table1[[#This Row],[Date]])</f>
        <v>1</v>
      </c>
      <c r="N384" s="37">
        <f>SUM(Table1[[#This Row],[Total Amount]])</f>
        <v>1000</v>
      </c>
      <c r="O384" s="37">
        <f>IF(Table1[[#This Row],[Recency]]&lt;=_xlfn.QUARTILE.INC(L:L,1),4, IF(Table1[[#This Row],[Recency]]&lt;=_xlfn.QUARTILE.INC(L:L,2), 3, IF(Table1[[#This Row],[Recency]]&lt;=_xlfn.QUARTILE.INC(L:L,3), 2, 1)))</f>
        <v>2</v>
      </c>
      <c r="P384" s="37">
        <f>IF(Table1[[#This Row],[Frequency]]&lt;=_xlfn.QUARTILE.INC(M:M,1), 1, IF(Table1[[#This Row],[Frequency]]&lt;=_xlfn.QUARTILE.INC(M:M,2), 2, IF(Table1[[#This Row],[Frequency]]&lt;=_xlfn.QUARTILE.INC(M:M,3), 3, 4)))</f>
        <v>1</v>
      </c>
      <c r="Q384" s="37">
        <f>IF(Table1[[#This Row],[Monetary]]&lt;=_xlfn.QUARTILE.INC(N:N,1),1,IF(Table1[[#This Row],[Monetary]]&lt;=_xlfn.QUARTILE.INC(N:N,2),2,IF(Table1[[#This Row],[Monetary]]&lt;=_xlfn.QUARTILE.INC(N:N,3),3,4)))</f>
        <v>4</v>
      </c>
      <c r="R384" s="42" t="str">
        <f>Table1[[#This Row],[R Score]]&amp;Table1[[#This Row],[F Score]]&amp;Table1[[#This Row],[M Score]]</f>
        <v>214</v>
      </c>
      <c r="S384" s="37">
        <f>Table1[[#This Row],[R Score]]+Table1[[#This Row],[F Score]]+Table1[[#This Row],[M Score]]</f>
        <v>7</v>
      </c>
      <c r="T384" s="37" t="str">
        <f>IF(Table1[[#This Row],[RFM Score]]=12,"Best customer",IF(Table1[[#This Row],[RFM Score]]&gt;=8,"Loyal customer",IF(Table1[[#This Row],[RFM Score]]&gt;=6,"At Risk",IF(Table1[[#This Row],[RFM Score]]&gt;=3,"Lost customer", "Others"))))</f>
        <v>At Risk</v>
      </c>
    </row>
    <row r="385" spans="2:20" x14ac:dyDescent="0.25">
      <c r="B385" s="1">
        <v>383</v>
      </c>
      <c r="C385" s="2">
        <v>45007</v>
      </c>
      <c r="D385" s="1" t="s">
        <v>396</v>
      </c>
      <c r="E385" s="1" t="s">
        <v>13</v>
      </c>
      <c r="F385" s="1">
        <v>46</v>
      </c>
      <c r="G385" s="1" t="s">
        <v>11</v>
      </c>
      <c r="H385" s="1">
        <v>3</v>
      </c>
      <c r="I385" s="11">
        <v>30</v>
      </c>
      <c r="J385" s="13">
        <v>90</v>
      </c>
      <c r="K385" s="34">
        <f t="shared" si="5"/>
        <v>45292</v>
      </c>
      <c r="L385" s="36">
        <f>Table1[[#This Row],[Latest Date]]-Table1[[#This Row],[Date]]</f>
        <v>285</v>
      </c>
      <c r="M385" s="36">
        <f>COUNT(Table1[[#This Row],[Date]])</f>
        <v>1</v>
      </c>
      <c r="N385" s="36">
        <f>SUM(Table1[[#This Row],[Total Amount]])</f>
        <v>90</v>
      </c>
      <c r="O385" s="36">
        <f>IF(Table1[[#This Row],[Recency]]&lt;=_xlfn.QUARTILE.INC(L:L,1),4, IF(Table1[[#This Row],[Recency]]&lt;=_xlfn.QUARTILE.INC(L:L,2), 3, IF(Table1[[#This Row],[Recency]]&lt;=_xlfn.QUARTILE.INC(L:L,3), 2, 1)))</f>
        <v>1</v>
      </c>
      <c r="P385" s="36">
        <f>IF(Table1[[#This Row],[Frequency]]&lt;=_xlfn.QUARTILE.INC(M:M,1), 1, IF(Table1[[#This Row],[Frequency]]&lt;=_xlfn.QUARTILE.INC(M:M,2), 2, IF(Table1[[#This Row],[Frequency]]&lt;=_xlfn.QUARTILE.INC(M:M,3), 3, 4)))</f>
        <v>1</v>
      </c>
      <c r="Q385" s="36">
        <f>IF(Table1[[#This Row],[Monetary]]&lt;=_xlfn.QUARTILE.INC(N:N,1),1,IF(Table1[[#This Row],[Monetary]]&lt;=_xlfn.QUARTILE.INC(N:N,2),2,IF(Table1[[#This Row],[Monetary]]&lt;=_xlfn.QUARTILE.INC(N:N,3),3,4)))</f>
        <v>2</v>
      </c>
      <c r="R385" s="41" t="str">
        <f>Table1[[#This Row],[R Score]]&amp;Table1[[#This Row],[F Score]]&amp;Table1[[#This Row],[M Score]]</f>
        <v>112</v>
      </c>
      <c r="S385" s="36">
        <f>Table1[[#This Row],[R Score]]+Table1[[#This Row],[F Score]]+Table1[[#This Row],[M Score]]</f>
        <v>4</v>
      </c>
      <c r="T385" s="36" t="str">
        <f>IF(Table1[[#This Row],[RFM Score]]=12,"Best customer",IF(Table1[[#This Row],[RFM Score]]&gt;=8,"Loyal customer",IF(Table1[[#This Row],[RFM Score]]&gt;=6,"At Risk",IF(Table1[[#This Row],[RFM Score]]&gt;=3,"Lost customer", "Others"))))</f>
        <v>Lost customer</v>
      </c>
    </row>
    <row r="386" spans="2:20" x14ac:dyDescent="0.25">
      <c r="B386" s="4">
        <v>384</v>
      </c>
      <c r="C386" s="5">
        <v>45151</v>
      </c>
      <c r="D386" s="4" t="s">
        <v>397</v>
      </c>
      <c r="E386" s="4" t="s">
        <v>10</v>
      </c>
      <c r="F386" s="4">
        <v>55</v>
      </c>
      <c r="G386" s="4" t="s">
        <v>14</v>
      </c>
      <c r="H386" s="4">
        <v>1</v>
      </c>
      <c r="I386" s="12">
        <v>500</v>
      </c>
      <c r="J386" s="14">
        <v>500</v>
      </c>
      <c r="K386" s="35">
        <f t="shared" si="5"/>
        <v>45292</v>
      </c>
      <c r="L386" s="37">
        <f>Table1[[#This Row],[Latest Date]]-Table1[[#This Row],[Date]]</f>
        <v>141</v>
      </c>
      <c r="M386" s="37">
        <f>COUNT(Table1[[#This Row],[Date]])</f>
        <v>1</v>
      </c>
      <c r="N386" s="37">
        <f>SUM(Table1[[#This Row],[Total Amount]])</f>
        <v>500</v>
      </c>
      <c r="O386" s="37">
        <f>IF(Table1[[#This Row],[Recency]]&lt;=_xlfn.QUARTILE.INC(L:L,1),4, IF(Table1[[#This Row],[Recency]]&lt;=_xlfn.QUARTILE.INC(L:L,2), 3, IF(Table1[[#This Row],[Recency]]&lt;=_xlfn.QUARTILE.INC(L:L,3), 2, 1)))</f>
        <v>3</v>
      </c>
      <c r="P386" s="37">
        <f>IF(Table1[[#This Row],[Frequency]]&lt;=_xlfn.QUARTILE.INC(M:M,1), 1, IF(Table1[[#This Row],[Frequency]]&lt;=_xlfn.QUARTILE.INC(M:M,2), 2, IF(Table1[[#This Row],[Frequency]]&lt;=_xlfn.QUARTILE.INC(M:M,3), 3, 4)))</f>
        <v>1</v>
      </c>
      <c r="Q386" s="37">
        <f>IF(Table1[[#This Row],[Monetary]]&lt;=_xlfn.QUARTILE.INC(N:N,1),1,IF(Table1[[#This Row],[Monetary]]&lt;=_xlfn.QUARTILE.INC(N:N,2),2,IF(Table1[[#This Row],[Monetary]]&lt;=_xlfn.QUARTILE.INC(N:N,3),3,4)))</f>
        <v>3</v>
      </c>
      <c r="R386" s="42" t="str">
        <f>Table1[[#This Row],[R Score]]&amp;Table1[[#This Row],[F Score]]&amp;Table1[[#This Row],[M Score]]</f>
        <v>313</v>
      </c>
      <c r="S386" s="37">
        <f>Table1[[#This Row],[R Score]]+Table1[[#This Row],[F Score]]+Table1[[#This Row],[M Score]]</f>
        <v>7</v>
      </c>
      <c r="T386" s="37" t="str">
        <f>IF(Table1[[#This Row],[RFM Score]]=12,"Best customer",IF(Table1[[#This Row],[RFM Score]]&gt;=8,"Loyal customer",IF(Table1[[#This Row],[RFM Score]]&gt;=6,"At Risk",IF(Table1[[#This Row],[RFM Score]]&gt;=3,"Lost customer", "Others"))))</f>
        <v>At Risk</v>
      </c>
    </row>
    <row r="387" spans="2:20" x14ac:dyDescent="0.25">
      <c r="B387" s="1">
        <v>385</v>
      </c>
      <c r="C387" s="2">
        <v>45205</v>
      </c>
      <c r="D387" s="1" t="s">
        <v>398</v>
      </c>
      <c r="E387" s="1" t="s">
        <v>10</v>
      </c>
      <c r="F387" s="1">
        <v>50</v>
      </c>
      <c r="G387" s="1" t="s">
        <v>16</v>
      </c>
      <c r="H387" s="1">
        <v>3</v>
      </c>
      <c r="I387" s="11">
        <v>500</v>
      </c>
      <c r="J387" s="13">
        <v>1500</v>
      </c>
      <c r="K387" s="34">
        <f t="shared" ref="K387:K450" si="6">MAX(C:C)</f>
        <v>45292</v>
      </c>
      <c r="L387" s="36">
        <f>Table1[[#This Row],[Latest Date]]-Table1[[#This Row],[Date]]</f>
        <v>87</v>
      </c>
      <c r="M387" s="36">
        <f>COUNT(Table1[[#This Row],[Date]])</f>
        <v>1</v>
      </c>
      <c r="N387" s="36">
        <f>SUM(Table1[[#This Row],[Total Amount]])</f>
        <v>1500</v>
      </c>
      <c r="O387" s="36">
        <f>IF(Table1[[#This Row],[Recency]]&lt;=_xlfn.QUARTILE.INC(L:L,1),4, IF(Table1[[#This Row],[Recency]]&lt;=_xlfn.QUARTILE.INC(L:L,2), 3, IF(Table1[[#This Row],[Recency]]&lt;=_xlfn.QUARTILE.INC(L:L,3), 2, 1)))</f>
        <v>4</v>
      </c>
      <c r="P387" s="36">
        <f>IF(Table1[[#This Row],[Frequency]]&lt;=_xlfn.QUARTILE.INC(M:M,1), 1, IF(Table1[[#This Row],[Frequency]]&lt;=_xlfn.QUARTILE.INC(M:M,2), 2, IF(Table1[[#This Row],[Frequency]]&lt;=_xlfn.QUARTILE.INC(M:M,3), 3, 4)))</f>
        <v>1</v>
      </c>
      <c r="Q387" s="36">
        <f>IF(Table1[[#This Row],[Monetary]]&lt;=_xlfn.QUARTILE.INC(N:N,1),1,IF(Table1[[#This Row],[Monetary]]&lt;=_xlfn.QUARTILE.INC(N:N,2),2,IF(Table1[[#This Row],[Monetary]]&lt;=_xlfn.QUARTILE.INC(N:N,3),3,4)))</f>
        <v>4</v>
      </c>
      <c r="R387" s="41" t="str">
        <f>Table1[[#This Row],[R Score]]&amp;Table1[[#This Row],[F Score]]&amp;Table1[[#This Row],[M Score]]</f>
        <v>414</v>
      </c>
      <c r="S387" s="36">
        <f>Table1[[#This Row],[R Score]]+Table1[[#This Row],[F Score]]+Table1[[#This Row],[M Score]]</f>
        <v>9</v>
      </c>
      <c r="T387" s="36" t="str">
        <f>IF(Table1[[#This Row],[RFM Score]]=12,"Best customer",IF(Table1[[#This Row],[RFM Score]]&gt;=8,"Loyal customer",IF(Table1[[#This Row],[RFM Score]]&gt;=6,"At Risk",IF(Table1[[#This Row],[RFM Score]]&gt;=3,"Lost customer", "Others"))))</f>
        <v>Loyal customer</v>
      </c>
    </row>
    <row r="388" spans="2:20" x14ac:dyDescent="0.25">
      <c r="B388" s="4">
        <v>386</v>
      </c>
      <c r="C388" s="5">
        <v>45287</v>
      </c>
      <c r="D388" s="4" t="s">
        <v>399</v>
      </c>
      <c r="E388" s="4" t="s">
        <v>13</v>
      </c>
      <c r="F388" s="4">
        <v>54</v>
      </c>
      <c r="G388" s="4" t="s">
        <v>16</v>
      </c>
      <c r="H388" s="4">
        <v>2</v>
      </c>
      <c r="I388" s="12">
        <v>300</v>
      </c>
      <c r="J388" s="14">
        <v>600</v>
      </c>
      <c r="K388" s="35">
        <f t="shared" si="6"/>
        <v>45292</v>
      </c>
      <c r="L388" s="37">
        <f>Table1[[#This Row],[Latest Date]]-Table1[[#This Row],[Date]]</f>
        <v>5</v>
      </c>
      <c r="M388" s="37">
        <f>COUNT(Table1[[#This Row],[Date]])</f>
        <v>1</v>
      </c>
      <c r="N388" s="37">
        <f>SUM(Table1[[#This Row],[Total Amount]])</f>
        <v>600</v>
      </c>
      <c r="O388" s="37">
        <f>IF(Table1[[#This Row],[Recency]]&lt;=_xlfn.QUARTILE.INC(L:L,1),4, IF(Table1[[#This Row],[Recency]]&lt;=_xlfn.QUARTILE.INC(L:L,2), 3, IF(Table1[[#This Row],[Recency]]&lt;=_xlfn.QUARTILE.INC(L:L,3), 2, 1)))</f>
        <v>4</v>
      </c>
      <c r="P388" s="37">
        <f>IF(Table1[[#This Row],[Frequency]]&lt;=_xlfn.QUARTILE.INC(M:M,1), 1, IF(Table1[[#This Row],[Frequency]]&lt;=_xlfn.QUARTILE.INC(M:M,2), 2, IF(Table1[[#This Row],[Frequency]]&lt;=_xlfn.QUARTILE.INC(M:M,3), 3, 4)))</f>
        <v>1</v>
      </c>
      <c r="Q388" s="37">
        <f>IF(Table1[[#This Row],[Monetary]]&lt;=_xlfn.QUARTILE.INC(N:N,1),1,IF(Table1[[#This Row],[Monetary]]&lt;=_xlfn.QUARTILE.INC(N:N,2),2,IF(Table1[[#This Row],[Monetary]]&lt;=_xlfn.QUARTILE.INC(N:N,3),3,4)))</f>
        <v>3</v>
      </c>
      <c r="R388" s="42" t="str">
        <f>Table1[[#This Row],[R Score]]&amp;Table1[[#This Row],[F Score]]&amp;Table1[[#This Row],[M Score]]</f>
        <v>413</v>
      </c>
      <c r="S388" s="37">
        <f>Table1[[#This Row],[R Score]]+Table1[[#This Row],[F Score]]+Table1[[#This Row],[M Score]]</f>
        <v>8</v>
      </c>
      <c r="T388" s="37" t="str">
        <f>IF(Table1[[#This Row],[RFM Score]]=12,"Best customer",IF(Table1[[#This Row],[RFM Score]]&gt;=8,"Loyal customer",IF(Table1[[#This Row],[RFM Score]]&gt;=6,"At Risk",IF(Table1[[#This Row],[RFM Score]]&gt;=3,"Lost customer", "Others"))))</f>
        <v>Loyal customer</v>
      </c>
    </row>
    <row r="389" spans="2:20" x14ac:dyDescent="0.25">
      <c r="B389" s="1">
        <v>387</v>
      </c>
      <c r="C389" s="2">
        <v>45081</v>
      </c>
      <c r="D389" s="1" t="s">
        <v>400</v>
      </c>
      <c r="E389" s="1" t="s">
        <v>10</v>
      </c>
      <c r="F389" s="1">
        <v>44</v>
      </c>
      <c r="G389" s="1" t="s">
        <v>11</v>
      </c>
      <c r="H389" s="1">
        <v>1</v>
      </c>
      <c r="I389" s="11">
        <v>30</v>
      </c>
      <c r="J389" s="13">
        <v>30</v>
      </c>
      <c r="K389" s="34">
        <f t="shared" si="6"/>
        <v>45292</v>
      </c>
      <c r="L389" s="36">
        <f>Table1[[#This Row],[Latest Date]]-Table1[[#This Row],[Date]]</f>
        <v>211</v>
      </c>
      <c r="M389" s="36">
        <f>COUNT(Table1[[#This Row],[Date]])</f>
        <v>1</v>
      </c>
      <c r="N389" s="36">
        <f>SUM(Table1[[#This Row],[Total Amount]])</f>
        <v>30</v>
      </c>
      <c r="O389" s="36">
        <f>IF(Table1[[#This Row],[Recency]]&lt;=_xlfn.QUARTILE.INC(L:L,1),4, IF(Table1[[#This Row],[Recency]]&lt;=_xlfn.QUARTILE.INC(L:L,2), 3, IF(Table1[[#This Row],[Recency]]&lt;=_xlfn.QUARTILE.INC(L:L,3), 2, 1)))</f>
        <v>2</v>
      </c>
      <c r="P389" s="36">
        <f>IF(Table1[[#This Row],[Frequency]]&lt;=_xlfn.QUARTILE.INC(M:M,1), 1, IF(Table1[[#This Row],[Frequency]]&lt;=_xlfn.QUARTILE.INC(M:M,2), 2, IF(Table1[[#This Row],[Frequency]]&lt;=_xlfn.QUARTILE.INC(M:M,3), 3, 4)))</f>
        <v>1</v>
      </c>
      <c r="Q389" s="36">
        <f>IF(Table1[[#This Row],[Monetary]]&lt;=_xlfn.QUARTILE.INC(N:N,1),1,IF(Table1[[#This Row],[Monetary]]&lt;=_xlfn.QUARTILE.INC(N:N,2),2,IF(Table1[[#This Row],[Monetary]]&lt;=_xlfn.QUARTILE.INC(N:N,3),3,4)))</f>
        <v>1</v>
      </c>
      <c r="R389" s="41" t="str">
        <f>Table1[[#This Row],[R Score]]&amp;Table1[[#This Row],[F Score]]&amp;Table1[[#This Row],[M Score]]</f>
        <v>211</v>
      </c>
      <c r="S389" s="36">
        <f>Table1[[#This Row],[R Score]]+Table1[[#This Row],[F Score]]+Table1[[#This Row],[M Score]]</f>
        <v>4</v>
      </c>
      <c r="T389" s="36" t="str">
        <f>IF(Table1[[#This Row],[RFM Score]]=12,"Best customer",IF(Table1[[#This Row],[RFM Score]]&gt;=8,"Loyal customer",IF(Table1[[#This Row],[RFM Score]]&gt;=6,"At Risk",IF(Table1[[#This Row],[RFM Score]]&gt;=3,"Lost customer", "Others"))))</f>
        <v>Lost customer</v>
      </c>
    </row>
    <row r="390" spans="2:20" x14ac:dyDescent="0.25">
      <c r="B390" s="4">
        <v>388</v>
      </c>
      <c r="C390" s="5">
        <v>45240</v>
      </c>
      <c r="D390" s="4" t="s">
        <v>401</v>
      </c>
      <c r="E390" s="4" t="s">
        <v>10</v>
      </c>
      <c r="F390" s="4">
        <v>50</v>
      </c>
      <c r="G390" s="4" t="s">
        <v>16</v>
      </c>
      <c r="H390" s="4">
        <v>1</v>
      </c>
      <c r="I390" s="12">
        <v>25</v>
      </c>
      <c r="J390" s="14">
        <v>25</v>
      </c>
      <c r="K390" s="35">
        <f t="shared" si="6"/>
        <v>45292</v>
      </c>
      <c r="L390" s="37">
        <f>Table1[[#This Row],[Latest Date]]-Table1[[#This Row],[Date]]</f>
        <v>52</v>
      </c>
      <c r="M390" s="37">
        <f>COUNT(Table1[[#This Row],[Date]])</f>
        <v>1</v>
      </c>
      <c r="N390" s="37">
        <f>SUM(Table1[[#This Row],[Total Amount]])</f>
        <v>25</v>
      </c>
      <c r="O390" s="37">
        <f>IF(Table1[[#This Row],[Recency]]&lt;=_xlfn.QUARTILE.INC(L:L,1),4, IF(Table1[[#This Row],[Recency]]&lt;=_xlfn.QUARTILE.INC(L:L,2), 3, IF(Table1[[#This Row],[Recency]]&lt;=_xlfn.QUARTILE.INC(L:L,3), 2, 1)))</f>
        <v>4</v>
      </c>
      <c r="P390" s="37">
        <f>IF(Table1[[#This Row],[Frequency]]&lt;=_xlfn.QUARTILE.INC(M:M,1), 1, IF(Table1[[#This Row],[Frequency]]&lt;=_xlfn.QUARTILE.INC(M:M,2), 2, IF(Table1[[#This Row],[Frequency]]&lt;=_xlfn.QUARTILE.INC(M:M,3), 3, 4)))</f>
        <v>1</v>
      </c>
      <c r="Q390" s="37">
        <f>IF(Table1[[#This Row],[Monetary]]&lt;=_xlfn.QUARTILE.INC(N:N,1),1,IF(Table1[[#This Row],[Monetary]]&lt;=_xlfn.QUARTILE.INC(N:N,2),2,IF(Table1[[#This Row],[Monetary]]&lt;=_xlfn.QUARTILE.INC(N:N,3),3,4)))</f>
        <v>1</v>
      </c>
      <c r="R390" s="42" t="str">
        <f>Table1[[#This Row],[R Score]]&amp;Table1[[#This Row],[F Score]]&amp;Table1[[#This Row],[M Score]]</f>
        <v>411</v>
      </c>
      <c r="S390" s="37">
        <f>Table1[[#This Row],[R Score]]+Table1[[#This Row],[F Score]]+Table1[[#This Row],[M Score]]</f>
        <v>6</v>
      </c>
      <c r="T390" s="37" t="str">
        <f>IF(Table1[[#This Row],[RFM Score]]=12,"Best customer",IF(Table1[[#This Row],[RFM Score]]&gt;=8,"Loyal customer",IF(Table1[[#This Row],[RFM Score]]&gt;=6,"At Risk",IF(Table1[[#This Row],[RFM Score]]&gt;=3,"Lost customer", "Others"))))</f>
        <v>At Risk</v>
      </c>
    </row>
    <row r="391" spans="2:20" x14ac:dyDescent="0.25">
      <c r="B391" s="1">
        <v>389</v>
      </c>
      <c r="C391" s="2">
        <v>45261</v>
      </c>
      <c r="D391" s="1" t="s">
        <v>402</v>
      </c>
      <c r="E391" s="1" t="s">
        <v>10</v>
      </c>
      <c r="F391" s="1">
        <v>21</v>
      </c>
      <c r="G391" s="1" t="s">
        <v>14</v>
      </c>
      <c r="H391" s="1">
        <v>2</v>
      </c>
      <c r="I391" s="11">
        <v>25</v>
      </c>
      <c r="J391" s="13">
        <v>50</v>
      </c>
      <c r="K391" s="34">
        <f t="shared" si="6"/>
        <v>45292</v>
      </c>
      <c r="L391" s="36">
        <f>Table1[[#This Row],[Latest Date]]-Table1[[#This Row],[Date]]</f>
        <v>31</v>
      </c>
      <c r="M391" s="36">
        <f>COUNT(Table1[[#This Row],[Date]])</f>
        <v>1</v>
      </c>
      <c r="N391" s="36">
        <f>SUM(Table1[[#This Row],[Total Amount]])</f>
        <v>50</v>
      </c>
      <c r="O391" s="36">
        <f>IF(Table1[[#This Row],[Recency]]&lt;=_xlfn.QUARTILE.INC(L:L,1),4, IF(Table1[[#This Row],[Recency]]&lt;=_xlfn.QUARTILE.INC(L:L,2), 3, IF(Table1[[#This Row],[Recency]]&lt;=_xlfn.QUARTILE.INC(L:L,3), 2, 1)))</f>
        <v>4</v>
      </c>
      <c r="P391" s="36">
        <f>IF(Table1[[#This Row],[Frequency]]&lt;=_xlfn.QUARTILE.INC(M:M,1), 1, IF(Table1[[#This Row],[Frequency]]&lt;=_xlfn.QUARTILE.INC(M:M,2), 2, IF(Table1[[#This Row],[Frequency]]&lt;=_xlfn.QUARTILE.INC(M:M,3), 3, 4)))</f>
        <v>1</v>
      </c>
      <c r="Q391" s="36">
        <f>IF(Table1[[#This Row],[Monetary]]&lt;=_xlfn.QUARTILE.INC(N:N,1),1,IF(Table1[[#This Row],[Monetary]]&lt;=_xlfn.QUARTILE.INC(N:N,2),2,IF(Table1[[#This Row],[Monetary]]&lt;=_xlfn.QUARTILE.INC(N:N,3),3,4)))</f>
        <v>1</v>
      </c>
      <c r="R391" s="41" t="str">
        <f>Table1[[#This Row],[R Score]]&amp;Table1[[#This Row],[F Score]]&amp;Table1[[#This Row],[M Score]]</f>
        <v>411</v>
      </c>
      <c r="S391" s="36">
        <f>Table1[[#This Row],[R Score]]+Table1[[#This Row],[F Score]]+Table1[[#This Row],[M Score]]</f>
        <v>6</v>
      </c>
      <c r="T391" s="36" t="str">
        <f>IF(Table1[[#This Row],[RFM Score]]=12,"Best customer",IF(Table1[[#This Row],[RFM Score]]&gt;=8,"Loyal customer",IF(Table1[[#This Row],[RFM Score]]&gt;=6,"At Risk",IF(Table1[[#This Row],[RFM Score]]&gt;=3,"Lost customer", "Others"))))</f>
        <v>At Risk</v>
      </c>
    </row>
    <row r="392" spans="2:20" x14ac:dyDescent="0.25">
      <c r="B392" s="4">
        <v>390</v>
      </c>
      <c r="C392" s="5">
        <v>45197</v>
      </c>
      <c r="D392" s="4" t="s">
        <v>403</v>
      </c>
      <c r="E392" s="4" t="s">
        <v>10</v>
      </c>
      <c r="F392" s="4">
        <v>39</v>
      </c>
      <c r="G392" s="4" t="s">
        <v>16</v>
      </c>
      <c r="H392" s="4">
        <v>2</v>
      </c>
      <c r="I392" s="12">
        <v>50</v>
      </c>
      <c r="J392" s="14">
        <v>100</v>
      </c>
      <c r="K392" s="35">
        <f t="shared" si="6"/>
        <v>45292</v>
      </c>
      <c r="L392" s="37">
        <f>Table1[[#This Row],[Latest Date]]-Table1[[#This Row],[Date]]</f>
        <v>95</v>
      </c>
      <c r="M392" s="37">
        <f>COUNT(Table1[[#This Row],[Date]])</f>
        <v>1</v>
      </c>
      <c r="N392" s="37">
        <f>SUM(Table1[[#This Row],[Total Amount]])</f>
        <v>100</v>
      </c>
      <c r="O392" s="37">
        <f>IF(Table1[[#This Row],[Recency]]&lt;=_xlfn.QUARTILE.INC(L:L,1),4, IF(Table1[[#This Row],[Recency]]&lt;=_xlfn.QUARTILE.INC(L:L,2), 3, IF(Table1[[#This Row],[Recency]]&lt;=_xlfn.QUARTILE.INC(L:L,3), 2, 1)))</f>
        <v>3</v>
      </c>
      <c r="P392" s="37">
        <f>IF(Table1[[#This Row],[Frequency]]&lt;=_xlfn.QUARTILE.INC(M:M,1), 1, IF(Table1[[#This Row],[Frequency]]&lt;=_xlfn.QUARTILE.INC(M:M,2), 2, IF(Table1[[#This Row],[Frequency]]&lt;=_xlfn.QUARTILE.INC(M:M,3), 3, 4)))</f>
        <v>1</v>
      </c>
      <c r="Q392" s="37">
        <f>IF(Table1[[#This Row],[Monetary]]&lt;=_xlfn.QUARTILE.INC(N:N,1),1,IF(Table1[[#This Row],[Monetary]]&lt;=_xlfn.QUARTILE.INC(N:N,2),2,IF(Table1[[#This Row],[Monetary]]&lt;=_xlfn.QUARTILE.INC(N:N,3),3,4)))</f>
        <v>2</v>
      </c>
      <c r="R392" s="42" t="str">
        <f>Table1[[#This Row],[R Score]]&amp;Table1[[#This Row],[F Score]]&amp;Table1[[#This Row],[M Score]]</f>
        <v>312</v>
      </c>
      <c r="S392" s="37">
        <f>Table1[[#This Row],[R Score]]+Table1[[#This Row],[F Score]]+Table1[[#This Row],[M Score]]</f>
        <v>6</v>
      </c>
      <c r="T392" s="37" t="str">
        <f>IF(Table1[[#This Row],[RFM Score]]=12,"Best customer",IF(Table1[[#This Row],[RFM Score]]&gt;=8,"Loyal customer",IF(Table1[[#This Row],[RFM Score]]&gt;=6,"At Risk",IF(Table1[[#This Row],[RFM Score]]&gt;=3,"Lost customer", "Others"))))</f>
        <v>At Risk</v>
      </c>
    </row>
    <row r="393" spans="2:20" x14ac:dyDescent="0.25">
      <c r="B393" s="1">
        <v>391</v>
      </c>
      <c r="C393" s="2">
        <v>44931</v>
      </c>
      <c r="D393" s="1" t="s">
        <v>404</v>
      </c>
      <c r="E393" s="1" t="s">
        <v>10</v>
      </c>
      <c r="F393" s="1">
        <v>19</v>
      </c>
      <c r="G393" s="1" t="s">
        <v>11</v>
      </c>
      <c r="H393" s="1">
        <v>2</v>
      </c>
      <c r="I393" s="11">
        <v>25</v>
      </c>
      <c r="J393" s="13">
        <v>50</v>
      </c>
      <c r="K393" s="34">
        <f t="shared" si="6"/>
        <v>45292</v>
      </c>
      <c r="L393" s="36">
        <f>Table1[[#This Row],[Latest Date]]-Table1[[#This Row],[Date]]</f>
        <v>361</v>
      </c>
      <c r="M393" s="36">
        <f>COUNT(Table1[[#This Row],[Date]])</f>
        <v>1</v>
      </c>
      <c r="N393" s="36">
        <f>SUM(Table1[[#This Row],[Total Amount]])</f>
        <v>50</v>
      </c>
      <c r="O393" s="36">
        <f>IF(Table1[[#This Row],[Recency]]&lt;=_xlfn.QUARTILE.INC(L:L,1),4, IF(Table1[[#This Row],[Recency]]&lt;=_xlfn.QUARTILE.INC(L:L,2), 3, IF(Table1[[#This Row],[Recency]]&lt;=_xlfn.QUARTILE.INC(L:L,3), 2, 1)))</f>
        <v>1</v>
      </c>
      <c r="P393" s="36">
        <f>IF(Table1[[#This Row],[Frequency]]&lt;=_xlfn.QUARTILE.INC(M:M,1), 1, IF(Table1[[#This Row],[Frequency]]&lt;=_xlfn.QUARTILE.INC(M:M,2), 2, IF(Table1[[#This Row],[Frequency]]&lt;=_xlfn.QUARTILE.INC(M:M,3), 3, 4)))</f>
        <v>1</v>
      </c>
      <c r="Q393" s="36">
        <f>IF(Table1[[#This Row],[Monetary]]&lt;=_xlfn.QUARTILE.INC(N:N,1),1,IF(Table1[[#This Row],[Monetary]]&lt;=_xlfn.QUARTILE.INC(N:N,2),2,IF(Table1[[#This Row],[Monetary]]&lt;=_xlfn.QUARTILE.INC(N:N,3),3,4)))</f>
        <v>1</v>
      </c>
      <c r="R393" s="41" t="str">
        <f>Table1[[#This Row],[R Score]]&amp;Table1[[#This Row],[F Score]]&amp;Table1[[#This Row],[M Score]]</f>
        <v>111</v>
      </c>
      <c r="S393" s="36">
        <f>Table1[[#This Row],[R Score]]+Table1[[#This Row],[F Score]]+Table1[[#This Row],[M Score]]</f>
        <v>3</v>
      </c>
      <c r="T393" s="36" t="str">
        <f>IF(Table1[[#This Row],[RFM Score]]=12,"Best customer",IF(Table1[[#This Row],[RFM Score]]&gt;=8,"Loyal customer",IF(Table1[[#This Row],[RFM Score]]&gt;=6,"At Risk",IF(Table1[[#This Row],[RFM Score]]&gt;=3,"Lost customer", "Others"))))</f>
        <v>Lost customer</v>
      </c>
    </row>
    <row r="394" spans="2:20" x14ac:dyDescent="0.25">
      <c r="B394" s="4">
        <v>392</v>
      </c>
      <c r="C394" s="5">
        <v>45268</v>
      </c>
      <c r="D394" s="4" t="s">
        <v>405</v>
      </c>
      <c r="E394" s="4" t="s">
        <v>10</v>
      </c>
      <c r="F394" s="4">
        <v>27</v>
      </c>
      <c r="G394" s="4" t="s">
        <v>14</v>
      </c>
      <c r="H394" s="4">
        <v>2</v>
      </c>
      <c r="I394" s="12">
        <v>300</v>
      </c>
      <c r="J394" s="14">
        <v>600</v>
      </c>
      <c r="K394" s="35">
        <f t="shared" si="6"/>
        <v>45292</v>
      </c>
      <c r="L394" s="37">
        <f>Table1[[#This Row],[Latest Date]]-Table1[[#This Row],[Date]]</f>
        <v>24</v>
      </c>
      <c r="M394" s="37">
        <f>COUNT(Table1[[#This Row],[Date]])</f>
        <v>1</v>
      </c>
      <c r="N394" s="37">
        <f>SUM(Table1[[#This Row],[Total Amount]])</f>
        <v>600</v>
      </c>
      <c r="O394" s="37">
        <f>IF(Table1[[#This Row],[Recency]]&lt;=_xlfn.QUARTILE.INC(L:L,1),4, IF(Table1[[#This Row],[Recency]]&lt;=_xlfn.QUARTILE.INC(L:L,2), 3, IF(Table1[[#This Row],[Recency]]&lt;=_xlfn.QUARTILE.INC(L:L,3), 2, 1)))</f>
        <v>4</v>
      </c>
      <c r="P394" s="37">
        <f>IF(Table1[[#This Row],[Frequency]]&lt;=_xlfn.QUARTILE.INC(M:M,1), 1, IF(Table1[[#This Row],[Frequency]]&lt;=_xlfn.QUARTILE.INC(M:M,2), 2, IF(Table1[[#This Row],[Frequency]]&lt;=_xlfn.QUARTILE.INC(M:M,3), 3, 4)))</f>
        <v>1</v>
      </c>
      <c r="Q394" s="37">
        <f>IF(Table1[[#This Row],[Monetary]]&lt;=_xlfn.QUARTILE.INC(N:N,1),1,IF(Table1[[#This Row],[Monetary]]&lt;=_xlfn.QUARTILE.INC(N:N,2),2,IF(Table1[[#This Row],[Monetary]]&lt;=_xlfn.QUARTILE.INC(N:N,3),3,4)))</f>
        <v>3</v>
      </c>
      <c r="R394" s="42" t="str">
        <f>Table1[[#This Row],[R Score]]&amp;Table1[[#This Row],[F Score]]&amp;Table1[[#This Row],[M Score]]</f>
        <v>413</v>
      </c>
      <c r="S394" s="37">
        <f>Table1[[#This Row],[R Score]]+Table1[[#This Row],[F Score]]+Table1[[#This Row],[M Score]]</f>
        <v>8</v>
      </c>
      <c r="T394" s="37" t="str">
        <f>IF(Table1[[#This Row],[RFM Score]]=12,"Best customer",IF(Table1[[#This Row],[RFM Score]]&gt;=8,"Loyal customer",IF(Table1[[#This Row],[RFM Score]]&gt;=6,"At Risk",IF(Table1[[#This Row],[RFM Score]]&gt;=3,"Lost customer", "Others"))))</f>
        <v>Loyal customer</v>
      </c>
    </row>
    <row r="395" spans="2:20" x14ac:dyDescent="0.25">
      <c r="B395" s="1">
        <v>393</v>
      </c>
      <c r="C395" s="2">
        <v>45210</v>
      </c>
      <c r="D395" s="1" t="s">
        <v>406</v>
      </c>
      <c r="E395" s="1" t="s">
        <v>13</v>
      </c>
      <c r="F395" s="1">
        <v>22</v>
      </c>
      <c r="G395" s="1" t="s">
        <v>11</v>
      </c>
      <c r="H395" s="1">
        <v>2</v>
      </c>
      <c r="I395" s="11">
        <v>500</v>
      </c>
      <c r="J395" s="13">
        <v>1000</v>
      </c>
      <c r="K395" s="34">
        <f t="shared" si="6"/>
        <v>45292</v>
      </c>
      <c r="L395" s="36">
        <f>Table1[[#This Row],[Latest Date]]-Table1[[#This Row],[Date]]</f>
        <v>82</v>
      </c>
      <c r="M395" s="36">
        <f>COUNT(Table1[[#This Row],[Date]])</f>
        <v>1</v>
      </c>
      <c r="N395" s="36">
        <f>SUM(Table1[[#This Row],[Total Amount]])</f>
        <v>1000</v>
      </c>
      <c r="O395" s="36">
        <f>IF(Table1[[#This Row],[Recency]]&lt;=_xlfn.QUARTILE.INC(L:L,1),4, IF(Table1[[#This Row],[Recency]]&lt;=_xlfn.QUARTILE.INC(L:L,2), 3, IF(Table1[[#This Row],[Recency]]&lt;=_xlfn.QUARTILE.INC(L:L,3), 2, 1)))</f>
        <v>4</v>
      </c>
      <c r="P395" s="36">
        <f>IF(Table1[[#This Row],[Frequency]]&lt;=_xlfn.QUARTILE.INC(M:M,1), 1, IF(Table1[[#This Row],[Frequency]]&lt;=_xlfn.QUARTILE.INC(M:M,2), 2, IF(Table1[[#This Row],[Frequency]]&lt;=_xlfn.QUARTILE.INC(M:M,3), 3, 4)))</f>
        <v>1</v>
      </c>
      <c r="Q395" s="36">
        <f>IF(Table1[[#This Row],[Monetary]]&lt;=_xlfn.QUARTILE.INC(N:N,1),1,IF(Table1[[#This Row],[Monetary]]&lt;=_xlfn.QUARTILE.INC(N:N,2),2,IF(Table1[[#This Row],[Monetary]]&lt;=_xlfn.QUARTILE.INC(N:N,3),3,4)))</f>
        <v>4</v>
      </c>
      <c r="R395" s="41" t="str">
        <f>Table1[[#This Row],[R Score]]&amp;Table1[[#This Row],[F Score]]&amp;Table1[[#This Row],[M Score]]</f>
        <v>414</v>
      </c>
      <c r="S395" s="36">
        <f>Table1[[#This Row],[R Score]]+Table1[[#This Row],[F Score]]+Table1[[#This Row],[M Score]]</f>
        <v>9</v>
      </c>
      <c r="T395" s="36" t="str">
        <f>IF(Table1[[#This Row],[RFM Score]]=12,"Best customer",IF(Table1[[#This Row],[RFM Score]]&gt;=8,"Loyal customer",IF(Table1[[#This Row],[RFM Score]]&gt;=6,"At Risk",IF(Table1[[#This Row],[RFM Score]]&gt;=3,"Lost customer", "Others"))))</f>
        <v>Loyal customer</v>
      </c>
    </row>
    <row r="396" spans="2:20" x14ac:dyDescent="0.25">
      <c r="B396" s="4">
        <v>394</v>
      </c>
      <c r="C396" s="5">
        <v>45080</v>
      </c>
      <c r="D396" s="4" t="s">
        <v>407</v>
      </c>
      <c r="E396" s="4" t="s">
        <v>13</v>
      </c>
      <c r="F396" s="4">
        <v>27</v>
      </c>
      <c r="G396" s="4" t="s">
        <v>14</v>
      </c>
      <c r="H396" s="4">
        <v>1</v>
      </c>
      <c r="I396" s="12">
        <v>500</v>
      </c>
      <c r="J396" s="14">
        <v>500</v>
      </c>
      <c r="K396" s="35">
        <f t="shared" si="6"/>
        <v>45292</v>
      </c>
      <c r="L396" s="37">
        <f>Table1[[#This Row],[Latest Date]]-Table1[[#This Row],[Date]]</f>
        <v>212</v>
      </c>
      <c r="M396" s="37">
        <f>COUNT(Table1[[#This Row],[Date]])</f>
        <v>1</v>
      </c>
      <c r="N396" s="37">
        <f>SUM(Table1[[#This Row],[Total Amount]])</f>
        <v>500</v>
      </c>
      <c r="O396" s="37">
        <f>IF(Table1[[#This Row],[Recency]]&lt;=_xlfn.QUARTILE.INC(L:L,1),4, IF(Table1[[#This Row],[Recency]]&lt;=_xlfn.QUARTILE.INC(L:L,2), 3, IF(Table1[[#This Row],[Recency]]&lt;=_xlfn.QUARTILE.INC(L:L,3), 2, 1)))</f>
        <v>2</v>
      </c>
      <c r="P396" s="37">
        <f>IF(Table1[[#This Row],[Frequency]]&lt;=_xlfn.QUARTILE.INC(M:M,1), 1, IF(Table1[[#This Row],[Frequency]]&lt;=_xlfn.QUARTILE.INC(M:M,2), 2, IF(Table1[[#This Row],[Frequency]]&lt;=_xlfn.QUARTILE.INC(M:M,3), 3, 4)))</f>
        <v>1</v>
      </c>
      <c r="Q396" s="37">
        <f>IF(Table1[[#This Row],[Monetary]]&lt;=_xlfn.QUARTILE.INC(N:N,1),1,IF(Table1[[#This Row],[Monetary]]&lt;=_xlfn.QUARTILE.INC(N:N,2),2,IF(Table1[[#This Row],[Monetary]]&lt;=_xlfn.QUARTILE.INC(N:N,3),3,4)))</f>
        <v>3</v>
      </c>
      <c r="R396" s="42" t="str">
        <f>Table1[[#This Row],[R Score]]&amp;Table1[[#This Row],[F Score]]&amp;Table1[[#This Row],[M Score]]</f>
        <v>213</v>
      </c>
      <c r="S396" s="37">
        <f>Table1[[#This Row],[R Score]]+Table1[[#This Row],[F Score]]+Table1[[#This Row],[M Score]]</f>
        <v>6</v>
      </c>
      <c r="T396" s="37" t="str">
        <f>IF(Table1[[#This Row],[RFM Score]]=12,"Best customer",IF(Table1[[#This Row],[RFM Score]]&gt;=8,"Loyal customer",IF(Table1[[#This Row],[RFM Score]]&gt;=6,"At Risk",IF(Table1[[#This Row],[RFM Score]]&gt;=3,"Lost customer", "Others"))))</f>
        <v>At Risk</v>
      </c>
    </row>
    <row r="397" spans="2:20" x14ac:dyDescent="0.25">
      <c r="B397" s="1">
        <v>395</v>
      </c>
      <c r="C397" s="2">
        <v>45266</v>
      </c>
      <c r="D397" s="1" t="s">
        <v>408</v>
      </c>
      <c r="E397" s="1" t="s">
        <v>10</v>
      </c>
      <c r="F397" s="1">
        <v>50</v>
      </c>
      <c r="G397" s="1" t="s">
        <v>16</v>
      </c>
      <c r="H397" s="1">
        <v>2</v>
      </c>
      <c r="I397" s="11">
        <v>500</v>
      </c>
      <c r="J397" s="13">
        <v>1000</v>
      </c>
      <c r="K397" s="34">
        <f t="shared" si="6"/>
        <v>45292</v>
      </c>
      <c r="L397" s="36">
        <f>Table1[[#This Row],[Latest Date]]-Table1[[#This Row],[Date]]</f>
        <v>26</v>
      </c>
      <c r="M397" s="36">
        <f>COUNT(Table1[[#This Row],[Date]])</f>
        <v>1</v>
      </c>
      <c r="N397" s="36">
        <f>SUM(Table1[[#This Row],[Total Amount]])</f>
        <v>1000</v>
      </c>
      <c r="O397" s="36">
        <f>IF(Table1[[#This Row],[Recency]]&lt;=_xlfn.QUARTILE.INC(L:L,1),4, IF(Table1[[#This Row],[Recency]]&lt;=_xlfn.QUARTILE.INC(L:L,2), 3, IF(Table1[[#This Row],[Recency]]&lt;=_xlfn.QUARTILE.INC(L:L,3), 2, 1)))</f>
        <v>4</v>
      </c>
      <c r="P397" s="36">
        <f>IF(Table1[[#This Row],[Frequency]]&lt;=_xlfn.QUARTILE.INC(M:M,1), 1, IF(Table1[[#This Row],[Frequency]]&lt;=_xlfn.QUARTILE.INC(M:M,2), 2, IF(Table1[[#This Row],[Frequency]]&lt;=_xlfn.QUARTILE.INC(M:M,3), 3, 4)))</f>
        <v>1</v>
      </c>
      <c r="Q397" s="36">
        <f>IF(Table1[[#This Row],[Monetary]]&lt;=_xlfn.QUARTILE.INC(N:N,1),1,IF(Table1[[#This Row],[Monetary]]&lt;=_xlfn.QUARTILE.INC(N:N,2),2,IF(Table1[[#This Row],[Monetary]]&lt;=_xlfn.QUARTILE.INC(N:N,3),3,4)))</f>
        <v>4</v>
      </c>
      <c r="R397" s="41" t="str">
        <f>Table1[[#This Row],[R Score]]&amp;Table1[[#This Row],[F Score]]&amp;Table1[[#This Row],[M Score]]</f>
        <v>414</v>
      </c>
      <c r="S397" s="36">
        <f>Table1[[#This Row],[R Score]]+Table1[[#This Row],[F Score]]+Table1[[#This Row],[M Score]]</f>
        <v>9</v>
      </c>
      <c r="T397" s="36" t="str">
        <f>IF(Table1[[#This Row],[RFM Score]]=12,"Best customer",IF(Table1[[#This Row],[RFM Score]]&gt;=8,"Loyal customer",IF(Table1[[#This Row],[RFM Score]]&gt;=6,"At Risk",IF(Table1[[#This Row],[RFM Score]]&gt;=3,"Lost customer", "Others"))))</f>
        <v>Loyal customer</v>
      </c>
    </row>
    <row r="398" spans="2:20" x14ac:dyDescent="0.25">
      <c r="B398" s="4">
        <v>396</v>
      </c>
      <c r="C398" s="5">
        <v>44980</v>
      </c>
      <c r="D398" s="4" t="s">
        <v>409</v>
      </c>
      <c r="E398" s="4" t="s">
        <v>13</v>
      </c>
      <c r="F398" s="4">
        <v>55</v>
      </c>
      <c r="G398" s="4" t="s">
        <v>11</v>
      </c>
      <c r="H398" s="4">
        <v>1</v>
      </c>
      <c r="I398" s="12">
        <v>30</v>
      </c>
      <c r="J398" s="14">
        <v>30</v>
      </c>
      <c r="K398" s="35">
        <f t="shared" si="6"/>
        <v>45292</v>
      </c>
      <c r="L398" s="37">
        <f>Table1[[#This Row],[Latest Date]]-Table1[[#This Row],[Date]]</f>
        <v>312</v>
      </c>
      <c r="M398" s="37">
        <f>COUNT(Table1[[#This Row],[Date]])</f>
        <v>1</v>
      </c>
      <c r="N398" s="37">
        <f>SUM(Table1[[#This Row],[Total Amount]])</f>
        <v>30</v>
      </c>
      <c r="O398" s="37">
        <f>IF(Table1[[#This Row],[Recency]]&lt;=_xlfn.QUARTILE.INC(L:L,1),4, IF(Table1[[#This Row],[Recency]]&lt;=_xlfn.QUARTILE.INC(L:L,2), 3, IF(Table1[[#This Row],[Recency]]&lt;=_xlfn.QUARTILE.INC(L:L,3), 2, 1)))</f>
        <v>1</v>
      </c>
      <c r="P398" s="37">
        <f>IF(Table1[[#This Row],[Frequency]]&lt;=_xlfn.QUARTILE.INC(M:M,1), 1, IF(Table1[[#This Row],[Frequency]]&lt;=_xlfn.QUARTILE.INC(M:M,2), 2, IF(Table1[[#This Row],[Frequency]]&lt;=_xlfn.QUARTILE.INC(M:M,3), 3, 4)))</f>
        <v>1</v>
      </c>
      <c r="Q398" s="37">
        <f>IF(Table1[[#This Row],[Monetary]]&lt;=_xlfn.QUARTILE.INC(N:N,1),1,IF(Table1[[#This Row],[Monetary]]&lt;=_xlfn.QUARTILE.INC(N:N,2),2,IF(Table1[[#This Row],[Monetary]]&lt;=_xlfn.QUARTILE.INC(N:N,3),3,4)))</f>
        <v>1</v>
      </c>
      <c r="R398" s="42" t="str">
        <f>Table1[[#This Row],[R Score]]&amp;Table1[[#This Row],[F Score]]&amp;Table1[[#This Row],[M Score]]</f>
        <v>111</v>
      </c>
      <c r="S398" s="37">
        <f>Table1[[#This Row],[R Score]]+Table1[[#This Row],[F Score]]+Table1[[#This Row],[M Score]]</f>
        <v>3</v>
      </c>
      <c r="T398" s="37" t="str">
        <f>IF(Table1[[#This Row],[RFM Score]]=12,"Best customer",IF(Table1[[#This Row],[RFM Score]]&gt;=8,"Loyal customer",IF(Table1[[#This Row],[RFM Score]]&gt;=6,"At Risk",IF(Table1[[#This Row],[RFM Score]]&gt;=3,"Lost customer", "Others"))))</f>
        <v>Lost customer</v>
      </c>
    </row>
    <row r="399" spans="2:20" x14ac:dyDescent="0.25">
      <c r="B399" s="1">
        <v>397</v>
      </c>
      <c r="C399" s="2">
        <v>44995</v>
      </c>
      <c r="D399" s="1" t="s">
        <v>410</v>
      </c>
      <c r="E399" s="1" t="s">
        <v>13</v>
      </c>
      <c r="F399" s="1">
        <v>30</v>
      </c>
      <c r="G399" s="1" t="s">
        <v>11</v>
      </c>
      <c r="H399" s="1">
        <v>1</v>
      </c>
      <c r="I399" s="11">
        <v>25</v>
      </c>
      <c r="J399" s="13">
        <v>25</v>
      </c>
      <c r="K399" s="34">
        <f t="shared" si="6"/>
        <v>45292</v>
      </c>
      <c r="L399" s="36">
        <f>Table1[[#This Row],[Latest Date]]-Table1[[#This Row],[Date]]</f>
        <v>297</v>
      </c>
      <c r="M399" s="36">
        <f>COUNT(Table1[[#This Row],[Date]])</f>
        <v>1</v>
      </c>
      <c r="N399" s="36">
        <f>SUM(Table1[[#This Row],[Total Amount]])</f>
        <v>25</v>
      </c>
      <c r="O399" s="36">
        <f>IF(Table1[[#This Row],[Recency]]&lt;=_xlfn.QUARTILE.INC(L:L,1),4, IF(Table1[[#This Row],[Recency]]&lt;=_xlfn.QUARTILE.INC(L:L,2), 3, IF(Table1[[#This Row],[Recency]]&lt;=_xlfn.QUARTILE.INC(L:L,3), 2, 1)))</f>
        <v>1</v>
      </c>
      <c r="P399" s="36">
        <f>IF(Table1[[#This Row],[Frequency]]&lt;=_xlfn.QUARTILE.INC(M:M,1), 1, IF(Table1[[#This Row],[Frequency]]&lt;=_xlfn.QUARTILE.INC(M:M,2), 2, IF(Table1[[#This Row],[Frequency]]&lt;=_xlfn.QUARTILE.INC(M:M,3), 3, 4)))</f>
        <v>1</v>
      </c>
      <c r="Q399" s="36">
        <f>IF(Table1[[#This Row],[Monetary]]&lt;=_xlfn.QUARTILE.INC(N:N,1),1,IF(Table1[[#This Row],[Monetary]]&lt;=_xlfn.QUARTILE.INC(N:N,2),2,IF(Table1[[#This Row],[Monetary]]&lt;=_xlfn.QUARTILE.INC(N:N,3),3,4)))</f>
        <v>1</v>
      </c>
      <c r="R399" s="41" t="str">
        <f>Table1[[#This Row],[R Score]]&amp;Table1[[#This Row],[F Score]]&amp;Table1[[#This Row],[M Score]]</f>
        <v>111</v>
      </c>
      <c r="S399" s="36">
        <f>Table1[[#This Row],[R Score]]+Table1[[#This Row],[F Score]]+Table1[[#This Row],[M Score]]</f>
        <v>3</v>
      </c>
      <c r="T399" s="36" t="str">
        <f>IF(Table1[[#This Row],[RFM Score]]=12,"Best customer",IF(Table1[[#This Row],[RFM Score]]&gt;=8,"Loyal customer",IF(Table1[[#This Row],[RFM Score]]&gt;=6,"At Risk",IF(Table1[[#This Row],[RFM Score]]&gt;=3,"Lost customer", "Others"))))</f>
        <v>Lost customer</v>
      </c>
    </row>
    <row r="400" spans="2:20" x14ac:dyDescent="0.25">
      <c r="B400" s="4">
        <v>398</v>
      </c>
      <c r="C400" s="5">
        <v>45062</v>
      </c>
      <c r="D400" s="4" t="s">
        <v>411</v>
      </c>
      <c r="E400" s="4" t="s">
        <v>13</v>
      </c>
      <c r="F400" s="4">
        <v>48</v>
      </c>
      <c r="G400" s="4" t="s">
        <v>14</v>
      </c>
      <c r="H400" s="4">
        <v>2</v>
      </c>
      <c r="I400" s="12">
        <v>300</v>
      </c>
      <c r="J400" s="14">
        <v>600</v>
      </c>
      <c r="K400" s="35">
        <f t="shared" si="6"/>
        <v>45292</v>
      </c>
      <c r="L400" s="37">
        <f>Table1[[#This Row],[Latest Date]]-Table1[[#This Row],[Date]]</f>
        <v>230</v>
      </c>
      <c r="M400" s="37">
        <f>COUNT(Table1[[#This Row],[Date]])</f>
        <v>1</v>
      </c>
      <c r="N400" s="37">
        <f>SUM(Table1[[#This Row],[Total Amount]])</f>
        <v>600</v>
      </c>
      <c r="O400" s="37">
        <f>IF(Table1[[#This Row],[Recency]]&lt;=_xlfn.QUARTILE.INC(L:L,1),4, IF(Table1[[#This Row],[Recency]]&lt;=_xlfn.QUARTILE.INC(L:L,2), 3, IF(Table1[[#This Row],[Recency]]&lt;=_xlfn.QUARTILE.INC(L:L,3), 2, 1)))</f>
        <v>2</v>
      </c>
      <c r="P400" s="37">
        <f>IF(Table1[[#This Row],[Frequency]]&lt;=_xlfn.QUARTILE.INC(M:M,1), 1, IF(Table1[[#This Row],[Frequency]]&lt;=_xlfn.QUARTILE.INC(M:M,2), 2, IF(Table1[[#This Row],[Frequency]]&lt;=_xlfn.QUARTILE.INC(M:M,3), 3, 4)))</f>
        <v>1</v>
      </c>
      <c r="Q400" s="37">
        <f>IF(Table1[[#This Row],[Monetary]]&lt;=_xlfn.QUARTILE.INC(N:N,1),1,IF(Table1[[#This Row],[Monetary]]&lt;=_xlfn.QUARTILE.INC(N:N,2),2,IF(Table1[[#This Row],[Monetary]]&lt;=_xlfn.QUARTILE.INC(N:N,3),3,4)))</f>
        <v>3</v>
      </c>
      <c r="R400" s="42" t="str">
        <f>Table1[[#This Row],[R Score]]&amp;Table1[[#This Row],[F Score]]&amp;Table1[[#This Row],[M Score]]</f>
        <v>213</v>
      </c>
      <c r="S400" s="37">
        <f>Table1[[#This Row],[R Score]]+Table1[[#This Row],[F Score]]+Table1[[#This Row],[M Score]]</f>
        <v>6</v>
      </c>
      <c r="T400" s="37" t="str">
        <f>IF(Table1[[#This Row],[RFM Score]]=12,"Best customer",IF(Table1[[#This Row],[RFM Score]]&gt;=8,"Loyal customer",IF(Table1[[#This Row],[RFM Score]]&gt;=6,"At Risk",IF(Table1[[#This Row],[RFM Score]]&gt;=3,"Lost customer", "Others"))))</f>
        <v>At Risk</v>
      </c>
    </row>
    <row r="401" spans="2:20" x14ac:dyDescent="0.25">
      <c r="B401" s="1">
        <v>399</v>
      </c>
      <c r="C401" s="2">
        <v>44986</v>
      </c>
      <c r="D401" s="1" t="s">
        <v>412</v>
      </c>
      <c r="E401" s="1" t="s">
        <v>13</v>
      </c>
      <c r="F401" s="1">
        <v>64</v>
      </c>
      <c r="G401" s="1" t="s">
        <v>11</v>
      </c>
      <c r="H401" s="1">
        <v>2</v>
      </c>
      <c r="I401" s="11">
        <v>30</v>
      </c>
      <c r="J401" s="13">
        <v>60</v>
      </c>
      <c r="K401" s="34">
        <f t="shared" si="6"/>
        <v>45292</v>
      </c>
      <c r="L401" s="36">
        <f>Table1[[#This Row],[Latest Date]]-Table1[[#This Row],[Date]]</f>
        <v>306</v>
      </c>
      <c r="M401" s="36">
        <f>COUNT(Table1[[#This Row],[Date]])</f>
        <v>1</v>
      </c>
      <c r="N401" s="36">
        <f>SUM(Table1[[#This Row],[Total Amount]])</f>
        <v>60</v>
      </c>
      <c r="O401" s="36">
        <f>IF(Table1[[#This Row],[Recency]]&lt;=_xlfn.QUARTILE.INC(L:L,1),4, IF(Table1[[#This Row],[Recency]]&lt;=_xlfn.QUARTILE.INC(L:L,2), 3, IF(Table1[[#This Row],[Recency]]&lt;=_xlfn.QUARTILE.INC(L:L,3), 2, 1)))</f>
        <v>1</v>
      </c>
      <c r="P401" s="36">
        <f>IF(Table1[[#This Row],[Frequency]]&lt;=_xlfn.QUARTILE.INC(M:M,1), 1, IF(Table1[[#This Row],[Frequency]]&lt;=_xlfn.QUARTILE.INC(M:M,2), 2, IF(Table1[[#This Row],[Frequency]]&lt;=_xlfn.QUARTILE.INC(M:M,3), 3, 4)))</f>
        <v>1</v>
      </c>
      <c r="Q401" s="36">
        <f>IF(Table1[[#This Row],[Monetary]]&lt;=_xlfn.QUARTILE.INC(N:N,1),1,IF(Table1[[#This Row],[Monetary]]&lt;=_xlfn.QUARTILE.INC(N:N,2),2,IF(Table1[[#This Row],[Monetary]]&lt;=_xlfn.QUARTILE.INC(N:N,3),3,4)))</f>
        <v>1</v>
      </c>
      <c r="R401" s="41" t="str">
        <f>Table1[[#This Row],[R Score]]&amp;Table1[[#This Row],[F Score]]&amp;Table1[[#This Row],[M Score]]</f>
        <v>111</v>
      </c>
      <c r="S401" s="36">
        <f>Table1[[#This Row],[R Score]]+Table1[[#This Row],[F Score]]+Table1[[#This Row],[M Score]]</f>
        <v>3</v>
      </c>
      <c r="T401" s="36" t="str">
        <f>IF(Table1[[#This Row],[RFM Score]]=12,"Best customer",IF(Table1[[#This Row],[RFM Score]]&gt;=8,"Loyal customer",IF(Table1[[#This Row],[RFM Score]]&gt;=6,"At Risk",IF(Table1[[#This Row],[RFM Score]]&gt;=3,"Lost customer", "Others"))))</f>
        <v>Lost customer</v>
      </c>
    </row>
    <row r="402" spans="2:20" x14ac:dyDescent="0.25">
      <c r="B402" s="4">
        <v>400</v>
      </c>
      <c r="C402" s="5">
        <v>44981</v>
      </c>
      <c r="D402" s="4" t="s">
        <v>413</v>
      </c>
      <c r="E402" s="4" t="s">
        <v>10</v>
      </c>
      <c r="F402" s="4">
        <v>53</v>
      </c>
      <c r="G402" s="4" t="s">
        <v>14</v>
      </c>
      <c r="H402" s="4">
        <v>4</v>
      </c>
      <c r="I402" s="12">
        <v>50</v>
      </c>
      <c r="J402" s="14">
        <v>200</v>
      </c>
      <c r="K402" s="35">
        <f t="shared" si="6"/>
        <v>45292</v>
      </c>
      <c r="L402" s="37">
        <f>Table1[[#This Row],[Latest Date]]-Table1[[#This Row],[Date]]</f>
        <v>311</v>
      </c>
      <c r="M402" s="37">
        <f>COUNT(Table1[[#This Row],[Date]])</f>
        <v>1</v>
      </c>
      <c r="N402" s="37">
        <f>SUM(Table1[[#This Row],[Total Amount]])</f>
        <v>200</v>
      </c>
      <c r="O402" s="37">
        <f>IF(Table1[[#This Row],[Recency]]&lt;=_xlfn.QUARTILE.INC(L:L,1),4, IF(Table1[[#This Row],[Recency]]&lt;=_xlfn.QUARTILE.INC(L:L,2), 3, IF(Table1[[#This Row],[Recency]]&lt;=_xlfn.QUARTILE.INC(L:L,3), 2, 1)))</f>
        <v>1</v>
      </c>
      <c r="P402" s="37">
        <f>IF(Table1[[#This Row],[Frequency]]&lt;=_xlfn.QUARTILE.INC(M:M,1), 1, IF(Table1[[#This Row],[Frequency]]&lt;=_xlfn.QUARTILE.INC(M:M,2), 2, IF(Table1[[#This Row],[Frequency]]&lt;=_xlfn.QUARTILE.INC(M:M,3), 3, 4)))</f>
        <v>1</v>
      </c>
      <c r="Q402" s="37">
        <f>IF(Table1[[#This Row],[Monetary]]&lt;=_xlfn.QUARTILE.INC(N:N,1),1,IF(Table1[[#This Row],[Monetary]]&lt;=_xlfn.QUARTILE.INC(N:N,2),2,IF(Table1[[#This Row],[Monetary]]&lt;=_xlfn.QUARTILE.INC(N:N,3),3,4)))</f>
        <v>3</v>
      </c>
      <c r="R402" s="42" t="str">
        <f>Table1[[#This Row],[R Score]]&amp;Table1[[#This Row],[F Score]]&amp;Table1[[#This Row],[M Score]]</f>
        <v>113</v>
      </c>
      <c r="S402" s="37">
        <f>Table1[[#This Row],[R Score]]+Table1[[#This Row],[F Score]]+Table1[[#This Row],[M Score]]</f>
        <v>5</v>
      </c>
      <c r="T402" s="37" t="str">
        <f>IF(Table1[[#This Row],[RFM Score]]=12,"Best customer",IF(Table1[[#This Row],[RFM Score]]&gt;=8,"Loyal customer",IF(Table1[[#This Row],[RFM Score]]&gt;=6,"At Risk",IF(Table1[[#This Row],[RFM Score]]&gt;=3,"Lost customer", "Others"))))</f>
        <v>Lost customer</v>
      </c>
    </row>
    <row r="403" spans="2:20" x14ac:dyDescent="0.25">
      <c r="B403" s="1">
        <v>401</v>
      </c>
      <c r="C403" s="2">
        <v>45210</v>
      </c>
      <c r="D403" s="1" t="s">
        <v>414</v>
      </c>
      <c r="E403" s="1" t="s">
        <v>13</v>
      </c>
      <c r="F403" s="1">
        <v>62</v>
      </c>
      <c r="G403" s="1" t="s">
        <v>14</v>
      </c>
      <c r="H403" s="1">
        <v>1</v>
      </c>
      <c r="I403" s="11">
        <v>300</v>
      </c>
      <c r="J403" s="13">
        <v>300</v>
      </c>
      <c r="K403" s="34">
        <f t="shared" si="6"/>
        <v>45292</v>
      </c>
      <c r="L403" s="36">
        <f>Table1[[#This Row],[Latest Date]]-Table1[[#This Row],[Date]]</f>
        <v>82</v>
      </c>
      <c r="M403" s="36">
        <f>COUNT(Table1[[#This Row],[Date]])</f>
        <v>1</v>
      </c>
      <c r="N403" s="36">
        <f>SUM(Table1[[#This Row],[Total Amount]])</f>
        <v>300</v>
      </c>
      <c r="O403" s="36">
        <f>IF(Table1[[#This Row],[Recency]]&lt;=_xlfn.QUARTILE.INC(L:L,1),4, IF(Table1[[#This Row],[Recency]]&lt;=_xlfn.QUARTILE.INC(L:L,2), 3, IF(Table1[[#This Row],[Recency]]&lt;=_xlfn.QUARTILE.INC(L:L,3), 2, 1)))</f>
        <v>4</v>
      </c>
      <c r="P403" s="36">
        <f>IF(Table1[[#This Row],[Frequency]]&lt;=_xlfn.QUARTILE.INC(M:M,1), 1, IF(Table1[[#This Row],[Frequency]]&lt;=_xlfn.QUARTILE.INC(M:M,2), 2, IF(Table1[[#This Row],[Frequency]]&lt;=_xlfn.QUARTILE.INC(M:M,3), 3, 4)))</f>
        <v>1</v>
      </c>
      <c r="Q403" s="36">
        <f>IF(Table1[[#This Row],[Monetary]]&lt;=_xlfn.QUARTILE.INC(N:N,1),1,IF(Table1[[#This Row],[Monetary]]&lt;=_xlfn.QUARTILE.INC(N:N,2),2,IF(Table1[[#This Row],[Monetary]]&lt;=_xlfn.QUARTILE.INC(N:N,3),3,4)))</f>
        <v>3</v>
      </c>
      <c r="R403" s="41" t="str">
        <f>Table1[[#This Row],[R Score]]&amp;Table1[[#This Row],[F Score]]&amp;Table1[[#This Row],[M Score]]</f>
        <v>413</v>
      </c>
      <c r="S403" s="36">
        <f>Table1[[#This Row],[R Score]]+Table1[[#This Row],[F Score]]+Table1[[#This Row],[M Score]]</f>
        <v>8</v>
      </c>
      <c r="T403" s="36" t="str">
        <f>IF(Table1[[#This Row],[RFM Score]]=12,"Best customer",IF(Table1[[#This Row],[RFM Score]]&gt;=8,"Loyal customer",IF(Table1[[#This Row],[RFM Score]]&gt;=6,"At Risk",IF(Table1[[#This Row],[RFM Score]]&gt;=3,"Lost customer", "Others"))))</f>
        <v>Loyal customer</v>
      </c>
    </row>
    <row r="404" spans="2:20" x14ac:dyDescent="0.25">
      <c r="B404" s="4">
        <v>402</v>
      </c>
      <c r="C404" s="5">
        <v>45006</v>
      </c>
      <c r="D404" s="4" t="s">
        <v>415</v>
      </c>
      <c r="E404" s="4" t="s">
        <v>13</v>
      </c>
      <c r="F404" s="4">
        <v>41</v>
      </c>
      <c r="G404" s="4" t="s">
        <v>14</v>
      </c>
      <c r="H404" s="4">
        <v>2</v>
      </c>
      <c r="I404" s="12">
        <v>300</v>
      </c>
      <c r="J404" s="14">
        <v>600</v>
      </c>
      <c r="K404" s="35">
        <f t="shared" si="6"/>
        <v>45292</v>
      </c>
      <c r="L404" s="37">
        <f>Table1[[#This Row],[Latest Date]]-Table1[[#This Row],[Date]]</f>
        <v>286</v>
      </c>
      <c r="M404" s="37">
        <f>COUNT(Table1[[#This Row],[Date]])</f>
        <v>1</v>
      </c>
      <c r="N404" s="37">
        <f>SUM(Table1[[#This Row],[Total Amount]])</f>
        <v>600</v>
      </c>
      <c r="O404" s="37">
        <f>IF(Table1[[#This Row],[Recency]]&lt;=_xlfn.QUARTILE.INC(L:L,1),4, IF(Table1[[#This Row],[Recency]]&lt;=_xlfn.QUARTILE.INC(L:L,2), 3, IF(Table1[[#This Row],[Recency]]&lt;=_xlfn.QUARTILE.INC(L:L,3), 2, 1)))</f>
        <v>1</v>
      </c>
      <c r="P404" s="37">
        <f>IF(Table1[[#This Row],[Frequency]]&lt;=_xlfn.QUARTILE.INC(M:M,1), 1, IF(Table1[[#This Row],[Frequency]]&lt;=_xlfn.QUARTILE.INC(M:M,2), 2, IF(Table1[[#This Row],[Frequency]]&lt;=_xlfn.QUARTILE.INC(M:M,3), 3, 4)))</f>
        <v>1</v>
      </c>
      <c r="Q404" s="37">
        <f>IF(Table1[[#This Row],[Monetary]]&lt;=_xlfn.QUARTILE.INC(N:N,1),1,IF(Table1[[#This Row],[Monetary]]&lt;=_xlfn.QUARTILE.INC(N:N,2),2,IF(Table1[[#This Row],[Monetary]]&lt;=_xlfn.QUARTILE.INC(N:N,3),3,4)))</f>
        <v>3</v>
      </c>
      <c r="R404" s="42" t="str">
        <f>Table1[[#This Row],[R Score]]&amp;Table1[[#This Row],[F Score]]&amp;Table1[[#This Row],[M Score]]</f>
        <v>113</v>
      </c>
      <c r="S404" s="37">
        <f>Table1[[#This Row],[R Score]]+Table1[[#This Row],[F Score]]+Table1[[#This Row],[M Score]]</f>
        <v>5</v>
      </c>
      <c r="T404" s="37" t="str">
        <f>IF(Table1[[#This Row],[RFM Score]]=12,"Best customer",IF(Table1[[#This Row],[RFM Score]]&gt;=8,"Loyal customer",IF(Table1[[#This Row],[RFM Score]]&gt;=6,"At Risk",IF(Table1[[#This Row],[RFM Score]]&gt;=3,"Lost customer", "Others"))))</f>
        <v>Lost customer</v>
      </c>
    </row>
    <row r="405" spans="2:20" x14ac:dyDescent="0.25">
      <c r="B405" s="1">
        <v>403</v>
      </c>
      <c r="C405" s="2">
        <v>45066</v>
      </c>
      <c r="D405" s="1" t="s">
        <v>416</v>
      </c>
      <c r="E405" s="1" t="s">
        <v>10</v>
      </c>
      <c r="F405" s="1">
        <v>32</v>
      </c>
      <c r="G405" s="1" t="s">
        <v>14</v>
      </c>
      <c r="H405" s="1">
        <v>2</v>
      </c>
      <c r="I405" s="11">
        <v>300</v>
      </c>
      <c r="J405" s="13">
        <v>600</v>
      </c>
      <c r="K405" s="34">
        <f t="shared" si="6"/>
        <v>45292</v>
      </c>
      <c r="L405" s="36">
        <f>Table1[[#This Row],[Latest Date]]-Table1[[#This Row],[Date]]</f>
        <v>226</v>
      </c>
      <c r="M405" s="36">
        <f>COUNT(Table1[[#This Row],[Date]])</f>
        <v>1</v>
      </c>
      <c r="N405" s="36">
        <f>SUM(Table1[[#This Row],[Total Amount]])</f>
        <v>600</v>
      </c>
      <c r="O405" s="36">
        <f>IF(Table1[[#This Row],[Recency]]&lt;=_xlfn.QUARTILE.INC(L:L,1),4, IF(Table1[[#This Row],[Recency]]&lt;=_xlfn.QUARTILE.INC(L:L,2), 3, IF(Table1[[#This Row],[Recency]]&lt;=_xlfn.QUARTILE.INC(L:L,3), 2, 1)))</f>
        <v>2</v>
      </c>
      <c r="P405" s="36">
        <f>IF(Table1[[#This Row],[Frequency]]&lt;=_xlfn.QUARTILE.INC(M:M,1), 1, IF(Table1[[#This Row],[Frequency]]&lt;=_xlfn.QUARTILE.INC(M:M,2), 2, IF(Table1[[#This Row],[Frequency]]&lt;=_xlfn.QUARTILE.INC(M:M,3), 3, 4)))</f>
        <v>1</v>
      </c>
      <c r="Q405" s="36">
        <f>IF(Table1[[#This Row],[Monetary]]&lt;=_xlfn.QUARTILE.INC(N:N,1),1,IF(Table1[[#This Row],[Monetary]]&lt;=_xlfn.QUARTILE.INC(N:N,2),2,IF(Table1[[#This Row],[Monetary]]&lt;=_xlfn.QUARTILE.INC(N:N,3),3,4)))</f>
        <v>3</v>
      </c>
      <c r="R405" s="41" t="str">
        <f>Table1[[#This Row],[R Score]]&amp;Table1[[#This Row],[F Score]]&amp;Table1[[#This Row],[M Score]]</f>
        <v>213</v>
      </c>
      <c r="S405" s="36">
        <f>Table1[[#This Row],[R Score]]+Table1[[#This Row],[F Score]]+Table1[[#This Row],[M Score]]</f>
        <v>6</v>
      </c>
      <c r="T405" s="36" t="str">
        <f>IF(Table1[[#This Row],[RFM Score]]=12,"Best customer",IF(Table1[[#This Row],[RFM Score]]&gt;=8,"Loyal customer",IF(Table1[[#This Row],[RFM Score]]&gt;=6,"At Risk",IF(Table1[[#This Row],[RFM Score]]&gt;=3,"Lost customer", "Others"))))</f>
        <v>At Risk</v>
      </c>
    </row>
    <row r="406" spans="2:20" x14ac:dyDescent="0.25">
      <c r="B406" s="4">
        <v>404</v>
      </c>
      <c r="C406" s="5">
        <v>45071</v>
      </c>
      <c r="D406" s="4" t="s">
        <v>417</v>
      </c>
      <c r="E406" s="4" t="s">
        <v>10</v>
      </c>
      <c r="F406" s="4">
        <v>46</v>
      </c>
      <c r="G406" s="4" t="s">
        <v>16</v>
      </c>
      <c r="H406" s="4">
        <v>2</v>
      </c>
      <c r="I406" s="12">
        <v>500</v>
      </c>
      <c r="J406" s="14">
        <v>1000</v>
      </c>
      <c r="K406" s="35">
        <f t="shared" si="6"/>
        <v>45292</v>
      </c>
      <c r="L406" s="37">
        <f>Table1[[#This Row],[Latest Date]]-Table1[[#This Row],[Date]]</f>
        <v>221</v>
      </c>
      <c r="M406" s="37">
        <f>COUNT(Table1[[#This Row],[Date]])</f>
        <v>1</v>
      </c>
      <c r="N406" s="37">
        <f>SUM(Table1[[#This Row],[Total Amount]])</f>
        <v>1000</v>
      </c>
      <c r="O406" s="37">
        <f>IF(Table1[[#This Row],[Recency]]&lt;=_xlfn.QUARTILE.INC(L:L,1),4, IF(Table1[[#This Row],[Recency]]&lt;=_xlfn.QUARTILE.INC(L:L,2), 3, IF(Table1[[#This Row],[Recency]]&lt;=_xlfn.QUARTILE.INC(L:L,3), 2, 1)))</f>
        <v>2</v>
      </c>
      <c r="P406" s="37">
        <f>IF(Table1[[#This Row],[Frequency]]&lt;=_xlfn.QUARTILE.INC(M:M,1), 1, IF(Table1[[#This Row],[Frequency]]&lt;=_xlfn.QUARTILE.INC(M:M,2), 2, IF(Table1[[#This Row],[Frequency]]&lt;=_xlfn.QUARTILE.INC(M:M,3), 3, 4)))</f>
        <v>1</v>
      </c>
      <c r="Q406" s="37">
        <f>IF(Table1[[#This Row],[Monetary]]&lt;=_xlfn.QUARTILE.INC(N:N,1),1,IF(Table1[[#This Row],[Monetary]]&lt;=_xlfn.QUARTILE.INC(N:N,2),2,IF(Table1[[#This Row],[Monetary]]&lt;=_xlfn.QUARTILE.INC(N:N,3),3,4)))</f>
        <v>4</v>
      </c>
      <c r="R406" s="42" t="str">
        <f>Table1[[#This Row],[R Score]]&amp;Table1[[#This Row],[F Score]]&amp;Table1[[#This Row],[M Score]]</f>
        <v>214</v>
      </c>
      <c r="S406" s="37">
        <f>Table1[[#This Row],[R Score]]+Table1[[#This Row],[F Score]]+Table1[[#This Row],[M Score]]</f>
        <v>7</v>
      </c>
      <c r="T406" s="37" t="str">
        <f>IF(Table1[[#This Row],[RFM Score]]=12,"Best customer",IF(Table1[[#This Row],[RFM Score]]&gt;=8,"Loyal customer",IF(Table1[[#This Row],[RFM Score]]&gt;=6,"At Risk",IF(Table1[[#This Row],[RFM Score]]&gt;=3,"Lost customer", "Others"))))</f>
        <v>At Risk</v>
      </c>
    </row>
    <row r="407" spans="2:20" x14ac:dyDescent="0.25">
      <c r="B407" s="1">
        <v>405</v>
      </c>
      <c r="C407" s="2">
        <v>45236</v>
      </c>
      <c r="D407" s="1" t="s">
        <v>418</v>
      </c>
      <c r="E407" s="1" t="s">
        <v>13</v>
      </c>
      <c r="F407" s="1">
        <v>25</v>
      </c>
      <c r="G407" s="1" t="s">
        <v>14</v>
      </c>
      <c r="H407" s="1">
        <v>4</v>
      </c>
      <c r="I407" s="11">
        <v>300</v>
      </c>
      <c r="J407" s="13">
        <v>1200</v>
      </c>
      <c r="K407" s="34">
        <f t="shared" si="6"/>
        <v>45292</v>
      </c>
      <c r="L407" s="36">
        <f>Table1[[#This Row],[Latest Date]]-Table1[[#This Row],[Date]]</f>
        <v>56</v>
      </c>
      <c r="M407" s="36">
        <f>COUNT(Table1[[#This Row],[Date]])</f>
        <v>1</v>
      </c>
      <c r="N407" s="36">
        <f>SUM(Table1[[#This Row],[Total Amount]])</f>
        <v>1200</v>
      </c>
      <c r="O407" s="36">
        <f>IF(Table1[[#This Row],[Recency]]&lt;=_xlfn.QUARTILE.INC(L:L,1),4, IF(Table1[[#This Row],[Recency]]&lt;=_xlfn.QUARTILE.INC(L:L,2), 3, IF(Table1[[#This Row],[Recency]]&lt;=_xlfn.QUARTILE.INC(L:L,3), 2, 1)))</f>
        <v>4</v>
      </c>
      <c r="P407" s="36">
        <f>IF(Table1[[#This Row],[Frequency]]&lt;=_xlfn.QUARTILE.INC(M:M,1), 1, IF(Table1[[#This Row],[Frequency]]&lt;=_xlfn.QUARTILE.INC(M:M,2), 2, IF(Table1[[#This Row],[Frequency]]&lt;=_xlfn.QUARTILE.INC(M:M,3), 3, 4)))</f>
        <v>1</v>
      </c>
      <c r="Q407" s="36">
        <f>IF(Table1[[#This Row],[Monetary]]&lt;=_xlfn.QUARTILE.INC(N:N,1),1,IF(Table1[[#This Row],[Monetary]]&lt;=_xlfn.QUARTILE.INC(N:N,2),2,IF(Table1[[#This Row],[Monetary]]&lt;=_xlfn.QUARTILE.INC(N:N,3),3,4)))</f>
        <v>4</v>
      </c>
      <c r="R407" s="41" t="str">
        <f>Table1[[#This Row],[R Score]]&amp;Table1[[#This Row],[F Score]]&amp;Table1[[#This Row],[M Score]]</f>
        <v>414</v>
      </c>
      <c r="S407" s="36">
        <f>Table1[[#This Row],[R Score]]+Table1[[#This Row],[F Score]]+Table1[[#This Row],[M Score]]</f>
        <v>9</v>
      </c>
      <c r="T407" s="36" t="str">
        <f>IF(Table1[[#This Row],[RFM Score]]=12,"Best customer",IF(Table1[[#This Row],[RFM Score]]&gt;=8,"Loyal customer",IF(Table1[[#This Row],[RFM Score]]&gt;=6,"At Risk",IF(Table1[[#This Row],[RFM Score]]&gt;=3,"Lost customer", "Others"))))</f>
        <v>Loyal customer</v>
      </c>
    </row>
    <row r="408" spans="2:20" x14ac:dyDescent="0.25">
      <c r="B408" s="4">
        <v>406</v>
      </c>
      <c r="C408" s="5">
        <v>45034</v>
      </c>
      <c r="D408" s="4" t="s">
        <v>419</v>
      </c>
      <c r="E408" s="4" t="s">
        <v>13</v>
      </c>
      <c r="F408" s="4">
        <v>22</v>
      </c>
      <c r="G408" s="4" t="s">
        <v>11</v>
      </c>
      <c r="H408" s="4">
        <v>4</v>
      </c>
      <c r="I408" s="12">
        <v>25</v>
      </c>
      <c r="J408" s="14">
        <v>100</v>
      </c>
      <c r="K408" s="35">
        <f t="shared" si="6"/>
        <v>45292</v>
      </c>
      <c r="L408" s="37">
        <f>Table1[[#This Row],[Latest Date]]-Table1[[#This Row],[Date]]</f>
        <v>258</v>
      </c>
      <c r="M408" s="37">
        <f>COUNT(Table1[[#This Row],[Date]])</f>
        <v>1</v>
      </c>
      <c r="N408" s="37">
        <f>SUM(Table1[[#This Row],[Total Amount]])</f>
        <v>100</v>
      </c>
      <c r="O408" s="37">
        <f>IF(Table1[[#This Row],[Recency]]&lt;=_xlfn.QUARTILE.INC(L:L,1),4, IF(Table1[[#This Row],[Recency]]&lt;=_xlfn.QUARTILE.INC(L:L,2), 3, IF(Table1[[#This Row],[Recency]]&lt;=_xlfn.QUARTILE.INC(L:L,3), 2, 1)))</f>
        <v>2</v>
      </c>
      <c r="P408" s="37">
        <f>IF(Table1[[#This Row],[Frequency]]&lt;=_xlfn.QUARTILE.INC(M:M,1), 1, IF(Table1[[#This Row],[Frequency]]&lt;=_xlfn.QUARTILE.INC(M:M,2), 2, IF(Table1[[#This Row],[Frequency]]&lt;=_xlfn.QUARTILE.INC(M:M,3), 3, 4)))</f>
        <v>1</v>
      </c>
      <c r="Q408" s="37">
        <f>IF(Table1[[#This Row],[Monetary]]&lt;=_xlfn.QUARTILE.INC(N:N,1),1,IF(Table1[[#This Row],[Monetary]]&lt;=_xlfn.QUARTILE.INC(N:N,2),2,IF(Table1[[#This Row],[Monetary]]&lt;=_xlfn.QUARTILE.INC(N:N,3),3,4)))</f>
        <v>2</v>
      </c>
      <c r="R408" s="42" t="str">
        <f>Table1[[#This Row],[R Score]]&amp;Table1[[#This Row],[F Score]]&amp;Table1[[#This Row],[M Score]]</f>
        <v>212</v>
      </c>
      <c r="S408" s="37">
        <f>Table1[[#This Row],[R Score]]+Table1[[#This Row],[F Score]]+Table1[[#This Row],[M Score]]</f>
        <v>5</v>
      </c>
      <c r="T408" s="37" t="str">
        <f>IF(Table1[[#This Row],[RFM Score]]=12,"Best customer",IF(Table1[[#This Row],[RFM Score]]&gt;=8,"Loyal customer",IF(Table1[[#This Row],[RFM Score]]&gt;=6,"At Risk",IF(Table1[[#This Row],[RFM Score]]&gt;=3,"Lost customer", "Others"))))</f>
        <v>Lost customer</v>
      </c>
    </row>
    <row r="409" spans="2:20" x14ac:dyDescent="0.25">
      <c r="B409" s="1">
        <v>407</v>
      </c>
      <c r="C409" s="2">
        <v>45102</v>
      </c>
      <c r="D409" s="1" t="s">
        <v>420</v>
      </c>
      <c r="E409" s="1" t="s">
        <v>13</v>
      </c>
      <c r="F409" s="1">
        <v>46</v>
      </c>
      <c r="G409" s="1" t="s">
        <v>16</v>
      </c>
      <c r="H409" s="1">
        <v>3</v>
      </c>
      <c r="I409" s="11">
        <v>300</v>
      </c>
      <c r="J409" s="13">
        <v>900</v>
      </c>
      <c r="K409" s="34">
        <f t="shared" si="6"/>
        <v>45292</v>
      </c>
      <c r="L409" s="36">
        <f>Table1[[#This Row],[Latest Date]]-Table1[[#This Row],[Date]]</f>
        <v>190</v>
      </c>
      <c r="M409" s="36">
        <f>COUNT(Table1[[#This Row],[Date]])</f>
        <v>1</v>
      </c>
      <c r="N409" s="36">
        <f>SUM(Table1[[#This Row],[Total Amount]])</f>
        <v>900</v>
      </c>
      <c r="O409" s="36">
        <f>IF(Table1[[#This Row],[Recency]]&lt;=_xlfn.QUARTILE.INC(L:L,1),4, IF(Table1[[#This Row],[Recency]]&lt;=_xlfn.QUARTILE.INC(L:L,2), 3, IF(Table1[[#This Row],[Recency]]&lt;=_xlfn.QUARTILE.INC(L:L,3), 2, 1)))</f>
        <v>2</v>
      </c>
      <c r="P409" s="36">
        <f>IF(Table1[[#This Row],[Frequency]]&lt;=_xlfn.QUARTILE.INC(M:M,1), 1, IF(Table1[[#This Row],[Frequency]]&lt;=_xlfn.QUARTILE.INC(M:M,2), 2, IF(Table1[[#This Row],[Frequency]]&lt;=_xlfn.QUARTILE.INC(M:M,3), 3, 4)))</f>
        <v>1</v>
      </c>
      <c r="Q409" s="36">
        <f>IF(Table1[[#This Row],[Monetary]]&lt;=_xlfn.QUARTILE.INC(N:N,1),1,IF(Table1[[#This Row],[Monetary]]&lt;=_xlfn.QUARTILE.INC(N:N,2),2,IF(Table1[[#This Row],[Monetary]]&lt;=_xlfn.QUARTILE.INC(N:N,3),3,4)))</f>
        <v>3</v>
      </c>
      <c r="R409" s="41" t="str">
        <f>Table1[[#This Row],[R Score]]&amp;Table1[[#This Row],[F Score]]&amp;Table1[[#This Row],[M Score]]</f>
        <v>213</v>
      </c>
      <c r="S409" s="36">
        <f>Table1[[#This Row],[R Score]]+Table1[[#This Row],[F Score]]+Table1[[#This Row],[M Score]]</f>
        <v>6</v>
      </c>
      <c r="T409" s="36" t="str">
        <f>IF(Table1[[#This Row],[RFM Score]]=12,"Best customer",IF(Table1[[#This Row],[RFM Score]]&gt;=8,"Loyal customer",IF(Table1[[#This Row],[RFM Score]]&gt;=6,"At Risk",IF(Table1[[#This Row],[RFM Score]]&gt;=3,"Lost customer", "Others"))))</f>
        <v>At Risk</v>
      </c>
    </row>
    <row r="410" spans="2:20" x14ac:dyDescent="0.25">
      <c r="B410" s="4">
        <v>408</v>
      </c>
      <c r="C410" s="5">
        <v>45031</v>
      </c>
      <c r="D410" s="4" t="s">
        <v>421</v>
      </c>
      <c r="E410" s="4" t="s">
        <v>13</v>
      </c>
      <c r="F410" s="4">
        <v>64</v>
      </c>
      <c r="G410" s="4" t="s">
        <v>11</v>
      </c>
      <c r="H410" s="4">
        <v>1</v>
      </c>
      <c r="I410" s="12">
        <v>500</v>
      </c>
      <c r="J410" s="14">
        <v>500</v>
      </c>
      <c r="K410" s="35">
        <f t="shared" si="6"/>
        <v>45292</v>
      </c>
      <c r="L410" s="37">
        <f>Table1[[#This Row],[Latest Date]]-Table1[[#This Row],[Date]]</f>
        <v>261</v>
      </c>
      <c r="M410" s="37">
        <f>COUNT(Table1[[#This Row],[Date]])</f>
        <v>1</v>
      </c>
      <c r="N410" s="37">
        <f>SUM(Table1[[#This Row],[Total Amount]])</f>
        <v>500</v>
      </c>
      <c r="O410" s="37">
        <f>IF(Table1[[#This Row],[Recency]]&lt;=_xlfn.QUARTILE.INC(L:L,1),4, IF(Table1[[#This Row],[Recency]]&lt;=_xlfn.QUARTILE.INC(L:L,2), 3, IF(Table1[[#This Row],[Recency]]&lt;=_xlfn.QUARTILE.INC(L:L,3), 2, 1)))</f>
        <v>2</v>
      </c>
      <c r="P410" s="37">
        <f>IF(Table1[[#This Row],[Frequency]]&lt;=_xlfn.QUARTILE.INC(M:M,1), 1, IF(Table1[[#This Row],[Frequency]]&lt;=_xlfn.QUARTILE.INC(M:M,2), 2, IF(Table1[[#This Row],[Frequency]]&lt;=_xlfn.QUARTILE.INC(M:M,3), 3, 4)))</f>
        <v>1</v>
      </c>
      <c r="Q410" s="37">
        <f>IF(Table1[[#This Row],[Monetary]]&lt;=_xlfn.QUARTILE.INC(N:N,1),1,IF(Table1[[#This Row],[Monetary]]&lt;=_xlfn.QUARTILE.INC(N:N,2),2,IF(Table1[[#This Row],[Monetary]]&lt;=_xlfn.QUARTILE.INC(N:N,3),3,4)))</f>
        <v>3</v>
      </c>
      <c r="R410" s="42" t="str">
        <f>Table1[[#This Row],[R Score]]&amp;Table1[[#This Row],[F Score]]&amp;Table1[[#This Row],[M Score]]</f>
        <v>213</v>
      </c>
      <c r="S410" s="37">
        <f>Table1[[#This Row],[R Score]]+Table1[[#This Row],[F Score]]+Table1[[#This Row],[M Score]]</f>
        <v>6</v>
      </c>
      <c r="T410" s="37" t="str">
        <f>IF(Table1[[#This Row],[RFM Score]]=12,"Best customer",IF(Table1[[#This Row],[RFM Score]]&gt;=8,"Loyal customer",IF(Table1[[#This Row],[RFM Score]]&gt;=6,"At Risk",IF(Table1[[#This Row],[RFM Score]]&gt;=3,"Lost customer", "Others"))))</f>
        <v>At Risk</v>
      </c>
    </row>
    <row r="411" spans="2:20" x14ac:dyDescent="0.25">
      <c r="B411" s="1">
        <v>409</v>
      </c>
      <c r="C411" s="2">
        <v>45278</v>
      </c>
      <c r="D411" s="1" t="s">
        <v>422</v>
      </c>
      <c r="E411" s="1" t="s">
        <v>13</v>
      </c>
      <c r="F411" s="1">
        <v>21</v>
      </c>
      <c r="G411" s="1" t="s">
        <v>16</v>
      </c>
      <c r="H411" s="1">
        <v>3</v>
      </c>
      <c r="I411" s="11">
        <v>300</v>
      </c>
      <c r="J411" s="13">
        <v>900</v>
      </c>
      <c r="K411" s="34">
        <f t="shared" si="6"/>
        <v>45292</v>
      </c>
      <c r="L411" s="36">
        <f>Table1[[#This Row],[Latest Date]]-Table1[[#This Row],[Date]]</f>
        <v>14</v>
      </c>
      <c r="M411" s="36">
        <f>COUNT(Table1[[#This Row],[Date]])</f>
        <v>1</v>
      </c>
      <c r="N411" s="36">
        <f>SUM(Table1[[#This Row],[Total Amount]])</f>
        <v>900</v>
      </c>
      <c r="O411" s="36">
        <f>IF(Table1[[#This Row],[Recency]]&lt;=_xlfn.QUARTILE.INC(L:L,1),4, IF(Table1[[#This Row],[Recency]]&lt;=_xlfn.QUARTILE.INC(L:L,2), 3, IF(Table1[[#This Row],[Recency]]&lt;=_xlfn.QUARTILE.INC(L:L,3), 2, 1)))</f>
        <v>4</v>
      </c>
      <c r="P411" s="36">
        <f>IF(Table1[[#This Row],[Frequency]]&lt;=_xlfn.QUARTILE.INC(M:M,1), 1, IF(Table1[[#This Row],[Frequency]]&lt;=_xlfn.QUARTILE.INC(M:M,2), 2, IF(Table1[[#This Row],[Frequency]]&lt;=_xlfn.QUARTILE.INC(M:M,3), 3, 4)))</f>
        <v>1</v>
      </c>
      <c r="Q411" s="36">
        <f>IF(Table1[[#This Row],[Monetary]]&lt;=_xlfn.QUARTILE.INC(N:N,1),1,IF(Table1[[#This Row],[Monetary]]&lt;=_xlfn.QUARTILE.INC(N:N,2),2,IF(Table1[[#This Row],[Monetary]]&lt;=_xlfn.QUARTILE.INC(N:N,3),3,4)))</f>
        <v>3</v>
      </c>
      <c r="R411" s="41" t="str">
        <f>Table1[[#This Row],[R Score]]&amp;Table1[[#This Row],[F Score]]&amp;Table1[[#This Row],[M Score]]</f>
        <v>413</v>
      </c>
      <c r="S411" s="36">
        <f>Table1[[#This Row],[R Score]]+Table1[[#This Row],[F Score]]+Table1[[#This Row],[M Score]]</f>
        <v>8</v>
      </c>
      <c r="T411" s="36" t="str">
        <f>IF(Table1[[#This Row],[RFM Score]]=12,"Best customer",IF(Table1[[#This Row],[RFM Score]]&gt;=8,"Loyal customer",IF(Table1[[#This Row],[RFM Score]]&gt;=6,"At Risk",IF(Table1[[#This Row],[RFM Score]]&gt;=3,"Lost customer", "Others"))))</f>
        <v>Loyal customer</v>
      </c>
    </row>
    <row r="412" spans="2:20" x14ac:dyDescent="0.25">
      <c r="B412" s="4">
        <v>410</v>
      </c>
      <c r="C412" s="5">
        <v>45251</v>
      </c>
      <c r="D412" s="4" t="s">
        <v>423</v>
      </c>
      <c r="E412" s="4" t="s">
        <v>13</v>
      </c>
      <c r="F412" s="4">
        <v>29</v>
      </c>
      <c r="G412" s="4" t="s">
        <v>14</v>
      </c>
      <c r="H412" s="4">
        <v>2</v>
      </c>
      <c r="I412" s="12">
        <v>50</v>
      </c>
      <c r="J412" s="14">
        <v>100</v>
      </c>
      <c r="K412" s="35">
        <f t="shared" si="6"/>
        <v>45292</v>
      </c>
      <c r="L412" s="37">
        <f>Table1[[#This Row],[Latest Date]]-Table1[[#This Row],[Date]]</f>
        <v>41</v>
      </c>
      <c r="M412" s="37">
        <f>COUNT(Table1[[#This Row],[Date]])</f>
        <v>1</v>
      </c>
      <c r="N412" s="37">
        <f>SUM(Table1[[#This Row],[Total Amount]])</f>
        <v>100</v>
      </c>
      <c r="O412" s="37">
        <f>IF(Table1[[#This Row],[Recency]]&lt;=_xlfn.QUARTILE.INC(L:L,1),4, IF(Table1[[#This Row],[Recency]]&lt;=_xlfn.QUARTILE.INC(L:L,2), 3, IF(Table1[[#This Row],[Recency]]&lt;=_xlfn.QUARTILE.INC(L:L,3), 2, 1)))</f>
        <v>4</v>
      </c>
      <c r="P412" s="37">
        <f>IF(Table1[[#This Row],[Frequency]]&lt;=_xlfn.QUARTILE.INC(M:M,1), 1, IF(Table1[[#This Row],[Frequency]]&lt;=_xlfn.QUARTILE.INC(M:M,2), 2, IF(Table1[[#This Row],[Frequency]]&lt;=_xlfn.QUARTILE.INC(M:M,3), 3, 4)))</f>
        <v>1</v>
      </c>
      <c r="Q412" s="37">
        <f>IF(Table1[[#This Row],[Monetary]]&lt;=_xlfn.QUARTILE.INC(N:N,1),1,IF(Table1[[#This Row],[Monetary]]&lt;=_xlfn.QUARTILE.INC(N:N,2),2,IF(Table1[[#This Row],[Monetary]]&lt;=_xlfn.QUARTILE.INC(N:N,3),3,4)))</f>
        <v>2</v>
      </c>
      <c r="R412" s="42" t="str">
        <f>Table1[[#This Row],[R Score]]&amp;Table1[[#This Row],[F Score]]&amp;Table1[[#This Row],[M Score]]</f>
        <v>412</v>
      </c>
      <c r="S412" s="37">
        <f>Table1[[#This Row],[R Score]]+Table1[[#This Row],[F Score]]+Table1[[#This Row],[M Score]]</f>
        <v>7</v>
      </c>
      <c r="T412" s="37" t="str">
        <f>IF(Table1[[#This Row],[RFM Score]]=12,"Best customer",IF(Table1[[#This Row],[RFM Score]]&gt;=8,"Loyal customer",IF(Table1[[#This Row],[RFM Score]]&gt;=6,"At Risk",IF(Table1[[#This Row],[RFM Score]]&gt;=3,"Lost customer", "Others"))))</f>
        <v>At Risk</v>
      </c>
    </row>
    <row r="413" spans="2:20" x14ac:dyDescent="0.25">
      <c r="B413" s="1">
        <v>411</v>
      </c>
      <c r="C413" s="2">
        <v>45062</v>
      </c>
      <c r="D413" s="1" t="s">
        <v>424</v>
      </c>
      <c r="E413" s="1" t="s">
        <v>10</v>
      </c>
      <c r="F413" s="1">
        <v>62</v>
      </c>
      <c r="G413" s="1" t="s">
        <v>16</v>
      </c>
      <c r="H413" s="1">
        <v>4</v>
      </c>
      <c r="I413" s="11">
        <v>50</v>
      </c>
      <c r="J413" s="13">
        <v>200</v>
      </c>
      <c r="K413" s="34">
        <f t="shared" si="6"/>
        <v>45292</v>
      </c>
      <c r="L413" s="36">
        <f>Table1[[#This Row],[Latest Date]]-Table1[[#This Row],[Date]]</f>
        <v>230</v>
      </c>
      <c r="M413" s="36">
        <f>COUNT(Table1[[#This Row],[Date]])</f>
        <v>1</v>
      </c>
      <c r="N413" s="36">
        <f>SUM(Table1[[#This Row],[Total Amount]])</f>
        <v>200</v>
      </c>
      <c r="O413" s="36">
        <f>IF(Table1[[#This Row],[Recency]]&lt;=_xlfn.QUARTILE.INC(L:L,1),4, IF(Table1[[#This Row],[Recency]]&lt;=_xlfn.QUARTILE.INC(L:L,2), 3, IF(Table1[[#This Row],[Recency]]&lt;=_xlfn.QUARTILE.INC(L:L,3), 2, 1)))</f>
        <v>2</v>
      </c>
      <c r="P413" s="36">
        <f>IF(Table1[[#This Row],[Frequency]]&lt;=_xlfn.QUARTILE.INC(M:M,1), 1, IF(Table1[[#This Row],[Frequency]]&lt;=_xlfn.QUARTILE.INC(M:M,2), 2, IF(Table1[[#This Row],[Frequency]]&lt;=_xlfn.QUARTILE.INC(M:M,3), 3, 4)))</f>
        <v>1</v>
      </c>
      <c r="Q413" s="36">
        <f>IF(Table1[[#This Row],[Monetary]]&lt;=_xlfn.QUARTILE.INC(N:N,1),1,IF(Table1[[#This Row],[Monetary]]&lt;=_xlfn.QUARTILE.INC(N:N,2),2,IF(Table1[[#This Row],[Monetary]]&lt;=_xlfn.QUARTILE.INC(N:N,3),3,4)))</f>
        <v>3</v>
      </c>
      <c r="R413" s="41" t="str">
        <f>Table1[[#This Row],[R Score]]&amp;Table1[[#This Row],[F Score]]&amp;Table1[[#This Row],[M Score]]</f>
        <v>213</v>
      </c>
      <c r="S413" s="36">
        <f>Table1[[#This Row],[R Score]]+Table1[[#This Row],[F Score]]+Table1[[#This Row],[M Score]]</f>
        <v>6</v>
      </c>
      <c r="T413" s="36" t="str">
        <f>IF(Table1[[#This Row],[RFM Score]]=12,"Best customer",IF(Table1[[#This Row],[RFM Score]]&gt;=8,"Loyal customer",IF(Table1[[#This Row],[RFM Score]]&gt;=6,"At Risk",IF(Table1[[#This Row],[RFM Score]]&gt;=3,"Lost customer", "Others"))))</f>
        <v>At Risk</v>
      </c>
    </row>
    <row r="414" spans="2:20" x14ac:dyDescent="0.25">
      <c r="B414" s="4">
        <v>412</v>
      </c>
      <c r="C414" s="5">
        <v>45185</v>
      </c>
      <c r="D414" s="4" t="s">
        <v>425</v>
      </c>
      <c r="E414" s="4" t="s">
        <v>13</v>
      </c>
      <c r="F414" s="4">
        <v>19</v>
      </c>
      <c r="G414" s="4" t="s">
        <v>16</v>
      </c>
      <c r="H414" s="4">
        <v>4</v>
      </c>
      <c r="I414" s="12">
        <v>500</v>
      </c>
      <c r="J414" s="14">
        <v>2000</v>
      </c>
      <c r="K414" s="35">
        <f t="shared" si="6"/>
        <v>45292</v>
      </c>
      <c r="L414" s="37">
        <f>Table1[[#This Row],[Latest Date]]-Table1[[#This Row],[Date]]</f>
        <v>107</v>
      </c>
      <c r="M414" s="37">
        <f>COUNT(Table1[[#This Row],[Date]])</f>
        <v>1</v>
      </c>
      <c r="N414" s="37">
        <f>SUM(Table1[[#This Row],[Total Amount]])</f>
        <v>2000</v>
      </c>
      <c r="O414" s="37">
        <f>IF(Table1[[#This Row],[Recency]]&lt;=_xlfn.QUARTILE.INC(L:L,1),4, IF(Table1[[#This Row],[Recency]]&lt;=_xlfn.QUARTILE.INC(L:L,2), 3, IF(Table1[[#This Row],[Recency]]&lt;=_xlfn.QUARTILE.INC(L:L,3), 2, 1)))</f>
        <v>3</v>
      </c>
      <c r="P414" s="37">
        <f>IF(Table1[[#This Row],[Frequency]]&lt;=_xlfn.QUARTILE.INC(M:M,1), 1, IF(Table1[[#This Row],[Frequency]]&lt;=_xlfn.QUARTILE.INC(M:M,2), 2, IF(Table1[[#This Row],[Frequency]]&lt;=_xlfn.QUARTILE.INC(M:M,3), 3, 4)))</f>
        <v>1</v>
      </c>
      <c r="Q414" s="37">
        <f>IF(Table1[[#This Row],[Monetary]]&lt;=_xlfn.QUARTILE.INC(N:N,1),1,IF(Table1[[#This Row],[Monetary]]&lt;=_xlfn.QUARTILE.INC(N:N,2),2,IF(Table1[[#This Row],[Monetary]]&lt;=_xlfn.QUARTILE.INC(N:N,3),3,4)))</f>
        <v>4</v>
      </c>
      <c r="R414" s="42" t="str">
        <f>Table1[[#This Row],[R Score]]&amp;Table1[[#This Row],[F Score]]&amp;Table1[[#This Row],[M Score]]</f>
        <v>314</v>
      </c>
      <c r="S414" s="37">
        <f>Table1[[#This Row],[R Score]]+Table1[[#This Row],[F Score]]+Table1[[#This Row],[M Score]]</f>
        <v>8</v>
      </c>
      <c r="T414" s="37" t="str">
        <f>IF(Table1[[#This Row],[RFM Score]]=12,"Best customer",IF(Table1[[#This Row],[RFM Score]]&gt;=8,"Loyal customer",IF(Table1[[#This Row],[RFM Score]]&gt;=6,"At Risk",IF(Table1[[#This Row],[RFM Score]]&gt;=3,"Lost customer", "Others"))))</f>
        <v>Loyal customer</v>
      </c>
    </row>
    <row r="415" spans="2:20" x14ac:dyDescent="0.25">
      <c r="B415" s="1">
        <v>413</v>
      </c>
      <c r="C415" s="2">
        <v>45177</v>
      </c>
      <c r="D415" s="1" t="s">
        <v>426</v>
      </c>
      <c r="E415" s="1" t="s">
        <v>13</v>
      </c>
      <c r="F415" s="1">
        <v>44</v>
      </c>
      <c r="G415" s="1" t="s">
        <v>11</v>
      </c>
      <c r="H415" s="1">
        <v>3</v>
      </c>
      <c r="I415" s="11">
        <v>25</v>
      </c>
      <c r="J415" s="13">
        <v>75</v>
      </c>
      <c r="K415" s="34">
        <f t="shared" si="6"/>
        <v>45292</v>
      </c>
      <c r="L415" s="36">
        <f>Table1[[#This Row],[Latest Date]]-Table1[[#This Row],[Date]]</f>
        <v>115</v>
      </c>
      <c r="M415" s="36">
        <f>COUNT(Table1[[#This Row],[Date]])</f>
        <v>1</v>
      </c>
      <c r="N415" s="36">
        <f>SUM(Table1[[#This Row],[Total Amount]])</f>
        <v>75</v>
      </c>
      <c r="O415" s="36">
        <f>IF(Table1[[#This Row],[Recency]]&lt;=_xlfn.QUARTILE.INC(L:L,1),4, IF(Table1[[#This Row],[Recency]]&lt;=_xlfn.QUARTILE.INC(L:L,2), 3, IF(Table1[[#This Row],[Recency]]&lt;=_xlfn.QUARTILE.INC(L:L,3), 2, 1)))</f>
        <v>3</v>
      </c>
      <c r="P415" s="36">
        <f>IF(Table1[[#This Row],[Frequency]]&lt;=_xlfn.QUARTILE.INC(M:M,1), 1, IF(Table1[[#This Row],[Frequency]]&lt;=_xlfn.QUARTILE.INC(M:M,2), 2, IF(Table1[[#This Row],[Frequency]]&lt;=_xlfn.QUARTILE.INC(M:M,3), 3, 4)))</f>
        <v>1</v>
      </c>
      <c r="Q415" s="36">
        <f>IF(Table1[[#This Row],[Monetary]]&lt;=_xlfn.QUARTILE.INC(N:N,1),1,IF(Table1[[#This Row],[Monetary]]&lt;=_xlfn.QUARTILE.INC(N:N,2),2,IF(Table1[[#This Row],[Monetary]]&lt;=_xlfn.QUARTILE.INC(N:N,3),3,4)))</f>
        <v>2</v>
      </c>
      <c r="R415" s="41" t="str">
        <f>Table1[[#This Row],[R Score]]&amp;Table1[[#This Row],[F Score]]&amp;Table1[[#This Row],[M Score]]</f>
        <v>312</v>
      </c>
      <c r="S415" s="36">
        <f>Table1[[#This Row],[R Score]]+Table1[[#This Row],[F Score]]+Table1[[#This Row],[M Score]]</f>
        <v>6</v>
      </c>
      <c r="T415" s="36" t="str">
        <f>IF(Table1[[#This Row],[RFM Score]]=12,"Best customer",IF(Table1[[#This Row],[RFM Score]]&gt;=8,"Loyal customer",IF(Table1[[#This Row],[RFM Score]]&gt;=6,"At Risk",IF(Table1[[#This Row],[RFM Score]]&gt;=3,"Lost customer", "Others"))))</f>
        <v>At Risk</v>
      </c>
    </row>
    <row r="416" spans="2:20" x14ac:dyDescent="0.25">
      <c r="B416" s="4">
        <v>414</v>
      </c>
      <c r="C416" s="5">
        <v>45055</v>
      </c>
      <c r="D416" s="4" t="s">
        <v>427</v>
      </c>
      <c r="E416" s="4" t="s">
        <v>10</v>
      </c>
      <c r="F416" s="4">
        <v>48</v>
      </c>
      <c r="G416" s="4" t="s">
        <v>11</v>
      </c>
      <c r="H416" s="4">
        <v>4</v>
      </c>
      <c r="I416" s="12">
        <v>25</v>
      </c>
      <c r="J416" s="14">
        <v>100</v>
      </c>
      <c r="K416" s="35">
        <f t="shared" si="6"/>
        <v>45292</v>
      </c>
      <c r="L416" s="37">
        <f>Table1[[#This Row],[Latest Date]]-Table1[[#This Row],[Date]]</f>
        <v>237</v>
      </c>
      <c r="M416" s="37">
        <f>COUNT(Table1[[#This Row],[Date]])</f>
        <v>1</v>
      </c>
      <c r="N416" s="37">
        <f>SUM(Table1[[#This Row],[Total Amount]])</f>
        <v>100</v>
      </c>
      <c r="O416" s="37">
        <f>IF(Table1[[#This Row],[Recency]]&lt;=_xlfn.QUARTILE.INC(L:L,1),4, IF(Table1[[#This Row],[Recency]]&lt;=_xlfn.QUARTILE.INC(L:L,2), 3, IF(Table1[[#This Row],[Recency]]&lt;=_xlfn.QUARTILE.INC(L:L,3), 2, 1)))</f>
        <v>2</v>
      </c>
      <c r="P416" s="37">
        <f>IF(Table1[[#This Row],[Frequency]]&lt;=_xlfn.QUARTILE.INC(M:M,1), 1, IF(Table1[[#This Row],[Frequency]]&lt;=_xlfn.QUARTILE.INC(M:M,2), 2, IF(Table1[[#This Row],[Frequency]]&lt;=_xlfn.QUARTILE.INC(M:M,3), 3, 4)))</f>
        <v>1</v>
      </c>
      <c r="Q416" s="37">
        <f>IF(Table1[[#This Row],[Monetary]]&lt;=_xlfn.QUARTILE.INC(N:N,1),1,IF(Table1[[#This Row],[Monetary]]&lt;=_xlfn.QUARTILE.INC(N:N,2),2,IF(Table1[[#This Row],[Monetary]]&lt;=_xlfn.QUARTILE.INC(N:N,3),3,4)))</f>
        <v>2</v>
      </c>
      <c r="R416" s="42" t="str">
        <f>Table1[[#This Row],[R Score]]&amp;Table1[[#This Row],[F Score]]&amp;Table1[[#This Row],[M Score]]</f>
        <v>212</v>
      </c>
      <c r="S416" s="37">
        <f>Table1[[#This Row],[R Score]]+Table1[[#This Row],[F Score]]+Table1[[#This Row],[M Score]]</f>
        <v>5</v>
      </c>
      <c r="T416" s="37" t="str">
        <f>IF(Table1[[#This Row],[RFM Score]]=12,"Best customer",IF(Table1[[#This Row],[RFM Score]]&gt;=8,"Loyal customer",IF(Table1[[#This Row],[RFM Score]]&gt;=6,"At Risk",IF(Table1[[#This Row],[RFM Score]]&gt;=3,"Lost customer", "Others"))))</f>
        <v>Lost customer</v>
      </c>
    </row>
    <row r="417" spans="2:20" x14ac:dyDescent="0.25">
      <c r="B417" s="1">
        <v>415</v>
      </c>
      <c r="C417" s="2">
        <v>44953</v>
      </c>
      <c r="D417" s="1" t="s">
        <v>428</v>
      </c>
      <c r="E417" s="1" t="s">
        <v>10</v>
      </c>
      <c r="F417" s="1">
        <v>53</v>
      </c>
      <c r="G417" s="1" t="s">
        <v>14</v>
      </c>
      <c r="H417" s="1">
        <v>2</v>
      </c>
      <c r="I417" s="11">
        <v>30</v>
      </c>
      <c r="J417" s="13">
        <v>60</v>
      </c>
      <c r="K417" s="34">
        <f t="shared" si="6"/>
        <v>45292</v>
      </c>
      <c r="L417" s="36">
        <f>Table1[[#This Row],[Latest Date]]-Table1[[#This Row],[Date]]</f>
        <v>339</v>
      </c>
      <c r="M417" s="36">
        <f>COUNT(Table1[[#This Row],[Date]])</f>
        <v>1</v>
      </c>
      <c r="N417" s="36">
        <f>SUM(Table1[[#This Row],[Total Amount]])</f>
        <v>60</v>
      </c>
      <c r="O417" s="36">
        <f>IF(Table1[[#This Row],[Recency]]&lt;=_xlfn.QUARTILE.INC(L:L,1),4, IF(Table1[[#This Row],[Recency]]&lt;=_xlfn.QUARTILE.INC(L:L,2), 3, IF(Table1[[#This Row],[Recency]]&lt;=_xlfn.QUARTILE.INC(L:L,3), 2, 1)))</f>
        <v>1</v>
      </c>
      <c r="P417" s="36">
        <f>IF(Table1[[#This Row],[Frequency]]&lt;=_xlfn.QUARTILE.INC(M:M,1), 1, IF(Table1[[#This Row],[Frequency]]&lt;=_xlfn.QUARTILE.INC(M:M,2), 2, IF(Table1[[#This Row],[Frequency]]&lt;=_xlfn.QUARTILE.INC(M:M,3), 3, 4)))</f>
        <v>1</v>
      </c>
      <c r="Q417" s="36">
        <f>IF(Table1[[#This Row],[Monetary]]&lt;=_xlfn.QUARTILE.INC(N:N,1),1,IF(Table1[[#This Row],[Monetary]]&lt;=_xlfn.QUARTILE.INC(N:N,2),2,IF(Table1[[#This Row],[Monetary]]&lt;=_xlfn.QUARTILE.INC(N:N,3),3,4)))</f>
        <v>1</v>
      </c>
      <c r="R417" s="41" t="str">
        <f>Table1[[#This Row],[R Score]]&amp;Table1[[#This Row],[F Score]]&amp;Table1[[#This Row],[M Score]]</f>
        <v>111</v>
      </c>
      <c r="S417" s="36">
        <f>Table1[[#This Row],[R Score]]+Table1[[#This Row],[F Score]]+Table1[[#This Row],[M Score]]</f>
        <v>3</v>
      </c>
      <c r="T417" s="36" t="str">
        <f>IF(Table1[[#This Row],[RFM Score]]=12,"Best customer",IF(Table1[[#This Row],[RFM Score]]&gt;=8,"Loyal customer",IF(Table1[[#This Row],[RFM Score]]&gt;=6,"At Risk",IF(Table1[[#This Row],[RFM Score]]&gt;=3,"Lost customer", "Others"))))</f>
        <v>Lost customer</v>
      </c>
    </row>
    <row r="418" spans="2:20" x14ac:dyDescent="0.25">
      <c r="B418" s="4">
        <v>416</v>
      </c>
      <c r="C418" s="5">
        <v>44974</v>
      </c>
      <c r="D418" s="4" t="s">
        <v>429</v>
      </c>
      <c r="E418" s="4" t="s">
        <v>10</v>
      </c>
      <c r="F418" s="4">
        <v>53</v>
      </c>
      <c r="G418" s="4" t="s">
        <v>16</v>
      </c>
      <c r="H418" s="4">
        <v>4</v>
      </c>
      <c r="I418" s="12">
        <v>500</v>
      </c>
      <c r="J418" s="14">
        <v>2000</v>
      </c>
      <c r="K418" s="35">
        <f t="shared" si="6"/>
        <v>45292</v>
      </c>
      <c r="L418" s="37">
        <f>Table1[[#This Row],[Latest Date]]-Table1[[#This Row],[Date]]</f>
        <v>318</v>
      </c>
      <c r="M418" s="37">
        <f>COUNT(Table1[[#This Row],[Date]])</f>
        <v>1</v>
      </c>
      <c r="N418" s="37">
        <f>SUM(Table1[[#This Row],[Total Amount]])</f>
        <v>2000</v>
      </c>
      <c r="O418" s="37">
        <f>IF(Table1[[#This Row],[Recency]]&lt;=_xlfn.QUARTILE.INC(L:L,1),4, IF(Table1[[#This Row],[Recency]]&lt;=_xlfn.QUARTILE.INC(L:L,2), 3, IF(Table1[[#This Row],[Recency]]&lt;=_xlfn.QUARTILE.INC(L:L,3), 2, 1)))</f>
        <v>1</v>
      </c>
      <c r="P418" s="37">
        <f>IF(Table1[[#This Row],[Frequency]]&lt;=_xlfn.QUARTILE.INC(M:M,1), 1, IF(Table1[[#This Row],[Frequency]]&lt;=_xlfn.QUARTILE.INC(M:M,2), 2, IF(Table1[[#This Row],[Frequency]]&lt;=_xlfn.QUARTILE.INC(M:M,3), 3, 4)))</f>
        <v>1</v>
      </c>
      <c r="Q418" s="37">
        <f>IF(Table1[[#This Row],[Monetary]]&lt;=_xlfn.QUARTILE.INC(N:N,1),1,IF(Table1[[#This Row],[Monetary]]&lt;=_xlfn.QUARTILE.INC(N:N,2),2,IF(Table1[[#This Row],[Monetary]]&lt;=_xlfn.QUARTILE.INC(N:N,3),3,4)))</f>
        <v>4</v>
      </c>
      <c r="R418" s="42" t="str">
        <f>Table1[[#This Row],[R Score]]&amp;Table1[[#This Row],[F Score]]&amp;Table1[[#This Row],[M Score]]</f>
        <v>114</v>
      </c>
      <c r="S418" s="37">
        <f>Table1[[#This Row],[R Score]]+Table1[[#This Row],[F Score]]+Table1[[#This Row],[M Score]]</f>
        <v>6</v>
      </c>
      <c r="T418" s="37" t="str">
        <f>IF(Table1[[#This Row],[RFM Score]]=12,"Best customer",IF(Table1[[#This Row],[RFM Score]]&gt;=8,"Loyal customer",IF(Table1[[#This Row],[RFM Score]]&gt;=6,"At Risk",IF(Table1[[#This Row],[RFM Score]]&gt;=3,"Lost customer", "Others"))))</f>
        <v>At Risk</v>
      </c>
    </row>
    <row r="419" spans="2:20" x14ac:dyDescent="0.25">
      <c r="B419" s="1">
        <v>417</v>
      </c>
      <c r="C419" s="2">
        <v>45251</v>
      </c>
      <c r="D419" s="1" t="s">
        <v>430</v>
      </c>
      <c r="E419" s="1" t="s">
        <v>10</v>
      </c>
      <c r="F419" s="1">
        <v>43</v>
      </c>
      <c r="G419" s="1" t="s">
        <v>16</v>
      </c>
      <c r="H419" s="1">
        <v>3</v>
      </c>
      <c r="I419" s="11">
        <v>300</v>
      </c>
      <c r="J419" s="13">
        <v>900</v>
      </c>
      <c r="K419" s="34">
        <f t="shared" si="6"/>
        <v>45292</v>
      </c>
      <c r="L419" s="36">
        <f>Table1[[#This Row],[Latest Date]]-Table1[[#This Row],[Date]]</f>
        <v>41</v>
      </c>
      <c r="M419" s="36">
        <f>COUNT(Table1[[#This Row],[Date]])</f>
        <v>1</v>
      </c>
      <c r="N419" s="36">
        <f>SUM(Table1[[#This Row],[Total Amount]])</f>
        <v>900</v>
      </c>
      <c r="O419" s="36">
        <f>IF(Table1[[#This Row],[Recency]]&lt;=_xlfn.QUARTILE.INC(L:L,1),4, IF(Table1[[#This Row],[Recency]]&lt;=_xlfn.QUARTILE.INC(L:L,2), 3, IF(Table1[[#This Row],[Recency]]&lt;=_xlfn.QUARTILE.INC(L:L,3), 2, 1)))</f>
        <v>4</v>
      </c>
      <c r="P419" s="36">
        <f>IF(Table1[[#This Row],[Frequency]]&lt;=_xlfn.QUARTILE.INC(M:M,1), 1, IF(Table1[[#This Row],[Frequency]]&lt;=_xlfn.QUARTILE.INC(M:M,2), 2, IF(Table1[[#This Row],[Frequency]]&lt;=_xlfn.QUARTILE.INC(M:M,3), 3, 4)))</f>
        <v>1</v>
      </c>
      <c r="Q419" s="36">
        <f>IF(Table1[[#This Row],[Monetary]]&lt;=_xlfn.QUARTILE.INC(N:N,1),1,IF(Table1[[#This Row],[Monetary]]&lt;=_xlfn.QUARTILE.INC(N:N,2),2,IF(Table1[[#This Row],[Monetary]]&lt;=_xlfn.QUARTILE.INC(N:N,3),3,4)))</f>
        <v>3</v>
      </c>
      <c r="R419" s="41" t="str">
        <f>Table1[[#This Row],[R Score]]&amp;Table1[[#This Row],[F Score]]&amp;Table1[[#This Row],[M Score]]</f>
        <v>413</v>
      </c>
      <c r="S419" s="36">
        <f>Table1[[#This Row],[R Score]]+Table1[[#This Row],[F Score]]+Table1[[#This Row],[M Score]]</f>
        <v>8</v>
      </c>
      <c r="T419" s="36" t="str">
        <f>IF(Table1[[#This Row],[RFM Score]]=12,"Best customer",IF(Table1[[#This Row],[RFM Score]]&gt;=8,"Loyal customer",IF(Table1[[#This Row],[RFM Score]]&gt;=6,"At Risk",IF(Table1[[#This Row],[RFM Score]]&gt;=3,"Lost customer", "Others"))))</f>
        <v>Loyal customer</v>
      </c>
    </row>
    <row r="420" spans="2:20" x14ac:dyDescent="0.25">
      <c r="B420" s="4">
        <v>418</v>
      </c>
      <c r="C420" s="5">
        <v>45143</v>
      </c>
      <c r="D420" s="4" t="s">
        <v>431</v>
      </c>
      <c r="E420" s="4" t="s">
        <v>13</v>
      </c>
      <c r="F420" s="4">
        <v>60</v>
      </c>
      <c r="G420" s="4" t="s">
        <v>16</v>
      </c>
      <c r="H420" s="4">
        <v>2</v>
      </c>
      <c r="I420" s="12">
        <v>500</v>
      </c>
      <c r="J420" s="14">
        <v>1000</v>
      </c>
      <c r="K420" s="35">
        <f t="shared" si="6"/>
        <v>45292</v>
      </c>
      <c r="L420" s="37">
        <f>Table1[[#This Row],[Latest Date]]-Table1[[#This Row],[Date]]</f>
        <v>149</v>
      </c>
      <c r="M420" s="37">
        <f>COUNT(Table1[[#This Row],[Date]])</f>
        <v>1</v>
      </c>
      <c r="N420" s="37">
        <f>SUM(Table1[[#This Row],[Total Amount]])</f>
        <v>1000</v>
      </c>
      <c r="O420" s="37">
        <f>IF(Table1[[#This Row],[Recency]]&lt;=_xlfn.QUARTILE.INC(L:L,1),4, IF(Table1[[#This Row],[Recency]]&lt;=_xlfn.QUARTILE.INC(L:L,2), 3, IF(Table1[[#This Row],[Recency]]&lt;=_xlfn.QUARTILE.INC(L:L,3), 2, 1)))</f>
        <v>3</v>
      </c>
      <c r="P420" s="37">
        <f>IF(Table1[[#This Row],[Frequency]]&lt;=_xlfn.QUARTILE.INC(M:M,1), 1, IF(Table1[[#This Row],[Frequency]]&lt;=_xlfn.QUARTILE.INC(M:M,2), 2, IF(Table1[[#This Row],[Frequency]]&lt;=_xlfn.QUARTILE.INC(M:M,3), 3, 4)))</f>
        <v>1</v>
      </c>
      <c r="Q420" s="37">
        <f>IF(Table1[[#This Row],[Monetary]]&lt;=_xlfn.QUARTILE.INC(N:N,1),1,IF(Table1[[#This Row],[Monetary]]&lt;=_xlfn.QUARTILE.INC(N:N,2),2,IF(Table1[[#This Row],[Monetary]]&lt;=_xlfn.QUARTILE.INC(N:N,3),3,4)))</f>
        <v>4</v>
      </c>
      <c r="R420" s="42" t="str">
        <f>Table1[[#This Row],[R Score]]&amp;Table1[[#This Row],[F Score]]&amp;Table1[[#This Row],[M Score]]</f>
        <v>314</v>
      </c>
      <c r="S420" s="37">
        <f>Table1[[#This Row],[R Score]]+Table1[[#This Row],[F Score]]+Table1[[#This Row],[M Score]]</f>
        <v>8</v>
      </c>
      <c r="T420" s="37" t="str">
        <f>IF(Table1[[#This Row],[RFM Score]]=12,"Best customer",IF(Table1[[#This Row],[RFM Score]]&gt;=8,"Loyal customer",IF(Table1[[#This Row],[RFM Score]]&gt;=6,"At Risk",IF(Table1[[#This Row],[RFM Score]]&gt;=3,"Lost customer", "Others"))))</f>
        <v>Loyal customer</v>
      </c>
    </row>
    <row r="421" spans="2:20" x14ac:dyDescent="0.25">
      <c r="B421" s="1">
        <v>419</v>
      </c>
      <c r="C421" s="2">
        <v>45068</v>
      </c>
      <c r="D421" s="1" t="s">
        <v>432</v>
      </c>
      <c r="E421" s="1" t="s">
        <v>13</v>
      </c>
      <c r="F421" s="1">
        <v>44</v>
      </c>
      <c r="G421" s="1" t="s">
        <v>14</v>
      </c>
      <c r="H421" s="1">
        <v>3</v>
      </c>
      <c r="I421" s="11">
        <v>30</v>
      </c>
      <c r="J421" s="13">
        <v>90</v>
      </c>
      <c r="K421" s="34">
        <f t="shared" si="6"/>
        <v>45292</v>
      </c>
      <c r="L421" s="36">
        <f>Table1[[#This Row],[Latest Date]]-Table1[[#This Row],[Date]]</f>
        <v>224</v>
      </c>
      <c r="M421" s="36">
        <f>COUNT(Table1[[#This Row],[Date]])</f>
        <v>1</v>
      </c>
      <c r="N421" s="36">
        <f>SUM(Table1[[#This Row],[Total Amount]])</f>
        <v>90</v>
      </c>
      <c r="O421" s="36">
        <f>IF(Table1[[#This Row],[Recency]]&lt;=_xlfn.QUARTILE.INC(L:L,1),4, IF(Table1[[#This Row],[Recency]]&lt;=_xlfn.QUARTILE.INC(L:L,2), 3, IF(Table1[[#This Row],[Recency]]&lt;=_xlfn.QUARTILE.INC(L:L,3), 2, 1)))</f>
        <v>2</v>
      </c>
      <c r="P421" s="36">
        <f>IF(Table1[[#This Row],[Frequency]]&lt;=_xlfn.QUARTILE.INC(M:M,1), 1, IF(Table1[[#This Row],[Frequency]]&lt;=_xlfn.QUARTILE.INC(M:M,2), 2, IF(Table1[[#This Row],[Frequency]]&lt;=_xlfn.QUARTILE.INC(M:M,3), 3, 4)))</f>
        <v>1</v>
      </c>
      <c r="Q421" s="36">
        <f>IF(Table1[[#This Row],[Monetary]]&lt;=_xlfn.QUARTILE.INC(N:N,1),1,IF(Table1[[#This Row],[Monetary]]&lt;=_xlfn.QUARTILE.INC(N:N,2),2,IF(Table1[[#This Row],[Monetary]]&lt;=_xlfn.QUARTILE.INC(N:N,3),3,4)))</f>
        <v>2</v>
      </c>
      <c r="R421" s="41" t="str">
        <f>Table1[[#This Row],[R Score]]&amp;Table1[[#This Row],[F Score]]&amp;Table1[[#This Row],[M Score]]</f>
        <v>212</v>
      </c>
      <c r="S421" s="36">
        <f>Table1[[#This Row],[R Score]]+Table1[[#This Row],[F Score]]+Table1[[#This Row],[M Score]]</f>
        <v>5</v>
      </c>
      <c r="T421" s="36" t="str">
        <f>IF(Table1[[#This Row],[RFM Score]]=12,"Best customer",IF(Table1[[#This Row],[RFM Score]]&gt;=8,"Loyal customer",IF(Table1[[#This Row],[RFM Score]]&gt;=6,"At Risk",IF(Table1[[#This Row],[RFM Score]]&gt;=3,"Lost customer", "Others"))))</f>
        <v>Lost customer</v>
      </c>
    </row>
    <row r="422" spans="2:20" x14ac:dyDescent="0.25">
      <c r="B422" s="4">
        <v>420</v>
      </c>
      <c r="C422" s="5">
        <v>44949</v>
      </c>
      <c r="D422" s="4" t="s">
        <v>433</v>
      </c>
      <c r="E422" s="4" t="s">
        <v>13</v>
      </c>
      <c r="F422" s="4">
        <v>22</v>
      </c>
      <c r="G422" s="4" t="s">
        <v>14</v>
      </c>
      <c r="H422" s="4">
        <v>4</v>
      </c>
      <c r="I422" s="12">
        <v>500</v>
      </c>
      <c r="J422" s="14">
        <v>2000</v>
      </c>
      <c r="K422" s="35">
        <f t="shared" si="6"/>
        <v>45292</v>
      </c>
      <c r="L422" s="37">
        <f>Table1[[#This Row],[Latest Date]]-Table1[[#This Row],[Date]]</f>
        <v>343</v>
      </c>
      <c r="M422" s="37">
        <f>COUNT(Table1[[#This Row],[Date]])</f>
        <v>1</v>
      </c>
      <c r="N422" s="37">
        <f>SUM(Table1[[#This Row],[Total Amount]])</f>
        <v>2000</v>
      </c>
      <c r="O422" s="37">
        <f>IF(Table1[[#This Row],[Recency]]&lt;=_xlfn.QUARTILE.INC(L:L,1),4, IF(Table1[[#This Row],[Recency]]&lt;=_xlfn.QUARTILE.INC(L:L,2), 3, IF(Table1[[#This Row],[Recency]]&lt;=_xlfn.QUARTILE.INC(L:L,3), 2, 1)))</f>
        <v>1</v>
      </c>
      <c r="P422" s="37">
        <f>IF(Table1[[#This Row],[Frequency]]&lt;=_xlfn.QUARTILE.INC(M:M,1), 1, IF(Table1[[#This Row],[Frequency]]&lt;=_xlfn.QUARTILE.INC(M:M,2), 2, IF(Table1[[#This Row],[Frequency]]&lt;=_xlfn.QUARTILE.INC(M:M,3), 3, 4)))</f>
        <v>1</v>
      </c>
      <c r="Q422" s="37">
        <f>IF(Table1[[#This Row],[Monetary]]&lt;=_xlfn.QUARTILE.INC(N:N,1),1,IF(Table1[[#This Row],[Monetary]]&lt;=_xlfn.QUARTILE.INC(N:N,2),2,IF(Table1[[#This Row],[Monetary]]&lt;=_xlfn.QUARTILE.INC(N:N,3),3,4)))</f>
        <v>4</v>
      </c>
      <c r="R422" s="42" t="str">
        <f>Table1[[#This Row],[R Score]]&amp;Table1[[#This Row],[F Score]]&amp;Table1[[#This Row],[M Score]]</f>
        <v>114</v>
      </c>
      <c r="S422" s="37">
        <f>Table1[[#This Row],[R Score]]+Table1[[#This Row],[F Score]]+Table1[[#This Row],[M Score]]</f>
        <v>6</v>
      </c>
      <c r="T422" s="37" t="str">
        <f>IF(Table1[[#This Row],[RFM Score]]=12,"Best customer",IF(Table1[[#This Row],[RFM Score]]&gt;=8,"Loyal customer",IF(Table1[[#This Row],[RFM Score]]&gt;=6,"At Risk",IF(Table1[[#This Row],[RFM Score]]&gt;=3,"Lost customer", "Others"))))</f>
        <v>At Risk</v>
      </c>
    </row>
    <row r="423" spans="2:20" x14ac:dyDescent="0.25">
      <c r="B423" s="1">
        <v>421</v>
      </c>
      <c r="C423" s="2">
        <v>44928</v>
      </c>
      <c r="D423" s="1" t="s">
        <v>434</v>
      </c>
      <c r="E423" s="1" t="s">
        <v>13</v>
      </c>
      <c r="F423" s="1">
        <v>37</v>
      </c>
      <c r="G423" s="1" t="s">
        <v>14</v>
      </c>
      <c r="H423" s="1">
        <v>3</v>
      </c>
      <c r="I423" s="11">
        <v>500</v>
      </c>
      <c r="J423" s="13">
        <v>1500</v>
      </c>
      <c r="K423" s="34">
        <f t="shared" si="6"/>
        <v>45292</v>
      </c>
      <c r="L423" s="36">
        <f>Table1[[#This Row],[Latest Date]]-Table1[[#This Row],[Date]]</f>
        <v>364</v>
      </c>
      <c r="M423" s="36">
        <f>COUNT(Table1[[#This Row],[Date]])</f>
        <v>1</v>
      </c>
      <c r="N423" s="36">
        <f>SUM(Table1[[#This Row],[Total Amount]])</f>
        <v>1500</v>
      </c>
      <c r="O423" s="36">
        <f>IF(Table1[[#This Row],[Recency]]&lt;=_xlfn.QUARTILE.INC(L:L,1),4, IF(Table1[[#This Row],[Recency]]&lt;=_xlfn.QUARTILE.INC(L:L,2), 3, IF(Table1[[#This Row],[Recency]]&lt;=_xlfn.QUARTILE.INC(L:L,3), 2, 1)))</f>
        <v>1</v>
      </c>
      <c r="P423" s="36">
        <f>IF(Table1[[#This Row],[Frequency]]&lt;=_xlfn.QUARTILE.INC(M:M,1), 1, IF(Table1[[#This Row],[Frequency]]&lt;=_xlfn.QUARTILE.INC(M:M,2), 2, IF(Table1[[#This Row],[Frequency]]&lt;=_xlfn.QUARTILE.INC(M:M,3), 3, 4)))</f>
        <v>1</v>
      </c>
      <c r="Q423" s="36">
        <f>IF(Table1[[#This Row],[Monetary]]&lt;=_xlfn.QUARTILE.INC(N:N,1),1,IF(Table1[[#This Row],[Monetary]]&lt;=_xlfn.QUARTILE.INC(N:N,2),2,IF(Table1[[#This Row],[Monetary]]&lt;=_xlfn.QUARTILE.INC(N:N,3),3,4)))</f>
        <v>4</v>
      </c>
      <c r="R423" s="41" t="str">
        <f>Table1[[#This Row],[R Score]]&amp;Table1[[#This Row],[F Score]]&amp;Table1[[#This Row],[M Score]]</f>
        <v>114</v>
      </c>
      <c r="S423" s="36">
        <f>Table1[[#This Row],[R Score]]+Table1[[#This Row],[F Score]]+Table1[[#This Row],[M Score]]</f>
        <v>6</v>
      </c>
      <c r="T423" s="36" t="str">
        <f>IF(Table1[[#This Row],[RFM Score]]=12,"Best customer",IF(Table1[[#This Row],[RFM Score]]&gt;=8,"Loyal customer",IF(Table1[[#This Row],[RFM Score]]&gt;=6,"At Risk",IF(Table1[[#This Row],[RFM Score]]&gt;=3,"Lost customer", "Others"))))</f>
        <v>At Risk</v>
      </c>
    </row>
    <row r="424" spans="2:20" x14ac:dyDescent="0.25">
      <c r="B424" s="4">
        <v>422</v>
      </c>
      <c r="C424" s="5">
        <v>45097</v>
      </c>
      <c r="D424" s="4" t="s">
        <v>435</v>
      </c>
      <c r="E424" s="4" t="s">
        <v>13</v>
      </c>
      <c r="F424" s="4">
        <v>28</v>
      </c>
      <c r="G424" s="4" t="s">
        <v>14</v>
      </c>
      <c r="H424" s="4">
        <v>3</v>
      </c>
      <c r="I424" s="12">
        <v>30</v>
      </c>
      <c r="J424" s="14">
        <v>90</v>
      </c>
      <c r="K424" s="35">
        <f t="shared" si="6"/>
        <v>45292</v>
      </c>
      <c r="L424" s="37">
        <f>Table1[[#This Row],[Latest Date]]-Table1[[#This Row],[Date]]</f>
        <v>195</v>
      </c>
      <c r="M424" s="37">
        <f>COUNT(Table1[[#This Row],[Date]])</f>
        <v>1</v>
      </c>
      <c r="N424" s="37">
        <f>SUM(Table1[[#This Row],[Total Amount]])</f>
        <v>90</v>
      </c>
      <c r="O424" s="37">
        <f>IF(Table1[[#This Row],[Recency]]&lt;=_xlfn.QUARTILE.INC(L:L,1),4, IF(Table1[[#This Row],[Recency]]&lt;=_xlfn.QUARTILE.INC(L:L,2), 3, IF(Table1[[#This Row],[Recency]]&lt;=_xlfn.QUARTILE.INC(L:L,3), 2, 1)))</f>
        <v>2</v>
      </c>
      <c r="P424" s="37">
        <f>IF(Table1[[#This Row],[Frequency]]&lt;=_xlfn.QUARTILE.INC(M:M,1), 1, IF(Table1[[#This Row],[Frequency]]&lt;=_xlfn.QUARTILE.INC(M:M,2), 2, IF(Table1[[#This Row],[Frequency]]&lt;=_xlfn.QUARTILE.INC(M:M,3), 3, 4)))</f>
        <v>1</v>
      </c>
      <c r="Q424" s="37">
        <f>IF(Table1[[#This Row],[Monetary]]&lt;=_xlfn.QUARTILE.INC(N:N,1),1,IF(Table1[[#This Row],[Monetary]]&lt;=_xlfn.QUARTILE.INC(N:N,2),2,IF(Table1[[#This Row],[Monetary]]&lt;=_xlfn.QUARTILE.INC(N:N,3),3,4)))</f>
        <v>2</v>
      </c>
      <c r="R424" s="42" t="str">
        <f>Table1[[#This Row],[R Score]]&amp;Table1[[#This Row],[F Score]]&amp;Table1[[#This Row],[M Score]]</f>
        <v>212</v>
      </c>
      <c r="S424" s="37">
        <f>Table1[[#This Row],[R Score]]+Table1[[#This Row],[F Score]]+Table1[[#This Row],[M Score]]</f>
        <v>5</v>
      </c>
      <c r="T424" s="37" t="str">
        <f>IF(Table1[[#This Row],[RFM Score]]=12,"Best customer",IF(Table1[[#This Row],[RFM Score]]&gt;=8,"Loyal customer",IF(Table1[[#This Row],[RFM Score]]&gt;=6,"At Risk",IF(Table1[[#This Row],[RFM Score]]&gt;=3,"Lost customer", "Others"))))</f>
        <v>Lost customer</v>
      </c>
    </row>
    <row r="425" spans="2:20" x14ac:dyDescent="0.25">
      <c r="B425" s="1">
        <v>423</v>
      </c>
      <c r="C425" s="2">
        <v>44993</v>
      </c>
      <c r="D425" s="1" t="s">
        <v>436</v>
      </c>
      <c r="E425" s="1" t="s">
        <v>13</v>
      </c>
      <c r="F425" s="1">
        <v>27</v>
      </c>
      <c r="G425" s="1" t="s">
        <v>14</v>
      </c>
      <c r="H425" s="1">
        <v>1</v>
      </c>
      <c r="I425" s="11">
        <v>25</v>
      </c>
      <c r="J425" s="13">
        <v>25</v>
      </c>
      <c r="K425" s="34">
        <f t="shared" si="6"/>
        <v>45292</v>
      </c>
      <c r="L425" s="36">
        <f>Table1[[#This Row],[Latest Date]]-Table1[[#This Row],[Date]]</f>
        <v>299</v>
      </c>
      <c r="M425" s="36">
        <f>COUNT(Table1[[#This Row],[Date]])</f>
        <v>1</v>
      </c>
      <c r="N425" s="36">
        <f>SUM(Table1[[#This Row],[Total Amount]])</f>
        <v>25</v>
      </c>
      <c r="O425" s="36">
        <f>IF(Table1[[#This Row],[Recency]]&lt;=_xlfn.QUARTILE.INC(L:L,1),4, IF(Table1[[#This Row],[Recency]]&lt;=_xlfn.QUARTILE.INC(L:L,2), 3, IF(Table1[[#This Row],[Recency]]&lt;=_xlfn.QUARTILE.INC(L:L,3), 2, 1)))</f>
        <v>1</v>
      </c>
      <c r="P425" s="36">
        <f>IF(Table1[[#This Row],[Frequency]]&lt;=_xlfn.QUARTILE.INC(M:M,1), 1, IF(Table1[[#This Row],[Frequency]]&lt;=_xlfn.QUARTILE.INC(M:M,2), 2, IF(Table1[[#This Row],[Frequency]]&lt;=_xlfn.QUARTILE.INC(M:M,3), 3, 4)))</f>
        <v>1</v>
      </c>
      <c r="Q425" s="36">
        <f>IF(Table1[[#This Row],[Monetary]]&lt;=_xlfn.QUARTILE.INC(N:N,1),1,IF(Table1[[#This Row],[Monetary]]&lt;=_xlfn.QUARTILE.INC(N:N,2),2,IF(Table1[[#This Row],[Monetary]]&lt;=_xlfn.QUARTILE.INC(N:N,3),3,4)))</f>
        <v>1</v>
      </c>
      <c r="R425" s="41" t="str">
        <f>Table1[[#This Row],[R Score]]&amp;Table1[[#This Row],[F Score]]&amp;Table1[[#This Row],[M Score]]</f>
        <v>111</v>
      </c>
      <c r="S425" s="36">
        <f>Table1[[#This Row],[R Score]]+Table1[[#This Row],[F Score]]+Table1[[#This Row],[M Score]]</f>
        <v>3</v>
      </c>
      <c r="T425" s="36" t="str">
        <f>IF(Table1[[#This Row],[RFM Score]]=12,"Best customer",IF(Table1[[#This Row],[RFM Score]]&gt;=8,"Loyal customer",IF(Table1[[#This Row],[RFM Score]]&gt;=6,"At Risk",IF(Table1[[#This Row],[RFM Score]]&gt;=3,"Lost customer", "Others"))))</f>
        <v>Lost customer</v>
      </c>
    </row>
    <row r="426" spans="2:20" x14ac:dyDescent="0.25">
      <c r="B426" s="4">
        <v>424</v>
      </c>
      <c r="C426" s="5">
        <v>45253</v>
      </c>
      <c r="D426" s="4" t="s">
        <v>437</v>
      </c>
      <c r="E426" s="4" t="s">
        <v>10</v>
      </c>
      <c r="F426" s="4">
        <v>57</v>
      </c>
      <c r="G426" s="4" t="s">
        <v>11</v>
      </c>
      <c r="H426" s="4">
        <v>4</v>
      </c>
      <c r="I426" s="12">
        <v>300</v>
      </c>
      <c r="J426" s="14">
        <v>1200</v>
      </c>
      <c r="K426" s="35">
        <f t="shared" si="6"/>
        <v>45292</v>
      </c>
      <c r="L426" s="37">
        <f>Table1[[#This Row],[Latest Date]]-Table1[[#This Row],[Date]]</f>
        <v>39</v>
      </c>
      <c r="M426" s="37">
        <f>COUNT(Table1[[#This Row],[Date]])</f>
        <v>1</v>
      </c>
      <c r="N426" s="37">
        <f>SUM(Table1[[#This Row],[Total Amount]])</f>
        <v>1200</v>
      </c>
      <c r="O426" s="37">
        <f>IF(Table1[[#This Row],[Recency]]&lt;=_xlfn.QUARTILE.INC(L:L,1),4, IF(Table1[[#This Row],[Recency]]&lt;=_xlfn.QUARTILE.INC(L:L,2), 3, IF(Table1[[#This Row],[Recency]]&lt;=_xlfn.QUARTILE.INC(L:L,3), 2, 1)))</f>
        <v>4</v>
      </c>
      <c r="P426" s="37">
        <f>IF(Table1[[#This Row],[Frequency]]&lt;=_xlfn.QUARTILE.INC(M:M,1), 1, IF(Table1[[#This Row],[Frequency]]&lt;=_xlfn.QUARTILE.INC(M:M,2), 2, IF(Table1[[#This Row],[Frequency]]&lt;=_xlfn.QUARTILE.INC(M:M,3), 3, 4)))</f>
        <v>1</v>
      </c>
      <c r="Q426" s="37">
        <f>IF(Table1[[#This Row],[Monetary]]&lt;=_xlfn.QUARTILE.INC(N:N,1),1,IF(Table1[[#This Row],[Monetary]]&lt;=_xlfn.QUARTILE.INC(N:N,2),2,IF(Table1[[#This Row],[Monetary]]&lt;=_xlfn.QUARTILE.INC(N:N,3),3,4)))</f>
        <v>4</v>
      </c>
      <c r="R426" s="42" t="str">
        <f>Table1[[#This Row],[R Score]]&amp;Table1[[#This Row],[F Score]]&amp;Table1[[#This Row],[M Score]]</f>
        <v>414</v>
      </c>
      <c r="S426" s="37">
        <f>Table1[[#This Row],[R Score]]+Table1[[#This Row],[F Score]]+Table1[[#This Row],[M Score]]</f>
        <v>9</v>
      </c>
      <c r="T426" s="37" t="str">
        <f>IF(Table1[[#This Row],[RFM Score]]=12,"Best customer",IF(Table1[[#This Row],[RFM Score]]&gt;=8,"Loyal customer",IF(Table1[[#This Row],[RFM Score]]&gt;=6,"At Risk",IF(Table1[[#This Row],[RFM Score]]&gt;=3,"Lost customer", "Others"))))</f>
        <v>Loyal customer</v>
      </c>
    </row>
    <row r="427" spans="2:20" x14ac:dyDescent="0.25">
      <c r="B427" s="1">
        <v>425</v>
      </c>
      <c r="C427" s="2">
        <v>45061</v>
      </c>
      <c r="D427" s="1" t="s">
        <v>438</v>
      </c>
      <c r="E427" s="1" t="s">
        <v>13</v>
      </c>
      <c r="F427" s="1">
        <v>55</v>
      </c>
      <c r="G427" s="1" t="s">
        <v>16</v>
      </c>
      <c r="H427" s="1">
        <v>4</v>
      </c>
      <c r="I427" s="11">
        <v>30</v>
      </c>
      <c r="J427" s="13">
        <v>120</v>
      </c>
      <c r="K427" s="34">
        <f t="shared" si="6"/>
        <v>45292</v>
      </c>
      <c r="L427" s="36">
        <f>Table1[[#This Row],[Latest Date]]-Table1[[#This Row],[Date]]</f>
        <v>231</v>
      </c>
      <c r="M427" s="36">
        <f>COUNT(Table1[[#This Row],[Date]])</f>
        <v>1</v>
      </c>
      <c r="N427" s="36">
        <f>SUM(Table1[[#This Row],[Total Amount]])</f>
        <v>120</v>
      </c>
      <c r="O427" s="36">
        <f>IF(Table1[[#This Row],[Recency]]&lt;=_xlfn.QUARTILE.INC(L:L,1),4, IF(Table1[[#This Row],[Recency]]&lt;=_xlfn.QUARTILE.INC(L:L,2), 3, IF(Table1[[#This Row],[Recency]]&lt;=_xlfn.QUARTILE.INC(L:L,3), 2, 1)))</f>
        <v>2</v>
      </c>
      <c r="P427" s="36">
        <f>IF(Table1[[#This Row],[Frequency]]&lt;=_xlfn.QUARTILE.INC(M:M,1), 1, IF(Table1[[#This Row],[Frequency]]&lt;=_xlfn.QUARTILE.INC(M:M,2), 2, IF(Table1[[#This Row],[Frequency]]&lt;=_xlfn.QUARTILE.INC(M:M,3), 3, 4)))</f>
        <v>1</v>
      </c>
      <c r="Q427" s="36">
        <f>IF(Table1[[#This Row],[Monetary]]&lt;=_xlfn.QUARTILE.INC(N:N,1),1,IF(Table1[[#This Row],[Monetary]]&lt;=_xlfn.QUARTILE.INC(N:N,2),2,IF(Table1[[#This Row],[Monetary]]&lt;=_xlfn.QUARTILE.INC(N:N,3),3,4)))</f>
        <v>2</v>
      </c>
      <c r="R427" s="41" t="str">
        <f>Table1[[#This Row],[R Score]]&amp;Table1[[#This Row],[F Score]]&amp;Table1[[#This Row],[M Score]]</f>
        <v>212</v>
      </c>
      <c r="S427" s="36">
        <f>Table1[[#This Row],[R Score]]+Table1[[#This Row],[F Score]]+Table1[[#This Row],[M Score]]</f>
        <v>5</v>
      </c>
      <c r="T427" s="36" t="str">
        <f>IF(Table1[[#This Row],[RFM Score]]=12,"Best customer",IF(Table1[[#This Row],[RFM Score]]&gt;=8,"Loyal customer",IF(Table1[[#This Row],[RFM Score]]&gt;=6,"At Risk",IF(Table1[[#This Row],[RFM Score]]&gt;=3,"Lost customer", "Others"))))</f>
        <v>Lost customer</v>
      </c>
    </row>
    <row r="428" spans="2:20" x14ac:dyDescent="0.25">
      <c r="B428" s="4">
        <v>426</v>
      </c>
      <c r="C428" s="5">
        <v>45009</v>
      </c>
      <c r="D428" s="4" t="s">
        <v>439</v>
      </c>
      <c r="E428" s="4" t="s">
        <v>10</v>
      </c>
      <c r="F428" s="4">
        <v>23</v>
      </c>
      <c r="G428" s="4" t="s">
        <v>16</v>
      </c>
      <c r="H428" s="4">
        <v>3</v>
      </c>
      <c r="I428" s="12">
        <v>50</v>
      </c>
      <c r="J428" s="14">
        <v>150</v>
      </c>
      <c r="K428" s="35">
        <f t="shared" si="6"/>
        <v>45292</v>
      </c>
      <c r="L428" s="37">
        <f>Table1[[#This Row],[Latest Date]]-Table1[[#This Row],[Date]]</f>
        <v>283</v>
      </c>
      <c r="M428" s="37">
        <f>COUNT(Table1[[#This Row],[Date]])</f>
        <v>1</v>
      </c>
      <c r="N428" s="37">
        <f>SUM(Table1[[#This Row],[Total Amount]])</f>
        <v>150</v>
      </c>
      <c r="O428" s="37">
        <f>IF(Table1[[#This Row],[Recency]]&lt;=_xlfn.QUARTILE.INC(L:L,1),4, IF(Table1[[#This Row],[Recency]]&lt;=_xlfn.QUARTILE.INC(L:L,2), 3, IF(Table1[[#This Row],[Recency]]&lt;=_xlfn.QUARTILE.INC(L:L,3), 2, 1)))</f>
        <v>1</v>
      </c>
      <c r="P428" s="37">
        <f>IF(Table1[[#This Row],[Frequency]]&lt;=_xlfn.QUARTILE.INC(M:M,1), 1, IF(Table1[[#This Row],[Frequency]]&lt;=_xlfn.QUARTILE.INC(M:M,2), 2, IF(Table1[[#This Row],[Frequency]]&lt;=_xlfn.QUARTILE.INC(M:M,3), 3, 4)))</f>
        <v>1</v>
      </c>
      <c r="Q428" s="37">
        <f>IF(Table1[[#This Row],[Monetary]]&lt;=_xlfn.QUARTILE.INC(N:N,1),1,IF(Table1[[#This Row],[Monetary]]&lt;=_xlfn.QUARTILE.INC(N:N,2),2,IF(Table1[[#This Row],[Monetary]]&lt;=_xlfn.QUARTILE.INC(N:N,3),3,4)))</f>
        <v>3</v>
      </c>
      <c r="R428" s="42" t="str">
        <f>Table1[[#This Row],[R Score]]&amp;Table1[[#This Row],[F Score]]&amp;Table1[[#This Row],[M Score]]</f>
        <v>113</v>
      </c>
      <c r="S428" s="37">
        <f>Table1[[#This Row],[R Score]]+Table1[[#This Row],[F Score]]+Table1[[#This Row],[M Score]]</f>
        <v>5</v>
      </c>
      <c r="T428" s="37" t="str">
        <f>IF(Table1[[#This Row],[RFM Score]]=12,"Best customer",IF(Table1[[#This Row],[RFM Score]]&gt;=8,"Loyal customer",IF(Table1[[#This Row],[RFM Score]]&gt;=6,"At Risk",IF(Table1[[#This Row],[RFM Score]]&gt;=3,"Lost customer", "Others"))))</f>
        <v>Lost customer</v>
      </c>
    </row>
    <row r="429" spans="2:20" x14ac:dyDescent="0.25">
      <c r="B429" s="1">
        <v>427</v>
      </c>
      <c r="C429" s="2">
        <v>45153</v>
      </c>
      <c r="D429" s="1" t="s">
        <v>440</v>
      </c>
      <c r="E429" s="1" t="s">
        <v>10</v>
      </c>
      <c r="F429" s="1">
        <v>25</v>
      </c>
      <c r="G429" s="1" t="s">
        <v>16</v>
      </c>
      <c r="H429" s="1">
        <v>1</v>
      </c>
      <c r="I429" s="11">
        <v>25</v>
      </c>
      <c r="J429" s="13">
        <v>25</v>
      </c>
      <c r="K429" s="34">
        <f t="shared" si="6"/>
        <v>45292</v>
      </c>
      <c r="L429" s="36">
        <f>Table1[[#This Row],[Latest Date]]-Table1[[#This Row],[Date]]</f>
        <v>139</v>
      </c>
      <c r="M429" s="36">
        <f>COUNT(Table1[[#This Row],[Date]])</f>
        <v>1</v>
      </c>
      <c r="N429" s="36">
        <f>SUM(Table1[[#This Row],[Total Amount]])</f>
        <v>25</v>
      </c>
      <c r="O429" s="36">
        <f>IF(Table1[[#This Row],[Recency]]&lt;=_xlfn.QUARTILE.INC(L:L,1),4, IF(Table1[[#This Row],[Recency]]&lt;=_xlfn.QUARTILE.INC(L:L,2), 3, IF(Table1[[#This Row],[Recency]]&lt;=_xlfn.QUARTILE.INC(L:L,3), 2, 1)))</f>
        <v>3</v>
      </c>
      <c r="P429" s="36">
        <f>IF(Table1[[#This Row],[Frequency]]&lt;=_xlfn.QUARTILE.INC(M:M,1), 1, IF(Table1[[#This Row],[Frequency]]&lt;=_xlfn.QUARTILE.INC(M:M,2), 2, IF(Table1[[#This Row],[Frequency]]&lt;=_xlfn.QUARTILE.INC(M:M,3), 3, 4)))</f>
        <v>1</v>
      </c>
      <c r="Q429" s="36">
        <f>IF(Table1[[#This Row],[Monetary]]&lt;=_xlfn.QUARTILE.INC(N:N,1),1,IF(Table1[[#This Row],[Monetary]]&lt;=_xlfn.QUARTILE.INC(N:N,2),2,IF(Table1[[#This Row],[Monetary]]&lt;=_xlfn.QUARTILE.INC(N:N,3),3,4)))</f>
        <v>1</v>
      </c>
      <c r="R429" s="41" t="str">
        <f>Table1[[#This Row],[R Score]]&amp;Table1[[#This Row],[F Score]]&amp;Table1[[#This Row],[M Score]]</f>
        <v>311</v>
      </c>
      <c r="S429" s="36">
        <f>Table1[[#This Row],[R Score]]+Table1[[#This Row],[F Score]]+Table1[[#This Row],[M Score]]</f>
        <v>5</v>
      </c>
      <c r="T429" s="36" t="str">
        <f>IF(Table1[[#This Row],[RFM Score]]=12,"Best customer",IF(Table1[[#This Row],[RFM Score]]&gt;=8,"Loyal customer",IF(Table1[[#This Row],[RFM Score]]&gt;=6,"At Risk",IF(Table1[[#This Row],[RFM Score]]&gt;=3,"Lost customer", "Others"))))</f>
        <v>Lost customer</v>
      </c>
    </row>
    <row r="430" spans="2:20" x14ac:dyDescent="0.25">
      <c r="B430" s="4">
        <v>428</v>
      </c>
      <c r="C430" s="5">
        <v>45209</v>
      </c>
      <c r="D430" s="4" t="s">
        <v>441</v>
      </c>
      <c r="E430" s="4" t="s">
        <v>13</v>
      </c>
      <c r="F430" s="4">
        <v>40</v>
      </c>
      <c r="G430" s="4" t="s">
        <v>16</v>
      </c>
      <c r="H430" s="4">
        <v>4</v>
      </c>
      <c r="I430" s="12">
        <v>50</v>
      </c>
      <c r="J430" s="14">
        <v>200</v>
      </c>
      <c r="K430" s="35">
        <f t="shared" si="6"/>
        <v>45292</v>
      </c>
      <c r="L430" s="37">
        <f>Table1[[#This Row],[Latest Date]]-Table1[[#This Row],[Date]]</f>
        <v>83</v>
      </c>
      <c r="M430" s="37">
        <f>COUNT(Table1[[#This Row],[Date]])</f>
        <v>1</v>
      </c>
      <c r="N430" s="37">
        <f>SUM(Table1[[#This Row],[Total Amount]])</f>
        <v>200</v>
      </c>
      <c r="O430" s="37">
        <f>IF(Table1[[#This Row],[Recency]]&lt;=_xlfn.QUARTILE.INC(L:L,1),4, IF(Table1[[#This Row],[Recency]]&lt;=_xlfn.QUARTILE.INC(L:L,2), 3, IF(Table1[[#This Row],[Recency]]&lt;=_xlfn.QUARTILE.INC(L:L,3), 2, 1)))</f>
        <v>4</v>
      </c>
      <c r="P430" s="37">
        <f>IF(Table1[[#This Row],[Frequency]]&lt;=_xlfn.QUARTILE.INC(M:M,1), 1, IF(Table1[[#This Row],[Frequency]]&lt;=_xlfn.QUARTILE.INC(M:M,2), 2, IF(Table1[[#This Row],[Frequency]]&lt;=_xlfn.QUARTILE.INC(M:M,3), 3, 4)))</f>
        <v>1</v>
      </c>
      <c r="Q430" s="37">
        <f>IF(Table1[[#This Row],[Monetary]]&lt;=_xlfn.QUARTILE.INC(N:N,1),1,IF(Table1[[#This Row],[Monetary]]&lt;=_xlfn.QUARTILE.INC(N:N,2),2,IF(Table1[[#This Row],[Monetary]]&lt;=_xlfn.QUARTILE.INC(N:N,3),3,4)))</f>
        <v>3</v>
      </c>
      <c r="R430" s="42" t="str">
        <f>Table1[[#This Row],[R Score]]&amp;Table1[[#This Row],[F Score]]&amp;Table1[[#This Row],[M Score]]</f>
        <v>413</v>
      </c>
      <c r="S430" s="37">
        <f>Table1[[#This Row],[R Score]]+Table1[[#This Row],[F Score]]+Table1[[#This Row],[M Score]]</f>
        <v>8</v>
      </c>
      <c r="T430" s="37" t="str">
        <f>IF(Table1[[#This Row],[RFM Score]]=12,"Best customer",IF(Table1[[#This Row],[RFM Score]]&gt;=8,"Loyal customer",IF(Table1[[#This Row],[RFM Score]]&gt;=6,"At Risk",IF(Table1[[#This Row],[RFM Score]]&gt;=3,"Lost customer", "Others"))))</f>
        <v>Loyal customer</v>
      </c>
    </row>
    <row r="431" spans="2:20" x14ac:dyDescent="0.25">
      <c r="B431" s="1">
        <v>429</v>
      </c>
      <c r="C431" s="2">
        <v>45288</v>
      </c>
      <c r="D431" s="1" t="s">
        <v>442</v>
      </c>
      <c r="E431" s="1" t="s">
        <v>10</v>
      </c>
      <c r="F431" s="1">
        <v>64</v>
      </c>
      <c r="G431" s="1" t="s">
        <v>16</v>
      </c>
      <c r="H431" s="1">
        <v>2</v>
      </c>
      <c r="I431" s="11">
        <v>25</v>
      </c>
      <c r="J431" s="13">
        <v>50</v>
      </c>
      <c r="K431" s="34">
        <f t="shared" si="6"/>
        <v>45292</v>
      </c>
      <c r="L431" s="36">
        <f>Table1[[#This Row],[Latest Date]]-Table1[[#This Row],[Date]]</f>
        <v>4</v>
      </c>
      <c r="M431" s="36">
        <f>COUNT(Table1[[#This Row],[Date]])</f>
        <v>1</v>
      </c>
      <c r="N431" s="36">
        <f>SUM(Table1[[#This Row],[Total Amount]])</f>
        <v>50</v>
      </c>
      <c r="O431" s="36">
        <f>IF(Table1[[#This Row],[Recency]]&lt;=_xlfn.QUARTILE.INC(L:L,1),4, IF(Table1[[#This Row],[Recency]]&lt;=_xlfn.QUARTILE.INC(L:L,2), 3, IF(Table1[[#This Row],[Recency]]&lt;=_xlfn.QUARTILE.INC(L:L,3), 2, 1)))</f>
        <v>4</v>
      </c>
      <c r="P431" s="36">
        <f>IF(Table1[[#This Row],[Frequency]]&lt;=_xlfn.QUARTILE.INC(M:M,1), 1, IF(Table1[[#This Row],[Frequency]]&lt;=_xlfn.QUARTILE.INC(M:M,2), 2, IF(Table1[[#This Row],[Frequency]]&lt;=_xlfn.QUARTILE.INC(M:M,3), 3, 4)))</f>
        <v>1</v>
      </c>
      <c r="Q431" s="36">
        <f>IF(Table1[[#This Row],[Monetary]]&lt;=_xlfn.QUARTILE.INC(N:N,1),1,IF(Table1[[#This Row],[Monetary]]&lt;=_xlfn.QUARTILE.INC(N:N,2),2,IF(Table1[[#This Row],[Monetary]]&lt;=_xlfn.QUARTILE.INC(N:N,3),3,4)))</f>
        <v>1</v>
      </c>
      <c r="R431" s="41" t="str">
        <f>Table1[[#This Row],[R Score]]&amp;Table1[[#This Row],[F Score]]&amp;Table1[[#This Row],[M Score]]</f>
        <v>411</v>
      </c>
      <c r="S431" s="36">
        <f>Table1[[#This Row],[R Score]]+Table1[[#This Row],[F Score]]+Table1[[#This Row],[M Score]]</f>
        <v>6</v>
      </c>
      <c r="T431" s="36" t="str">
        <f>IF(Table1[[#This Row],[RFM Score]]=12,"Best customer",IF(Table1[[#This Row],[RFM Score]]&gt;=8,"Loyal customer",IF(Table1[[#This Row],[RFM Score]]&gt;=6,"At Risk",IF(Table1[[#This Row],[RFM Score]]&gt;=3,"Lost customer", "Others"))))</f>
        <v>At Risk</v>
      </c>
    </row>
    <row r="432" spans="2:20" x14ac:dyDescent="0.25">
      <c r="B432" s="4">
        <v>430</v>
      </c>
      <c r="C432" s="5">
        <v>45145</v>
      </c>
      <c r="D432" s="4" t="s">
        <v>443</v>
      </c>
      <c r="E432" s="4" t="s">
        <v>13</v>
      </c>
      <c r="F432" s="4">
        <v>43</v>
      </c>
      <c r="G432" s="4" t="s">
        <v>16</v>
      </c>
      <c r="H432" s="4">
        <v>3</v>
      </c>
      <c r="I432" s="12">
        <v>300</v>
      </c>
      <c r="J432" s="14">
        <v>900</v>
      </c>
      <c r="K432" s="35">
        <f t="shared" si="6"/>
        <v>45292</v>
      </c>
      <c r="L432" s="37">
        <f>Table1[[#This Row],[Latest Date]]-Table1[[#This Row],[Date]]</f>
        <v>147</v>
      </c>
      <c r="M432" s="37">
        <f>COUNT(Table1[[#This Row],[Date]])</f>
        <v>1</v>
      </c>
      <c r="N432" s="37">
        <f>SUM(Table1[[#This Row],[Total Amount]])</f>
        <v>900</v>
      </c>
      <c r="O432" s="37">
        <f>IF(Table1[[#This Row],[Recency]]&lt;=_xlfn.QUARTILE.INC(L:L,1),4, IF(Table1[[#This Row],[Recency]]&lt;=_xlfn.QUARTILE.INC(L:L,2), 3, IF(Table1[[#This Row],[Recency]]&lt;=_xlfn.QUARTILE.INC(L:L,3), 2, 1)))</f>
        <v>3</v>
      </c>
      <c r="P432" s="37">
        <f>IF(Table1[[#This Row],[Frequency]]&lt;=_xlfn.QUARTILE.INC(M:M,1), 1, IF(Table1[[#This Row],[Frequency]]&lt;=_xlfn.QUARTILE.INC(M:M,2), 2, IF(Table1[[#This Row],[Frequency]]&lt;=_xlfn.QUARTILE.INC(M:M,3), 3, 4)))</f>
        <v>1</v>
      </c>
      <c r="Q432" s="37">
        <f>IF(Table1[[#This Row],[Monetary]]&lt;=_xlfn.QUARTILE.INC(N:N,1),1,IF(Table1[[#This Row],[Monetary]]&lt;=_xlfn.QUARTILE.INC(N:N,2),2,IF(Table1[[#This Row],[Monetary]]&lt;=_xlfn.QUARTILE.INC(N:N,3),3,4)))</f>
        <v>3</v>
      </c>
      <c r="R432" s="42" t="str">
        <f>Table1[[#This Row],[R Score]]&amp;Table1[[#This Row],[F Score]]&amp;Table1[[#This Row],[M Score]]</f>
        <v>313</v>
      </c>
      <c r="S432" s="37">
        <f>Table1[[#This Row],[R Score]]+Table1[[#This Row],[F Score]]+Table1[[#This Row],[M Score]]</f>
        <v>7</v>
      </c>
      <c r="T432" s="37" t="str">
        <f>IF(Table1[[#This Row],[RFM Score]]=12,"Best customer",IF(Table1[[#This Row],[RFM Score]]&gt;=8,"Loyal customer",IF(Table1[[#This Row],[RFM Score]]&gt;=6,"At Risk",IF(Table1[[#This Row],[RFM Score]]&gt;=3,"Lost customer", "Others"))))</f>
        <v>At Risk</v>
      </c>
    </row>
    <row r="433" spans="2:20" x14ac:dyDescent="0.25">
      <c r="B433" s="1">
        <v>431</v>
      </c>
      <c r="C433" s="2">
        <v>45214</v>
      </c>
      <c r="D433" s="1" t="s">
        <v>444</v>
      </c>
      <c r="E433" s="1" t="s">
        <v>10</v>
      </c>
      <c r="F433" s="1">
        <v>63</v>
      </c>
      <c r="G433" s="1" t="s">
        <v>16</v>
      </c>
      <c r="H433" s="1">
        <v>4</v>
      </c>
      <c r="I433" s="11">
        <v>300</v>
      </c>
      <c r="J433" s="13">
        <v>1200</v>
      </c>
      <c r="K433" s="34">
        <f t="shared" si="6"/>
        <v>45292</v>
      </c>
      <c r="L433" s="36">
        <f>Table1[[#This Row],[Latest Date]]-Table1[[#This Row],[Date]]</f>
        <v>78</v>
      </c>
      <c r="M433" s="36">
        <f>COUNT(Table1[[#This Row],[Date]])</f>
        <v>1</v>
      </c>
      <c r="N433" s="36">
        <f>SUM(Table1[[#This Row],[Total Amount]])</f>
        <v>1200</v>
      </c>
      <c r="O433" s="36">
        <f>IF(Table1[[#This Row],[Recency]]&lt;=_xlfn.QUARTILE.INC(L:L,1),4, IF(Table1[[#This Row],[Recency]]&lt;=_xlfn.QUARTILE.INC(L:L,2), 3, IF(Table1[[#This Row],[Recency]]&lt;=_xlfn.QUARTILE.INC(L:L,3), 2, 1)))</f>
        <v>4</v>
      </c>
      <c r="P433" s="36">
        <f>IF(Table1[[#This Row],[Frequency]]&lt;=_xlfn.QUARTILE.INC(M:M,1), 1, IF(Table1[[#This Row],[Frequency]]&lt;=_xlfn.QUARTILE.INC(M:M,2), 2, IF(Table1[[#This Row],[Frequency]]&lt;=_xlfn.QUARTILE.INC(M:M,3), 3, 4)))</f>
        <v>1</v>
      </c>
      <c r="Q433" s="36">
        <f>IF(Table1[[#This Row],[Monetary]]&lt;=_xlfn.QUARTILE.INC(N:N,1),1,IF(Table1[[#This Row],[Monetary]]&lt;=_xlfn.QUARTILE.INC(N:N,2),2,IF(Table1[[#This Row],[Monetary]]&lt;=_xlfn.QUARTILE.INC(N:N,3),3,4)))</f>
        <v>4</v>
      </c>
      <c r="R433" s="41" t="str">
        <f>Table1[[#This Row],[R Score]]&amp;Table1[[#This Row],[F Score]]&amp;Table1[[#This Row],[M Score]]</f>
        <v>414</v>
      </c>
      <c r="S433" s="36">
        <f>Table1[[#This Row],[R Score]]+Table1[[#This Row],[F Score]]+Table1[[#This Row],[M Score]]</f>
        <v>9</v>
      </c>
      <c r="T433" s="36" t="str">
        <f>IF(Table1[[#This Row],[RFM Score]]=12,"Best customer",IF(Table1[[#This Row],[RFM Score]]&gt;=8,"Loyal customer",IF(Table1[[#This Row],[RFM Score]]&gt;=6,"At Risk",IF(Table1[[#This Row],[RFM Score]]&gt;=3,"Lost customer", "Others"))))</f>
        <v>Loyal customer</v>
      </c>
    </row>
    <row r="434" spans="2:20" x14ac:dyDescent="0.25">
      <c r="B434" s="4">
        <v>432</v>
      </c>
      <c r="C434" s="5">
        <v>44931</v>
      </c>
      <c r="D434" s="4" t="s">
        <v>445</v>
      </c>
      <c r="E434" s="4" t="s">
        <v>13</v>
      </c>
      <c r="F434" s="4">
        <v>60</v>
      </c>
      <c r="G434" s="4" t="s">
        <v>16</v>
      </c>
      <c r="H434" s="4">
        <v>2</v>
      </c>
      <c r="I434" s="12">
        <v>500</v>
      </c>
      <c r="J434" s="14">
        <v>1000</v>
      </c>
      <c r="K434" s="35">
        <f t="shared" si="6"/>
        <v>45292</v>
      </c>
      <c r="L434" s="37">
        <f>Table1[[#This Row],[Latest Date]]-Table1[[#This Row],[Date]]</f>
        <v>361</v>
      </c>
      <c r="M434" s="37">
        <f>COUNT(Table1[[#This Row],[Date]])</f>
        <v>1</v>
      </c>
      <c r="N434" s="37">
        <f>SUM(Table1[[#This Row],[Total Amount]])</f>
        <v>1000</v>
      </c>
      <c r="O434" s="37">
        <f>IF(Table1[[#This Row],[Recency]]&lt;=_xlfn.QUARTILE.INC(L:L,1),4, IF(Table1[[#This Row],[Recency]]&lt;=_xlfn.QUARTILE.INC(L:L,2), 3, IF(Table1[[#This Row],[Recency]]&lt;=_xlfn.QUARTILE.INC(L:L,3), 2, 1)))</f>
        <v>1</v>
      </c>
      <c r="P434" s="37">
        <f>IF(Table1[[#This Row],[Frequency]]&lt;=_xlfn.QUARTILE.INC(M:M,1), 1, IF(Table1[[#This Row],[Frequency]]&lt;=_xlfn.QUARTILE.INC(M:M,2), 2, IF(Table1[[#This Row],[Frequency]]&lt;=_xlfn.QUARTILE.INC(M:M,3), 3, 4)))</f>
        <v>1</v>
      </c>
      <c r="Q434" s="37">
        <f>IF(Table1[[#This Row],[Monetary]]&lt;=_xlfn.QUARTILE.INC(N:N,1),1,IF(Table1[[#This Row],[Monetary]]&lt;=_xlfn.QUARTILE.INC(N:N,2),2,IF(Table1[[#This Row],[Monetary]]&lt;=_xlfn.QUARTILE.INC(N:N,3),3,4)))</f>
        <v>4</v>
      </c>
      <c r="R434" s="42" t="str">
        <f>Table1[[#This Row],[R Score]]&amp;Table1[[#This Row],[F Score]]&amp;Table1[[#This Row],[M Score]]</f>
        <v>114</v>
      </c>
      <c r="S434" s="37">
        <f>Table1[[#This Row],[R Score]]+Table1[[#This Row],[F Score]]+Table1[[#This Row],[M Score]]</f>
        <v>6</v>
      </c>
      <c r="T434" s="37" t="str">
        <f>IF(Table1[[#This Row],[RFM Score]]=12,"Best customer",IF(Table1[[#This Row],[RFM Score]]&gt;=8,"Loyal customer",IF(Table1[[#This Row],[RFM Score]]&gt;=6,"At Risk",IF(Table1[[#This Row],[RFM Score]]&gt;=3,"Lost customer", "Others"))))</f>
        <v>At Risk</v>
      </c>
    </row>
    <row r="435" spans="2:20" x14ac:dyDescent="0.25">
      <c r="B435" s="1">
        <v>433</v>
      </c>
      <c r="C435" s="2">
        <v>44984</v>
      </c>
      <c r="D435" s="1" t="s">
        <v>446</v>
      </c>
      <c r="E435" s="1" t="s">
        <v>10</v>
      </c>
      <c r="F435" s="1">
        <v>29</v>
      </c>
      <c r="G435" s="1" t="s">
        <v>11</v>
      </c>
      <c r="H435" s="1">
        <v>4</v>
      </c>
      <c r="I435" s="11">
        <v>50</v>
      </c>
      <c r="J435" s="13">
        <v>200</v>
      </c>
      <c r="K435" s="34">
        <f t="shared" si="6"/>
        <v>45292</v>
      </c>
      <c r="L435" s="36">
        <f>Table1[[#This Row],[Latest Date]]-Table1[[#This Row],[Date]]</f>
        <v>308</v>
      </c>
      <c r="M435" s="36">
        <f>COUNT(Table1[[#This Row],[Date]])</f>
        <v>1</v>
      </c>
      <c r="N435" s="36">
        <f>SUM(Table1[[#This Row],[Total Amount]])</f>
        <v>200</v>
      </c>
      <c r="O435" s="36">
        <f>IF(Table1[[#This Row],[Recency]]&lt;=_xlfn.QUARTILE.INC(L:L,1),4, IF(Table1[[#This Row],[Recency]]&lt;=_xlfn.QUARTILE.INC(L:L,2), 3, IF(Table1[[#This Row],[Recency]]&lt;=_xlfn.QUARTILE.INC(L:L,3), 2, 1)))</f>
        <v>1</v>
      </c>
      <c r="P435" s="36">
        <f>IF(Table1[[#This Row],[Frequency]]&lt;=_xlfn.QUARTILE.INC(M:M,1), 1, IF(Table1[[#This Row],[Frequency]]&lt;=_xlfn.QUARTILE.INC(M:M,2), 2, IF(Table1[[#This Row],[Frequency]]&lt;=_xlfn.QUARTILE.INC(M:M,3), 3, 4)))</f>
        <v>1</v>
      </c>
      <c r="Q435" s="36">
        <f>IF(Table1[[#This Row],[Monetary]]&lt;=_xlfn.QUARTILE.INC(N:N,1),1,IF(Table1[[#This Row],[Monetary]]&lt;=_xlfn.QUARTILE.INC(N:N,2),2,IF(Table1[[#This Row],[Monetary]]&lt;=_xlfn.QUARTILE.INC(N:N,3),3,4)))</f>
        <v>3</v>
      </c>
      <c r="R435" s="41" t="str">
        <f>Table1[[#This Row],[R Score]]&amp;Table1[[#This Row],[F Score]]&amp;Table1[[#This Row],[M Score]]</f>
        <v>113</v>
      </c>
      <c r="S435" s="36">
        <f>Table1[[#This Row],[R Score]]+Table1[[#This Row],[F Score]]+Table1[[#This Row],[M Score]]</f>
        <v>5</v>
      </c>
      <c r="T435" s="36" t="str">
        <f>IF(Table1[[#This Row],[RFM Score]]=12,"Best customer",IF(Table1[[#This Row],[RFM Score]]&gt;=8,"Loyal customer",IF(Table1[[#This Row],[RFM Score]]&gt;=6,"At Risk",IF(Table1[[#This Row],[RFM Score]]&gt;=3,"Lost customer", "Others"))))</f>
        <v>Lost customer</v>
      </c>
    </row>
    <row r="436" spans="2:20" x14ac:dyDescent="0.25">
      <c r="B436" s="4">
        <v>434</v>
      </c>
      <c r="C436" s="5">
        <v>44965</v>
      </c>
      <c r="D436" s="4" t="s">
        <v>447</v>
      </c>
      <c r="E436" s="4" t="s">
        <v>13</v>
      </c>
      <c r="F436" s="4">
        <v>43</v>
      </c>
      <c r="G436" s="4" t="s">
        <v>16</v>
      </c>
      <c r="H436" s="4">
        <v>2</v>
      </c>
      <c r="I436" s="12">
        <v>25</v>
      </c>
      <c r="J436" s="14">
        <v>50</v>
      </c>
      <c r="K436" s="35">
        <f t="shared" si="6"/>
        <v>45292</v>
      </c>
      <c r="L436" s="37">
        <f>Table1[[#This Row],[Latest Date]]-Table1[[#This Row],[Date]]</f>
        <v>327</v>
      </c>
      <c r="M436" s="37">
        <f>COUNT(Table1[[#This Row],[Date]])</f>
        <v>1</v>
      </c>
      <c r="N436" s="37">
        <f>SUM(Table1[[#This Row],[Total Amount]])</f>
        <v>50</v>
      </c>
      <c r="O436" s="37">
        <f>IF(Table1[[#This Row],[Recency]]&lt;=_xlfn.QUARTILE.INC(L:L,1),4, IF(Table1[[#This Row],[Recency]]&lt;=_xlfn.QUARTILE.INC(L:L,2), 3, IF(Table1[[#This Row],[Recency]]&lt;=_xlfn.QUARTILE.INC(L:L,3), 2, 1)))</f>
        <v>1</v>
      </c>
      <c r="P436" s="37">
        <f>IF(Table1[[#This Row],[Frequency]]&lt;=_xlfn.QUARTILE.INC(M:M,1), 1, IF(Table1[[#This Row],[Frequency]]&lt;=_xlfn.QUARTILE.INC(M:M,2), 2, IF(Table1[[#This Row],[Frequency]]&lt;=_xlfn.QUARTILE.INC(M:M,3), 3, 4)))</f>
        <v>1</v>
      </c>
      <c r="Q436" s="37">
        <f>IF(Table1[[#This Row],[Monetary]]&lt;=_xlfn.QUARTILE.INC(N:N,1),1,IF(Table1[[#This Row],[Monetary]]&lt;=_xlfn.QUARTILE.INC(N:N,2),2,IF(Table1[[#This Row],[Monetary]]&lt;=_xlfn.QUARTILE.INC(N:N,3),3,4)))</f>
        <v>1</v>
      </c>
      <c r="R436" s="42" t="str">
        <f>Table1[[#This Row],[R Score]]&amp;Table1[[#This Row],[F Score]]&amp;Table1[[#This Row],[M Score]]</f>
        <v>111</v>
      </c>
      <c r="S436" s="37">
        <f>Table1[[#This Row],[R Score]]+Table1[[#This Row],[F Score]]+Table1[[#This Row],[M Score]]</f>
        <v>3</v>
      </c>
      <c r="T436" s="37" t="str">
        <f>IF(Table1[[#This Row],[RFM Score]]=12,"Best customer",IF(Table1[[#This Row],[RFM Score]]&gt;=8,"Loyal customer",IF(Table1[[#This Row],[RFM Score]]&gt;=6,"At Risk",IF(Table1[[#This Row],[RFM Score]]&gt;=3,"Lost customer", "Others"))))</f>
        <v>Lost customer</v>
      </c>
    </row>
    <row r="437" spans="2:20" x14ac:dyDescent="0.25">
      <c r="B437" s="1">
        <v>435</v>
      </c>
      <c r="C437" s="2">
        <v>45280</v>
      </c>
      <c r="D437" s="1" t="s">
        <v>448</v>
      </c>
      <c r="E437" s="1" t="s">
        <v>13</v>
      </c>
      <c r="F437" s="1">
        <v>30</v>
      </c>
      <c r="G437" s="1" t="s">
        <v>11</v>
      </c>
      <c r="H437" s="1">
        <v>3</v>
      </c>
      <c r="I437" s="11">
        <v>300</v>
      </c>
      <c r="J437" s="13">
        <v>900</v>
      </c>
      <c r="K437" s="34">
        <f t="shared" si="6"/>
        <v>45292</v>
      </c>
      <c r="L437" s="36">
        <f>Table1[[#This Row],[Latest Date]]-Table1[[#This Row],[Date]]</f>
        <v>12</v>
      </c>
      <c r="M437" s="36">
        <f>COUNT(Table1[[#This Row],[Date]])</f>
        <v>1</v>
      </c>
      <c r="N437" s="36">
        <f>SUM(Table1[[#This Row],[Total Amount]])</f>
        <v>900</v>
      </c>
      <c r="O437" s="36">
        <f>IF(Table1[[#This Row],[Recency]]&lt;=_xlfn.QUARTILE.INC(L:L,1),4, IF(Table1[[#This Row],[Recency]]&lt;=_xlfn.QUARTILE.INC(L:L,2), 3, IF(Table1[[#This Row],[Recency]]&lt;=_xlfn.QUARTILE.INC(L:L,3), 2, 1)))</f>
        <v>4</v>
      </c>
      <c r="P437" s="36">
        <f>IF(Table1[[#This Row],[Frequency]]&lt;=_xlfn.QUARTILE.INC(M:M,1), 1, IF(Table1[[#This Row],[Frequency]]&lt;=_xlfn.QUARTILE.INC(M:M,2), 2, IF(Table1[[#This Row],[Frequency]]&lt;=_xlfn.QUARTILE.INC(M:M,3), 3, 4)))</f>
        <v>1</v>
      </c>
      <c r="Q437" s="36">
        <f>IF(Table1[[#This Row],[Monetary]]&lt;=_xlfn.QUARTILE.INC(N:N,1),1,IF(Table1[[#This Row],[Monetary]]&lt;=_xlfn.QUARTILE.INC(N:N,2),2,IF(Table1[[#This Row],[Monetary]]&lt;=_xlfn.QUARTILE.INC(N:N,3),3,4)))</f>
        <v>3</v>
      </c>
      <c r="R437" s="41" t="str">
        <f>Table1[[#This Row],[R Score]]&amp;Table1[[#This Row],[F Score]]&amp;Table1[[#This Row],[M Score]]</f>
        <v>413</v>
      </c>
      <c r="S437" s="36">
        <f>Table1[[#This Row],[R Score]]+Table1[[#This Row],[F Score]]+Table1[[#This Row],[M Score]]</f>
        <v>8</v>
      </c>
      <c r="T437" s="36" t="str">
        <f>IF(Table1[[#This Row],[RFM Score]]=12,"Best customer",IF(Table1[[#This Row],[RFM Score]]&gt;=8,"Loyal customer",IF(Table1[[#This Row],[RFM Score]]&gt;=6,"At Risk",IF(Table1[[#This Row],[RFM Score]]&gt;=3,"Lost customer", "Others"))))</f>
        <v>Loyal customer</v>
      </c>
    </row>
    <row r="438" spans="2:20" x14ac:dyDescent="0.25">
      <c r="B438" s="4">
        <v>436</v>
      </c>
      <c r="C438" s="5">
        <v>45003</v>
      </c>
      <c r="D438" s="4" t="s">
        <v>449</v>
      </c>
      <c r="E438" s="4" t="s">
        <v>13</v>
      </c>
      <c r="F438" s="4">
        <v>57</v>
      </c>
      <c r="G438" s="4" t="s">
        <v>14</v>
      </c>
      <c r="H438" s="4">
        <v>4</v>
      </c>
      <c r="I438" s="12">
        <v>30</v>
      </c>
      <c r="J438" s="14">
        <v>120</v>
      </c>
      <c r="K438" s="35">
        <f t="shared" si="6"/>
        <v>45292</v>
      </c>
      <c r="L438" s="37">
        <f>Table1[[#This Row],[Latest Date]]-Table1[[#This Row],[Date]]</f>
        <v>289</v>
      </c>
      <c r="M438" s="37">
        <f>COUNT(Table1[[#This Row],[Date]])</f>
        <v>1</v>
      </c>
      <c r="N438" s="37">
        <f>SUM(Table1[[#This Row],[Total Amount]])</f>
        <v>120</v>
      </c>
      <c r="O438" s="37">
        <f>IF(Table1[[#This Row],[Recency]]&lt;=_xlfn.QUARTILE.INC(L:L,1),4, IF(Table1[[#This Row],[Recency]]&lt;=_xlfn.QUARTILE.INC(L:L,2), 3, IF(Table1[[#This Row],[Recency]]&lt;=_xlfn.QUARTILE.INC(L:L,3), 2, 1)))</f>
        <v>1</v>
      </c>
      <c r="P438" s="37">
        <f>IF(Table1[[#This Row],[Frequency]]&lt;=_xlfn.QUARTILE.INC(M:M,1), 1, IF(Table1[[#This Row],[Frequency]]&lt;=_xlfn.QUARTILE.INC(M:M,2), 2, IF(Table1[[#This Row],[Frequency]]&lt;=_xlfn.QUARTILE.INC(M:M,3), 3, 4)))</f>
        <v>1</v>
      </c>
      <c r="Q438" s="37">
        <f>IF(Table1[[#This Row],[Monetary]]&lt;=_xlfn.QUARTILE.INC(N:N,1),1,IF(Table1[[#This Row],[Monetary]]&lt;=_xlfn.QUARTILE.INC(N:N,2),2,IF(Table1[[#This Row],[Monetary]]&lt;=_xlfn.QUARTILE.INC(N:N,3),3,4)))</f>
        <v>2</v>
      </c>
      <c r="R438" s="42" t="str">
        <f>Table1[[#This Row],[R Score]]&amp;Table1[[#This Row],[F Score]]&amp;Table1[[#This Row],[M Score]]</f>
        <v>112</v>
      </c>
      <c r="S438" s="37">
        <f>Table1[[#This Row],[R Score]]+Table1[[#This Row],[F Score]]+Table1[[#This Row],[M Score]]</f>
        <v>4</v>
      </c>
      <c r="T438" s="37" t="str">
        <f>IF(Table1[[#This Row],[RFM Score]]=12,"Best customer",IF(Table1[[#This Row],[RFM Score]]&gt;=8,"Loyal customer",IF(Table1[[#This Row],[RFM Score]]&gt;=6,"At Risk",IF(Table1[[#This Row],[RFM Score]]&gt;=3,"Lost customer", "Others"))))</f>
        <v>Lost customer</v>
      </c>
    </row>
    <row r="439" spans="2:20" x14ac:dyDescent="0.25">
      <c r="B439" s="1">
        <v>437</v>
      </c>
      <c r="C439" s="2">
        <v>45206</v>
      </c>
      <c r="D439" s="1" t="s">
        <v>450</v>
      </c>
      <c r="E439" s="1" t="s">
        <v>13</v>
      </c>
      <c r="F439" s="1">
        <v>35</v>
      </c>
      <c r="G439" s="1" t="s">
        <v>16</v>
      </c>
      <c r="H439" s="1">
        <v>4</v>
      </c>
      <c r="I439" s="11">
        <v>300</v>
      </c>
      <c r="J439" s="13">
        <v>1200</v>
      </c>
      <c r="K439" s="34">
        <f t="shared" si="6"/>
        <v>45292</v>
      </c>
      <c r="L439" s="36">
        <f>Table1[[#This Row],[Latest Date]]-Table1[[#This Row],[Date]]</f>
        <v>86</v>
      </c>
      <c r="M439" s="36">
        <f>COUNT(Table1[[#This Row],[Date]])</f>
        <v>1</v>
      </c>
      <c r="N439" s="36">
        <f>SUM(Table1[[#This Row],[Total Amount]])</f>
        <v>1200</v>
      </c>
      <c r="O439" s="36">
        <f>IF(Table1[[#This Row],[Recency]]&lt;=_xlfn.QUARTILE.INC(L:L,1),4, IF(Table1[[#This Row],[Recency]]&lt;=_xlfn.QUARTILE.INC(L:L,2), 3, IF(Table1[[#This Row],[Recency]]&lt;=_xlfn.QUARTILE.INC(L:L,3), 2, 1)))</f>
        <v>4</v>
      </c>
      <c r="P439" s="36">
        <f>IF(Table1[[#This Row],[Frequency]]&lt;=_xlfn.QUARTILE.INC(M:M,1), 1, IF(Table1[[#This Row],[Frequency]]&lt;=_xlfn.QUARTILE.INC(M:M,2), 2, IF(Table1[[#This Row],[Frequency]]&lt;=_xlfn.QUARTILE.INC(M:M,3), 3, 4)))</f>
        <v>1</v>
      </c>
      <c r="Q439" s="36">
        <f>IF(Table1[[#This Row],[Monetary]]&lt;=_xlfn.QUARTILE.INC(N:N,1),1,IF(Table1[[#This Row],[Monetary]]&lt;=_xlfn.QUARTILE.INC(N:N,2),2,IF(Table1[[#This Row],[Monetary]]&lt;=_xlfn.QUARTILE.INC(N:N,3),3,4)))</f>
        <v>4</v>
      </c>
      <c r="R439" s="41" t="str">
        <f>Table1[[#This Row],[R Score]]&amp;Table1[[#This Row],[F Score]]&amp;Table1[[#This Row],[M Score]]</f>
        <v>414</v>
      </c>
      <c r="S439" s="36">
        <f>Table1[[#This Row],[R Score]]+Table1[[#This Row],[F Score]]+Table1[[#This Row],[M Score]]</f>
        <v>9</v>
      </c>
      <c r="T439" s="36" t="str">
        <f>IF(Table1[[#This Row],[RFM Score]]=12,"Best customer",IF(Table1[[#This Row],[RFM Score]]&gt;=8,"Loyal customer",IF(Table1[[#This Row],[RFM Score]]&gt;=6,"At Risk",IF(Table1[[#This Row],[RFM Score]]&gt;=3,"Lost customer", "Others"))))</f>
        <v>Loyal customer</v>
      </c>
    </row>
    <row r="440" spans="2:20" x14ac:dyDescent="0.25">
      <c r="B440" s="4">
        <v>438</v>
      </c>
      <c r="C440" s="5">
        <v>44945</v>
      </c>
      <c r="D440" s="4" t="s">
        <v>451</v>
      </c>
      <c r="E440" s="4" t="s">
        <v>13</v>
      </c>
      <c r="F440" s="4">
        <v>42</v>
      </c>
      <c r="G440" s="4" t="s">
        <v>14</v>
      </c>
      <c r="H440" s="4">
        <v>1</v>
      </c>
      <c r="I440" s="12">
        <v>30</v>
      </c>
      <c r="J440" s="14">
        <v>30</v>
      </c>
      <c r="K440" s="35">
        <f t="shared" si="6"/>
        <v>45292</v>
      </c>
      <c r="L440" s="37">
        <f>Table1[[#This Row],[Latest Date]]-Table1[[#This Row],[Date]]</f>
        <v>347</v>
      </c>
      <c r="M440" s="37">
        <f>COUNT(Table1[[#This Row],[Date]])</f>
        <v>1</v>
      </c>
      <c r="N440" s="37">
        <f>SUM(Table1[[#This Row],[Total Amount]])</f>
        <v>30</v>
      </c>
      <c r="O440" s="37">
        <f>IF(Table1[[#This Row],[Recency]]&lt;=_xlfn.QUARTILE.INC(L:L,1),4, IF(Table1[[#This Row],[Recency]]&lt;=_xlfn.QUARTILE.INC(L:L,2), 3, IF(Table1[[#This Row],[Recency]]&lt;=_xlfn.QUARTILE.INC(L:L,3), 2, 1)))</f>
        <v>1</v>
      </c>
      <c r="P440" s="37">
        <f>IF(Table1[[#This Row],[Frequency]]&lt;=_xlfn.QUARTILE.INC(M:M,1), 1, IF(Table1[[#This Row],[Frequency]]&lt;=_xlfn.QUARTILE.INC(M:M,2), 2, IF(Table1[[#This Row],[Frequency]]&lt;=_xlfn.QUARTILE.INC(M:M,3), 3, 4)))</f>
        <v>1</v>
      </c>
      <c r="Q440" s="37">
        <f>IF(Table1[[#This Row],[Monetary]]&lt;=_xlfn.QUARTILE.INC(N:N,1),1,IF(Table1[[#This Row],[Monetary]]&lt;=_xlfn.QUARTILE.INC(N:N,2),2,IF(Table1[[#This Row],[Monetary]]&lt;=_xlfn.QUARTILE.INC(N:N,3),3,4)))</f>
        <v>1</v>
      </c>
      <c r="R440" s="42" t="str">
        <f>Table1[[#This Row],[R Score]]&amp;Table1[[#This Row],[F Score]]&amp;Table1[[#This Row],[M Score]]</f>
        <v>111</v>
      </c>
      <c r="S440" s="37">
        <f>Table1[[#This Row],[R Score]]+Table1[[#This Row],[F Score]]+Table1[[#This Row],[M Score]]</f>
        <v>3</v>
      </c>
      <c r="T440" s="37" t="str">
        <f>IF(Table1[[#This Row],[RFM Score]]=12,"Best customer",IF(Table1[[#This Row],[RFM Score]]&gt;=8,"Loyal customer",IF(Table1[[#This Row],[RFM Score]]&gt;=6,"At Risk",IF(Table1[[#This Row],[RFM Score]]&gt;=3,"Lost customer", "Others"))))</f>
        <v>Lost customer</v>
      </c>
    </row>
    <row r="441" spans="2:20" x14ac:dyDescent="0.25">
      <c r="B441" s="1">
        <v>439</v>
      </c>
      <c r="C441" s="2">
        <v>45116</v>
      </c>
      <c r="D441" s="1" t="s">
        <v>452</v>
      </c>
      <c r="E441" s="1" t="s">
        <v>10</v>
      </c>
      <c r="F441" s="1">
        <v>50</v>
      </c>
      <c r="G441" s="1" t="s">
        <v>14</v>
      </c>
      <c r="H441" s="1">
        <v>3</v>
      </c>
      <c r="I441" s="11">
        <v>25</v>
      </c>
      <c r="J441" s="13">
        <v>75</v>
      </c>
      <c r="K441" s="34">
        <f t="shared" si="6"/>
        <v>45292</v>
      </c>
      <c r="L441" s="36">
        <f>Table1[[#This Row],[Latest Date]]-Table1[[#This Row],[Date]]</f>
        <v>176</v>
      </c>
      <c r="M441" s="36">
        <f>COUNT(Table1[[#This Row],[Date]])</f>
        <v>1</v>
      </c>
      <c r="N441" s="36">
        <f>SUM(Table1[[#This Row],[Total Amount]])</f>
        <v>75</v>
      </c>
      <c r="O441" s="36">
        <f>IF(Table1[[#This Row],[Recency]]&lt;=_xlfn.QUARTILE.INC(L:L,1),4, IF(Table1[[#This Row],[Recency]]&lt;=_xlfn.QUARTILE.INC(L:L,2), 3, IF(Table1[[#This Row],[Recency]]&lt;=_xlfn.QUARTILE.INC(L:L,3), 2, 1)))</f>
        <v>3</v>
      </c>
      <c r="P441" s="36">
        <f>IF(Table1[[#This Row],[Frequency]]&lt;=_xlfn.QUARTILE.INC(M:M,1), 1, IF(Table1[[#This Row],[Frequency]]&lt;=_xlfn.QUARTILE.INC(M:M,2), 2, IF(Table1[[#This Row],[Frequency]]&lt;=_xlfn.QUARTILE.INC(M:M,3), 3, 4)))</f>
        <v>1</v>
      </c>
      <c r="Q441" s="36">
        <f>IF(Table1[[#This Row],[Monetary]]&lt;=_xlfn.QUARTILE.INC(N:N,1),1,IF(Table1[[#This Row],[Monetary]]&lt;=_xlfn.QUARTILE.INC(N:N,2),2,IF(Table1[[#This Row],[Monetary]]&lt;=_xlfn.QUARTILE.INC(N:N,3),3,4)))</f>
        <v>2</v>
      </c>
      <c r="R441" s="41" t="str">
        <f>Table1[[#This Row],[R Score]]&amp;Table1[[#This Row],[F Score]]&amp;Table1[[#This Row],[M Score]]</f>
        <v>312</v>
      </c>
      <c r="S441" s="36">
        <f>Table1[[#This Row],[R Score]]+Table1[[#This Row],[F Score]]+Table1[[#This Row],[M Score]]</f>
        <v>6</v>
      </c>
      <c r="T441" s="36" t="str">
        <f>IF(Table1[[#This Row],[RFM Score]]=12,"Best customer",IF(Table1[[#This Row],[RFM Score]]&gt;=8,"Loyal customer",IF(Table1[[#This Row],[RFM Score]]&gt;=6,"At Risk",IF(Table1[[#This Row],[RFM Score]]&gt;=3,"Lost customer", "Others"))))</f>
        <v>At Risk</v>
      </c>
    </row>
    <row r="442" spans="2:20" x14ac:dyDescent="0.25">
      <c r="B442" s="4">
        <v>440</v>
      </c>
      <c r="C442" s="5">
        <v>45225</v>
      </c>
      <c r="D442" s="4" t="s">
        <v>453</v>
      </c>
      <c r="E442" s="4" t="s">
        <v>10</v>
      </c>
      <c r="F442" s="4">
        <v>64</v>
      </c>
      <c r="G442" s="4" t="s">
        <v>14</v>
      </c>
      <c r="H442" s="4">
        <v>2</v>
      </c>
      <c r="I442" s="12">
        <v>300</v>
      </c>
      <c r="J442" s="14">
        <v>600</v>
      </c>
      <c r="K442" s="35">
        <f t="shared" si="6"/>
        <v>45292</v>
      </c>
      <c r="L442" s="37">
        <f>Table1[[#This Row],[Latest Date]]-Table1[[#This Row],[Date]]</f>
        <v>67</v>
      </c>
      <c r="M442" s="37">
        <f>COUNT(Table1[[#This Row],[Date]])</f>
        <v>1</v>
      </c>
      <c r="N442" s="37">
        <f>SUM(Table1[[#This Row],[Total Amount]])</f>
        <v>600</v>
      </c>
      <c r="O442" s="37">
        <f>IF(Table1[[#This Row],[Recency]]&lt;=_xlfn.QUARTILE.INC(L:L,1),4, IF(Table1[[#This Row],[Recency]]&lt;=_xlfn.QUARTILE.INC(L:L,2), 3, IF(Table1[[#This Row],[Recency]]&lt;=_xlfn.QUARTILE.INC(L:L,3), 2, 1)))</f>
        <v>4</v>
      </c>
      <c r="P442" s="37">
        <f>IF(Table1[[#This Row],[Frequency]]&lt;=_xlfn.QUARTILE.INC(M:M,1), 1, IF(Table1[[#This Row],[Frequency]]&lt;=_xlfn.QUARTILE.INC(M:M,2), 2, IF(Table1[[#This Row],[Frequency]]&lt;=_xlfn.QUARTILE.INC(M:M,3), 3, 4)))</f>
        <v>1</v>
      </c>
      <c r="Q442" s="37">
        <f>IF(Table1[[#This Row],[Monetary]]&lt;=_xlfn.QUARTILE.INC(N:N,1),1,IF(Table1[[#This Row],[Monetary]]&lt;=_xlfn.QUARTILE.INC(N:N,2),2,IF(Table1[[#This Row],[Monetary]]&lt;=_xlfn.QUARTILE.INC(N:N,3),3,4)))</f>
        <v>3</v>
      </c>
      <c r="R442" s="42" t="str">
        <f>Table1[[#This Row],[R Score]]&amp;Table1[[#This Row],[F Score]]&amp;Table1[[#This Row],[M Score]]</f>
        <v>413</v>
      </c>
      <c r="S442" s="37">
        <f>Table1[[#This Row],[R Score]]+Table1[[#This Row],[F Score]]+Table1[[#This Row],[M Score]]</f>
        <v>8</v>
      </c>
      <c r="T442" s="37" t="str">
        <f>IF(Table1[[#This Row],[RFM Score]]=12,"Best customer",IF(Table1[[#This Row],[RFM Score]]&gt;=8,"Loyal customer",IF(Table1[[#This Row],[RFM Score]]&gt;=6,"At Risk",IF(Table1[[#This Row],[RFM Score]]&gt;=3,"Lost customer", "Others"))))</f>
        <v>Loyal customer</v>
      </c>
    </row>
    <row r="443" spans="2:20" x14ac:dyDescent="0.25">
      <c r="B443" s="1">
        <v>441</v>
      </c>
      <c r="C443" s="2">
        <v>45209</v>
      </c>
      <c r="D443" s="1" t="s">
        <v>454</v>
      </c>
      <c r="E443" s="1" t="s">
        <v>10</v>
      </c>
      <c r="F443" s="1">
        <v>57</v>
      </c>
      <c r="G443" s="1" t="s">
        <v>11</v>
      </c>
      <c r="H443" s="1">
        <v>4</v>
      </c>
      <c r="I443" s="11">
        <v>300</v>
      </c>
      <c r="J443" s="13">
        <v>1200</v>
      </c>
      <c r="K443" s="34">
        <f t="shared" si="6"/>
        <v>45292</v>
      </c>
      <c r="L443" s="36">
        <f>Table1[[#This Row],[Latest Date]]-Table1[[#This Row],[Date]]</f>
        <v>83</v>
      </c>
      <c r="M443" s="36">
        <f>COUNT(Table1[[#This Row],[Date]])</f>
        <v>1</v>
      </c>
      <c r="N443" s="36">
        <f>SUM(Table1[[#This Row],[Total Amount]])</f>
        <v>1200</v>
      </c>
      <c r="O443" s="36">
        <f>IF(Table1[[#This Row],[Recency]]&lt;=_xlfn.QUARTILE.INC(L:L,1),4, IF(Table1[[#This Row],[Recency]]&lt;=_xlfn.QUARTILE.INC(L:L,2), 3, IF(Table1[[#This Row],[Recency]]&lt;=_xlfn.QUARTILE.INC(L:L,3), 2, 1)))</f>
        <v>4</v>
      </c>
      <c r="P443" s="36">
        <f>IF(Table1[[#This Row],[Frequency]]&lt;=_xlfn.QUARTILE.INC(M:M,1), 1, IF(Table1[[#This Row],[Frequency]]&lt;=_xlfn.QUARTILE.INC(M:M,2), 2, IF(Table1[[#This Row],[Frequency]]&lt;=_xlfn.QUARTILE.INC(M:M,3), 3, 4)))</f>
        <v>1</v>
      </c>
      <c r="Q443" s="36">
        <f>IF(Table1[[#This Row],[Monetary]]&lt;=_xlfn.QUARTILE.INC(N:N,1),1,IF(Table1[[#This Row],[Monetary]]&lt;=_xlfn.QUARTILE.INC(N:N,2),2,IF(Table1[[#This Row],[Monetary]]&lt;=_xlfn.QUARTILE.INC(N:N,3),3,4)))</f>
        <v>4</v>
      </c>
      <c r="R443" s="41" t="str">
        <f>Table1[[#This Row],[R Score]]&amp;Table1[[#This Row],[F Score]]&amp;Table1[[#This Row],[M Score]]</f>
        <v>414</v>
      </c>
      <c r="S443" s="36">
        <f>Table1[[#This Row],[R Score]]+Table1[[#This Row],[F Score]]+Table1[[#This Row],[M Score]]</f>
        <v>9</v>
      </c>
      <c r="T443" s="36" t="str">
        <f>IF(Table1[[#This Row],[RFM Score]]=12,"Best customer",IF(Table1[[#This Row],[RFM Score]]&gt;=8,"Loyal customer",IF(Table1[[#This Row],[RFM Score]]&gt;=6,"At Risk",IF(Table1[[#This Row],[RFM Score]]&gt;=3,"Lost customer", "Others"))))</f>
        <v>Loyal customer</v>
      </c>
    </row>
    <row r="444" spans="2:20" x14ac:dyDescent="0.25">
      <c r="B444" s="4">
        <v>442</v>
      </c>
      <c r="C444" s="5">
        <v>45002</v>
      </c>
      <c r="D444" s="4" t="s">
        <v>455</v>
      </c>
      <c r="E444" s="4" t="s">
        <v>13</v>
      </c>
      <c r="F444" s="4">
        <v>60</v>
      </c>
      <c r="G444" s="4" t="s">
        <v>14</v>
      </c>
      <c r="H444" s="4">
        <v>4</v>
      </c>
      <c r="I444" s="12">
        <v>25</v>
      </c>
      <c r="J444" s="14">
        <v>100</v>
      </c>
      <c r="K444" s="35">
        <f t="shared" si="6"/>
        <v>45292</v>
      </c>
      <c r="L444" s="37">
        <f>Table1[[#This Row],[Latest Date]]-Table1[[#This Row],[Date]]</f>
        <v>290</v>
      </c>
      <c r="M444" s="37">
        <f>COUNT(Table1[[#This Row],[Date]])</f>
        <v>1</v>
      </c>
      <c r="N444" s="37">
        <f>SUM(Table1[[#This Row],[Total Amount]])</f>
        <v>100</v>
      </c>
      <c r="O444" s="37">
        <f>IF(Table1[[#This Row],[Recency]]&lt;=_xlfn.QUARTILE.INC(L:L,1),4, IF(Table1[[#This Row],[Recency]]&lt;=_xlfn.QUARTILE.INC(L:L,2), 3, IF(Table1[[#This Row],[Recency]]&lt;=_xlfn.QUARTILE.INC(L:L,3), 2, 1)))</f>
        <v>1</v>
      </c>
      <c r="P444" s="37">
        <f>IF(Table1[[#This Row],[Frequency]]&lt;=_xlfn.QUARTILE.INC(M:M,1), 1, IF(Table1[[#This Row],[Frequency]]&lt;=_xlfn.QUARTILE.INC(M:M,2), 2, IF(Table1[[#This Row],[Frequency]]&lt;=_xlfn.QUARTILE.INC(M:M,3), 3, 4)))</f>
        <v>1</v>
      </c>
      <c r="Q444" s="37">
        <f>IF(Table1[[#This Row],[Monetary]]&lt;=_xlfn.QUARTILE.INC(N:N,1),1,IF(Table1[[#This Row],[Monetary]]&lt;=_xlfn.QUARTILE.INC(N:N,2),2,IF(Table1[[#This Row],[Monetary]]&lt;=_xlfn.QUARTILE.INC(N:N,3),3,4)))</f>
        <v>2</v>
      </c>
      <c r="R444" s="42" t="str">
        <f>Table1[[#This Row],[R Score]]&amp;Table1[[#This Row],[F Score]]&amp;Table1[[#This Row],[M Score]]</f>
        <v>112</v>
      </c>
      <c r="S444" s="37">
        <f>Table1[[#This Row],[R Score]]+Table1[[#This Row],[F Score]]+Table1[[#This Row],[M Score]]</f>
        <v>4</v>
      </c>
      <c r="T444" s="37" t="str">
        <f>IF(Table1[[#This Row],[RFM Score]]=12,"Best customer",IF(Table1[[#This Row],[RFM Score]]&gt;=8,"Loyal customer",IF(Table1[[#This Row],[RFM Score]]&gt;=6,"At Risk",IF(Table1[[#This Row],[RFM Score]]&gt;=3,"Lost customer", "Others"))))</f>
        <v>Lost customer</v>
      </c>
    </row>
    <row r="445" spans="2:20" x14ac:dyDescent="0.25">
      <c r="B445" s="1">
        <v>443</v>
      </c>
      <c r="C445" s="2">
        <v>45147</v>
      </c>
      <c r="D445" s="1" t="s">
        <v>456</v>
      </c>
      <c r="E445" s="1" t="s">
        <v>10</v>
      </c>
      <c r="F445" s="1">
        <v>29</v>
      </c>
      <c r="G445" s="1" t="s">
        <v>14</v>
      </c>
      <c r="H445" s="1">
        <v>2</v>
      </c>
      <c r="I445" s="11">
        <v>300</v>
      </c>
      <c r="J445" s="13">
        <v>600</v>
      </c>
      <c r="K445" s="34">
        <f t="shared" si="6"/>
        <v>45292</v>
      </c>
      <c r="L445" s="36">
        <f>Table1[[#This Row],[Latest Date]]-Table1[[#This Row],[Date]]</f>
        <v>145</v>
      </c>
      <c r="M445" s="36">
        <f>COUNT(Table1[[#This Row],[Date]])</f>
        <v>1</v>
      </c>
      <c r="N445" s="36">
        <f>SUM(Table1[[#This Row],[Total Amount]])</f>
        <v>600</v>
      </c>
      <c r="O445" s="36">
        <f>IF(Table1[[#This Row],[Recency]]&lt;=_xlfn.QUARTILE.INC(L:L,1),4, IF(Table1[[#This Row],[Recency]]&lt;=_xlfn.QUARTILE.INC(L:L,2), 3, IF(Table1[[#This Row],[Recency]]&lt;=_xlfn.QUARTILE.INC(L:L,3), 2, 1)))</f>
        <v>3</v>
      </c>
      <c r="P445" s="36">
        <f>IF(Table1[[#This Row],[Frequency]]&lt;=_xlfn.QUARTILE.INC(M:M,1), 1, IF(Table1[[#This Row],[Frequency]]&lt;=_xlfn.QUARTILE.INC(M:M,2), 2, IF(Table1[[#This Row],[Frequency]]&lt;=_xlfn.QUARTILE.INC(M:M,3), 3, 4)))</f>
        <v>1</v>
      </c>
      <c r="Q445" s="36">
        <f>IF(Table1[[#This Row],[Monetary]]&lt;=_xlfn.QUARTILE.INC(N:N,1),1,IF(Table1[[#This Row],[Monetary]]&lt;=_xlfn.QUARTILE.INC(N:N,2),2,IF(Table1[[#This Row],[Monetary]]&lt;=_xlfn.QUARTILE.INC(N:N,3),3,4)))</f>
        <v>3</v>
      </c>
      <c r="R445" s="41" t="str">
        <f>Table1[[#This Row],[R Score]]&amp;Table1[[#This Row],[F Score]]&amp;Table1[[#This Row],[M Score]]</f>
        <v>313</v>
      </c>
      <c r="S445" s="36">
        <f>Table1[[#This Row],[R Score]]+Table1[[#This Row],[F Score]]+Table1[[#This Row],[M Score]]</f>
        <v>7</v>
      </c>
      <c r="T445" s="36" t="str">
        <f>IF(Table1[[#This Row],[RFM Score]]=12,"Best customer",IF(Table1[[#This Row],[RFM Score]]&gt;=8,"Loyal customer",IF(Table1[[#This Row],[RFM Score]]&gt;=6,"At Risk",IF(Table1[[#This Row],[RFM Score]]&gt;=3,"Lost customer", "Others"))))</f>
        <v>At Risk</v>
      </c>
    </row>
    <row r="446" spans="2:20" x14ac:dyDescent="0.25">
      <c r="B446" s="4">
        <v>444</v>
      </c>
      <c r="C446" s="5">
        <v>44992</v>
      </c>
      <c r="D446" s="4" t="s">
        <v>457</v>
      </c>
      <c r="E446" s="4" t="s">
        <v>13</v>
      </c>
      <c r="F446" s="4">
        <v>61</v>
      </c>
      <c r="G446" s="4" t="s">
        <v>14</v>
      </c>
      <c r="H446" s="4">
        <v>3</v>
      </c>
      <c r="I446" s="12">
        <v>30</v>
      </c>
      <c r="J446" s="14">
        <v>90</v>
      </c>
      <c r="K446" s="35">
        <f t="shared" si="6"/>
        <v>45292</v>
      </c>
      <c r="L446" s="37">
        <f>Table1[[#This Row],[Latest Date]]-Table1[[#This Row],[Date]]</f>
        <v>300</v>
      </c>
      <c r="M446" s="37">
        <f>COUNT(Table1[[#This Row],[Date]])</f>
        <v>1</v>
      </c>
      <c r="N446" s="37">
        <f>SUM(Table1[[#This Row],[Total Amount]])</f>
        <v>90</v>
      </c>
      <c r="O446" s="37">
        <f>IF(Table1[[#This Row],[Recency]]&lt;=_xlfn.QUARTILE.INC(L:L,1),4, IF(Table1[[#This Row],[Recency]]&lt;=_xlfn.QUARTILE.INC(L:L,2), 3, IF(Table1[[#This Row],[Recency]]&lt;=_xlfn.QUARTILE.INC(L:L,3), 2, 1)))</f>
        <v>1</v>
      </c>
      <c r="P446" s="37">
        <f>IF(Table1[[#This Row],[Frequency]]&lt;=_xlfn.QUARTILE.INC(M:M,1), 1, IF(Table1[[#This Row],[Frequency]]&lt;=_xlfn.QUARTILE.INC(M:M,2), 2, IF(Table1[[#This Row],[Frequency]]&lt;=_xlfn.QUARTILE.INC(M:M,3), 3, 4)))</f>
        <v>1</v>
      </c>
      <c r="Q446" s="37">
        <f>IF(Table1[[#This Row],[Monetary]]&lt;=_xlfn.QUARTILE.INC(N:N,1),1,IF(Table1[[#This Row],[Monetary]]&lt;=_xlfn.QUARTILE.INC(N:N,2),2,IF(Table1[[#This Row],[Monetary]]&lt;=_xlfn.QUARTILE.INC(N:N,3),3,4)))</f>
        <v>2</v>
      </c>
      <c r="R446" s="42" t="str">
        <f>Table1[[#This Row],[R Score]]&amp;Table1[[#This Row],[F Score]]&amp;Table1[[#This Row],[M Score]]</f>
        <v>112</v>
      </c>
      <c r="S446" s="37">
        <f>Table1[[#This Row],[R Score]]+Table1[[#This Row],[F Score]]+Table1[[#This Row],[M Score]]</f>
        <v>4</v>
      </c>
      <c r="T446" s="37" t="str">
        <f>IF(Table1[[#This Row],[RFM Score]]=12,"Best customer",IF(Table1[[#This Row],[RFM Score]]&gt;=8,"Loyal customer",IF(Table1[[#This Row],[RFM Score]]&gt;=6,"At Risk",IF(Table1[[#This Row],[RFM Score]]&gt;=3,"Lost customer", "Others"))))</f>
        <v>Lost customer</v>
      </c>
    </row>
    <row r="447" spans="2:20" x14ac:dyDescent="0.25">
      <c r="B447" s="1">
        <v>445</v>
      </c>
      <c r="C447" s="2">
        <v>44948</v>
      </c>
      <c r="D447" s="1" t="s">
        <v>458</v>
      </c>
      <c r="E447" s="1" t="s">
        <v>13</v>
      </c>
      <c r="F447" s="1">
        <v>53</v>
      </c>
      <c r="G447" s="1" t="s">
        <v>16</v>
      </c>
      <c r="H447" s="1">
        <v>1</v>
      </c>
      <c r="I447" s="11">
        <v>300</v>
      </c>
      <c r="J447" s="13">
        <v>300</v>
      </c>
      <c r="K447" s="34">
        <f t="shared" si="6"/>
        <v>45292</v>
      </c>
      <c r="L447" s="36">
        <f>Table1[[#This Row],[Latest Date]]-Table1[[#This Row],[Date]]</f>
        <v>344</v>
      </c>
      <c r="M447" s="36">
        <f>COUNT(Table1[[#This Row],[Date]])</f>
        <v>1</v>
      </c>
      <c r="N447" s="36">
        <f>SUM(Table1[[#This Row],[Total Amount]])</f>
        <v>300</v>
      </c>
      <c r="O447" s="36">
        <f>IF(Table1[[#This Row],[Recency]]&lt;=_xlfn.QUARTILE.INC(L:L,1),4, IF(Table1[[#This Row],[Recency]]&lt;=_xlfn.QUARTILE.INC(L:L,2), 3, IF(Table1[[#This Row],[Recency]]&lt;=_xlfn.QUARTILE.INC(L:L,3), 2, 1)))</f>
        <v>1</v>
      </c>
      <c r="P447" s="36">
        <f>IF(Table1[[#This Row],[Frequency]]&lt;=_xlfn.QUARTILE.INC(M:M,1), 1, IF(Table1[[#This Row],[Frequency]]&lt;=_xlfn.QUARTILE.INC(M:M,2), 2, IF(Table1[[#This Row],[Frequency]]&lt;=_xlfn.QUARTILE.INC(M:M,3), 3, 4)))</f>
        <v>1</v>
      </c>
      <c r="Q447" s="36">
        <f>IF(Table1[[#This Row],[Monetary]]&lt;=_xlfn.QUARTILE.INC(N:N,1),1,IF(Table1[[#This Row],[Monetary]]&lt;=_xlfn.QUARTILE.INC(N:N,2),2,IF(Table1[[#This Row],[Monetary]]&lt;=_xlfn.QUARTILE.INC(N:N,3),3,4)))</f>
        <v>3</v>
      </c>
      <c r="R447" s="41" t="str">
        <f>Table1[[#This Row],[R Score]]&amp;Table1[[#This Row],[F Score]]&amp;Table1[[#This Row],[M Score]]</f>
        <v>113</v>
      </c>
      <c r="S447" s="36">
        <f>Table1[[#This Row],[R Score]]+Table1[[#This Row],[F Score]]+Table1[[#This Row],[M Score]]</f>
        <v>5</v>
      </c>
      <c r="T447" s="36" t="str">
        <f>IF(Table1[[#This Row],[RFM Score]]=12,"Best customer",IF(Table1[[#This Row],[RFM Score]]&gt;=8,"Loyal customer",IF(Table1[[#This Row],[RFM Score]]&gt;=6,"At Risk",IF(Table1[[#This Row],[RFM Score]]&gt;=3,"Lost customer", "Others"))))</f>
        <v>Lost customer</v>
      </c>
    </row>
    <row r="448" spans="2:20" x14ac:dyDescent="0.25">
      <c r="B448" s="4">
        <v>446</v>
      </c>
      <c r="C448" s="5">
        <v>45084</v>
      </c>
      <c r="D448" s="4" t="s">
        <v>459</v>
      </c>
      <c r="E448" s="4" t="s">
        <v>10</v>
      </c>
      <c r="F448" s="4">
        <v>21</v>
      </c>
      <c r="G448" s="4" t="s">
        <v>16</v>
      </c>
      <c r="H448" s="4">
        <v>1</v>
      </c>
      <c r="I448" s="12">
        <v>50</v>
      </c>
      <c r="J448" s="14">
        <v>50</v>
      </c>
      <c r="K448" s="35">
        <f t="shared" si="6"/>
        <v>45292</v>
      </c>
      <c r="L448" s="37">
        <f>Table1[[#This Row],[Latest Date]]-Table1[[#This Row],[Date]]</f>
        <v>208</v>
      </c>
      <c r="M448" s="37">
        <f>COUNT(Table1[[#This Row],[Date]])</f>
        <v>1</v>
      </c>
      <c r="N448" s="37">
        <f>SUM(Table1[[#This Row],[Total Amount]])</f>
        <v>50</v>
      </c>
      <c r="O448" s="37">
        <f>IF(Table1[[#This Row],[Recency]]&lt;=_xlfn.QUARTILE.INC(L:L,1),4, IF(Table1[[#This Row],[Recency]]&lt;=_xlfn.QUARTILE.INC(L:L,2), 3, IF(Table1[[#This Row],[Recency]]&lt;=_xlfn.QUARTILE.INC(L:L,3), 2, 1)))</f>
        <v>2</v>
      </c>
      <c r="P448" s="37">
        <f>IF(Table1[[#This Row],[Frequency]]&lt;=_xlfn.QUARTILE.INC(M:M,1), 1, IF(Table1[[#This Row],[Frequency]]&lt;=_xlfn.QUARTILE.INC(M:M,2), 2, IF(Table1[[#This Row],[Frequency]]&lt;=_xlfn.QUARTILE.INC(M:M,3), 3, 4)))</f>
        <v>1</v>
      </c>
      <c r="Q448" s="37">
        <f>IF(Table1[[#This Row],[Monetary]]&lt;=_xlfn.QUARTILE.INC(N:N,1),1,IF(Table1[[#This Row],[Monetary]]&lt;=_xlfn.QUARTILE.INC(N:N,2),2,IF(Table1[[#This Row],[Monetary]]&lt;=_xlfn.QUARTILE.INC(N:N,3),3,4)))</f>
        <v>1</v>
      </c>
      <c r="R448" s="42" t="str">
        <f>Table1[[#This Row],[R Score]]&amp;Table1[[#This Row],[F Score]]&amp;Table1[[#This Row],[M Score]]</f>
        <v>211</v>
      </c>
      <c r="S448" s="37">
        <f>Table1[[#This Row],[R Score]]+Table1[[#This Row],[F Score]]+Table1[[#This Row],[M Score]]</f>
        <v>4</v>
      </c>
      <c r="T448" s="37" t="str">
        <f>IF(Table1[[#This Row],[RFM Score]]=12,"Best customer",IF(Table1[[#This Row],[RFM Score]]&gt;=8,"Loyal customer",IF(Table1[[#This Row],[RFM Score]]&gt;=6,"At Risk",IF(Table1[[#This Row],[RFM Score]]&gt;=3,"Lost customer", "Others"))))</f>
        <v>Lost customer</v>
      </c>
    </row>
    <row r="449" spans="2:20" x14ac:dyDescent="0.25">
      <c r="B449" s="1">
        <v>447</v>
      </c>
      <c r="C449" s="2">
        <v>45113</v>
      </c>
      <c r="D449" s="1" t="s">
        <v>460</v>
      </c>
      <c r="E449" s="1" t="s">
        <v>10</v>
      </c>
      <c r="F449" s="1">
        <v>22</v>
      </c>
      <c r="G449" s="1" t="s">
        <v>11</v>
      </c>
      <c r="H449" s="1">
        <v>4</v>
      </c>
      <c r="I449" s="11">
        <v>500</v>
      </c>
      <c r="J449" s="13">
        <v>2000</v>
      </c>
      <c r="K449" s="34">
        <f t="shared" si="6"/>
        <v>45292</v>
      </c>
      <c r="L449" s="36">
        <f>Table1[[#This Row],[Latest Date]]-Table1[[#This Row],[Date]]</f>
        <v>179</v>
      </c>
      <c r="M449" s="36">
        <f>COUNT(Table1[[#This Row],[Date]])</f>
        <v>1</v>
      </c>
      <c r="N449" s="36">
        <f>SUM(Table1[[#This Row],[Total Amount]])</f>
        <v>2000</v>
      </c>
      <c r="O449" s="36">
        <f>IF(Table1[[#This Row],[Recency]]&lt;=_xlfn.QUARTILE.INC(L:L,1),4, IF(Table1[[#This Row],[Recency]]&lt;=_xlfn.QUARTILE.INC(L:L,2), 3, IF(Table1[[#This Row],[Recency]]&lt;=_xlfn.QUARTILE.INC(L:L,3), 2, 1)))</f>
        <v>3</v>
      </c>
      <c r="P449" s="36">
        <f>IF(Table1[[#This Row],[Frequency]]&lt;=_xlfn.QUARTILE.INC(M:M,1), 1, IF(Table1[[#This Row],[Frequency]]&lt;=_xlfn.QUARTILE.INC(M:M,2), 2, IF(Table1[[#This Row],[Frequency]]&lt;=_xlfn.QUARTILE.INC(M:M,3), 3, 4)))</f>
        <v>1</v>
      </c>
      <c r="Q449" s="36">
        <f>IF(Table1[[#This Row],[Monetary]]&lt;=_xlfn.QUARTILE.INC(N:N,1),1,IF(Table1[[#This Row],[Monetary]]&lt;=_xlfn.QUARTILE.INC(N:N,2),2,IF(Table1[[#This Row],[Monetary]]&lt;=_xlfn.QUARTILE.INC(N:N,3),3,4)))</f>
        <v>4</v>
      </c>
      <c r="R449" s="41" t="str">
        <f>Table1[[#This Row],[R Score]]&amp;Table1[[#This Row],[F Score]]&amp;Table1[[#This Row],[M Score]]</f>
        <v>314</v>
      </c>
      <c r="S449" s="36">
        <f>Table1[[#This Row],[R Score]]+Table1[[#This Row],[F Score]]+Table1[[#This Row],[M Score]]</f>
        <v>8</v>
      </c>
      <c r="T449" s="36" t="str">
        <f>IF(Table1[[#This Row],[RFM Score]]=12,"Best customer",IF(Table1[[#This Row],[RFM Score]]&gt;=8,"Loyal customer",IF(Table1[[#This Row],[RFM Score]]&gt;=6,"At Risk",IF(Table1[[#This Row],[RFM Score]]&gt;=3,"Lost customer", "Others"))))</f>
        <v>Loyal customer</v>
      </c>
    </row>
    <row r="450" spans="2:20" x14ac:dyDescent="0.25">
      <c r="B450" s="4">
        <v>448</v>
      </c>
      <c r="C450" s="5">
        <v>44947</v>
      </c>
      <c r="D450" s="4" t="s">
        <v>461</v>
      </c>
      <c r="E450" s="4" t="s">
        <v>13</v>
      </c>
      <c r="F450" s="4">
        <v>54</v>
      </c>
      <c r="G450" s="4" t="s">
        <v>11</v>
      </c>
      <c r="H450" s="4">
        <v>2</v>
      </c>
      <c r="I450" s="12">
        <v>30</v>
      </c>
      <c r="J450" s="14">
        <v>60</v>
      </c>
      <c r="K450" s="35">
        <f t="shared" si="6"/>
        <v>45292</v>
      </c>
      <c r="L450" s="37">
        <f>Table1[[#This Row],[Latest Date]]-Table1[[#This Row],[Date]]</f>
        <v>345</v>
      </c>
      <c r="M450" s="37">
        <f>COUNT(Table1[[#This Row],[Date]])</f>
        <v>1</v>
      </c>
      <c r="N450" s="37">
        <f>SUM(Table1[[#This Row],[Total Amount]])</f>
        <v>60</v>
      </c>
      <c r="O450" s="37">
        <f>IF(Table1[[#This Row],[Recency]]&lt;=_xlfn.QUARTILE.INC(L:L,1),4, IF(Table1[[#This Row],[Recency]]&lt;=_xlfn.QUARTILE.INC(L:L,2), 3, IF(Table1[[#This Row],[Recency]]&lt;=_xlfn.QUARTILE.INC(L:L,3), 2, 1)))</f>
        <v>1</v>
      </c>
      <c r="P450" s="37">
        <f>IF(Table1[[#This Row],[Frequency]]&lt;=_xlfn.QUARTILE.INC(M:M,1), 1, IF(Table1[[#This Row],[Frequency]]&lt;=_xlfn.QUARTILE.INC(M:M,2), 2, IF(Table1[[#This Row],[Frequency]]&lt;=_xlfn.QUARTILE.INC(M:M,3), 3, 4)))</f>
        <v>1</v>
      </c>
      <c r="Q450" s="37">
        <f>IF(Table1[[#This Row],[Monetary]]&lt;=_xlfn.QUARTILE.INC(N:N,1),1,IF(Table1[[#This Row],[Monetary]]&lt;=_xlfn.QUARTILE.INC(N:N,2),2,IF(Table1[[#This Row],[Monetary]]&lt;=_xlfn.QUARTILE.INC(N:N,3),3,4)))</f>
        <v>1</v>
      </c>
      <c r="R450" s="42" t="str">
        <f>Table1[[#This Row],[R Score]]&amp;Table1[[#This Row],[F Score]]&amp;Table1[[#This Row],[M Score]]</f>
        <v>111</v>
      </c>
      <c r="S450" s="37">
        <f>Table1[[#This Row],[R Score]]+Table1[[#This Row],[F Score]]+Table1[[#This Row],[M Score]]</f>
        <v>3</v>
      </c>
      <c r="T450" s="37" t="str">
        <f>IF(Table1[[#This Row],[RFM Score]]=12,"Best customer",IF(Table1[[#This Row],[RFM Score]]&gt;=8,"Loyal customer",IF(Table1[[#This Row],[RFM Score]]&gt;=6,"At Risk",IF(Table1[[#This Row],[RFM Score]]&gt;=3,"Lost customer", "Others"))))</f>
        <v>Lost customer</v>
      </c>
    </row>
    <row r="451" spans="2:20" x14ac:dyDescent="0.25">
      <c r="B451" s="1">
        <v>449</v>
      </c>
      <c r="C451" s="2">
        <v>45110</v>
      </c>
      <c r="D451" s="1" t="s">
        <v>462</v>
      </c>
      <c r="E451" s="1" t="s">
        <v>10</v>
      </c>
      <c r="F451" s="1">
        <v>25</v>
      </c>
      <c r="G451" s="1" t="s">
        <v>16</v>
      </c>
      <c r="H451" s="1">
        <v>4</v>
      </c>
      <c r="I451" s="11">
        <v>50</v>
      </c>
      <c r="J451" s="13">
        <v>200</v>
      </c>
      <c r="K451" s="34">
        <f t="shared" ref="K451:K514" si="7">MAX(C:C)</f>
        <v>45292</v>
      </c>
      <c r="L451" s="36">
        <f>Table1[[#This Row],[Latest Date]]-Table1[[#This Row],[Date]]</f>
        <v>182</v>
      </c>
      <c r="M451" s="36">
        <f>COUNT(Table1[[#This Row],[Date]])</f>
        <v>1</v>
      </c>
      <c r="N451" s="36">
        <f>SUM(Table1[[#This Row],[Total Amount]])</f>
        <v>200</v>
      </c>
      <c r="O451" s="36">
        <f>IF(Table1[[#This Row],[Recency]]&lt;=_xlfn.QUARTILE.INC(L:L,1),4, IF(Table1[[#This Row],[Recency]]&lt;=_xlfn.QUARTILE.INC(L:L,2), 3, IF(Table1[[#This Row],[Recency]]&lt;=_xlfn.QUARTILE.INC(L:L,3), 2, 1)))</f>
        <v>3</v>
      </c>
      <c r="P451" s="36">
        <f>IF(Table1[[#This Row],[Frequency]]&lt;=_xlfn.QUARTILE.INC(M:M,1), 1, IF(Table1[[#This Row],[Frequency]]&lt;=_xlfn.QUARTILE.INC(M:M,2), 2, IF(Table1[[#This Row],[Frequency]]&lt;=_xlfn.QUARTILE.INC(M:M,3), 3, 4)))</f>
        <v>1</v>
      </c>
      <c r="Q451" s="36">
        <f>IF(Table1[[#This Row],[Monetary]]&lt;=_xlfn.QUARTILE.INC(N:N,1),1,IF(Table1[[#This Row],[Monetary]]&lt;=_xlfn.QUARTILE.INC(N:N,2),2,IF(Table1[[#This Row],[Monetary]]&lt;=_xlfn.QUARTILE.INC(N:N,3),3,4)))</f>
        <v>3</v>
      </c>
      <c r="R451" s="41" t="str">
        <f>Table1[[#This Row],[R Score]]&amp;Table1[[#This Row],[F Score]]&amp;Table1[[#This Row],[M Score]]</f>
        <v>313</v>
      </c>
      <c r="S451" s="36">
        <f>Table1[[#This Row],[R Score]]+Table1[[#This Row],[F Score]]+Table1[[#This Row],[M Score]]</f>
        <v>7</v>
      </c>
      <c r="T451" s="36" t="str">
        <f>IF(Table1[[#This Row],[RFM Score]]=12,"Best customer",IF(Table1[[#This Row],[RFM Score]]&gt;=8,"Loyal customer",IF(Table1[[#This Row],[RFM Score]]&gt;=6,"At Risk",IF(Table1[[#This Row],[RFM Score]]&gt;=3,"Lost customer", "Others"))))</f>
        <v>At Risk</v>
      </c>
    </row>
    <row r="452" spans="2:20" x14ac:dyDescent="0.25">
      <c r="B452" s="4">
        <v>450</v>
      </c>
      <c r="C452" s="5">
        <v>45034</v>
      </c>
      <c r="D452" s="4" t="s">
        <v>463</v>
      </c>
      <c r="E452" s="4" t="s">
        <v>13</v>
      </c>
      <c r="F452" s="4">
        <v>59</v>
      </c>
      <c r="G452" s="4" t="s">
        <v>11</v>
      </c>
      <c r="H452" s="4">
        <v>2</v>
      </c>
      <c r="I452" s="12">
        <v>25</v>
      </c>
      <c r="J452" s="14">
        <v>50</v>
      </c>
      <c r="K452" s="35">
        <f t="shared" si="7"/>
        <v>45292</v>
      </c>
      <c r="L452" s="37">
        <f>Table1[[#This Row],[Latest Date]]-Table1[[#This Row],[Date]]</f>
        <v>258</v>
      </c>
      <c r="M452" s="37">
        <f>COUNT(Table1[[#This Row],[Date]])</f>
        <v>1</v>
      </c>
      <c r="N452" s="37">
        <f>SUM(Table1[[#This Row],[Total Amount]])</f>
        <v>50</v>
      </c>
      <c r="O452" s="37">
        <f>IF(Table1[[#This Row],[Recency]]&lt;=_xlfn.QUARTILE.INC(L:L,1),4, IF(Table1[[#This Row],[Recency]]&lt;=_xlfn.QUARTILE.INC(L:L,2), 3, IF(Table1[[#This Row],[Recency]]&lt;=_xlfn.QUARTILE.INC(L:L,3), 2, 1)))</f>
        <v>2</v>
      </c>
      <c r="P452" s="37">
        <f>IF(Table1[[#This Row],[Frequency]]&lt;=_xlfn.QUARTILE.INC(M:M,1), 1, IF(Table1[[#This Row],[Frequency]]&lt;=_xlfn.QUARTILE.INC(M:M,2), 2, IF(Table1[[#This Row],[Frequency]]&lt;=_xlfn.QUARTILE.INC(M:M,3), 3, 4)))</f>
        <v>1</v>
      </c>
      <c r="Q452" s="37">
        <f>IF(Table1[[#This Row],[Monetary]]&lt;=_xlfn.QUARTILE.INC(N:N,1),1,IF(Table1[[#This Row],[Monetary]]&lt;=_xlfn.QUARTILE.INC(N:N,2),2,IF(Table1[[#This Row],[Monetary]]&lt;=_xlfn.QUARTILE.INC(N:N,3),3,4)))</f>
        <v>1</v>
      </c>
      <c r="R452" s="42" t="str">
        <f>Table1[[#This Row],[R Score]]&amp;Table1[[#This Row],[F Score]]&amp;Table1[[#This Row],[M Score]]</f>
        <v>211</v>
      </c>
      <c r="S452" s="37">
        <f>Table1[[#This Row],[R Score]]+Table1[[#This Row],[F Score]]+Table1[[#This Row],[M Score]]</f>
        <v>4</v>
      </c>
      <c r="T452" s="37" t="str">
        <f>IF(Table1[[#This Row],[RFM Score]]=12,"Best customer",IF(Table1[[#This Row],[RFM Score]]&gt;=8,"Loyal customer",IF(Table1[[#This Row],[RFM Score]]&gt;=6,"At Risk",IF(Table1[[#This Row],[RFM Score]]&gt;=3,"Lost customer", "Others"))))</f>
        <v>Lost customer</v>
      </c>
    </row>
    <row r="453" spans="2:20" x14ac:dyDescent="0.25">
      <c r="B453" s="1">
        <v>451</v>
      </c>
      <c r="C453" s="2">
        <v>45276</v>
      </c>
      <c r="D453" s="1" t="s">
        <v>464</v>
      </c>
      <c r="E453" s="1" t="s">
        <v>13</v>
      </c>
      <c r="F453" s="1">
        <v>45</v>
      </c>
      <c r="G453" s="1" t="s">
        <v>16</v>
      </c>
      <c r="H453" s="1">
        <v>1</v>
      </c>
      <c r="I453" s="11">
        <v>30</v>
      </c>
      <c r="J453" s="13">
        <v>30</v>
      </c>
      <c r="K453" s="34">
        <f t="shared" si="7"/>
        <v>45292</v>
      </c>
      <c r="L453" s="36">
        <f>Table1[[#This Row],[Latest Date]]-Table1[[#This Row],[Date]]</f>
        <v>16</v>
      </c>
      <c r="M453" s="36">
        <f>COUNT(Table1[[#This Row],[Date]])</f>
        <v>1</v>
      </c>
      <c r="N453" s="36">
        <f>SUM(Table1[[#This Row],[Total Amount]])</f>
        <v>30</v>
      </c>
      <c r="O453" s="36">
        <f>IF(Table1[[#This Row],[Recency]]&lt;=_xlfn.QUARTILE.INC(L:L,1),4, IF(Table1[[#This Row],[Recency]]&lt;=_xlfn.QUARTILE.INC(L:L,2), 3, IF(Table1[[#This Row],[Recency]]&lt;=_xlfn.QUARTILE.INC(L:L,3), 2, 1)))</f>
        <v>4</v>
      </c>
      <c r="P453" s="36">
        <f>IF(Table1[[#This Row],[Frequency]]&lt;=_xlfn.QUARTILE.INC(M:M,1), 1, IF(Table1[[#This Row],[Frequency]]&lt;=_xlfn.QUARTILE.INC(M:M,2), 2, IF(Table1[[#This Row],[Frequency]]&lt;=_xlfn.QUARTILE.INC(M:M,3), 3, 4)))</f>
        <v>1</v>
      </c>
      <c r="Q453" s="36">
        <f>IF(Table1[[#This Row],[Monetary]]&lt;=_xlfn.QUARTILE.INC(N:N,1),1,IF(Table1[[#This Row],[Monetary]]&lt;=_xlfn.QUARTILE.INC(N:N,2),2,IF(Table1[[#This Row],[Monetary]]&lt;=_xlfn.QUARTILE.INC(N:N,3),3,4)))</f>
        <v>1</v>
      </c>
      <c r="R453" s="41" t="str">
        <f>Table1[[#This Row],[R Score]]&amp;Table1[[#This Row],[F Score]]&amp;Table1[[#This Row],[M Score]]</f>
        <v>411</v>
      </c>
      <c r="S453" s="36">
        <f>Table1[[#This Row],[R Score]]+Table1[[#This Row],[F Score]]+Table1[[#This Row],[M Score]]</f>
        <v>6</v>
      </c>
      <c r="T453" s="36" t="str">
        <f>IF(Table1[[#This Row],[RFM Score]]=12,"Best customer",IF(Table1[[#This Row],[RFM Score]]&gt;=8,"Loyal customer",IF(Table1[[#This Row],[RFM Score]]&gt;=6,"At Risk",IF(Table1[[#This Row],[RFM Score]]&gt;=3,"Lost customer", "Others"))))</f>
        <v>At Risk</v>
      </c>
    </row>
    <row r="454" spans="2:20" x14ac:dyDescent="0.25">
      <c r="B454" s="4">
        <v>452</v>
      </c>
      <c r="C454" s="5">
        <v>45054</v>
      </c>
      <c r="D454" s="4" t="s">
        <v>465</v>
      </c>
      <c r="E454" s="4" t="s">
        <v>13</v>
      </c>
      <c r="F454" s="4">
        <v>48</v>
      </c>
      <c r="G454" s="4" t="s">
        <v>14</v>
      </c>
      <c r="H454" s="4">
        <v>3</v>
      </c>
      <c r="I454" s="12">
        <v>500</v>
      </c>
      <c r="J454" s="14">
        <v>1500</v>
      </c>
      <c r="K454" s="35">
        <f t="shared" si="7"/>
        <v>45292</v>
      </c>
      <c r="L454" s="37">
        <f>Table1[[#This Row],[Latest Date]]-Table1[[#This Row],[Date]]</f>
        <v>238</v>
      </c>
      <c r="M454" s="37">
        <f>COUNT(Table1[[#This Row],[Date]])</f>
        <v>1</v>
      </c>
      <c r="N454" s="37">
        <f>SUM(Table1[[#This Row],[Total Amount]])</f>
        <v>1500</v>
      </c>
      <c r="O454" s="37">
        <f>IF(Table1[[#This Row],[Recency]]&lt;=_xlfn.QUARTILE.INC(L:L,1),4, IF(Table1[[#This Row],[Recency]]&lt;=_xlfn.QUARTILE.INC(L:L,2), 3, IF(Table1[[#This Row],[Recency]]&lt;=_xlfn.QUARTILE.INC(L:L,3), 2, 1)))</f>
        <v>2</v>
      </c>
      <c r="P454" s="37">
        <f>IF(Table1[[#This Row],[Frequency]]&lt;=_xlfn.QUARTILE.INC(M:M,1), 1, IF(Table1[[#This Row],[Frequency]]&lt;=_xlfn.QUARTILE.INC(M:M,2), 2, IF(Table1[[#This Row],[Frequency]]&lt;=_xlfn.QUARTILE.INC(M:M,3), 3, 4)))</f>
        <v>1</v>
      </c>
      <c r="Q454" s="37">
        <f>IF(Table1[[#This Row],[Monetary]]&lt;=_xlfn.QUARTILE.INC(N:N,1),1,IF(Table1[[#This Row],[Monetary]]&lt;=_xlfn.QUARTILE.INC(N:N,2),2,IF(Table1[[#This Row],[Monetary]]&lt;=_xlfn.QUARTILE.INC(N:N,3),3,4)))</f>
        <v>4</v>
      </c>
      <c r="R454" s="42" t="str">
        <f>Table1[[#This Row],[R Score]]&amp;Table1[[#This Row],[F Score]]&amp;Table1[[#This Row],[M Score]]</f>
        <v>214</v>
      </c>
      <c r="S454" s="37">
        <f>Table1[[#This Row],[R Score]]+Table1[[#This Row],[F Score]]+Table1[[#This Row],[M Score]]</f>
        <v>7</v>
      </c>
      <c r="T454" s="37" t="str">
        <f>IF(Table1[[#This Row],[RFM Score]]=12,"Best customer",IF(Table1[[#This Row],[RFM Score]]&gt;=8,"Loyal customer",IF(Table1[[#This Row],[RFM Score]]&gt;=6,"At Risk",IF(Table1[[#This Row],[RFM Score]]&gt;=3,"Lost customer", "Others"))))</f>
        <v>At Risk</v>
      </c>
    </row>
    <row r="455" spans="2:20" x14ac:dyDescent="0.25">
      <c r="B455" s="1">
        <v>453</v>
      </c>
      <c r="C455" s="2">
        <v>45268</v>
      </c>
      <c r="D455" s="1" t="s">
        <v>466</v>
      </c>
      <c r="E455" s="1" t="s">
        <v>13</v>
      </c>
      <c r="F455" s="1">
        <v>26</v>
      </c>
      <c r="G455" s="1" t="s">
        <v>14</v>
      </c>
      <c r="H455" s="1">
        <v>2</v>
      </c>
      <c r="I455" s="11">
        <v>500</v>
      </c>
      <c r="J455" s="13">
        <v>1000</v>
      </c>
      <c r="K455" s="34">
        <f t="shared" si="7"/>
        <v>45292</v>
      </c>
      <c r="L455" s="36">
        <f>Table1[[#This Row],[Latest Date]]-Table1[[#This Row],[Date]]</f>
        <v>24</v>
      </c>
      <c r="M455" s="36">
        <f>COUNT(Table1[[#This Row],[Date]])</f>
        <v>1</v>
      </c>
      <c r="N455" s="36">
        <f>SUM(Table1[[#This Row],[Total Amount]])</f>
        <v>1000</v>
      </c>
      <c r="O455" s="36">
        <f>IF(Table1[[#This Row],[Recency]]&lt;=_xlfn.QUARTILE.INC(L:L,1),4, IF(Table1[[#This Row],[Recency]]&lt;=_xlfn.QUARTILE.INC(L:L,2), 3, IF(Table1[[#This Row],[Recency]]&lt;=_xlfn.QUARTILE.INC(L:L,3), 2, 1)))</f>
        <v>4</v>
      </c>
      <c r="P455" s="36">
        <f>IF(Table1[[#This Row],[Frequency]]&lt;=_xlfn.QUARTILE.INC(M:M,1), 1, IF(Table1[[#This Row],[Frequency]]&lt;=_xlfn.QUARTILE.INC(M:M,2), 2, IF(Table1[[#This Row],[Frequency]]&lt;=_xlfn.QUARTILE.INC(M:M,3), 3, 4)))</f>
        <v>1</v>
      </c>
      <c r="Q455" s="36">
        <f>IF(Table1[[#This Row],[Monetary]]&lt;=_xlfn.QUARTILE.INC(N:N,1),1,IF(Table1[[#This Row],[Monetary]]&lt;=_xlfn.QUARTILE.INC(N:N,2),2,IF(Table1[[#This Row],[Monetary]]&lt;=_xlfn.QUARTILE.INC(N:N,3),3,4)))</f>
        <v>4</v>
      </c>
      <c r="R455" s="41" t="str">
        <f>Table1[[#This Row],[R Score]]&amp;Table1[[#This Row],[F Score]]&amp;Table1[[#This Row],[M Score]]</f>
        <v>414</v>
      </c>
      <c r="S455" s="36">
        <f>Table1[[#This Row],[R Score]]+Table1[[#This Row],[F Score]]+Table1[[#This Row],[M Score]]</f>
        <v>9</v>
      </c>
      <c r="T455" s="36" t="str">
        <f>IF(Table1[[#This Row],[RFM Score]]=12,"Best customer",IF(Table1[[#This Row],[RFM Score]]&gt;=8,"Loyal customer",IF(Table1[[#This Row],[RFM Score]]&gt;=6,"At Risk",IF(Table1[[#This Row],[RFM Score]]&gt;=3,"Lost customer", "Others"))))</f>
        <v>Loyal customer</v>
      </c>
    </row>
    <row r="456" spans="2:20" x14ac:dyDescent="0.25">
      <c r="B456" s="4">
        <v>454</v>
      </c>
      <c r="C456" s="5">
        <v>44979</v>
      </c>
      <c r="D456" s="4" t="s">
        <v>467</v>
      </c>
      <c r="E456" s="4" t="s">
        <v>13</v>
      </c>
      <c r="F456" s="4">
        <v>46</v>
      </c>
      <c r="G456" s="4" t="s">
        <v>11</v>
      </c>
      <c r="H456" s="4">
        <v>1</v>
      </c>
      <c r="I456" s="12">
        <v>25</v>
      </c>
      <c r="J456" s="14">
        <v>25</v>
      </c>
      <c r="K456" s="35">
        <f t="shared" si="7"/>
        <v>45292</v>
      </c>
      <c r="L456" s="37">
        <f>Table1[[#This Row],[Latest Date]]-Table1[[#This Row],[Date]]</f>
        <v>313</v>
      </c>
      <c r="M456" s="37">
        <f>COUNT(Table1[[#This Row],[Date]])</f>
        <v>1</v>
      </c>
      <c r="N456" s="37">
        <f>SUM(Table1[[#This Row],[Total Amount]])</f>
        <v>25</v>
      </c>
      <c r="O456" s="37">
        <f>IF(Table1[[#This Row],[Recency]]&lt;=_xlfn.QUARTILE.INC(L:L,1),4, IF(Table1[[#This Row],[Recency]]&lt;=_xlfn.QUARTILE.INC(L:L,2), 3, IF(Table1[[#This Row],[Recency]]&lt;=_xlfn.QUARTILE.INC(L:L,3), 2, 1)))</f>
        <v>1</v>
      </c>
      <c r="P456" s="37">
        <f>IF(Table1[[#This Row],[Frequency]]&lt;=_xlfn.QUARTILE.INC(M:M,1), 1, IF(Table1[[#This Row],[Frequency]]&lt;=_xlfn.QUARTILE.INC(M:M,2), 2, IF(Table1[[#This Row],[Frequency]]&lt;=_xlfn.QUARTILE.INC(M:M,3), 3, 4)))</f>
        <v>1</v>
      </c>
      <c r="Q456" s="37">
        <f>IF(Table1[[#This Row],[Monetary]]&lt;=_xlfn.QUARTILE.INC(N:N,1),1,IF(Table1[[#This Row],[Monetary]]&lt;=_xlfn.QUARTILE.INC(N:N,2),2,IF(Table1[[#This Row],[Monetary]]&lt;=_xlfn.QUARTILE.INC(N:N,3),3,4)))</f>
        <v>1</v>
      </c>
      <c r="R456" s="42" t="str">
        <f>Table1[[#This Row],[R Score]]&amp;Table1[[#This Row],[F Score]]&amp;Table1[[#This Row],[M Score]]</f>
        <v>111</v>
      </c>
      <c r="S456" s="37">
        <f>Table1[[#This Row],[R Score]]+Table1[[#This Row],[F Score]]+Table1[[#This Row],[M Score]]</f>
        <v>3</v>
      </c>
      <c r="T456" s="37" t="str">
        <f>IF(Table1[[#This Row],[RFM Score]]=12,"Best customer",IF(Table1[[#This Row],[RFM Score]]&gt;=8,"Loyal customer",IF(Table1[[#This Row],[RFM Score]]&gt;=6,"At Risk",IF(Table1[[#This Row],[RFM Score]]&gt;=3,"Lost customer", "Others"))))</f>
        <v>Lost customer</v>
      </c>
    </row>
    <row r="457" spans="2:20" x14ac:dyDescent="0.25">
      <c r="B457" s="1">
        <v>455</v>
      </c>
      <c r="C457" s="2">
        <v>45108</v>
      </c>
      <c r="D457" s="1" t="s">
        <v>468</v>
      </c>
      <c r="E457" s="1" t="s">
        <v>10</v>
      </c>
      <c r="F457" s="1">
        <v>31</v>
      </c>
      <c r="G457" s="1" t="s">
        <v>16</v>
      </c>
      <c r="H457" s="1">
        <v>4</v>
      </c>
      <c r="I457" s="11">
        <v>25</v>
      </c>
      <c r="J457" s="13">
        <v>100</v>
      </c>
      <c r="K457" s="34">
        <f t="shared" si="7"/>
        <v>45292</v>
      </c>
      <c r="L457" s="36">
        <f>Table1[[#This Row],[Latest Date]]-Table1[[#This Row],[Date]]</f>
        <v>184</v>
      </c>
      <c r="M457" s="36">
        <f>COUNT(Table1[[#This Row],[Date]])</f>
        <v>1</v>
      </c>
      <c r="N457" s="36">
        <f>SUM(Table1[[#This Row],[Total Amount]])</f>
        <v>100</v>
      </c>
      <c r="O457" s="36">
        <f>IF(Table1[[#This Row],[Recency]]&lt;=_xlfn.QUARTILE.INC(L:L,1),4, IF(Table1[[#This Row],[Recency]]&lt;=_xlfn.QUARTILE.INC(L:L,2), 3, IF(Table1[[#This Row],[Recency]]&lt;=_xlfn.QUARTILE.INC(L:L,3), 2, 1)))</f>
        <v>3</v>
      </c>
      <c r="P457" s="36">
        <f>IF(Table1[[#This Row],[Frequency]]&lt;=_xlfn.QUARTILE.INC(M:M,1), 1, IF(Table1[[#This Row],[Frequency]]&lt;=_xlfn.QUARTILE.INC(M:M,2), 2, IF(Table1[[#This Row],[Frequency]]&lt;=_xlfn.QUARTILE.INC(M:M,3), 3, 4)))</f>
        <v>1</v>
      </c>
      <c r="Q457" s="36">
        <f>IF(Table1[[#This Row],[Monetary]]&lt;=_xlfn.QUARTILE.INC(N:N,1),1,IF(Table1[[#This Row],[Monetary]]&lt;=_xlfn.QUARTILE.INC(N:N,2),2,IF(Table1[[#This Row],[Monetary]]&lt;=_xlfn.QUARTILE.INC(N:N,3),3,4)))</f>
        <v>2</v>
      </c>
      <c r="R457" s="41" t="str">
        <f>Table1[[#This Row],[R Score]]&amp;Table1[[#This Row],[F Score]]&amp;Table1[[#This Row],[M Score]]</f>
        <v>312</v>
      </c>
      <c r="S457" s="36">
        <f>Table1[[#This Row],[R Score]]+Table1[[#This Row],[F Score]]+Table1[[#This Row],[M Score]]</f>
        <v>6</v>
      </c>
      <c r="T457" s="36" t="str">
        <f>IF(Table1[[#This Row],[RFM Score]]=12,"Best customer",IF(Table1[[#This Row],[RFM Score]]&gt;=8,"Loyal customer",IF(Table1[[#This Row],[RFM Score]]&gt;=6,"At Risk",IF(Table1[[#This Row],[RFM Score]]&gt;=3,"Lost customer", "Others"))))</f>
        <v>At Risk</v>
      </c>
    </row>
    <row r="458" spans="2:20" x14ac:dyDescent="0.25">
      <c r="B458" s="4">
        <v>456</v>
      </c>
      <c r="C458" s="5">
        <v>45213</v>
      </c>
      <c r="D458" s="4" t="s">
        <v>469</v>
      </c>
      <c r="E458" s="4" t="s">
        <v>10</v>
      </c>
      <c r="F458" s="4">
        <v>57</v>
      </c>
      <c r="G458" s="4" t="s">
        <v>16</v>
      </c>
      <c r="H458" s="4">
        <v>2</v>
      </c>
      <c r="I458" s="12">
        <v>30</v>
      </c>
      <c r="J458" s="14">
        <v>60</v>
      </c>
      <c r="K458" s="35">
        <f t="shared" si="7"/>
        <v>45292</v>
      </c>
      <c r="L458" s="37">
        <f>Table1[[#This Row],[Latest Date]]-Table1[[#This Row],[Date]]</f>
        <v>79</v>
      </c>
      <c r="M458" s="37">
        <f>COUNT(Table1[[#This Row],[Date]])</f>
        <v>1</v>
      </c>
      <c r="N458" s="37">
        <f>SUM(Table1[[#This Row],[Total Amount]])</f>
        <v>60</v>
      </c>
      <c r="O458" s="37">
        <f>IF(Table1[[#This Row],[Recency]]&lt;=_xlfn.QUARTILE.INC(L:L,1),4, IF(Table1[[#This Row],[Recency]]&lt;=_xlfn.QUARTILE.INC(L:L,2), 3, IF(Table1[[#This Row],[Recency]]&lt;=_xlfn.QUARTILE.INC(L:L,3), 2, 1)))</f>
        <v>4</v>
      </c>
      <c r="P458" s="37">
        <f>IF(Table1[[#This Row],[Frequency]]&lt;=_xlfn.QUARTILE.INC(M:M,1), 1, IF(Table1[[#This Row],[Frequency]]&lt;=_xlfn.QUARTILE.INC(M:M,2), 2, IF(Table1[[#This Row],[Frequency]]&lt;=_xlfn.QUARTILE.INC(M:M,3), 3, 4)))</f>
        <v>1</v>
      </c>
      <c r="Q458" s="37">
        <f>IF(Table1[[#This Row],[Monetary]]&lt;=_xlfn.QUARTILE.INC(N:N,1),1,IF(Table1[[#This Row],[Monetary]]&lt;=_xlfn.QUARTILE.INC(N:N,2),2,IF(Table1[[#This Row],[Monetary]]&lt;=_xlfn.QUARTILE.INC(N:N,3),3,4)))</f>
        <v>1</v>
      </c>
      <c r="R458" s="42" t="str">
        <f>Table1[[#This Row],[R Score]]&amp;Table1[[#This Row],[F Score]]&amp;Table1[[#This Row],[M Score]]</f>
        <v>411</v>
      </c>
      <c r="S458" s="37">
        <f>Table1[[#This Row],[R Score]]+Table1[[#This Row],[F Score]]+Table1[[#This Row],[M Score]]</f>
        <v>6</v>
      </c>
      <c r="T458" s="37" t="str">
        <f>IF(Table1[[#This Row],[RFM Score]]=12,"Best customer",IF(Table1[[#This Row],[RFM Score]]&gt;=8,"Loyal customer",IF(Table1[[#This Row],[RFM Score]]&gt;=6,"At Risk",IF(Table1[[#This Row],[RFM Score]]&gt;=3,"Lost customer", "Others"))))</f>
        <v>At Risk</v>
      </c>
    </row>
    <row r="459" spans="2:20" x14ac:dyDescent="0.25">
      <c r="B459" s="1">
        <v>457</v>
      </c>
      <c r="C459" s="2">
        <v>45135</v>
      </c>
      <c r="D459" s="1" t="s">
        <v>470</v>
      </c>
      <c r="E459" s="1" t="s">
        <v>13</v>
      </c>
      <c r="F459" s="1">
        <v>58</v>
      </c>
      <c r="G459" s="1" t="s">
        <v>11</v>
      </c>
      <c r="H459" s="1">
        <v>3</v>
      </c>
      <c r="I459" s="11">
        <v>300</v>
      </c>
      <c r="J459" s="13">
        <v>900</v>
      </c>
      <c r="K459" s="34">
        <f t="shared" si="7"/>
        <v>45292</v>
      </c>
      <c r="L459" s="36">
        <f>Table1[[#This Row],[Latest Date]]-Table1[[#This Row],[Date]]</f>
        <v>157</v>
      </c>
      <c r="M459" s="36">
        <f>COUNT(Table1[[#This Row],[Date]])</f>
        <v>1</v>
      </c>
      <c r="N459" s="36">
        <f>SUM(Table1[[#This Row],[Total Amount]])</f>
        <v>900</v>
      </c>
      <c r="O459" s="36">
        <f>IF(Table1[[#This Row],[Recency]]&lt;=_xlfn.QUARTILE.INC(L:L,1),4, IF(Table1[[#This Row],[Recency]]&lt;=_xlfn.QUARTILE.INC(L:L,2), 3, IF(Table1[[#This Row],[Recency]]&lt;=_xlfn.QUARTILE.INC(L:L,3), 2, 1)))</f>
        <v>3</v>
      </c>
      <c r="P459" s="36">
        <f>IF(Table1[[#This Row],[Frequency]]&lt;=_xlfn.QUARTILE.INC(M:M,1), 1, IF(Table1[[#This Row],[Frequency]]&lt;=_xlfn.QUARTILE.INC(M:M,2), 2, IF(Table1[[#This Row],[Frequency]]&lt;=_xlfn.QUARTILE.INC(M:M,3), 3, 4)))</f>
        <v>1</v>
      </c>
      <c r="Q459" s="36">
        <f>IF(Table1[[#This Row],[Monetary]]&lt;=_xlfn.QUARTILE.INC(N:N,1),1,IF(Table1[[#This Row],[Monetary]]&lt;=_xlfn.QUARTILE.INC(N:N,2),2,IF(Table1[[#This Row],[Monetary]]&lt;=_xlfn.QUARTILE.INC(N:N,3),3,4)))</f>
        <v>3</v>
      </c>
      <c r="R459" s="41" t="str">
        <f>Table1[[#This Row],[R Score]]&amp;Table1[[#This Row],[F Score]]&amp;Table1[[#This Row],[M Score]]</f>
        <v>313</v>
      </c>
      <c r="S459" s="36">
        <f>Table1[[#This Row],[R Score]]+Table1[[#This Row],[F Score]]+Table1[[#This Row],[M Score]]</f>
        <v>7</v>
      </c>
      <c r="T459" s="36" t="str">
        <f>IF(Table1[[#This Row],[RFM Score]]=12,"Best customer",IF(Table1[[#This Row],[RFM Score]]&gt;=8,"Loyal customer",IF(Table1[[#This Row],[RFM Score]]&gt;=6,"At Risk",IF(Table1[[#This Row],[RFM Score]]&gt;=3,"Lost customer", "Others"))))</f>
        <v>At Risk</v>
      </c>
    </row>
    <row r="460" spans="2:20" x14ac:dyDescent="0.25">
      <c r="B460" s="4">
        <v>458</v>
      </c>
      <c r="C460" s="5">
        <v>45244</v>
      </c>
      <c r="D460" s="4" t="s">
        <v>471</v>
      </c>
      <c r="E460" s="4" t="s">
        <v>13</v>
      </c>
      <c r="F460" s="4">
        <v>39</v>
      </c>
      <c r="G460" s="4" t="s">
        <v>16</v>
      </c>
      <c r="H460" s="4">
        <v>4</v>
      </c>
      <c r="I460" s="12">
        <v>25</v>
      </c>
      <c r="J460" s="14">
        <v>100</v>
      </c>
      <c r="K460" s="35">
        <f t="shared" si="7"/>
        <v>45292</v>
      </c>
      <c r="L460" s="37">
        <f>Table1[[#This Row],[Latest Date]]-Table1[[#This Row],[Date]]</f>
        <v>48</v>
      </c>
      <c r="M460" s="37">
        <f>COUNT(Table1[[#This Row],[Date]])</f>
        <v>1</v>
      </c>
      <c r="N460" s="37">
        <f>SUM(Table1[[#This Row],[Total Amount]])</f>
        <v>100</v>
      </c>
      <c r="O460" s="37">
        <f>IF(Table1[[#This Row],[Recency]]&lt;=_xlfn.QUARTILE.INC(L:L,1),4, IF(Table1[[#This Row],[Recency]]&lt;=_xlfn.QUARTILE.INC(L:L,2), 3, IF(Table1[[#This Row],[Recency]]&lt;=_xlfn.QUARTILE.INC(L:L,3), 2, 1)))</f>
        <v>4</v>
      </c>
      <c r="P460" s="37">
        <f>IF(Table1[[#This Row],[Frequency]]&lt;=_xlfn.QUARTILE.INC(M:M,1), 1, IF(Table1[[#This Row],[Frequency]]&lt;=_xlfn.QUARTILE.INC(M:M,2), 2, IF(Table1[[#This Row],[Frequency]]&lt;=_xlfn.QUARTILE.INC(M:M,3), 3, 4)))</f>
        <v>1</v>
      </c>
      <c r="Q460" s="37">
        <f>IF(Table1[[#This Row],[Monetary]]&lt;=_xlfn.QUARTILE.INC(N:N,1),1,IF(Table1[[#This Row],[Monetary]]&lt;=_xlfn.QUARTILE.INC(N:N,2),2,IF(Table1[[#This Row],[Monetary]]&lt;=_xlfn.QUARTILE.INC(N:N,3),3,4)))</f>
        <v>2</v>
      </c>
      <c r="R460" s="42" t="str">
        <f>Table1[[#This Row],[R Score]]&amp;Table1[[#This Row],[F Score]]&amp;Table1[[#This Row],[M Score]]</f>
        <v>412</v>
      </c>
      <c r="S460" s="37">
        <f>Table1[[#This Row],[R Score]]+Table1[[#This Row],[F Score]]+Table1[[#This Row],[M Score]]</f>
        <v>7</v>
      </c>
      <c r="T460" s="37" t="str">
        <f>IF(Table1[[#This Row],[RFM Score]]=12,"Best customer",IF(Table1[[#This Row],[RFM Score]]&gt;=8,"Loyal customer",IF(Table1[[#This Row],[RFM Score]]&gt;=6,"At Risk",IF(Table1[[#This Row],[RFM Score]]&gt;=3,"Lost customer", "Others"))))</f>
        <v>At Risk</v>
      </c>
    </row>
    <row r="461" spans="2:20" x14ac:dyDescent="0.25">
      <c r="B461" s="1">
        <v>459</v>
      </c>
      <c r="C461" s="2">
        <v>45006</v>
      </c>
      <c r="D461" s="1" t="s">
        <v>472</v>
      </c>
      <c r="E461" s="1" t="s">
        <v>10</v>
      </c>
      <c r="F461" s="1">
        <v>28</v>
      </c>
      <c r="G461" s="1" t="s">
        <v>14</v>
      </c>
      <c r="H461" s="1">
        <v>4</v>
      </c>
      <c r="I461" s="11">
        <v>300</v>
      </c>
      <c r="J461" s="13">
        <v>1200</v>
      </c>
      <c r="K461" s="34">
        <f t="shared" si="7"/>
        <v>45292</v>
      </c>
      <c r="L461" s="36">
        <f>Table1[[#This Row],[Latest Date]]-Table1[[#This Row],[Date]]</f>
        <v>286</v>
      </c>
      <c r="M461" s="36">
        <f>COUNT(Table1[[#This Row],[Date]])</f>
        <v>1</v>
      </c>
      <c r="N461" s="36">
        <f>SUM(Table1[[#This Row],[Total Amount]])</f>
        <v>1200</v>
      </c>
      <c r="O461" s="36">
        <f>IF(Table1[[#This Row],[Recency]]&lt;=_xlfn.QUARTILE.INC(L:L,1),4, IF(Table1[[#This Row],[Recency]]&lt;=_xlfn.QUARTILE.INC(L:L,2), 3, IF(Table1[[#This Row],[Recency]]&lt;=_xlfn.QUARTILE.INC(L:L,3), 2, 1)))</f>
        <v>1</v>
      </c>
      <c r="P461" s="36">
        <f>IF(Table1[[#This Row],[Frequency]]&lt;=_xlfn.QUARTILE.INC(M:M,1), 1, IF(Table1[[#This Row],[Frequency]]&lt;=_xlfn.QUARTILE.INC(M:M,2), 2, IF(Table1[[#This Row],[Frequency]]&lt;=_xlfn.QUARTILE.INC(M:M,3), 3, 4)))</f>
        <v>1</v>
      </c>
      <c r="Q461" s="36">
        <f>IF(Table1[[#This Row],[Monetary]]&lt;=_xlfn.QUARTILE.INC(N:N,1),1,IF(Table1[[#This Row],[Monetary]]&lt;=_xlfn.QUARTILE.INC(N:N,2),2,IF(Table1[[#This Row],[Monetary]]&lt;=_xlfn.QUARTILE.INC(N:N,3),3,4)))</f>
        <v>4</v>
      </c>
      <c r="R461" s="41" t="str">
        <f>Table1[[#This Row],[R Score]]&amp;Table1[[#This Row],[F Score]]&amp;Table1[[#This Row],[M Score]]</f>
        <v>114</v>
      </c>
      <c r="S461" s="36">
        <f>Table1[[#This Row],[R Score]]+Table1[[#This Row],[F Score]]+Table1[[#This Row],[M Score]]</f>
        <v>6</v>
      </c>
      <c r="T461" s="36" t="str">
        <f>IF(Table1[[#This Row],[RFM Score]]=12,"Best customer",IF(Table1[[#This Row],[RFM Score]]&gt;=8,"Loyal customer",IF(Table1[[#This Row],[RFM Score]]&gt;=6,"At Risk",IF(Table1[[#This Row],[RFM Score]]&gt;=3,"Lost customer", "Others"))))</f>
        <v>At Risk</v>
      </c>
    </row>
    <row r="462" spans="2:20" x14ac:dyDescent="0.25">
      <c r="B462" s="4">
        <v>460</v>
      </c>
      <c r="C462" s="5">
        <v>45048</v>
      </c>
      <c r="D462" s="4" t="s">
        <v>473</v>
      </c>
      <c r="E462" s="4" t="s">
        <v>10</v>
      </c>
      <c r="F462" s="4">
        <v>40</v>
      </c>
      <c r="G462" s="4" t="s">
        <v>11</v>
      </c>
      <c r="H462" s="4">
        <v>1</v>
      </c>
      <c r="I462" s="12">
        <v>50</v>
      </c>
      <c r="J462" s="14">
        <v>50</v>
      </c>
      <c r="K462" s="35">
        <f t="shared" si="7"/>
        <v>45292</v>
      </c>
      <c r="L462" s="37">
        <f>Table1[[#This Row],[Latest Date]]-Table1[[#This Row],[Date]]</f>
        <v>244</v>
      </c>
      <c r="M462" s="37">
        <f>COUNT(Table1[[#This Row],[Date]])</f>
        <v>1</v>
      </c>
      <c r="N462" s="37">
        <f>SUM(Table1[[#This Row],[Total Amount]])</f>
        <v>50</v>
      </c>
      <c r="O462" s="37">
        <f>IF(Table1[[#This Row],[Recency]]&lt;=_xlfn.QUARTILE.INC(L:L,1),4, IF(Table1[[#This Row],[Recency]]&lt;=_xlfn.QUARTILE.INC(L:L,2), 3, IF(Table1[[#This Row],[Recency]]&lt;=_xlfn.QUARTILE.INC(L:L,3), 2, 1)))</f>
        <v>2</v>
      </c>
      <c r="P462" s="37">
        <f>IF(Table1[[#This Row],[Frequency]]&lt;=_xlfn.QUARTILE.INC(M:M,1), 1, IF(Table1[[#This Row],[Frequency]]&lt;=_xlfn.QUARTILE.INC(M:M,2), 2, IF(Table1[[#This Row],[Frequency]]&lt;=_xlfn.QUARTILE.INC(M:M,3), 3, 4)))</f>
        <v>1</v>
      </c>
      <c r="Q462" s="37">
        <f>IF(Table1[[#This Row],[Monetary]]&lt;=_xlfn.QUARTILE.INC(N:N,1),1,IF(Table1[[#This Row],[Monetary]]&lt;=_xlfn.QUARTILE.INC(N:N,2),2,IF(Table1[[#This Row],[Monetary]]&lt;=_xlfn.QUARTILE.INC(N:N,3),3,4)))</f>
        <v>1</v>
      </c>
      <c r="R462" s="42" t="str">
        <f>Table1[[#This Row],[R Score]]&amp;Table1[[#This Row],[F Score]]&amp;Table1[[#This Row],[M Score]]</f>
        <v>211</v>
      </c>
      <c r="S462" s="37">
        <f>Table1[[#This Row],[R Score]]+Table1[[#This Row],[F Score]]+Table1[[#This Row],[M Score]]</f>
        <v>4</v>
      </c>
      <c r="T462" s="37" t="str">
        <f>IF(Table1[[#This Row],[RFM Score]]=12,"Best customer",IF(Table1[[#This Row],[RFM Score]]&gt;=8,"Loyal customer",IF(Table1[[#This Row],[RFM Score]]&gt;=6,"At Risk",IF(Table1[[#This Row],[RFM Score]]&gt;=3,"Lost customer", "Others"))))</f>
        <v>Lost customer</v>
      </c>
    </row>
    <row r="463" spans="2:20" x14ac:dyDescent="0.25">
      <c r="B463" s="1">
        <v>461</v>
      </c>
      <c r="C463" s="2">
        <v>45010</v>
      </c>
      <c r="D463" s="1" t="s">
        <v>474</v>
      </c>
      <c r="E463" s="1" t="s">
        <v>13</v>
      </c>
      <c r="F463" s="1">
        <v>18</v>
      </c>
      <c r="G463" s="1" t="s">
        <v>11</v>
      </c>
      <c r="H463" s="1">
        <v>2</v>
      </c>
      <c r="I463" s="11">
        <v>500</v>
      </c>
      <c r="J463" s="13">
        <v>1000</v>
      </c>
      <c r="K463" s="34">
        <f t="shared" si="7"/>
        <v>45292</v>
      </c>
      <c r="L463" s="36">
        <f>Table1[[#This Row],[Latest Date]]-Table1[[#This Row],[Date]]</f>
        <v>282</v>
      </c>
      <c r="M463" s="36">
        <f>COUNT(Table1[[#This Row],[Date]])</f>
        <v>1</v>
      </c>
      <c r="N463" s="36">
        <f>SUM(Table1[[#This Row],[Total Amount]])</f>
        <v>1000</v>
      </c>
      <c r="O463" s="36">
        <f>IF(Table1[[#This Row],[Recency]]&lt;=_xlfn.QUARTILE.INC(L:L,1),4, IF(Table1[[#This Row],[Recency]]&lt;=_xlfn.QUARTILE.INC(L:L,2), 3, IF(Table1[[#This Row],[Recency]]&lt;=_xlfn.QUARTILE.INC(L:L,3), 2, 1)))</f>
        <v>1</v>
      </c>
      <c r="P463" s="36">
        <f>IF(Table1[[#This Row],[Frequency]]&lt;=_xlfn.QUARTILE.INC(M:M,1), 1, IF(Table1[[#This Row],[Frequency]]&lt;=_xlfn.QUARTILE.INC(M:M,2), 2, IF(Table1[[#This Row],[Frequency]]&lt;=_xlfn.QUARTILE.INC(M:M,3), 3, 4)))</f>
        <v>1</v>
      </c>
      <c r="Q463" s="36">
        <f>IF(Table1[[#This Row],[Monetary]]&lt;=_xlfn.QUARTILE.INC(N:N,1),1,IF(Table1[[#This Row],[Monetary]]&lt;=_xlfn.QUARTILE.INC(N:N,2),2,IF(Table1[[#This Row],[Monetary]]&lt;=_xlfn.QUARTILE.INC(N:N,3),3,4)))</f>
        <v>4</v>
      </c>
      <c r="R463" s="41" t="str">
        <f>Table1[[#This Row],[R Score]]&amp;Table1[[#This Row],[F Score]]&amp;Table1[[#This Row],[M Score]]</f>
        <v>114</v>
      </c>
      <c r="S463" s="36">
        <f>Table1[[#This Row],[R Score]]+Table1[[#This Row],[F Score]]+Table1[[#This Row],[M Score]]</f>
        <v>6</v>
      </c>
      <c r="T463" s="36" t="str">
        <f>IF(Table1[[#This Row],[RFM Score]]=12,"Best customer",IF(Table1[[#This Row],[RFM Score]]&gt;=8,"Loyal customer",IF(Table1[[#This Row],[RFM Score]]&gt;=6,"At Risk",IF(Table1[[#This Row],[RFM Score]]&gt;=3,"Lost customer", "Others"))))</f>
        <v>At Risk</v>
      </c>
    </row>
    <row r="464" spans="2:20" x14ac:dyDescent="0.25">
      <c r="B464" s="4">
        <v>462</v>
      </c>
      <c r="C464" s="5">
        <v>45017</v>
      </c>
      <c r="D464" s="4" t="s">
        <v>475</v>
      </c>
      <c r="E464" s="4" t="s">
        <v>10</v>
      </c>
      <c r="F464" s="4">
        <v>63</v>
      </c>
      <c r="G464" s="4" t="s">
        <v>16</v>
      </c>
      <c r="H464" s="4">
        <v>4</v>
      </c>
      <c r="I464" s="12">
        <v>300</v>
      </c>
      <c r="J464" s="14">
        <v>1200</v>
      </c>
      <c r="K464" s="35">
        <f t="shared" si="7"/>
        <v>45292</v>
      </c>
      <c r="L464" s="37">
        <f>Table1[[#This Row],[Latest Date]]-Table1[[#This Row],[Date]]</f>
        <v>275</v>
      </c>
      <c r="M464" s="37">
        <f>COUNT(Table1[[#This Row],[Date]])</f>
        <v>1</v>
      </c>
      <c r="N464" s="37">
        <f>SUM(Table1[[#This Row],[Total Amount]])</f>
        <v>1200</v>
      </c>
      <c r="O464" s="37">
        <f>IF(Table1[[#This Row],[Recency]]&lt;=_xlfn.QUARTILE.INC(L:L,1),4, IF(Table1[[#This Row],[Recency]]&lt;=_xlfn.QUARTILE.INC(L:L,2), 3, IF(Table1[[#This Row],[Recency]]&lt;=_xlfn.QUARTILE.INC(L:L,3), 2, 1)))</f>
        <v>1</v>
      </c>
      <c r="P464" s="37">
        <f>IF(Table1[[#This Row],[Frequency]]&lt;=_xlfn.QUARTILE.INC(M:M,1), 1, IF(Table1[[#This Row],[Frequency]]&lt;=_xlfn.QUARTILE.INC(M:M,2), 2, IF(Table1[[#This Row],[Frequency]]&lt;=_xlfn.QUARTILE.INC(M:M,3), 3, 4)))</f>
        <v>1</v>
      </c>
      <c r="Q464" s="37">
        <f>IF(Table1[[#This Row],[Monetary]]&lt;=_xlfn.QUARTILE.INC(N:N,1),1,IF(Table1[[#This Row],[Monetary]]&lt;=_xlfn.QUARTILE.INC(N:N,2),2,IF(Table1[[#This Row],[Monetary]]&lt;=_xlfn.QUARTILE.INC(N:N,3),3,4)))</f>
        <v>4</v>
      </c>
      <c r="R464" s="42" t="str">
        <f>Table1[[#This Row],[R Score]]&amp;Table1[[#This Row],[F Score]]&amp;Table1[[#This Row],[M Score]]</f>
        <v>114</v>
      </c>
      <c r="S464" s="37">
        <f>Table1[[#This Row],[R Score]]+Table1[[#This Row],[F Score]]+Table1[[#This Row],[M Score]]</f>
        <v>6</v>
      </c>
      <c r="T464" s="37" t="str">
        <f>IF(Table1[[#This Row],[RFM Score]]=12,"Best customer",IF(Table1[[#This Row],[RFM Score]]&gt;=8,"Loyal customer",IF(Table1[[#This Row],[RFM Score]]&gt;=6,"At Risk",IF(Table1[[#This Row],[RFM Score]]&gt;=3,"Lost customer", "Others"))))</f>
        <v>At Risk</v>
      </c>
    </row>
    <row r="465" spans="2:20" x14ac:dyDescent="0.25">
      <c r="B465" s="1">
        <v>463</v>
      </c>
      <c r="C465" s="2">
        <v>45138</v>
      </c>
      <c r="D465" s="1" t="s">
        <v>476</v>
      </c>
      <c r="E465" s="1" t="s">
        <v>13</v>
      </c>
      <c r="F465" s="1">
        <v>54</v>
      </c>
      <c r="G465" s="1" t="s">
        <v>11</v>
      </c>
      <c r="H465" s="1">
        <v>3</v>
      </c>
      <c r="I465" s="11">
        <v>500</v>
      </c>
      <c r="J465" s="13">
        <v>1500</v>
      </c>
      <c r="K465" s="34">
        <f t="shared" si="7"/>
        <v>45292</v>
      </c>
      <c r="L465" s="36">
        <f>Table1[[#This Row],[Latest Date]]-Table1[[#This Row],[Date]]</f>
        <v>154</v>
      </c>
      <c r="M465" s="36">
        <f>COUNT(Table1[[#This Row],[Date]])</f>
        <v>1</v>
      </c>
      <c r="N465" s="36">
        <f>SUM(Table1[[#This Row],[Total Amount]])</f>
        <v>1500</v>
      </c>
      <c r="O465" s="36">
        <f>IF(Table1[[#This Row],[Recency]]&lt;=_xlfn.QUARTILE.INC(L:L,1),4, IF(Table1[[#This Row],[Recency]]&lt;=_xlfn.QUARTILE.INC(L:L,2), 3, IF(Table1[[#This Row],[Recency]]&lt;=_xlfn.QUARTILE.INC(L:L,3), 2, 1)))</f>
        <v>3</v>
      </c>
      <c r="P465" s="36">
        <f>IF(Table1[[#This Row],[Frequency]]&lt;=_xlfn.QUARTILE.INC(M:M,1), 1, IF(Table1[[#This Row],[Frequency]]&lt;=_xlfn.QUARTILE.INC(M:M,2), 2, IF(Table1[[#This Row],[Frequency]]&lt;=_xlfn.QUARTILE.INC(M:M,3), 3, 4)))</f>
        <v>1</v>
      </c>
      <c r="Q465" s="36">
        <f>IF(Table1[[#This Row],[Monetary]]&lt;=_xlfn.QUARTILE.INC(N:N,1),1,IF(Table1[[#This Row],[Monetary]]&lt;=_xlfn.QUARTILE.INC(N:N,2),2,IF(Table1[[#This Row],[Monetary]]&lt;=_xlfn.QUARTILE.INC(N:N,3),3,4)))</f>
        <v>4</v>
      </c>
      <c r="R465" s="41" t="str">
        <f>Table1[[#This Row],[R Score]]&amp;Table1[[#This Row],[F Score]]&amp;Table1[[#This Row],[M Score]]</f>
        <v>314</v>
      </c>
      <c r="S465" s="36">
        <f>Table1[[#This Row],[R Score]]+Table1[[#This Row],[F Score]]+Table1[[#This Row],[M Score]]</f>
        <v>8</v>
      </c>
      <c r="T465" s="36" t="str">
        <f>IF(Table1[[#This Row],[RFM Score]]=12,"Best customer",IF(Table1[[#This Row],[RFM Score]]&gt;=8,"Loyal customer",IF(Table1[[#This Row],[RFM Score]]&gt;=6,"At Risk",IF(Table1[[#This Row],[RFM Score]]&gt;=3,"Lost customer", "Others"))))</f>
        <v>Loyal customer</v>
      </c>
    </row>
    <row r="466" spans="2:20" x14ac:dyDescent="0.25">
      <c r="B466" s="4">
        <v>464</v>
      </c>
      <c r="C466" s="5">
        <v>44939</v>
      </c>
      <c r="D466" s="4" t="s">
        <v>477</v>
      </c>
      <c r="E466" s="4" t="s">
        <v>10</v>
      </c>
      <c r="F466" s="4">
        <v>38</v>
      </c>
      <c r="G466" s="4" t="s">
        <v>16</v>
      </c>
      <c r="H466" s="4">
        <v>2</v>
      </c>
      <c r="I466" s="12">
        <v>300</v>
      </c>
      <c r="J466" s="14">
        <v>600</v>
      </c>
      <c r="K466" s="35">
        <f t="shared" si="7"/>
        <v>45292</v>
      </c>
      <c r="L466" s="37">
        <f>Table1[[#This Row],[Latest Date]]-Table1[[#This Row],[Date]]</f>
        <v>353</v>
      </c>
      <c r="M466" s="37">
        <f>COUNT(Table1[[#This Row],[Date]])</f>
        <v>1</v>
      </c>
      <c r="N466" s="37">
        <f>SUM(Table1[[#This Row],[Total Amount]])</f>
        <v>600</v>
      </c>
      <c r="O466" s="37">
        <f>IF(Table1[[#This Row],[Recency]]&lt;=_xlfn.QUARTILE.INC(L:L,1),4, IF(Table1[[#This Row],[Recency]]&lt;=_xlfn.QUARTILE.INC(L:L,2), 3, IF(Table1[[#This Row],[Recency]]&lt;=_xlfn.QUARTILE.INC(L:L,3), 2, 1)))</f>
        <v>1</v>
      </c>
      <c r="P466" s="37">
        <f>IF(Table1[[#This Row],[Frequency]]&lt;=_xlfn.QUARTILE.INC(M:M,1), 1, IF(Table1[[#This Row],[Frequency]]&lt;=_xlfn.QUARTILE.INC(M:M,2), 2, IF(Table1[[#This Row],[Frequency]]&lt;=_xlfn.QUARTILE.INC(M:M,3), 3, 4)))</f>
        <v>1</v>
      </c>
      <c r="Q466" s="37">
        <f>IF(Table1[[#This Row],[Monetary]]&lt;=_xlfn.QUARTILE.INC(N:N,1),1,IF(Table1[[#This Row],[Monetary]]&lt;=_xlfn.QUARTILE.INC(N:N,2),2,IF(Table1[[#This Row],[Monetary]]&lt;=_xlfn.QUARTILE.INC(N:N,3),3,4)))</f>
        <v>3</v>
      </c>
      <c r="R466" s="42" t="str">
        <f>Table1[[#This Row],[R Score]]&amp;Table1[[#This Row],[F Score]]&amp;Table1[[#This Row],[M Score]]</f>
        <v>113</v>
      </c>
      <c r="S466" s="37">
        <f>Table1[[#This Row],[R Score]]+Table1[[#This Row],[F Score]]+Table1[[#This Row],[M Score]]</f>
        <v>5</v>
      </c>
      <c r="T466" s="37" t="str">
        <f>IF(Table1[[#This Row],[RFM Score]]=12,"Best customer",IF(Table1[[#This Row],[RFM Score]]&gt;=8,"Loyal customer",IF(Table1[[#This Row],[RFM Score]]&gt;=6,"At Risk",IF(Table1[[#This Row],[RFM Score]]&gt;=3,"Lost customer", "Others"))))</f>
        <v>Lost customer</v>
      </c>
    </row>
    <row r="467" spans="2:20" x14ac:dyDescent="0.25">
      <c r="B467" s="1">
        <v>465</v>
      </c>
      <c r="C467" s="2">
        <v>45018</v>
      </c>
      <c r="D467" s="1" t="s">
        <v>478</v>
      </c>
      <c r="E467" s="1" t="s">
        <v>13</v>
      </c>
      <c r="F467" s="1">
        <v>43</v>
      </c>
      <c r="G467" s="1" t="s">
        <v>16</v>
      </c>
      <c r="H467" s="1">
        <v>3</v>
      </c>
      <c r="I467" s="11">
        <v>50</v>
      </c>
      <c r="J467" s="13">
        <v>150</v>
      </c>
      <c r="K467" s="34">
        <f t="shared" si="7"/>
        <v>45292</v>
      </c>
      <c r="L467" s="36">
        <f>Table1[[#This Row],[Latest Date]]-Table1[[#This Row],[Date]]</f>
        <v>274</v>
      </c>
      <c r="M467" s="36">
        <f>COUNT(Table1[[#This Row],[Date]])</f>
        <v>1</v>
      </c>
      <c r="N467" s="36">
        <f>SUM(Table1[[#This Row],[Total Amount]])</f>
        <v>150</v>
      </c>
      <c r="O467" s="36">
        <f>IF(Table1[[#This Row],[Recency]]&lt;=_xlfn.QUARTILE.INC(L:L,1),4, IF(Table1[[#This Row],[Recency]]&lt;=_xlfn.QUARTILE.INC(L:L,2), 3, IF(Table1[[#This Row],[Recency]]&lt;=_xlfn.QUARTILE.INC(L:L,3), 2, 1)))</f>
        <v>1</v>
      </c>
      <c r="P467" s="36">
        <f>IF(Table1[[#This Row],[Frequency]]&lt;=_xlfn.QUARTILE.INC(M:M,1), 1, IF(Table1[[#This Row],[Frequency]]&lt;=_xlfn.QUARTILE.INC(M:M,2), 2, IF(Table1[[#This Row],[Frequency]]&lt;=_xlfn.QUARTILE.INC(M:M,3), 3, 4)))</f>
        <v>1</v>
      </c>
      <c r="Q467" s="36">
        <f>IF(Table1[[#This Row],[Monetary]]&lt;=_xlfn.QUARTILE.INC(N:N,1),1,IF(Table1[[#This Row],[Monetary]]&lt;=_xlfn.QUARTILE.INC(N:N,2),2,IF(Table1[[#This Row],[Monetary]]&lt;=_xlfn.QUARTILE.INC(N:N,3),3,4)))</f>
        <v>3</v>
      </c>
      <c r="R467" s="41" t="str">
        <f>Table1[[#This Row],[R Score]]&amp;Table1[[#This Row],[F Score]]&amp;Table1[[#This Row],[M Score]]</f>
        <v>113</v>
      </c>
      <c r="S467" s="36">
        <f>Table1[[#This Row],[R Score]]+Table1[[#This Row],[F Score]]+Table1[[#This Row],[M Score]]</f>
        <v>5</v>
      </c>
      <c r="T467" s="36" t="str">
        <f>IF(Table1[[#This Row],[RFM Score]]=12,"Best customer",IF(Table1[[#This Row],[RFM Score]]&gt;=8,"Loyal customer",IF(Table1[[#This Row],[RFM Score]]&gt;=6,"At Risk",IF(Table1[[#This Row],[RFM Score]]&gt;=3,"Lost customer", "Others"))))</f>
        <v>Lost customer</v>
      </c>
    </row>
    <row r="468" spans="2:20" x14ac:dyDescent="0.25">
      <c r="B468" s="4">
        <v>466</v>
      </c>
      <c r="C468" s="5">
        <v>45097</v>
      </c>
      <c r="D468" s="4" t="s">
        <v>479</v>
      </c>
      <c r="E468" s="4" t="s">
        <v>10</v>
      </c>
      <c r="F468" s="4">
        <v>63</v>
      </c>
      <c r="G468" s="4" t="s">
        <v>16</v>
      </c>
      <c r="H468" s="4">
        <v>4</v>
      </c>
      <c r="I468" s="12">
        <v>25</v>
      </c>
      <c r="J468" s="14">
        <v>100</v>
      </c>
      <c r="K468" s="35">
        <f t="shared" si="7"/>
        <v>45292</v>
      </c>
      <c r="L468" s="37">
        <f>Table1[[#This Row],[Latest Date]]-Table1[[#This Row],[Date]]</f>
        <v>195</v>
      </c>
      <c r="M468" s="37">
        <f>COUNT(Table1[[#This Row],[Date]])</f>
        <v>1</v>
      </c>
      <c r="N468" s="37">
        <f>SUM(Table1[[#This Row],[Total Amount]])</f>
        <v>100</v>
      </c>
      <c r="O468" s="37">
        <f>IF(Table1[[#This Row],[Recency]]&lt;=_xlfn.QUARTILE.INC(L:L,1),4, IF(Table1[[#This Row],[Recency]]&lt;=_xlfn.QUARTILE.INC(L:L,2), 3, IF(Table1[[#This Row],[Recency]]&lt;=_xlfn.QUARTILE.INC(L:L,3), 2, 1)))</f>
        <v>2</v>
      </c>
      <c r="P468" s="37">
        <f>IF(Table1[[#This Row],[Frequency]]&lt;=_xlfn.QUARTILE.INC(M:M,1), 1, IF(Table1[[#This Row],[Frequency]]&lt;=_xlfn.QUARTILE.INC(M:M,2), 2, IF(Table1[[#This Row],[Frequency]]&lt;=_xlfn.QUARTILE.INC(M:M,3), 3, 4)))</f>
        <v>1</v>
      </c>
      <c r="Q468" s="37">
        <f>IF(Table1[[#This Row],[Monetary]]&lt;=_xlfn.QUARTILE.INC(N:N,1),1,IF(Table1[[#This Row],[Monetary]]&lt;=_xlfn.QUARTILE.INC(N:N,2),2,IF(Table1[[#This Row],[Monetary]]&lt;=_xlfn.QUARTILE.INC(N:N,3),3,4)))</f>
        <v>2</v>
      </c>
      <c r="R468" s="42" t="str">
        <f>Table1[[#This Row],[R Score]]&amp;Table1[[#This Row],[F Score]]&amp;Table1[[#This Row],[M Score]]</f>
        <v>212</v>
      </c>
      <c r="S468" s="37">
        <f>Table1[[#This Row],[R Score]]+Table1[[#This Row],[F Score]]+Table1[[#This Row],[M Score]]</f>
        <v>5</v>
      </c>
      <c r="T468" s="37" t="str">
        <f>IF(Table1[[#This Row],[RFM Score]]=12,"Best customer",IF(Table1[[#This Row],[RFM Score]]&gt;=8,"Loyal customer",IF(Table1[[#This Row],[RFM Score]]&gt;=6,"At Risk",IF(Table1[[#This Row],[RFM Score]]&gt;=3,"Lost customer", "Others"))))</f>
        <v>Lost customer</v>
      </c>
    </row>
    <row r="469" spans="2:20" x14ac:dyDescent="0.25">
      <c r="B469" s="1">
        <v>467</v>
      </c>
      <c r="C469" s="2">
        <v>45137</v>
      </c>
      <c r="D469" s="1" t="s">
        <v>480</v>
      </c>
      <c r="E469" s="1" t="s">
        <v>13</v>
      </c>
      <c r="F469" s="1">
        <v>53</v>
      </c>
      <c r="G469" s="1" t="s">
        <v>16</v>
      </c>
      <c r="H469" s="1">
        <v>3</v>
      </c>
      <c r="I469" s="11">
        <v>50</v>
      </c>
      <c r="J469" s="13">
        <v>150</v>
      </c>
      <c r="K469" s="34">
        <f t="shared" si="7"/>
        <v>45292</v>
      </c>
      <c r="L469" s="36">
        <f>Table1[[#This Row],[Latest Date]]-Table1[[#This Row],[Date]]</f>
        <v>155</v>
      </c>
      <c r="M469" s="36">
        <f>COUNT(Table1[[#This Row],[Date]])</f>
        <v>1</v>
      </c>
      <c r="N469" s="36">
        <f>SUM(Table1[[#This Row],[Total Amount]])</f>
        <v>150</v>
      </c>
      <c r="O469" s="36">
        <f>IF(Table1[[#This Row],[Recency]]&lt;=_xlfn.QUARTILE.INC(L:L,1),4, IF(Table1[[#This Row],[Recency]]&lt;=_xlfn.QUARTILE.INC(L:L,2), 3, IF(Table1[[#This Row],[Recency]]&lt;=_xlfn.QUARTILE.INC(L:L,3), 2, 1)))</f>
        <v>3</v>
      </c>
      <c r="P469" s="36">
        <f>IF(Table1[[#This Row],[Frequency]]&lt;=_xlfn.QUARTILE.INC(M:M,1), 1, IF(Table1[[#This Row],[Frequency]]&lt;=_xlfn.QUARTILE.INC(M:M,2), 2, IF(Table1[[#This Row],[Frequency]]&lt;=_xlfn.QUARTILE.INC(M:M,3), 3, 4)))</f>
        <v>1</v>
      </c>
      <c r="Q469" s="36">
        <f>IF(Table1[[#This Row],[Monetary]]&lt;=_xlfn.QUARTILE.INC(N:N,1),1,IF(Table1[[#This Row],[Monetary]]&lt;=_xlfn.QUARTILE.INC(N:N,2),2,IF(Table1[[#This Row],[Monetary]]&lt;=_xlfn.QUARTILE.INC(N:N,3),3,4)))</f>
        <v>3</v>
      </c>
      <c r="R469" s="41" t="str">
        <f>Table1[[#This Row],[R Score]]&amp;Table1[[#This Row],[F Score]]&amp;Table1[[#This Row],[M Score]]</f>
        <v>313</v>
      </c>
      <c r="S469" s="36">
        <f>Table1[[#This Row],[R Score]]+Table1[[#This Row],[F Score]]+Table1[[#This Row],[M Score]]</f>
        <v>7</v>
      </c>
      <c r="T469" s="36" t="str">
        <f>IF(Table1[[#This Row],[RFM Score]]=12,"Best customer",IF(Table1[[#This Row],[RFM Score]]&gt;=8,"Loyal customer",IF(Table1[[#This Row],[RFM Score]]&gt;=6,"At Risk",IF(Table1[[#This Row],[RFM Score]]&gt;=3,"Lost customer", "Others"))))</f>
        <v>At Risk</v>
      </c>
    </row>
    <row r="470" spans="2:20" x14ac:dyDescent="0.25">
      <c r="B470" s="4">
        <v>468</v>
      </c>
      <c r="C470" s="5">
        <v>45269</v>
      </c>
      <c r="D470" s="4" t="s">
        <v>481</v>
      </c>
      <c r="E470" s="4" t="s">
        <v>10</v>
      </c>
      <c r="F470" s="4">
        <v>40</v>
      </c>
      <c r="G470" s="4" t="s">
        <v>16</v>
      </c>
      <c r="H470" s="4">
        <v>1</v>
      </c>
      <c r="I470" s="12">
        <v>25</v>
      </c>
      <c r="J470" s="14">
        <v>25</v>
      </c>
      <c r="K470" s="35">
        <f t="shared" si="7"/>
        <v>45292</v>
      </c>
      <c r="L470" s="37">
        <f>Table1[[#This Row],[Latest Date]]-Table1[[#This Row],[Date]]</f>
        <v>23</v>
      </c>
      <c r="M470" s="37">
        <f>COUNT(Table1[[#This Row],[Date]])</f>
        <v>1</v>
      </c>
      <c r="N470" s="37">
        <f>SUM(Table1[[#This Row],[Total Amount]])</f>
        <v>25</v>
      </c>
      <c r="O470" s="37">
        <f>IF(Table1[[#This Row],[Recency]]&lt;=_xlfn.QUARTILE.INC(L:L,1),4, IF(Table1[[#This Row],[Recency]]&lt;=_xlfn.QUARTILE.INC(L:L,2), 3, IF(Table1[[#This Row],[Recency]]&lt;=_xlfn.QUARTILE.INC(L:L,3), 2, 1)))</f>
        <v>4</v>
      </c>
      <c r="P470" s="37">
        <f>IF(Table1[[#This Row],[Frequency]]&lt;=_xlfn.QUARTILE.INC(M:M,1), 1, IF(Table1[[#This Row],[Frequency]]&lt;=_xlfn.QUARTILE.INC(M:M,2), 2, IF(Table1[[#This Row],[Frequency]]&lt;=_xlfn.QUARTILE.INC(M:M,3), 3, 4)))</f>
        <v>1</v>
      </c>
      <c r="Q470" s="37">
        <f>IF(Table1[[#This Row],[Monetary]]&lt;=_xlfn.QUARTILE.INC(N:N,1),1,IF(Table1[[#This Row],[Monetary]]&lt;=_xlfn.QUARTILE.INC(N:N,2),2,IF(Table1[[#This Row],[Monetary]]&lt;=_xlfn.QUARTILE.INC(N:N,3),3,4)))</f>
        <v>1</v>
      </c>
      <c r="R470" s="42" t="str">
        <f>Table1[[#This Row],[R Score]]&amp;Table1[[#This Row],[F Score]]&amp;Table1[[#This Row],[M Score]]</f>
        <v>411</v>
      </c>
      <c r="S470" s="37">
        <f>Table1[[#This Row],[R Score]]+Table1[[#This Row],[F Score]]+Table1[[#This Row],[M Score]]</f>
        <v>6</v>
      </c>
      <c r="T470" s="37" t="str">
        <f>IF(Table1[[#This Row],[RFM Score]]=12,"Best customer",IF(Table1[[#This Row],[RFM Score]]&gt;=8,"Loyal customer",IF(Table1[[#This Row],[RFM Score]]&gt;=6,"At Risk",IF(Table1[[#This Row],[RFM Score]]&gt;=3,"Lost customer", "Others"))))</f>
        <v>At Risk</v>
      </c>
    </row>
    <row r="471" spans="2:20" x14ac:dyDescent="0.25">
      <c r="B471" s="1">
        <v>469</v>
      </c>
      <c r="C471" s="2">
        <v>45054</v>
      </c>
      <c r="D471" s="1" t="s">
        <v>482</v>
      </c>
      <c r="E471" s="1" t="s">
        <v>10</v>
      </c>
      <c r="F471" s="1">
        <v>18</v>
      </c>
      <c r="G471" s="1" t="s">
        <v>11</v>
      </c>
      <c r="H471" s="1">
        <v>3</v>
      </c>
      <c r="I471" s="11">
        <v>25</v>
      </c>
      <c r="J471" s="13">
        <v>75</v>
      </c>
      <c r="K471" s="34">
        <f t="shared" si="7"/>
        <v>45292</v>
      </c>
      <c r="L471" s="36">
        <f>Table1[[#This Row],[Latest Date]]-Table1[[#This Row],[Date]]</f>
        <v>238</v>
      </c>
      <c r="M471" s="36">
        <f>COUNT(Table1[[#This Row],[Date]])</f>
        <v>1</v>
      </c>
      <c r="N471" s="36">
        <f>SUM(Table1[[#This Row],[Total Amount]])</f>
        <v>75</v>
      </c>
      <c r="O471" s="36">
        <f>IF(Table1[[#This Row],[Recency]]&lt;=_xlfn.QUARTILE.INC(L:L,1),4, IF(Table1[[#This Row],[Recency]]&lt;=_xlfn.QUARTILE.INC(L:L,2), 3, IF(Table1[[#This Row],[Recency]]&lt;=_xlfn.QUARTILE.INC(L:L,3), 2, 1)))</f>
        <v>2</v>
      </c>
      <c r="P471" s="36">
        <f>IF(Table1[[#This Row],[Frequency]]&lt;=_xlfn.QUARTILE.INC(M:M,1), 1, IF(Table1[[#This Row],[Frequency]]&lt;=_xlfn.QUARTILE.INC(M:M,2), 2, IF(Table1[[#This Row],[Frequency]]&lt;=_xlfn.QUARTILE.INC(M:M,3), 3, 4)))</f>
        <v>1</v>
      </c>
      <c r="Q471" s="36">
        <f>IF(Table1[[#This Row],[Monetary]]&lt;=_xlfn.QUARTILE.INC(N:N,1),1,IF(Table1[[#This Row],[Monetary]]&lt;=_xlfn.QUARTILE.INC(N:N,2),2,IF(Table1[[#This Row],[Monetary]]&lt;=_xlfn.QUARTILE.INC(N:N,3),3,4)))</f>
        <v>2</v>
      </c>
      <c r="R471" s="41" t="str">
        <f>Table1[[#This Row],[R Score]]&amp;Table1[[#This Row],[F Score]]&amp;Table1[[#This Row],[M Score]]</f>
        <v>212</v>
      </c>
      <c r="S471" s="36">
        <f>Table1[[#This Row],[R Score]]+Table1[[#This Row],[F Score]]+Table1[[#This Row],[M Score]]</f>
        <v>5</v>
      </c>
      <c r="T471" s="36" t="str">
        <f>IF(Table1[[#This Row],[RFM Score]]=12,"Best customer",IF(Table1[[#This Row],[RFM Score]]&gt;=8,"Loyal customer",IF(Table1[[#This Row],[RFM Score]]&gt;=6,"At Risk",IF(Table1[[#This Row],[RFM Score]]&gt;=3,"Lost customer", "Others"))))</f>
        <v>Lost customer</v>
      </c>
    </row>
    <row r="472" spans="2:20" x14ac:dyDescent="0.25">
      <c r="B472" s="4">
        <v>470</v>
      </c>
      <c r="C472" s="5">
        <v>45063</v>
      </c>
      <c r="D472" s="4" t="s">
        <v>483</v>
      </c>
      <c r="E472" s="4" t="s">
        <v>13</v>
      </c>
      <c r="F472" s="4">
        <v>57</v>
      </c>
      <c r="G472" s="4" t="s">
        <v>14</v>
      </c>
      <c r="H472" s="4">
        <v>2</v>
      </c>
      <c r="I472" s="12">
        <v>500</v>
      </c>
      <c r="J472" s="14">
        <v>1000</v>
      </c>
      <c r="K472" s="35">
        <f t="shared" si="7"/>
        <v>45292</v>
      </c>
      <c r="L472" s="37">
        <f>Table1[[#This Row],[Latest Date]]-Table1[[#This Row],[Date]]</f>
        <v>229</v>
      </c>
      <c r="M472" s="37">
        <f>COUNT(Table1[[#This Row],[Date]])</f>
        <v>1</v>
      </c>
      <c r="N472" s="37">
        <f>SUM(Table1[[#This Row],[Total Amount]])</f>
        <v>1000</v>
      </c>
      <c r="O472" s="37">
        <f>IF(Table1[[#This Row],[Recency]]&lt;=_xlfn.QUARTILE.INC(L:L,1),4, IF(Table1[[#This Row],[Recency]]&lt;=_xlfn.QUARTILE.INC(L:L,2), 3, IF(Table1[[#This Row],[Recency]]&lt;=_xlfn.QUARTILE.INC(L:L,3), 2, 1)))</f>
        <v>2</v>
      </c>
      <c r="P472" s="37">
        <f>IF(Table1[[#This Row],[Frequency]]&lt;=_xlfn.QUARTILE.INC(M:M,1), 1, IF(Table1[[#This Row],[Frequency]]&lt;=_xlfn.QUARTILE.INC(M:M,2), 2, IF(Table1[[#This Row],[Frequency]]&lt;=_xlfn.QUARTILE.INC(M:M,3), 3, 4)))</f>
        <v>1</v>
      </c>
      <c r="Q472" s="37">
        <f>IF(Table1[[#This Row],[Monetary]]&lt;=_xlfn.QUARTILE.INC(N:N,1),1,IF(Table1[[#This Row],[Monetary]]&lt;=_xlfn.QUARTILE.INC(N:N,2),2,IF(Table1[[#This Row],[Monetary]]&lt;=_xlfn.QUARTILE.INC(N:N,3),3,4)))</f>
        <v>4</v>
      </c>
      <c r="R472" s="42" t="str">
        <f>Table1[[#This Row],[R Score]]&amp;Table1[[#This Row],[F Score]]&amp;Table1[[#This Row],[M Score]]</f>
        <v>214</v>
      </c>
      <c r="S472" s="37">
        <f>Table1[[#This Row],[R Score]]+Table1[[#This Row],[F Score]]+Table1[[#This Row],[M Score]]</f>
        <v>7</v>
      </c>
      <c r="T472" s="37" t="str">
        <f>IF(Table1[[#This Row],[RFM Score]]=12,"Best customer",IF(Table1[[#This Row],[RFM Score]]&gt;=8,"Loyal customer",IF(Table1[[#This Row],[RFM Score]]&gt;=6,"At Risk",IF(Table1[[#This Row],[RFM Score]]&gt;=3,"Lost customer", "Others"))))</f>
        <v>At Risk</v>
      </c>
    </row>
    <row r="473" spans="2:20" x14ac:dyDescent="0.25">
      <c r="B473" s="1">
        <v>471</v>
      </c>
      <c r="C473" s="2">
        <v>45008</v>
      </c>
      <c r="D473" s="1" t="s">
        <v>484</v>
      </c>
      <c r="E473" s="1" t="s">
        <v>10</v>
      </c>
      <c r="F473" s="1">
        <v>32</v>
      </c>
      <c r="G473" s="1" t="s">
        <v>14</v>
      </c>
      <c r="H473" s="1">
        <v>3</v>
      </c>
      <c r="I473" s="11">
        <v>50</v>
      </c>
      <c r="J473" s="13">
        <v>150</v>
      </c>
      <c r="K473" s="34">
        <f t="shared" si="7"/>
        <v>45292</v>
      </c>
      <c r="L473" s="36">
        <f>Table1[[#This Row],[Latest Date]]-Table1[[#This Row],[Date]]</f>
        <v>284</v>
      </c>
      <c r="M473" s="36">
        <f>COUNT(Table1[[#This Row],[Date]])</f>
        <v>1</v>
      </c>
      <c r="N473" s="36">
        <f>SUM(Table1[[#This Row],[Total Amount]])</f>
        <v>150</v>
      </c>
      <c r="O473" s="36">
        <f>IF(Table1[[#This Row],[Recency]]&lt;=_xlfn.QUARTILE.INC(L:L,1),4, IF(Table1[[#This Row],[Recency]]&lt;=_xlfn.QUARTILE.INC(L:L,2), 3, IF(Table1[[#This Row],[Recency]]&lt;=_xlfn.QUARTILE.INC(L:L,3), 2, 1)))</f>
        <v>1</v>
      </c>
      <c r="P473" s="36">
        <f>IF(Table1[[#This Row],[Frequency]]&lt;=_xlfn.QUARTILE.INC(M:M,1), 1, IF(Table1[[#This Row],[Frequency]]&lt;=_xlfn.QUARTILE.INC(M:M,2), 2, IF(Table1[[#This Row],[Frequency]]&lt;=_xlfn.QUARTILE.INC(M:M,3), 3, 4)))</f>
        <v>1</v>
      </c>
      <c r="Q473" s="36">
        <f>IF(Table1[[#This Row],[Monetary]]&lt;=_xlfn.QUARTILE.INC(N:N,1),1,IF(Table1[[#This Row],[Monetary]]&lt;=_xlfn.QUARTILE.INC(N:N,2),2,IF(Table1[[#This Row],[Monetary]]&lt;=_xlfn.QUARTILE.INC(N:N,3),3,4)))</f>
        <v>3</v>
      </c>
      <c r="R473" s="41" t="str">
        <f>Table1[[#This Row],[R Score]]&amp;Table1[[#This Row],[F Score]]&amp;Table1[[#This Row],[M Score]]</f>
        <v>113</v>
      </c>
      <c r="S473" s="36">
        <f>Table1[[#This Row],[R Score]]+Table1[[#This Row],[F Score]]+Table1[[#This Row],[M Score]]</f>
        <v>5</v>
      </c>
      <c r="T473" s="36" t="str">
        <f>IF(Table1[[#This Row],[RFM Score]]=12,"Best customer",IF(Table1[[#This Row],[RFM Score]]&gt;=8,"Loyal customer",IF(Table1[[#This Row],[RFM Score]]&gt;=6,"At Risk",IF(Table1[[#This Row],[RFM Score]]&gt;=3,"Lost customer", "Others"))))</f>
        <v>Lost customer</v>
      </c>
    </row>
    <row r="474" spans="2:20" x14ac:dyDescent="0.25">
      <c r="B474" s="4">
        <v>472</v>
      </c>
      <c r="C474" s="5">
        <v>45286</v>
      </c>
      <c r="D474" s="4" t="s">
        <v>485</v>
      </c>
      <c r="E474" s="4" t="s">
        <v>13</v>
      </c>
      <c r="F474" s="4">
        <v>38</v>
      </c>
      <c r="G474" s="4" t="s">
        <v>11</v>
      </c>
      <c r="H474" s="4">
        <v>3</v>
      </c>
      <c r="I474" s="12">
        <v>300</v>
      </c>
      <c r="J474" s="14">
        <v>900</v>
      </c>
      <c r="K474" s="35">
        <f t="shared" si="7"/>
        <v>45292</v>
      </c>
      <c r="L474" s="37">
        <f>Table1[[#This Row],[Latest Date]]-Table1[[#This Row],[Date]]</f>
        <v>6</v>
      </c>
      <c r="M474" s="37">
        <f>COUNT(Table1[[#This Row],[Date]])</f>
        <v>1</v>
      </c>
      <c r="N474" s="37">
        <f>SUM(Table1[[#This Row],[Total Amount]])</f>
        <v>900</v>
      </c>
      <c r="O474" s="37">
        <f>IF(Table1[[#This Row],[Recency]]&lt;=_xlfn.QUARTILE.INC(L:L,1),4, IF(Table1[[#This Row],[Recency]]&lt;=_xlfn.QUARTILE.INC(L:L,2), 3, IF(Table1[[#This Row],[Recency]]&lt;=_xlfn.QUARTILE.INC(L:L,3), 2, 1)))</f>
        <v>4</v>
      </c>
      <c r="P474" s="37">
        <f>IF(Table1[[#This Row],[Frequency]]&lt;=_xlfn.QUARTILE.INC(M:M,1), 1, IF(Table1[[#This Row],[Frequency]]&lt;=_xlfn.QUARTILE.INC(M:M,2), 2, IF(Table1[[#This Row],[Frequency]]&lt;=_xlfn.QUARTILE.INC(M:M,3), 3, 4)))</f>
        <v>1</v>
      </c>
      <c r="Q474" s="37">
        <f>IF(Table1[[#This Row],[Monetary]]&lt;=_xlfn.QUARTILE.INC(N:N,1),1,IF(Table1[[#This Row],[Monetary]]&lt;=_xlfn.QUARTILE.INC(N:N,2),2,IF(Table1[[#This Row],[Monetary]]&lt;=_xlfn.QUARTILE.INC(N:N,3),3,4)))</f>
        <v>3</v>
      </c>
      <c r="R474" s="42" t="str">
        <f>Table1[[#This Row],[R Score]]&amp;Table1[[#This Row],[F Score]]&amp;Table1[[#This Row],[M Score]]</f>
        <v>413</v>
      </c>
      <c r="S474" s="37">
        <f>Table1[[#This Row],[R Score]]+Table1[[#This Row],[F Score]]+Table1[[#This Row],[M Score]]</f>
        <v>8</v>
      </c>
      <c r="T474" s="37" t="str">
        <f>IF(Table1[[#This Row],[RFM Score]]=12,"Best customer",IF(Table1[[#This Row],[RFM Score]]&gt;=8,"Loyal customer",IF(Table1[[#This Row],[RFM Score]]&gt;=6,"At Risk",IF(Table1[[#This Row],[RFM Score]]&gt;=3,"Lost customer", "Others"))))</f>
        <v>Loyal customer</v>
      </c>
    </row>
    <row r="475" spans="2:20" x14ac:dyDescent="0.25">
      <c r="B475" s="1">
        <v>473</v>
      </c>
      <c r="C475" s="2">
        <v>44982</v>
      </c>
      <c r="D475" s="1" t="s">
        <v>486</v>
      </c>
      <c r="E475" s="1" t="s">
        <v>10</v>
      </c>
      <c r="F475" s="1">
        <v>64</v>
      </c>
      <c r="G475" s="1" t="s">
        <v>11</v>
      </c>
      <c r="H475" s="1">
        <v>1</v>
      </c>
      <c r="I475" s="11">
        <v>50</v>
      </c>
      <c r="J475" s="13">
        <v>50</v>
      </c>
      <c r="K475" s="34">
        <f t="shared" si="7"/>
        <v>45292</v>
      </c>
      <c r="L475" s="36">
        <f>Table1[[#This Row],[Latest Date]]-Table1[[#This Row],[Date]]</f>
        <v>310</v>
      </c>
      <c r="M475" s="36">
        <f>COUNT(Table1[[#This Row],[Date]])</f>
        <v>1</v>
      </c>
      <c r="N475" s="36">
        <f>SUM(Table1[[#This Row],[Total Amount]])</f>
        <v>50</v>
      </c>
      <c r="O475" s="36">
        <f>IF(Table1[[#This Row],[Recency]]&lt;=_xlfn.QUARTILE.INC(L:L,1),4, IF(Table1[[#This Row],[Recency]]&lt;=_xlfn.QUARTILE.INC(L:L,2), 3, IF(Table1[[#This Row],[Recency]]&lt;=_xlfn.QUARTILE.INC(L:L,3), 2, 1)))</f>
        <v>1</v>
      </c>
      <c r="P475" s="36">
        <f>IF(Table1[[#This Row],[Frequency]]&lt;=_xlfn.QUARTILE.INC(M:M,1), 1, IF(Table1[[#This Row],[Frequency]]&lt;=_xlfn.QUARTILE.INC(M:M,2), 2, IF(Table1[[#This Row],[Frequency]]&lt;=_xlfn.QUARTILE.INC(M:M,3), 3, 4)))</f>
        <v>1</v>
      </c>
      <c r="Q475" s="36">
        <f>IF(Table1[[#This Row],[Monetary]]&lt;=_xlfn.QUARTILE.INC(N:N,1),1,IF(Table1[[#This Row],[Monetary]]&lt;=_xlfn.QUARTILE.INC(N:N,2),2,IF(Table1[[#This Row],[Monetary]]&lt;=_xlfn.QUARTILE.INC(N:N,3),3,4)))</f>
        <v>1</v>
      </c>
      <c r="R475" s="41" t="str">
        <f>Table1[[#This Row],[R Score]]&amp;Table1[[#This Row],[F Score]]&amp;Table1[[#This Row],[M Score]]</f>
        <v>111</v>
      </c>
      <c r="S475" s="36">
        <f>Table1[[#This Row],[R Score]]+Table1[[#This Row],[F Score]]+Table1[[#This Row],[M Score]]</f>
        <v>3</v>
      </c>
      <c r="T475" s="36" t="str">
        <f>IF(Table1[[#This Row],[RFM Score]]=12,"Best customer",IF(Table1[[#This Row],[RFM Score]]&gt;=8,"Loyal customer",IF(Table1[[#This Row],[RFM Score]]&gt;=6,"At Risk",IF(Table1[[#This Row],[RFM Score]]&gt;=3,"Lost customer", "Others"))))</f>
        <v>Lost customer</v>
      </c>
    </row>
    <row r="476" spans="2:20" x14ac:dyDescent="0.25">
      <c r="B476" s="4">
        <v>474</v>
      </c>
      <c r="C476" s="5">
        <v>45122</v>
      </c>
      <c r="D476" s="4" t="s">
        <v>487</v>
      </c>
      <c r="E476" s="4" t="s">
        <v>13</v>
      </c>
      <c r="F476" s="4">
        <v>26</v>
      </c>
      <c r="G476" s="4" t="s">
        <v>14</v>
      </c>
      <c r="H476" s="4">
        <v>3</v>
      </c>
      <c r="I476" s="12">
        <v>500</v>
      </c>
      <c r="J476" s="14">
        <v>1500</v>
      </c>
      <c r="K476" s="35">
        <f t="shared" si="7"/>
        <v>45292</v>
      </c>
      <c r="L476" s="37">
        <f>Table1[[#This Row],[Latest Date]]-Table1[[#This Row],[Date]]</f>
        <v>170</v>
      </c>
      <c r="M476" s="37">
        <f>COUNT(Table1[[#This Row],[Date]])</f>
        <v>1</v>
      </c>
      <c r="N476" s="37">
        <f>SUM(Table1[[#This Row],[Total Amount]])</f>
        <v>1500</v>
      </c>
      <c r="O476" s="37">
        <f>IF(Table1[[#This Row],[Recency]]&lt;=_xlfn.QUARTILE.INC(L:L,1),4, IF(Table1[[#This Row],[Recency]]&lt;=_xlfn.QUARTILE.INC(L:L,2), 3, IF(Table1[[#This Row],[Recency]]&lt;=_xlfn.QUARTILE.INC(L:L,3), 2, 1)))</f>
        <v>3</v>
      </c>
      <c r="P476" s="37">
        <f>IF(Table1[[#This Row],[Frequency]]&lt;=_xlfn.QUARTILE.INC(M:M,1), 1, IF(Table1[[#This Row],[Frequency]]&lt;=_xlfn.QUARTILE.INC(M:M,2), 2, IF(Table1[[#This Row],[Frequency]]&lt;=_xlfn.QUARTILE.INC(M:M,3), 3, 4)))</f>
        <v>1</v>
      </c>
      <c r="Q476" s="37">
        <f>IF(Table1[[#This Row],[Monetary]]&lt;=_xlfn.QUARTILE.INC(N:N,1),1,IF(Table1[[#This Row],[Monetary]]&lt;=_xlfn.QUARTILE.INC(N:N,2),2,IF(Table1[[#This Row],[Monetary]]&lt;=_xlfn.QUARTILE.INC(N:N,3),3,4)))</f>
        <v>4</v>
      </c>
      <c r="R476" s="42" t="str">
        <f>Table1[[#This Row],[R Score]]&amp;Table1[[#This Row],[F Score]]&amp;Table1[[#This Row],[M Score]]</f>
        <v>314</v>
      </c>
      <c r="S476" s="37">
        <f>Table1[[#This Row],[R Score]]+Table1[[#This Row],[F Score]]+Table1[[#This Row],[M Score]]</f>
        <v>8</v>
      </c>
      <c r="T476" s="37" t="str">
        <f>IF(Table1[[#This Row],[RFM Score]]=12,"Best customer",IF(Table1[[#This Row],[RFM Score]]&gt;=8,"Loyal customer",IF(Table1[[#This Row],[RFM Score]]&gt;=6,"At Risk",IF(Table1[[#This Row],[RFM Score]]&gt;=3,"Lost customer", "Others"))))</f>
        <v>Loyal customer</v>
      </c>
    </row>
    <row r="477" spans="2:20" x14ac:dyDescent="0.25">
      <c r="B477" s="1">
        <v>475</v>
      </c>
      <c r="C477" s="2">
        <v>44946</v>
      </c>
      <c r="D477" s="1" t="s">
        <v>488</v>
      </c>
      <c r="E477" s="1" t="s">
        <v>10</v>
      </c>
      <c r="F477" s="1">
        <v>26</v>
      </c>
      <c r="G477" s="1" t="s">
        <v>14</v>
      </c>
      <c r="H477" s="1">
        <v>3</v>
      </c>
      <c r="I477" s="11">
        <v>25</v>
      </c>
      <c r="J477" s="13">
        <v>75</v>
      </c>
      <c r="K477" s="34">
        <f t="shared" si="7"/>
        <v>45292</v>
      </c>
      <c r="L477" s="36">
        <f>Table1[[#This Row],[Latest Date]]-Table1[[#This Row],[Date]]</f>
        <v>346</v>
      </c>
      <c r="M477" s="36">
        <f>COUNT(Table1[[#This Row],[Date]])</f>
        <v>1</v>
      </c>
      <c r="N477" s="36">
        <f>SUM(Table1[[#This Row],[Total Amount]])</f>
        <v>75</v>
      </c>
      <c r="O477" s="36">
        <f>IF(Table1[[#This Row],[Recency]]&lt;=_xlfn.QUARTILE.INC(L:L,1),4, IF(Table1[[#This Row],[Recency]]&lt;=_xlfn.QUARTILE.INC(L:L,2), 3, IF(Table1[[#This Row],[Recency]]&lt;=_xlfn.QUARTILE.INC(L:L,3), 2, 1)))</f>
        <v>1</v>
      </c>
      <c r="P477" s="36">
        <f>IF(Table1[[#This Row],[Frequency]]&lt;=_xlfn.QUARTILE.INC(M:M,1), 1, IF(Table1[[#This Row],[Frequency]]&lt;=_xlfn.QUARTILE.INC(M:M,2), 2, IF(Table1[[#This Row],[Frequency]]&lt;=_xlfn.QUARTILE.INC(M:M,3), 3, 4)))</f>
        <v>1</v>
      </c>
      <c r="Q477" s="36">
        <f>IF(Table1[[#This Row],[Monetary]]&lt;=_xlfn.QUARTILE.INC(N:N,1),1,IF(Table1[[#This Row],[Monetary]]&lt;=_xlfn.QUARTILE.INC(N:N,2),2,IF(Table1[[#This Row],[Monetary]]&lt;=_xlfn.QUARTILE.INC(N:N,3),3,4)))</f>
        <v>2</v>
      </c>
      <c r="R477" s="41" t="str">
        <f>Table1[[#This Row],[R Score]]&amp;Table1[[#This Row],[F Score]]&amp;Table1[[#This Row],[M Score]]</f>
        <v>112</v>
      </c>
      <c r="S477" s="36">
        <f>Table1[[#This Row],[R Score]]+Table1[[#This Row],[F Score]]+Table1[[#This Row],[M Score]]</f>
        <v>4</v>
      </c>
      <c r="T477" s="36" t="str">
        <f>IF(Table1[[#This Row],[RFM Score]]=12,"Best customer",IF(Table1[[#This Row],[RFM Score]]&gt;=8,"Loyal customer",IF(Table1[[#This Row],[RFM Score]]&gt;=6,"At Risk",IF(Table1[[#This Row],[RFM Score]]&gt;=3,"Lost customer", "Others"))))</f>
        <v>Lost customer</v>
      </c>
    </row>
    <row r="478" spans="2:20" x14ac:dyDescent="0.25">
      <c r="B478" s="4">
        <v>476</v>
      </c>
      <c r="C478" s="5">
        <v>45167</v>
      </c>
      <c r="D478" s="4" t="s">
        <v>489</v>
      </c>
      <c r="E478" s="4" t="s">
        <v>13</v>
      </c>
      <c r="F478" s="4">
        <v>27</v>
      </c>
      <c r="G478" s="4" t="s">
        <v>14</v>
      </c>
      <c r="H478" s="4">
        <v>4</v>
      </c>
      <c r="I478" s="12">
        <v>500</v>
      </c>
      <c r="J478" s="14">
        <v>2000</v>
      </c>
      <c r="K478" s="35">
        <f t="shared" si="7"/>
        <v>45292</v>
      </c>
      <c r="L478" s="37">
        <f>Table1[[#This Row],[Latest Date]]-Table1[[#This Row],[Date]]</f>
        <v>125</v>
      </c>
      <c r="M478" s="37">
        <f>COUNT(Table1[[#This Row],[Date]])</f>
        <v>1</v>
      </c>
      <c r="N478" s="37">
        <f>SUM(Table1[[#This Row],[Total Amount]])</f>
        <v>2000</v>
      </c>
      <c r="O478" s="37">
        <f>IF(Table1[[#This Row],[Recency]]&lt;=_xlfn.QUARTILE.INC(L:L,1),4, IF(Table1[[#This Row],[Recency]]&lt;=_xlfn.QUARTILE.INC(L:L,2), 3, IF(Table1[[#This Row],[Recency]]&lt;=_xlfn.QUARTILE.INC(L:L,3), 2, 1)))</f>
        <v>3</v>
      </c>
      <c r="P478" s="37">
        <f>IF(Table1[[#This Row],[Frequency]]&lt;=_xlfn.QUARTILE.INC(M:M,1), 1, IF(Table1[[#This Row],[Frequency]]&lt;=_xlfn.QUARTILE.INC(M:M,2), 2, IF(Table1[[#This Row],[Frequency]]&lt;=_xlfn.QUARTILE.INC(M:M,3), 3, 4)))</f>
        <v>1</v>
      </c>
      <c r="Q478" s="37">
        <f>IF(Table1[[#This Row],[Monetary]]&lt;=_xlfn.QUARTILE.INC(N:N,1),1,IF(Table1[[#This Row],[Monetary]]&lt;=_xlfn.QUARTILE.INC(N:N,2),2,IF(Table1[[#This Row],[Monetary]]&lt;=_xlfn.QUARTILE.INC(N:N,3),3,4)))</f>
        <v>4</v>
      </c>
      <c r="R478" s="42" t="str">
        <f>Table1[[#This Row],[R Score]]&amp;Table1[[#This Row],[F Score]]&amp;Table1[[#This Row],[M Score]]</f>
        <v>314</v>
      </c>
      <c r="S478" s="37">
        <f>Table1[[#This Row],[R Score]]+Table1[[#This Row],[F Score]]+Table1[[#This Row],[M Score]]</f>
        <v>8</v>
      </c>
      <c r="T478" s="37" t="str">
        <f>IF(Table1[[#This Row],[RFM Score]]=12,"Best customer",IF(Table1[[#This Row],[RFM Score]]&gt;=8,"Loyal customer",IF(Table1[[#This Row],[RFM Score]]&gt;=6,"At Risk",IF(Table1[[#This Row],[RFM Score]]&gt;=3,"Lost customer", "Others"))))</f>
        <v>Loyal customer</v>
      </c>
    </row>
    <row r="479" spans="2:20" x14ac:dyDescent="0.25">
      <c r="B479" s="1">
        <v>477</v>
      </c>
      <c r="C479" s="2">
        <v>45040</v>
      </c>
      <c r="D479" s="1" t="s">
        <v>490</v>
      </c>
      <c r="E479" s="1" t="s">
        <v>10</v>
      </c>
      <c r="F479" s="1">
        <v>43</v>
      </c>
      <c r="G479" s="1" t="s">
        <v>14</v>
      </c>
      <c r="H479" s="1">
        <v>4</v>
      </c>
      <c r="I479" s="11">
        <v>30</v>
      </c>
      <c r="J479" s="13">
        <v>120</v>
      </c>
      <c r="K479" s="34">
        <f t="shared" si="7"/>
        <v>45292</v>
      </c>
      <c r="L479" s="36">
        <f>Table1[[#This Row],[Latest Date]]-Table1[[#This Row],[Date]]</f>
        <v>252</v>
      </c>
      <c r="M479" s="36">
        <f>COUNT(Table1[[#This Row],[Date]])</f>
        <v>1</v>
      </c>
      <c r="N479" s="36">
        <f>SUM(Table1[[#This Row],[Total Amount]])</f>
        <v>120</v>
      </c>
      <c r="O479" s="36">
        <f>IF(Table1[[#This Row],[Recency]]&lt;=_xlfn.QUARTILE.INC(L:L,1),4, IF(Table1[[#This Row],[Recency]]&lt;=_xlfn.QUARTILE.INC(L:L,2), 3, IF(Table1[[#This Row],[Recency]]&lt;=_xlfn.QUARTILE.INC(L:L,3), 2, 1)))</f>
        <v>2</v>
      </c>
      <c r="P479" s="36">
        <f>IF(Table1[[#This Row],[Frequency]]&lt;=_xlfn.QUARTILE.INC(M:M,1), 1, IF(Table1[[#This Row],[Frequency]]&lt;=_xlfn.QUARTILE.INC(M:M,2), 2, IF(Table1[[#This Row],[Frequency]]&lt;=_xlfn.QUARTILE.INC(M:M,3), 3, 4)))</f>
        <v>1</v>
      </c>
      <c r="Q479" s="36">
        <f>IF(Table1[[#This Row],[Monetary]]&lt;=_xlfn.QUARTILE.INC(N:N,1),1,IF(Table1[[#This Row],[Monetary]]&lt;=_xlfn.QUARTILE.INC(N:N,2),2,IF(Table1[[#This Row],[Monetary]]&lt;=_xlfn.QUARTILE.INC(N:N,3),3,4)))</f>
        <v>2</v>
      </c>
      <c r="R479" s="41" t="str">
        <f>Table1[[#This Row],[R Score]]&amp;Table1[[#This Row],[F Score]]&amp;Table1[[#This Row],[M Score]]</f>
        <v>212</v>
      </c>
      <c r="S479" s="36">
        <f>Table1[[#This Row],[R Score]]+Table1[[#This Row],[F Score]]+Table1[[#This Row],[M Score]]</f>
        <v>5</v>
      </c>
      <c r="T479" s="36" t="str">
        <f>IF(Table1[[#This Row],[RFM Score]]=12,"Best customer",IF(Table1[[#This Row],[RFM Score]]&gt;=8,"Loyal customer",IF(Table1[[#This Row],[RFM Score]]&gt;=6,"At Risk",IF(Table1[[#This Row],[RFM Score]]&gt;=3,"Lost customer", "Others"))))</f>
        <v>Lost customer</v>
      </c>
    </row>
    <row r="480" spans="2:20" x14ac:dyDescent="0.25">
      <c r="B480" s="4">
        <v>478</v>
      </c>
      <c r="C480" s="5">
        <v>45029</v>
      </c>
      <c r="D480" s="4" t="s">
        <v>491</v>
      </c>
      <c r="E480" s="4" t="s">
        <v>13</v>
      </c>
      <c r="F480" s="4">
        <v>58</v>
      </c>
      <c r="G480" s="4" t="s">
        <v>14</v>
      </c>
      <c r="H480" s="4">
        <v>2</v>
      </c>
      <c r="I480" s="12">
        <v>30</v>
      </c>
      <c r="J480" s="14">
        <v>60</v>
      </c>
      <c r="K480" s="35">
        <f t="shared" si="7"/>
        <v>45292</v>
      </c>
      <c r="L480" s="37">
        <f>Table1[[#This Row],[Latest Date]]-Table1[[#This Row],[Date]]</f>
        <v>263</v>
      </c>
      <c r="M480" s="37">
        <f>COUNT(Table1[[#This Row],[Date]])</f>
        <v>1</v>
      </c>
      <c r="N480" s="37">
        <f>SUM(Table1[[#This Row],[Total Amount]])</f>
        <v>60</v>
      </c>
      <c r="O480" s="37">
        <f>IF(Table1[[#This Row],[Recency]]&lt;=_xlfn.QUARTILE.INC(L:L,1),4, IF(Table1[[#This Row],[Recency]]&lt;=_xlfn.QUARTILE.INC(L:L,2), 3, IF(Table1[[#This Row],[Recency]]&lt;=_xlfn.QUARTILE.INC(L:L,3), 2, 1)))</f>
        <v>2</v>
      </c>
      <c r="P480" s="37">
        <f>IF(Table1[[#This Row],[Frequency]]&lt;=_xlfn.QUARTILE.INC(M:M,1), 1, IF(Table1[[#This Row],[Frequency]]&lt;=_xlfn.QUARTILE.INC(M:M,2), 2, IF(Table1[[#This Row],[Frequency]]&lt;=_xlfn.QUARTILE.INC(M:M,3), 3, 4)))</f>
        <v>1</v>
      </c>
      <c r="Q480" s="37">
        <f>IF(Table1[[#This Row],[Monetary]]&lt;=_xlfn.QUARTILE.INC(N:N,1),1,IF(Table1[[#This Row],[Monetary]]&lt;=_xlfn.QUARTILE.INC(N:N,2),2,IF(Table1[[#This Row],[Monetary]]&lt;=_xlfn.QUARTILE.INC(N:N,3),3,4)))</f>
        <v>1</v>
      </c>
      <c r="R480" s="42" t="str">
        <f>Table1[[#This Row],[R Score]]&amp;Table1[[#This Row],[F Score]]&amp;Table1[[#This Row],[M Score]]</f>
        <v>211</v>
      </c>
      <c r="S480" s="37">
        <f>Table1[[#This Row],[R Score]]+Table1[[#This Row],[F Score]]+Table1[[#This Row],[M Score]]</f>
        <v>4</v>
      </c>
      <c r="T480" s="37" t="str">
        <f>IF(Table1[[#This Row],[RFM Score]]=12,"Best customer",IF(Table1[[#This Row],[RFM Score]]&gt;=8,"Loyal customer",IF(Table1[[#This Row],[RFM Score]]&gt;=6,"At Risk",IF(Table1[[#This Row],[RFM Score]]&gt;=3,"Lost customer", "Others"))))</f>
        <v>Lost customer</v>
      </c>
    </row>
    <row r="481" spans="2:20" x14ac:dyDescent="0.25">
      <c r="B481" s="1">
        <v>479</v>
      </c>
      <c r="C481" s="2">
        <v>45162</v>
      </c>
      <c r="D481" s="1" t="s">
        <v>492</v>
      </c>
      <c r="E481" s="1" t="s">
        <v>10</v>
      </c>
      <c r="F481" s="1">
        <v>52</v>
      </c>
      <c r="G481" s="1" t="s">
        <v>16</v>
      </c>
      <c r="H481" s="1">
        <v>4</v>
      </c>
      <c r="I481" s="11">
        <v>300</v>
      </c>
      <c r="J481" s="13">
        <v>1200</v>
      </c>
      <c r="K481" s="34">
        <f t="shared" si="7"/>
        <v>45292</v>
      </c>
      <c r="L481" s="36">
        <f>Table1[[#This Row],[Latest Date]]-Table1[[#This Row],[Date]]</f>
        <v>130</v>
      </c>
      <c r="M481" s="36">
        <f>COUNT(Table1[[#This Row],[Date]])</f>
        <v>1</v>
      </c>
      <c r="N481" s="36">
        <f>SUM(Table1[[#This Row],[Total Amount]])</f>
        <v>1200</v>
      </c>
      <c r="O481" s="36">
        <f>IF(Table1[[#This Row],[Recency]]&lt;=_xlfn.QUARTILE.INC(L:L,1),4, IF(Table1[[#This Row],[Recency]]&lt;=_xlfn.QUARTILE.INC(L:L,2), 3, IF(Table1[[#This Row],[Recency]]&lt;=_xlfn.QUARTILE.INC(L:L,3), 2, 1)))</f>
        <v>3</v>
      </c>
      <c r="P481" s="36">
        <f>IF(Table1[[#This Row],[Frequency]]&lt;=_xlfn.QUARTILE.INC(M:M,1), 1, IF(Table1[[#This Row],[Frequency]]&lt;=_xlfn.QUARTILE.INC(M:M,2), 2, IF(Table1[[#This Row],[Frequency]]&lt;=_xlfn.QUARTILE.INC(M:M,3), 3, 4)))</f>
        <v>1</v>
      </c>
      <c r="Q481" s="36">
        <f>IF(Table1[[#This Row],[Monetary]]&lt;=_xlfn.QUARTILE.INC(N:N,1),1,IF(Table1[[#This Row],[Monetary]]&lt;=_xlfn.QUARTILE.INC(N:N,2),2,IF(Table1[[#This Row],[Monetary]]&lt;=_xlfn.QUARTILE.INC(N:N,3),3,4)))</f>
        <v>4</v>
      </c>
      <c r="R481" s="41" t="str">
        <f>Table1[[#This Row],[R Score]]&amp;Table1[[#This Row],[F Score]]&amp;Table1[[#This Row],[M Score]]</f>
        <v>314</v>
      </c>
      <c r="S481" s="36">
        <f>Table1[[#This Row],[R Score]]+Table1[[#This Row],[F Score]]+Table1[[#This Row],[M Score]]</f>
        <v>8</v>
      </c>
      <c r="T481" s="36" t="str">
        <f>IF(Table1[[#This Row],[RFM Score]]=12,"Best customer",IF(Table1[[#This Row],[RFM Score]]&gt;=8,"Loyal customer",IF(Table1[[#This Row],[RFM Score]]&gt;=6,"At Risk",IF(Table1[[#This Row],[RFM Score]]&gt;=3,"Lost customer", "Others"))))</f>
        <v>Loyal customer</v>
      </c>
    </row>
    <row r="482" spans="2:20" x14ac:dyDescent="0.25">
      <c r="B482" s="4">
        <v>480</v>
      </c>
      <c r="C482" s="5">
        <v>45106</v>
      </c>
      <c r="D482" s="4" t="s">
        <v>493</v>
      </c>
      <c r="E482" s="4" t="s">
        <v>13</v>
      </c>
      <c r="F482" s="4">
        <v>42</v>
      </c>
      <c r="G482" s="4" t="s">
        <v>11</v>
      </c>
      <c r="H482" s="4">
        <v>4</v>
      </c>
      <c r="I482" s="12">
        <v>500</v>
      </c>
      <c r="J482" s="14">
        <v>2000</v>
      </c>
      <c r="K482" s="35">
        <f t="shared" si="7"/>
        <v>45292</v>
      </c>
      <c r="L482" s="37">
        <f>Table1[[#This Row],[Latest Date]]-Table1[[#This Row],[Date]]</f>
        <v>186</v>
      </c>
      <c r="M482" s="37">
        <f>COUNT(Table1[[#This Row],[Date]])</f>
        <v>1</v>
      </c>
      <c r="N482" s="37">
        <f>SUM(Table1[[#This Row],[Total Amount]])</f>
        <v>2000</v>
      </c>
      <c r="O482" s="37">
        <f>IF(Table1[[#This Row],[Recency]]&lt;=_xlfn.QUARTILE.INC(L:L,1),4, IF(Table1[[#This Row],[Recency]]&lt;=_xlfn.QUARTILE.INC(L:L,2), 3, IF(Table1[[#This Row],[Recency]]&lt;=_xlfn.QUARTILE.INC(L:L,3), 2, 1)))</f>
        <v>2</v>
      </c>
      <c r="P482" s="37">
        <f>IF(Table1[[#This Row],[Frequency]]&lt;=_xlfn.QUARTILE.INC(M:M,1), 1, IF(Table1[[#This Row],[Frequency]]&lt;=_xlfn.QUARTILE.INC(M:M,2), 2, IF(Table1[[#This Row],[Frequency]]&lt;=_xlfn.QUARTILE.INC(M:M,3), 3, 4)))</f>
        <v>1</v>
      </c>
      <c r="Q482" s="37">
        <f>IF(Table1[[#This Row],[Monetary]]&lt;=_xlfn.QUARTILE.INC(N:N,1),1,IF(Table1[[#This Row],[Monetary]]&lt;=_xlfn.QUARTILE.INC(N:N,2),2,IF(Table1[[#This Row],[Monetary]]&lt;=_xlfn.QUARTILE.INC(N:N,3),3,4)))</f>
        <v>4</v>
      </c>
      <c r="R482" s="42" t="str">
        <f>Table1[[#This Row],[R Score]]&amp;Table1[[#This Row],[F Score]]&amp;Table1[[#This Row],[M Score]]</f>
        <v>214</v>
      </c>
      <c r="S482" s="37">
        <f>Table1[[#This Row],[R Score]]+Table1[[#This Row],[F Score]]+Table1[[#This Row],[M Score]]</f>
        <v>7</v>
      </c>
      <c r="T482" s="37" t="str">
        <f>IF(Table1[[#This Row],[RFM Score]]=12,"Best customer",IF(Table1[[#This Row],[RFM Score]]&gt;=8,"Loyal customer",IF(Table1[[#This Row],[RFM Score]]&gt;=6,"At Risk",IF(Table1[[#This Row],[RFM Score]]&gt;=3,"Lost customer", "Others"))))</f>
        <v>At Risk</v>
      </c>
    </row>
    <row r="483" spans="2:20" x14ac:dyDescent="0.25">
      <c r="B483" s="1">
        <v>481</v>
      </c>
      <c r="C483" s="2">
        <v>45083</v>
      </c>
      <c r="D483" s="1" t="s">
        <v>494</v>
      </c>
      <c r="E483" s="1" t="s">
        <v>13</v>
      </c>
      <c r="F483" s="1">
        <v>43</v>
      </c>
      <c r="G483" s="1" t="s">
        <v>16</v>
      </c>
      <c r="H483" s="1">
        <v>4</v>
      </c>
      <c r="I483" s="11">
        <v>300</v>
      </c>
      <c r="J483" s="13">
        <v>1200</v>
      </c>
      <c r="K483" s="34">
        <f t="shared" si="7"/>
        <v>45292</v>
      </c>
      <c r="L483" s="36">
        <f>Table1[[#This Row],[Latest Date]]-Table1[[#This Row],[Date]]</f>
        <v>209</v>
      </c>
      <c r="M483" s="36">
        <f>COUNT(Table1[[#This Row],[Date]])</f>
        <v>1</v>
      </c>
      <c r="N483" s="36">
        <f>SUM(Table1[[#This Row],[Total Amount]])</f>
        <v>1200</v>
      </c>
      <c r="O483" s="36">
        <f>IF(Table1[[#This Row],[Recency]]&lt;=_xlfn.QUARTILE.INC(L:L,1),4, IF(Table1[[#This Row],[Recency]]&lt;=_xlfn.QUARTILE.INC(L:L,2), 3, IF(Table1[[#This Row],[Recency]]&lt;=_xlfn.QUARTILE.INC(L:L,3), 2, 1)))</f>
        <v>2</v>
      </c>
      <c r="P483" s="36">
        <f>IF(Table1[[#This Row],[Frequency]]&lt;=_xlfn.QUARTILE.INC(M:M,1), 1, IF(Table1[[#This Row],[Frequency]]&lt;=_xlfn.QUARTILE.INC(M:M,2), 2, IF(Table1[[#This Row],[Frequency]]&lt;=_xlfn.QUARTILE.INC(M:M,3), 3, 4)))</f>
        <v>1</v>
      </c>
      <c r="Q483" s="36">
        <f>IF(Table1[[#This Row],[Monetary]]&lt;=_xlfn.QUARTILE.INC(N:N,1),1,IF(Table1[[#This Row],[Monetary]]&lt;=_xlfn.QUARTILE.INC(N:N,2),2,IF(Table1[[#This Row],[Monetary]]&lt;=_xlfn.QUARTILE.INC(N:N,3),3,4)))</f>
        <v>4</v>
      </c>
      <c r="R483" s="41" t="str">
        <f>Table1[[#This Row],[R Score]]&amp;Table1[[#This Row],[F Score]]&amp;Table1[[#This Row],[M Score]]</f>
        <v>214</v>
      </c>
      <c r="S483" s="36">
        <f>Table1[[#This Row],[R Score]]+Table1[[#This Row],[F Score]]+Table1[[#This Row],[M Score]]</f>
        <v>7</v>
      </c>
      <c r="T483" s="36" t="str">
        <f>IF(Table1[[#This Row],[RFM Score]]=12,"Best customer",IF(Table1[[#This Row],[RFM Score]]&gt;=8,"Loyal customer",IF(Table1[[#This Row],[RFM Score]]&gt;=6,"At Risk",IF(Table1[[#This Row],[RFM Score]]&gt;=3,"Lost customer", "Others"))))</f>
        <v>At Risk</v>
      </c>
    </row>
    <row r="484" spans="2:20" x14ac:dyDescent="0.25">
      <c r="B484" s="4">
        <v>482</v>
      </c>
      <c r="C484" s="5">
        <v>45043</v>
      </c>
      <c r="D484" s="4" t="s">
        <v>495</v>
      </c>
      <c r="E484" s="4" t="s">
        <v>13</v>
      </c>
      <c r="F484" s="4">
        <v>28</v>
      </c>
      <c r="G484" s="4" t="s">
        <v>14</v>
      </c>
      <c r="H484" s="4">
        <v>4</v>
      </c>
      <c r="I484" s="12">
        <v>300</v>
      </c>
      <c r="J484" s="14">
        <v>1200</v>
      </c>
      <c r="K484" s="35">
        <f t="shared" si="7"/>
        <v>45292</v>
      </c>
      <c r="L484" s="37">
        <f>Table1[[#This Row],[Latest Date]]-Table1[[#This Row],[Date]]</f>
        <v>249</v>
      </c>
      <c r="M484" s="37">
        <f>COUNT(Table1[[#This Row],[Date]])</f>
        <v>1</v>
      </c>
      <c r="N484" s="37">
        <f>SUM(Table1[[#This Row],[Total Amount]])</f>
        <v>1200</v>
      </c>
      <c r="O484" s="37">
        <f>IF(Table1[[#This Row],[Recency]]&lt;=_xlfn.QUARTILE.INC(L:L,1),4, IF(Table1[[#This Row],[Recency]]&lt;=_xlfn.QUARTILE.INC(L:L,2), 3, IF(Table1[[#This Row],[Recency]]&lt;=_xlfn.QUARTILE.INC(L:L,3), 2, 1)))</f>
        <v>2</v>
      </c>
      <c r="P484" s="37">
        <f>IF(Table1[[#This Row],[Frequency]]&lt;=_xlfn.QUARTILE.INC(M:M,1), 1, IF(Table1[[#This Row],[Frequency]]&lt;=_xlfn.QUARTILE.INC(M:M,2), 2, IF(Table1[[#This Row],[Frequency]]&lt;=_xlfn.QUARTILE.INC(M:M,3), 3, 4)))</f>
        <v>1</v>
      </c>
      <c r="Q484" s="37">
        <f>IF(Table1[[#This Row],[Monetary]]&lt;=_xlfn.QUARTILE.INC(N:N,1),1,IF(Table1[[#This Row],[Monetary]]&lt;=_xlfn.QUARTILE.INC(N:N,2),2,IF(Table1[[#This Row],[Monetary]]&lt;=_xlfn.QUARTILE.INC(N:N,3),3,4)))</f>
        <v>4</v>
      </c>
      <c r="R484" s="42" t="str">
        <f>Table1[[#This Row],[R Score]]&amp;Table1[[#This Row],[F Score]]&amp;Table1[[#This Row],[M Score]]</f>
        <v>214</v>
      </c>
      <c r="S484" s="37">
        <f>Table1[[#This Row],[R Score]]+Table1[[#This Row],[F Score]]+Table1[[#This Row],[M Score]]</f>
        <v>7</v>
      </c>
      <c r="T484" s="37" t="str">
        <f>IF(Table1[[#This Row],[RFM Score]]=12,"Best customer",IF(Table1[[#This Row],[RFM Score]]&gt;=8,"Loyal customer",IF(Table1[[#This Row],[RFM Score]]&gt;=6,"At Risk",IF(Table1[[#This Row],[RFM Score]]&gt;=3,"Lost customer", "Others"))))</f>
        <v>At Risk</v>
      </c>
    </row>
    <row r="485" spans="2:20" x14ac:dyDescent="0.25">
      <c r="B485" s="1">
        <v>483</v>
      </c>
      <c r="C485" s="2">
        <v>45041</v>
      </c>
      <c r="D485" s="1" t="s">
        <v>496</v>
      </c>
      <c r="E485" s="1" t="s">
        <v>10</v>
      </c>
      <c r="F485" s="1">
        <v>55</v>
      </c>
      <c r="G485" s="1" t="s">
        <v>14</v>
      </c>
      <c r="H485" s="1">
        <v>1</v>
      </c>
      <c r="I485" s="11">
        <v>30</v>
      </c>
      <c r="J485" s="13">
        <v>30</v>
      </c>
      <c r="K485" s="34">
        <f t="shared" si="7"/>
        <v>45292</v>
      </c>
      <c r="L485" s="36">
        <f>Table1[[#This Row],[Latest Date]]-Table1[[#This Row],[Date]]</f>
        <v>251</v>
      </c>
      <c r="M485" s="36">
        <f>COUNT(Table1[[#This Row],[Date]])</f>
        <v>1</v>
      </c>
      <c r="N485" s="36">
        <f>SUM(Table1[[#This Row],[Total Amount]])</f>
        <v>30</v>
      </c>
      <c r="O485" s="36">
        <f>IF(Table1[[#This Row],[Recency]]&lt;=_xlfn.QUARTILE.INC(L:L,1),4, IF(Table1[[#This Row],[Recency]]&lt;=_xlfn.QUARTILE.INC(L:L,2), 3, IF(Table1[[#This Row],[Recency]]&lt;=_xlfn.QUARTILE.INC(L:L,3), 2, 1)))</f>
        <v>2</v>
      </c>
      <c r="P485" s="36">
        <f>IF(Table1[[#This Row],[Frequency]]&lt;=_xlfn.QUARTILE.INC(M:M,1), 1, IF(Table1[[#This Row],[Frequency]]&lt;=_xlfn.QUARTILE.INC(M:M,2), 2, IF(Table1[[#This Row],[Frequency]]&lt;=_xlfn.QUARTILE.INC(M:M,3), 3, 4)))</f>
        <v>1</v>
      </c>
      <c r="Q485" s="36">
        <f>IF(Table1[[#This Row],[Monetary]]&lt;=_xlfn.QUARTILE.INC(N:N,1),1,IF(Table1[[#This Row],[Monetary]]&lt;=_xlfn.QUARTILE.INC(N:N,2),2,IF(Table1[[#This Row],[Monetary]]&lt;=_xlfn.QUARTILE.INC(N:N,3),3,4)))</f>
        <v>1</v>
      </c>
      <c r="R485" s="41" t="str">
        <f>Table1[[#This Row],[R Score]]&amp;Table1[[#This Row],[F Score]]&amp;Table1[[#This Row],[M Score]]</f>
        <v>211</v>
      </c>
      <c r="S485" s="36">
        <f>Table1[[#This Row],[R Score]]+Table1[[#This Row],[F Score]]+Table1[[#This Row],[M Score]]</f>
        <v>4</v>
      </c>
      <c r="T485" s="36" t="str">
        <f>IF(Table1[[#This Row],[RFM Score]]=12,"Best customer",IF(Table1[[#This Row],[RFM Score]]&gt;=8,"Loyal customer",IF(Table1[[#This Row],[RFM Score]]&gt;=6,"At Risk",IF(Table1[[#This Row],[RFM Score]]&gt;=3,"Lost customer", "Others"))))</f>
        <v>Lost customer</v>
      </c>
    </row>
    <row r="486" spans="2:20" x14ac:dyDescent="0.25">
      <c r="B486" s="4">
        <v>484</v>
      </c>
      <c r="C486" s="5">
        <v>44939</v>
      </c>
      <c r="D486" s="4" t="s">
        <v>497</v>
      </c>
      <c r="E486" s="4" t="s">
        <v>13</v>
      </c>
      <c r="F486" s="4">
        <v>19</v>
      </c>
      <c r="G486" s="4" t="s">
        <v>14</v>
      </c>
      <c r="H486" s="4">
        <v>4</v>
      </c>
      <c r="I486" s="12">
        <v>300</v>
      </c>
      <c r="J486" s="14">
        <v>1200</v>
      </c>
      <c r="K486" s="35">
        <f t="shared" si="7"/>
        <v>45292</v>
      </c>
      <c r="L486" s="37">
        <f>Table1[[#This Row],[Latest Date]]-Table1[[#This Row],[Date]]</f>
        <v>353</v>
      </c>
      <c r="M486" s="37">
        <f>COUNT(Table1[[#This Row],[Date]])</f>
        <v>1</v>
      </c>
      <c r="N486" s="37">
        <f>SUM(Table1[[#This Row],[Total Amount]])</f>
        <v>1200</v>
      </c>
      <c r="O486" s="37">
        <f>IF(Table1[[#This Row],[Recency]]&lt;=_xlfn.QUARTILE.INC(L:L,1),4, IF(Table1[[#This Row],[Recency]]&lt;=_xlfn.QUARTILE.INC(L:L,2), 3, IF(Table1[[#This Row],[Recency]]&lt;=_xlfn.QUARTILE.INC(L:L,3), 2, 1)))</f>
        <v>1</v>
      </c>
      <c r="P486" s="37">
        <f>IF(Table1[[#This Row],[Frequency]]&lt;=_xlfn.QUARTILE.INC(M:M,1), 1, IF(Table1[[#This Row],[Frequency]]&lt;=_xlfn.QUARTILE.INC(M:M,2), 2, IF(Table1[[#This Row],[Frequency]]&lt;=_xlfn.QUARTILE.INC(M:M,3), 3, 4)))</f>
        <v>1</v>
      </c>
      <c r="Q486" s="37">
        <f>IF(Table1[[#This Row],[Monetary]]&lt;=_xlfn.QUARTILE.INC(N:N,1),1,IF(Table1[[#This Row],[Monetary]]&lt;=_xlfn.QUARTILE.INC(N:N,2),2,IF(Table1[[#This Row],[Monetary]]&lt;=_xlfn.QUARTILE.INC(N:N,3),3,4)))</f>
        <v>4</v>
      </c>
      <c r="R486" s="42" t="str">
        <f>Table1[[#This Row],[R Score]]&amp;Table1[[#This Row],[F Score]]&amp;Table1[[#This Row],[M Score]]</f>
        <v>114</v>
      </c>
      <c r="S486" s="37">
        <f>Table1[[#This Row],[R Score]]+Table1[[#This Row],[F Score]]+Table1[[#This Row],[M Score]]</f>
        <v>6</v>
      </c>
      <c r="T486" s="37" t="str">
        <f>IF(Table1[[#This Row],[RFM Score]]=12,"Best customer",IF(Table1[[#This Row],[RFM Score]]&gt;=8,"Loyal customer",IF(Table1[[#This Row],[RFM Score]]&gt;=6,"At Risk",IF(Table1[[#This Row],[RFM Score]]&gt;=3,"Lost customer", "Others"))))</f>
        <v>At Risk</v>
      </c>
    </row>
    <row r="487" spans="2:20" x14ac:dyDescent="0.25">
      <c r="B487" s="1">
        <v>485</v>
      </c>
      <c r="C487" s="2">
        <v>45264</v>
      </c>
      <c r="D487" s="1" t="s">
        <v>498</v>
      </c>
      <c r="E487" s="1" t="s">
        <v>10</v>
      </c>
      <c r="F487" s="1">
        <v>24</v>
      </c>
      <c r="G487" s="1" t="s">
        <v>16</v>
      </c>
      <c r="H487" s="1">
        <v>1</v>
      </c>
      <c r="I487" s="11">
        <v>30</v>
      </c>
      <c r="J487" s="13">
        <v>30</v>
      </c>
      <c r="K487" s="34">
        <f t="shared" si="7"/>
        <v>45292</v>
      </c>
      <c r="L487" s="36">
        <f>Table1[[#This Row],[Latest Date]]-Table1[[#This Row],[Date]]</f>
        <v>28</v>
      </c>
      <c r="M487" s="36">
        <f>COUNT(Table1[[#This Row],[Date]])</f>
        <v>1</v>
      </c>
      <c r="N487" s="36">
        <f>SUM(Table1[[#This Row],[Total Amount]])</f>
        <v>30</v>
      </c>
      <c r="O487" s="36">
        <f>IF(Table1[[#This Row],[Recency]]&lt;=_xlfn.QUARTILE.INC(L:L,1),4, IF(Table1[[#This Row],[Recency]]&lt;=_xlfn.QUARTILE.INC(L:L,2), 3, IF(Table1[[#This Row],[Recency]]&lt;=_xlfn.QUARTILE.INC(L:L,3), 2, 1)))</f>
        <v>4</v>
      </c>
      <c r="P487" s="36">
        <f>IF(Table1[[#This Row],[Frequency]]&lt;=_xlfn.QUARTILE.INC(M:M,1), 1, IF(Table1[[#This Row],[Frequency]]&lt;=_xlfn.QUARTILE.INC(M:M,2), 2, IF(Table1[[#This Row],[Frequency]]&lt;=_xlfn.QUARTILE.INC(M:M,3), 3, 4)))</f>
        <v>1</v>
      </c>
      <c r="Q487" s="36">
        <f>IF(Table1[[#This Row],[Monetary]]&lt;=_xlfn.QUARTILE.INC(N:N,1),1,IF(Table1[[#This Row],[Monetary]]&lt;=_xlfn.QUARTILE.INC(N:N,2),2,IF(Table1[[#This Row],[Monetary]]&lt;=_xlfn.QUARTILE.INC(N:N,3),3,4)))</f>
        <v>1</v>
      </c>
      <c r="R487" s="41" t="str">
        <f>Table1[[#This Row],[R Score]]&amp;Table1[[#This Row],[F Score]]&amp;Table1[[#This Row],[M Score]]</f>
        <v>411</v>
      </c>
      <c r="S487" s="36">
        <f>Table1[[#This Row],[R Score]]+Table1[[#This Row],[F Score]]+Table1[[#This Row],[M Score]]</f>
        <v>6</v>
      </c>
      <c r="T487" s="36" t="str">
        <f>IF(Table1[[#This Row],[RFM Score]]=12,"Best customer",IF(Table1[[#This Row],[RFM Score]]&gt;=8,"Loyal customer",IF(Table1[[#This Row],[RFM Score]]&gt;=6,"At Risk",IF(Table1[[#This Row],[RFM Score]]&gt;=3,"Lost customer", "Others"))))</f>
        <v>At Risk</v>
      </c>
    </row>
    <row r="488" spans="2:20" x14ac:dyDescent="0.25">
      <c r="B488" s="4">
        <v>486</v>
      </c>
      <c r="C488" s="5">
        <v>45025</v>
      </c>
      <c r="D488" s="4" t="s">
        <v>499</v>
      </c>
      <c r="E488" s="4" t="s">
        <v>13</v>
      </c>
      <c r="F488" s="4">
        <v>35</v>
      </c>
      <c r="G488" s="4" t="s">
        <v>16</v>
      </c>
      <c r="H488" s="4">
        <v>1</v>
      </c>
      <c r="I488" s="12">
        <v>25</v>
      </c>
      <c r="J488" s="14">
        <v>25</v>
      </c>
      <c r="K488" s="35">
        <f t="shared" si="7"/>
        <v>45292</v>
      </c>
      <c r="L488" s="37">
        <f>Table1[[#This Row],[Latest Date]]-Table1[[#This Row],[Date]]</f>
        <v>267</v>
      </c>
      <c r="M488" s="37">
        <f>COUNT(Table1[[#This Row],[Date]])</f>
        <v>1</v>
      </c>
      <c r="N488" s="37">
        <f>SUM(Table1[[#This Row],[Total Amount]])</f>
        <v>25</v>
      </c>
      <c r="O488" s="37">
        <f>IF(Table1[[#This Row],[Recency]]&lt;=_xlfn.QUARTILE.INC(L:L,1),4, IF(Table1[[#This Row],[Recency]]&lt;=_xlfn.QUARTILE.INC(L:L,2), 3, IF(Table1[[#This Row],[Recency]]&lt;=_xlfn.QUARTILE.INC(L:L,3), 2, 1)))</f>
        <v>2</v>
      </c>
      <c r="P488" s="37">
        <f>IF(Table1[[#This Row],[Frequency]]&lt;=_xlfn.QUARTILE.INC(M:M,1), 1, IF(Table1[[#This Row],[Frequency]]&lt;=_xlfn.QUARTILE.INC(M:M,2), 2, IF(Table1[[#This Row],[Frequency]]&lt;=_xlfn.QUARTILE.INC(M:M,3), 3, 4)))</f>
        <v>1</v>
      </c>
      <c r="Q488" s="37">
        <f>IF(Table1[[#This Row],[Monetary]]&lt;=_xlfn.QUARTILE.INC(N:N,1),1,IF(Table1[[#This Row],[Monetary]]&lt;=_xlfn.QUARTILE.INC(N:N,2),2,IF(Table1[[#This Row],[Monetary]]&lt;=_xlfn.QUARTILE.INC(N:N,3),3,4)))</f>
        <v>1</v>
      </c>
      <c r="R488" s="42" t="str">
        <f>Table1[[#This Row],[R Score]]&amp;Table1[[#This Row],[F Score]]&amp;Table1[[#This Row],[M Score]]</f>
        <v>211</v>
      </c>
      <c r="S488" s="37">
        <f>Table1[[#This Row],[R Score]]+Table1[[#This Row],[F Score]]+Table1[[#This Row],[M Score]]</f>
        <v>4</v>
      </c>
      <c r="T488" s="37" t="str">
        <f>IF(Table1[[#This Row],[RFM Score]]=12,"Best customer",IF(Table1[[#This Row],[RFM Score]]&gt;=8,"Loyal customer",IF(Table1[[#This Row],[RFM Score]]&gt;=6,"At Risk",IF(Table1[[#This Row],[RFM Score]]&gt;=3,"Lost customer", "Others"))))</f>
        <v>Lost customer</v>
      </c>
    </row>
    <row r="489" spans="2:20" x14ac:dyDescent="0.25">
      <c r="B489" s="1">
        <v>487</v>
      </c>
      <c r="C489" s="2">
        <v>45131</v>
      </c>
      <c r="D489" s="1" t="s">
        <v>500</v>
      </c>
      <c r="E489" s="1" t="s">
        <v>10</v>
      </c>
      <c r="F489" s="1">
        <v>44</v>
      </c>
      <c r="G489" s="1" t="s">
        <v>14</v>
      </c>
      <c r="H489" s="1">
        <v>4</v>
      </c>
      <c r="I489" s="11">
        <v>500</v>
      </c>
      <c r="J489" s="13">
        <v>2000</v>
      </c>
      <c r="K489" s="34">
        <f t="shared" si="7"/>
        <v>45292</v>
      </c>
      <c r="L489" s="36">
        <f>Table1[[#This Row],[Latest Date]]-Table1[[#This Row],[Date]]</f>
        <v>161</v>
      </c>
      <c r="M489" s="36">
        <f>COUNT(Table1[[#This Row],[Date]])</f>
        <v>1</v>
      </c>
      <c r="N489" s="36">
        <f>SUM(Table1[[#This Row],[Total Amount]])</f>
        <v>2000</v>
      </c>
      <c r="O489" s="36">
        <f>IF(Table1[[#This Row],[Recency]]&lt;=_xlfn.QUARTILE.INC(L:L,1),4, IF(Table1[[#This Row],[Recency]]&lt;=_xlfn.QUARTILE.INC(L:L,2), 3, IF(Table1[[#This Row],[Recency]]&lt;=_xlfn.QUARTILE.INC(L:L,3), 2, 1)))</f>
        <v>3</v>
      </c>
      <c r="P489" s="36">
        <f>IF(Table1[[#This Row],[Frequency]]&lt;=_xlfn.QUARTILE.INC(M:M,1), 1, IF(Table1[[#This Row],[Frequency]]&lt;=_xlfn.QUARTILE.INC(M:M,2), 2, IF(Table1[[#This Row],[Frequency]]&lt;=_xlfn.QUARTILE.INC(M:M,3), 3, 4)))</f>
        <v>1</v>
      </c>
      <c r="Q489" s="36">
        <f>IF(Table1[[#This Row],[Monetary]]&lt;=_xlfn.QUARTILE.INC(N:N,1),1,IF(Table1[[#This Row],[Monetary]]&lt;=_xlfn.QUARTILE.INC(N:N,2),2,IF(Table1[[#This Row],[Monetary]]&lt;=_xlfn.QUARTILE.INC(N:N,3),3,4)))</f>
        <v>4</v>
      </c>
      <c r="R489" s="41" t="str">
        <f>Table1[[#This Row],[R Score]]&amp;Table1[[#This Row],[F Score]]&amp;Table1[[#This Row],[M Score]]</f>
        <v>314</v>
      </c>
      <c r="S489" s="36">
        <f>Table1[[#This Row],[R Score]]+Table1[[#This Row],[F Score]]+Table1[[#This Row],[M Score]]</f>
        <v>8</v>
      </c>
      <c r="T489" s="36" t="str">
        <f>IF(Table1[[#This Row],[RFM Score]]=12,"Best customer",IF(Table1[[#This Row],[RFM Score]]&gt;=8,"Loyal customer",IF(Table1[[#This Row],[RFM Score]]&gt;=6,"At Risk",IF(Table1[[#This Row],[RFM Score]]&gt;=3,"Lost customer", "Others"))))</f>
        <v>Loyal customer</v>
      </c>
    </row>
    <row r="490" spans="2:20" x14ac:dyDescent="0.25">
      <c r="B490" s="4">
        <v>488</v>
      </c>
      <c r="C490" s="5">
        <v>45095</v>
      </c>
      <c r="D490" s="4" t="s">
        <v>501</v>
      </c>
      <c r="E490" s="4" t="s">
        <v>13</v>
      </c>
      <c r="F490" s="4">
        <v>51</v>
      </c>
      <c r="G490" s="4" t="s">
        <v>16</v>
      </c>
      <c r="H490" s="4">
        <v>3</v>
      </c>
      <c r="I490" s="12">
        <v>300</v>
      </c>
      <c r="J490" s="14">
        <v>900</v>
      </c>
      <c r="K490" s="35">
        <f t="shared" si="7"/>
        <v>45292</v>
      </c>
      <c r="L490" s="37">
        <f>Table1[[#This Row],[Latest Date]]-Table1[[#This Row],[Date]]</f>
        <v>197</v>
      </c>
      <c r="M490" s="37">
        <f>COUNT(Table1[[#This Row],[Date]])</f>
        <v>1</v>
      </c>
      <c r="N490" s="37">
        <f>SUM(Table1[[#This Row],[Total Amount]])</f>
        <v>900</v>
      </c>
      <c r="O490" s="37">
        <f>IF(Table1[[#This Row],[Recency]]&lt;=_xlfn.QUARTILE.INC(L:L,1),4, IF(Table1[[#This Row],[Recency]]&lt;=_xlfn.QUARTILE.INC(L:L,2), 3, IF(Table1[[#This Row],[Recency]]&lt;=_xlfn.QUARTILE.INC(L:L,3), 2, 1)))</f>
        <v>2</v>
      </c>
      <c r="P490" s="37">
        <f>IF(Table1[[#This Row],[Frequency]]&lt;=_xlfn.QUARTILE.INC(M:M,1), 1, IF(Table1[[#This Row],[Frequency]]&lt;=_xlfn.QUARTILE.INC(M:M,2), 2, IF(Table1[[#This Row],[Frequency]]&lt;=_xlfn.QUARTILE.INC(M:M,3), 3, 4)))</f>
        <v>1</v>
      </c>
      <c r="Q490" s="37">
        <f>IF(Table1[[#This Row],[Monetary]]&lt;=_xlfn.QUARTILE.INC(N:N,1),1,IF(Table1[[#This Row],[Monetary]]&lt;=_xlfn.QUARTILE.INC(N:N,2),2,IF(Table1[[#This Row],[Monetary]]&lt;=_xlfn.QUARTILE.INC(N:N,3),3,4)))</f>
        <v>3</v>
      </c>
      <c r="R490" s="42" t="str">
        <f>Table1[[#This Row],[R Score]]&amp;Table1[[#This Row],[F Score]]&amp;Table1[[#This Row],[M Score]]</f>
        <v>213</v>
      </c>
      <c r="S490" s="37">
        <f>Table1[[#This Row],[R Score]]+Table1[[#This Row],[F Score]]+Table1[[#This Row],[M Score]]</f>
        <v>6</v>
      </c>
      <c r="T490" s="37" t="str">
        <f>IF(Table1[[#This Row],[RFM Score]]=12,"Best customer",IF(Table1[[#This Row],[RFM Score]]&gt;=8,"Loyal customer",IF(Table1[[#This Row],[RFM Score]]&gt;=6,"At Risk",IF(Table1[[#This Row],[RFM Score]]&gt;=3,"Lost customer", "Others"))))</f>
        <v>At Risk</v>
      </c>
    </row>
    <row r="491" spans="2:20" x14ac:dyDescent="0.25">
      <c r="B491" s="1">
        <v>489</v>
      </c>
      <c r="C491" s="2">
        <v>45069</v>
      </c>
      <c r="D491" s="1" t="s">
        <v>502</v>
      </c>
      <c r="E491" s="1" t="s">
        <v>10</v>
      </c>
      <c r="F491" s="1">
        <v>44</v>
      </c>
      <c r="G491" s="1" t="s">
        <v>16</v>
      </c>
      <c r="H491" s="1">
        <v>1</v>
      </c>
      <c r="I491" s="11">
        <v>30</v>
      </c>
      <c r="J491" s="13">
        <v>30</v>
      </c>
      <c r="K491" s="34">
        <f t="shared" si="7"/>
        <v>45292</v>
      </c>
      <c r="L491" s="36">
        <f>Table1[[#This Row],[Latest Date]]-Table1[[#This Row],[Date]]</f>
        <v>223</v>
      </c>
      <c r="M491" s="36">
        <f>COUNT(Table1[[#This Row],[Date]])</f>
        <v>1</v>
      </c>
      <c r="N491" s="36">
        <f>SUM(Table1[[#This Row],[Total Amount]])</f>
        <v>30</v>
      </c>
      <c r="O491" s="36">
        <f>IF(Table1[[#This Row],[Recency]]&lt;=_xlfn.QUARTILE.INC(L:L,1),4, IF(Table1[[#This Row],[Recency]]&lt;=_xlfn.QUARTILE.INC(L:L,2), 3, IF(Table1[[#This Row],[Recency]]&lt;=_xlfn.QUARTILE.INC(L:L,3), 2, 1)))</f>
        <v>2</v>
      </c>
      <c r="P491" s="36">
        <f>IF(Table1[[#This Row],[Frequency]]&lt;=_xlfn.QUARTILE.INC(M:M,1), 1, IF(Table1[[#This Row],[Frequency]]&lt;=_xlfn.QUARTILE.INC(M:M,2), 2, IF(Table1[[#This Row],[Frequency]]&lt;=_xlfn.QUARTILE.INC(M:M,3), 3, 4)))</f>
        <v>1</v>
      </c>
      <c r="Q491" s="36">
        <f>IF(Table1[[#This Row],[Monetary]]&lt;=_xlfn.QUARTILE.INC(N:N,1),1,IF(Table1[[#This Row],[Monetary]]&lt;=_xlfn.QUARTILE.INC(N:N,2),2,IF(Table1[[#This Row],[Monetary]]&lt;=_xlfn.QUARTILE.INC(N:N,3),3,4)))</f>
        <v>1</v>
      </c>
      <c r="R491" s="41" t="str">
        <f>Table1[[#This Row],[R Score]]&amp;Table1[[#This Row],[F Score]]&amp;Table1[[#This Row],[M Score]]</f>
        <v>211</v>
      </c>
      <c r="S491" s="36">
        <f>Table1[[#This Row],[R Score]]+Table1[[#This Row],[F Score]]+Table1[[#This Row],[M Score]]</f>
        <v>4</v>
      </c>
      <c r="T491" s="36" t="str">
        <f>IF(Table1[[#This Row],[RFM Score]]=12,"Best customer",IF(Table1[[#This Row],[RFM Score]]&gt;=8,"Loyal customer",IF(Table1[[#This Row],[RFM Score]]&gt;=6,"At Risk",IF(Table1[[#This Row],[RFM Score]]&gt;=3,"Lost customer", "Others"))))</f>
        <v>Lost customer</v>
      </c>
    </row>
    <row r="492" spans="2:20" x14ac:dyDescent="0.25">
      <c r="B492" s="4">
        <v>490</v>
      </c>
      <c r="C492" s="5">
        <v>44962</v>
      </c>
      <c r="D492" s="4" t="s">
        <v>503</v>
      </c>
      <c r="E492" s="4" t="s">
        <v>10</v>
      </c>
      <c r="F492" s="4">
        <v>34</v>
      </c>
      <c r="G492" s="4" t="s">
        <v>14</v>
      </c>
      <c r="H492" s="4">
        <v>3</v>
      </c>
      <c r="I492" s="12">
        <v>50</v>
      </c>
      <c r="J492" s="14">
        <v>150</v>
      </c>
      <c r="K492" s="35">
        <f t="shared" si="7"/>
        <v>45292</v>
      </c>
      <c r="L492" s="37">
        <f>Table1[[#This Row],[Latest Date]]-Table1[[#This Row],[Date]]</f>
        <v>330</v>
      </c>
      <c r="M492" s="37">
        <f>COUNT(Table1[[#This Row],[Date]])</f>
        <v>1</v>
      </c>
      <c r="N492" s="37">
        <f>SUM(Table1[[#This Row],[Total Amount]])</f>
        <v>150</v>
      </c>
      <c r="O492" s="37">
        <f>IF(Table1[[#This Row],[Recency]]&lt;=_xlfn.QUARTILE.INC(L:L,1),4, IF(Table1[[#This Row],[Recency]]&lt;=_xlfn.QUARTILE.INC(L:L,2), 3, IF(Table1[[#This Row],[Recency]]&lt;=_xlfn.QUARTILE.INC(L:L,3), 2, 1)))</f>
        <v>1</v>
      </c>
      <c r="P492" s="37">
        <f>IF(Table1[[#This Row],[Frequency]]&lt;=_xlfn.QUARTILE.INC(M:M,1), 1, IF(Table1[[#This Row],[Frequency]]&lt;=_xlfn.QUARTILE.INC(M:M,2), 2, IF(Table1[[#This Row],[Frequency]]&lt;=_xlfn.QUARTILE.INC(M:M,3), 3, 4)))</f>
        <v>1</v>
      </c>
      <c r="Q492" s="37">
        <f>IF(Table1[[#This Row],[Monetary]]&lt;=_xlfn.QUARTILE.INC(N:N,1),1,IF(Table1[[#This Row],[Monetary]]&lt;=_xlfn.QUARTILE.INC(N:N,2),2,IF(Table1[[#This Row],[Monetary]]&lt;=_xlfn.QUARTILE.INC(N:N,3),3,4)))</f>
        <v>3</v>
      </c>
      <c r="R492" s="42" t="str">
        <f>Table1[[#This Row],[R Score]]&amp;Table1[[#This Row],[F Score]]&amp;Table1[[#This Row],[M Score]]</f>
        <v>113</v>
      </c>
      <c r="S492" s="37">
        <f>Table1[[#This Row],[R Score]]+Table1[[#This Row],[F Score]]+Table1[[#This Row],[M Score]]</f>
        <v>5</v>
      </c>
      <c r="T492" s="37" t="str">
        <f>IF(Table1[[#This Row],[RFM Score]]=12,"Best customer",IF(Table1[[#This Row],[RFM Score]]&gt;=8,"Loyal customer",IF(Table1[[#This Row],[RFM Score]]&gt;=6,"At Risk",IF(Table1[[#This Row],[RFM Score]]&gt;=3,"Lost customer", "Others"))))</f>
        <v>Lost customer</v>
      </c>
    </row>
    <row r="493" spans="2:20" x14ac:dyDescent="0.25">
      <c r="B493" s="1">
        <v>491</v>
      </c>
      <c r="C493" s="2">
        <v>45069</v>
      </c>
      <c r="D493" s="1" t="s">
        <v>504</v>
      </c>
      <c r="E493" s="1" t="s">
        <v>13</v>
      </c>
      <c r="F493" s="1">
        <v>60</v>
      </c>
      <c r="G493" s="1" t="s">
        <v>16</v>
      </c>
      <c r="H493" s="1">
        <v>3</v>
      </c>
      <c r="I493" s="11">
        <v>300</v>
      </c>
      <c r="J493" s="13">
        <v>900</v>
      </c>
      <c r="K493" s="34">
        <f t="shared" si="7"/>
        <v>45292</v>
      </c>
      <c r="L493" s="36">
        <f>Table1[[#This Row],[Latest Date]]-Table1[[#This Row],[Date]]</f>
        <v>223</v>
      </c>
      <c r="M493" s="36">
        <f>COUNT(Table1[[#This Row],[Date]])</f>
        <v>1</v>
      </c>
      <c r="N493" s="36">
        <f>SUM(Table1[[#This Row],[Total Amount]])</f>
        <v>900</v>
      </c>
      <c r="O493" s="36">
        <f>IF(Table1[[#This Row],[Recency]]&lt;=_xlfn.QUARTILE.INC(L:L,1),4, IF(Table1[[#This Row],[Recency]]&lt;=_xlfn.QUARTILE.INC(L:L,2), 3, IF(Table1[[#This Row],[Recency]]&lt;=_xlfn.QUARTILE.INC(L:L,3), 2, 1)))</f>
        <v>2</v>
      </c>
      <c r="P493" s="36">
        <f>IF(Table1[[#This Row],[Frequency]]&lt;=_xlfn.QUARTILE.INC(M:M,1), 1, IF(Table1[[#This Row],[Frequency]]&lt;=_xlfn.QUARTILE.INC(M:M,2), 2, IF(Table1[[#This Row],[Frequency]]&lt;=_xlfn.QUARTILE.INC(M:M,3), 3, 4)))</f>
        <v>1</v>
      </c>
      <c r="Q493" s="36">
        <f>IF(Table1[[#This Row],[Monetary]]&lt;=_xlfn.QUARTILE.INC(N:N,1),1,IF(Table1[[#This Row],[Monetary]]&lt;=_xlfn.QUARTILE.INC(N:N,2),2,IF(Table1[[#This Row],[Monetary]]&lt;=_xlfn.QUARTILE.INC(N:N,3),3,4)))</f>
        <v>3</v>
      </c>
      <c r="R493" s="41" t="str">
        <f>Table1[[#This Row],[R Score]]&amp;Table1[[#This Row],[F Score]]&amp;Table1[[#This Row],[M Score]]</f>
        <v>213</v>
      </c>
      <c r="S493" s="36">
        <f>Table1[[#This Row],[R Score]]+Table1[[#This Row],[F Score]]+Table1[[#This Row],[M Score]]</f>
        <v>6</v>
      </c>
      <c r="T493" s="36" t="str">
        <f>IF(Table1[[#This Row],[RFM Score]]=12,"Best customer",IF(Table1[[#This Row],[RFM Score]]&gt;=8,"Loyal customer",IF(Table1[[#This Row],[RFM Score]]&gt;=6,"At Risk",IF(Table1[[#This Row],[RFM Score]]&gt;=3,"Lost customer", "Others"))))</f>
        <v>At Risk</v>
      </c>
    </row>
    <row r="494" spans="2:20" x14ac:dyDescent="0.25">
      <c r="B494" s="4">
        <v>492</v>
      </c>
      <c r="C494" s="5">
        <v>45106</v>
      </c>
      <c r="D494" s="4" t="s">
        <v>505</v>
      </c>
      <c r="E494" s="4" t="s">
        <v>10</v>
      </c>
      <c r="F494" s="4">
        <v>61</v>
      </c>
      <c r="G494" s="4" t="s">
        <v>11</v>
      </c>
      <c r="H494" s="4">
        <v>4</v>
      </c>
      <c r="I494" s="12">
        <v>25</v>
      </c>
      <c r="J494" s="14">
        <v>100</v>
      </c>
      <c r="K494" s="35">
        <f t="shared" si="7"/>
        <v>45292</v>
      </c>
      <c r="L494" s="37">
        <f>Table1[[#This Row],[Latest Date]]-Table1[[#This Row],[Date]]</f>
        <v>186</v>
      </c>
      <c r="M494" s="37">
        <f>COUNT(Table1[[#This Row],[Date]])</f>
        <v>1</v>
      </c>
      <c r="N494" s="37">
        <f>SUM(Table1[[#This Row],[Total Amount]])</f>
        <v>100</v>
      </c>
      <c r="O494" s="37">
        <f>IF(Table1[[#This Row],[Recency]]&lt;=_xlfn.QUARTILE.INC(L:L,1),4, IF(Table1[[#This Row],[Recency]]&lt;=_xlfn.QUARTILE.INC(L:L,2), 3, IF(Table1[[#This Row],[Recency]]&lt;=_xlfn.QUARTILE.INC(L:L,3), 2, 1)))</f>
        <v>2</v>
      </c>
      <c r="P494" s="37">
        <f>IF(Table1[[#This Row],[Frequency]]&lt;=_xlfn.QUARTILE.INC(M:M,1), 1, IF(Table1[[#This Row],[Frequency]]&lt;=_xlfn.QUARTILE.INC(M:M,2), 2, IF(Table1[[#This Row],[Frequency]]&lt;=_xlfn.QUARTILE.INC(M:M,3), 3, 4)))</f>
        <v>1</v>
      </c>
      <c r="Q494" s="37">
        <f>IF(Table1[[#This Row],[Monetary]]&lt;=_xlfn.QUARTILE.INC(N:N,1),1,IF(Table1[[#This Row],[Monetary]]&lt;=_xlfn.QUARTILE.INC(N:N,2),2,IF(Table1[[#This Row],[Monetary]]&lt;=_xlfn.QUARTILE.INC(N:N,3),3,4)))</f>
        <v>2</v>
      </c>
      <c r="R494" s="42" t="str">
        <f>Table1[[#This Row],[R Score]]&amp;Table1[[#This Row],[F Score]]&amp;Table1[[#This Row],[M Score]]</f>
        <v>212</v>
      </c>
      <c r="S494" s="37">
        <f>Table1[[#This Row],[R Score]]+Table1[[#This Row],[F Score]]+Table1[[#This Row],[M Score]]</f>
        <v>5</v>
      </c>
      <c r="T494" s="37" t="str">
        <f>IF(Table1[[#This Row],[RFM Score]]=12,"Best customer",IF(Table1[[#This Row],[RFM Score]]&gt;=8,"Loyal customer",IF(Table1[[#This Row],[RFM Score]]&gt;=6,"At Risk",IF(Table1[[#This Row],[RFM Score]]&gt;=3,"Lost customer", "Others"))))</f>
        <v>Lost customer</v>
      </c>
    </row>
    <row r="495" spans="2:20" x14ac:dyDescent="0.25">
      <c r="B495" s="1">
        <v>493</v>
      </c>
      <c r="C495" s="2">
        <v>45255</v>
      </c>
      <c r="D495" s="1" t="s">
        <v>506</v>
      </c>
      <c r="E495" s="1" t="s">
        <v>10</v>
      </c>
      <c r="F495" s="1">
        <v>41</v>
      </c>
      <c r="G495" s="1" t="s">
        <v>11</v>
      </c>
      <c r="H495" s="1">
        <v>2</v>
      </c>
      <c r="I495" s="11">
        <v>25</v>
      </c>
      <c r="J495" s="13">
        <v>50</v>
      </c>
      <c r="K495" s="34">
        <f t="shared" si="7"/>
        <v>45292</v>
      </c>
      <c r="L495" s="36">
        <f>Table1[[#This Row],[Latest Date]]-Table1[[#This Row],[Date]]</f>
        <v>37</v>
      </c>
      <c r="M495" s="36">
        <f>COUNT(Table1[[#This Row],[Date]])</f>
        <v>1</v>
      </c>
      <c r="N495" s="36">
        <f>SUM(Table1[[#This Row],[Total Amount]])</f>
        <v>50</v>
      </c>
      <c r="O495" s="36">
        <f>IF(Table1[[#This Row],[Recency]]&lt;=_xlfn.QUARTILE.INC(L:L,1),4, IF(Table1[[#This Row],[Recency]]&lt;=_xlfn.QUARTILE.INC(L:L,2), 3, IF(Table1[[#This Row],[Recency]]&lt;=_xlfn.QUARTILE.INC(L:L,3), 2, 1)))</f>
        <v>4</v>
      </c>
      <c r="P495" s="36">
        <f>IF(Table1[[#This Row],[Frequency]]&lt;=_xlfn.QUARTILE.INC(M:M,1), 1, IF(Table1[[#This Row],[Frequency]]&lt;=_xlfn.QUARTILE.INC(M:M,2), 2, IF(Table1[[#This Row],[Frequency]]&lt;=_xlfn.QUARTILE.INC(M:M,3), 3, 4)))</f>
        <v>1</v>
      </c>
      <c r="Q495" s="36">
        <f>IF(Table1[[#This Row],[Monetary]]&lt;=_xlfn.QUARTILE.INC(N:N,1),1,IF(Table1[[#This Row],[Monetary]]&lt;=_xlfn.QUARTILE.INC(N:N,2),2,IF(Table1[[#This Row],[Monetary]]&lt;=_xlfn.QUARTILE.INC(N:N,3),3,4)))</f>
        <v>1</v>
      </c>
      <c r="R495" s="41" t="str">
        <f>Table1[[#This Row],[R Score]]&amp;Table1[[#This Row],[F Score]]&amp;Table1[[#This Row],[M Score]]</f>
        <v>411</v>
      </c>
      <c r="S495" s="36">
        <f>Table1[[#This Row],[R Score]]+Table1[[#This Row],[F Score]]+Table1[[#This Row],[M Score]]</f>
        <v>6</v>
      </c>
      <c r="T495" s="36" t="str">
        <f>IF(Table1[[#This Row],[RFM Score]]=12,"Best customer",IF(Table1[[#This Row],[RFM Score]]&gt;=8,"Loyal customer",IF(Table1[[#This Row],[RFM Score]]&gt;=6,"At Risk",IF(Table1[[#This Row],[RFM Score]]&gt;=3,"Lost customer", "Others"))))</f>
        <v>At Risk</v>
      </c>
    </row>
    <row r="496" spans="2:20" x14ac:dyDescent="0.25">
      <c r="B496" s="4">
        <v>494</v>
      </c>
      <c r="C496" s="5">
        <v>45187</v>
      </c>
      <c r="D496" s="4" t="s">
        <v>507</v>
      </c>
      <c r="E496" s="4" t="s">
        <v>13</v>
      </c>
      <c r="F496" s="4">
        <v>42</v>
      </c>
      <c r="G496" s="4" t="s">
        <v>11</v>
      </c>
      <c r="H496" s="4">
        <v>4</v>
      </c>
      <c r="I496" s="12">
        <v>50</v>
      </c>
      <c r="J496" s="14">
        <v>200</v>
      </c>
      <c r="K496" s="35">
        <f t="shared" si="7"/>
        <v>45292</v>
      </c>
      <c r="L496" s="37">
        <f>Table1[[#This Row],[Latest Date]]-Table1[[#This Row],[Date]]</f>
        <v>105</v>
      </c>
      <c r="M496" s="37">
        <f>COUNT(Table1[[#This Row],[Date]])</f>
        <v>1</v>
      </c>
      <c r="N496" s="37">
        <f>SUM(Table1[[#This Row],[Total Amount]])</f>
        <v>200</v>
      </c>
      <c r="O496" s="37">
        <f>IF(Table1[[#This Row],[Recency]]&lt;=_xlfn.QUARTILE.INC(L:L,1),4, IF(Table1[[#This Row],[Recency]]&lt;=_xlfn.QUARTILE.INC(L:L,2), 3, IF(Table1[[#This Row],[Recency]]&lt;=_xlfn.QUARTILE.INC(L:L,3), 2, 1)))</f>
        <v>3</v>
      </c>
      <c r="P496" s="37">
        <f>IF(Table1[[#This Row],[Frequency]]&lt;=_xlfn.QUARTILE.INC(M:M,1), 1, IF(Table1[[#This Row],[Frequency]]&lt;=_xlfn.QUARTILE.INC(M:M,2), 2, IF(Table1[[#This Row],[Frequency]]&lt;=_xlfn.QUARTILE.INC(M:M,3), 3, 4)))</f>
        <v>1</v>
      </c>
      <c r="Q496" s="37">
        <f>IF(Table1[[#This Row],[Monetary]]&lt;=_xlfn.QUARTILE.INC(N:N,1),1,IF(Table1[[#This Row],[Monetary]]&lt;=_xlfn.QUARTILE.INC(N:N,2),2,IF(Table1[[#This Row],[Monetary]]&lt;=_xlfn.QUARTILE.INC(N:N,3),3,4)))</f>
        <v>3</v>
      </c>
      <c r="R496" s="42" t="str">
        <f>Table1[[#This Row],[R Score]]&amp;Table1[[#This Row],[F Score]]&amp;Table1[[#This Row],[M Score]]</f>
        <v>313</v>
      </c>
      <c r="S496" s="37">
        <f>Table1[[#This Row],[R Score]]+Table1[[#This Row],[F Score]]+Table1[[#This Row],[M Score]]</f>
        <v>7</v>
      </c>
      <c r="T496" s="37" t="str">
        <f>IF(Table1[[#This Row],[RFM Score]]=12,"Best customer",IF(Table1[[#This Row],[RFM Score]]&gt;=8,"Loyal customer",IF(Table1[[#This Row],[RFM Score]]&gt;=6,"At Risk",IF(Table1[[#This Row],[RFM Score]]&gt;=3,"Lost customer", "Others"))))</f>
        <v>At Risk</v>
      </c>
    </row>
    <row r="497" spans="2:20" x14ac:dyDescent="0.25">
      <c r="B497" s="1">
        <v>495</v>
      </c>
      <c r="C497" s="2">
        <v>45131</v>
      </c>
      <c r="D497" s="1" t="s">
        <v>508</v>
      </c>
      <c r="E497" s="1" t="s">
        <v>10</v>
      </c>
      <c r="F497" s="1">
        <v>24</v>
      </c>
      <c r="G497" s="1" t="s">
        <v>11</v>
      </c>
      <c r="H497" s="1">
        <v>2</v>
      </c>
      <c r="I497" s="11">
        <v>30</v>
      </c>
      <c r="J497" s="13">
        <v>60</v>
      </c>
      <c r="K497" s="34">
        <f t="shared" si="7"/>
        <v>45292</v>
      </c>
      <c r="L497" s="36">
        <f>Table1[[#This Row],[Latest Date]]-Table1[[#This Row],[Date]]</f>
        <v>161</v>
      </c>
      <c r="M497" s="36">
        <f>COUNT(Table1[[#This Row],[Date]])</f>
        <v>1</v>
      </c>
      <c r="N497" s="36">
        <f>SUM(Table1[[#This Row],[Total Amount]])</f>
        <v>60</v>
      </c>
      <c r="O497" s="36">
        <f>IF(Table1[[#This Row],[Recency]]&lt;=_xlfn.QUARTILE.INC(L:L,1),4, IF(Table1[[#This Row],[Recency]]&lt;=_xlfn.QUARTILE.INC(L:L,2), 3, IF(Table1[[#This Row],[Recency]]&lt;=_xlfn.QUARTILE.INC(L:L,3), 2, 1)))</f>
        <v>3</v>
      </c>
      <c r="P497" s="36">
        <f>IF(Table1[[#This Row],[Frequency]]&lt;=_xlfn.QUARTILE.INC(M:M,1), 1, IF(Table1[[#This Row],[Frequency]]&lt;=_xlfn.QUARTILE.INC(M:M,2), 2, IF(Table1[[#This Row],[Frequency]]&lt;=_xlfn.QUARTILE.INC(M:M,3), 3, 4)))</f>
        <v>1</v>
      </c>
      <c r="Q497" s="36">
        <f>IF(Table1[[#This Row],[Monetary]]&lt;=_xlfn.QUARTILE.INC(N:N,1),1,IF(Table1[[#This Row],[Monetary]]&lt;=_xlfn.QUARTILE.INC(N:N,2),2,IF(Table1[[#This Row],[Monetary]]&lt;=_xlfn.QUARTILE.INC(N:N,3),3,4)))</f>
        <v>1</v>
      </c>
      <c r="R497" s="41" t="str">
        <f>Table1[[#This Row],[R Score]]&amp;Table1[[#This Row],[F Score]]&amp;Table1[[#This Row],[M Score]]</f>
        <v>311</v>
      </c>
      <c r="S497" s="36">
        <f>Table1[[#This Row],[R Score]]+Table1[[#This Row],[F Score]]+Table1[[#This Row],[M Score]]</f>
        <v>5</v>
      </c>
      <c r="T497" s="36" t="str">
        <f>IF(Table1[[#This Row],[RFM Score]]=12,"Best customer",IF(Table1[[#This Row],[RFM Score]]&gt;=8,"Loyal customer",IF(Table1[[#This Row],[RFM Score]]&gt;=6,"At Risk",IF(Table1[[#This Row],[RFM Score]]&gt;=3,"Lost customer", "Others"))))</f>
        <v>Lost customer</v>
      </c>
    </row>
    <row r="498" spans="2:20" x14ac:dyDescent="0.25">
      <c r="B498" s="4">
        <v>496</v>
      </c>
      <c r="C498" s="5">
        <v>45274</v>
      </c>
      <c r="D498" s="4" t="s">
        <v>509</v>
      </c>
      <c r="E498" s="4" t="s">
        <v>10</v>
      </c>
      <c r="F498" s="4">
        <v>23</v>
      </c>
      <c r="G498" s="4" t="s">
        <v>14</v>
      </c>
      <c r="H498" s="4">
        <v>2</v>
      </c>
      <c r="I498" s="12">
        <v>300</v>
      </c>
      <c r="J498" s="14">
        <v>600</v>
      </c>
      <c r="K498" s="35">
        <f t="shared" si="7"/>
        <v>45292</v>
      </c>
      <c r="L498" s="37">
        <f>Table1[[#This Row],[Latest Date]]-Table1[[#This Row],[Date]]</f>
        <v>18</v>
      </c>
      <c r="M498" s="37">
        <f>COUNT(Table1[[#This Row],[Date]])</f>
        <v>1</v>
      </c>
      <c r="N498" s="37">
        <f>SUM(Table1[[#This Row],[Total Amount]])</f>
        <v>600</v>
      </c>
      <c r="O498" s="37">
        <f>IF(Table1[[#This Row],[Recency]]&lt;=_xlfn.QUARTILE.INC(L:L,1),4, IF(Table1[[#This Row],[Recency]]&lt;=_xlfn.QUARTILE.INC(L:L,2), 3, IF(Table1[[#This Row],[Recency]]&lt;=_xlfn.QUARTILE.INC(L:L,3), 2, 1)))</f>
        <v>4</v>
      </c>
      <c r="P498" s="37">
        <f>IF(Table1[[#This Row],[Frequency]]&lt;=_xlfn.QUARTILE.INC(M:M,1), 1, IF(Table1[[#This Row],[Frequency]]&lt;=_xlfn.QUARTILE.INC(M:M,2), 2, IF(Table1[[#This Row],[Frequency]]&lt;=_xlfn.QUARTILE.INC(M:M,3), 3, 4)))</f>
        <v>1</v>
      </c>
      <c r="Q498" s="37">
        <f>IF(Table1[[#This Row],[Monetary]]&lt;=_xlfn.QUARTILE.INC(N:N,1),1,IF(Table1[[#This Row],[Monetary]]&lt;=_xlfn.QUARTILE.INC(N:N,2),2,IF(Table1[[#This Row],[Monetary]]&lt;=_xlfn.QUARTILE.INC(N:N,3),3,4)))</f>
        <v>3</v>
      </c>
      <c r="R498" s="42" t="str">
        <f>Table1[[#This Row],[R Score]]&amp;Table1[[#This Row],[F Score]]&amp;Table1[[#This Row],[M Score]]</f>
        <v>413</v>
      </c>
      <c r="S498" s="37">
        <f>Table1[[#This Row],[R Score]]+Table1[[#This Row],[F Score]]+Table1[[#This Row],[M Score]]</f>
        <v>8</v>
      </c>
      <c r="T498" s="37" t="str">
        <f>IF(Table1[[#This Row],[RFM Score]]=12,"Best customer",IF(Table1[[#This Row],[RFM Score]]&gt;=8,"Loyal customer",IF(Table1[[#This Row],[RFM Score]]&gt;=6,"At Risk",IF(Table1[[#This Row],[RFM Score]]&gt;=3,"Lost customer", "Others"))))</f>
        <v>Loyal customer</v>
      </c>
    </row>
    <row r="499" spans="2:20" x14ac:dyDescent="0.25">
      <c r="B499" s="1">
        <v>497</v>
      </c>
      <c r="C499" s="2">
        <v>45201</v>
      </c>
      <c r="D499" s="1" t="s">
        <v>510</v>
      </c>
      <c r="E499" s="1" t="s">
        <v>10</v>
      </c>
      <c r="F499" s="1">
        <v>41</v>
      </c>
      <c r="G499" s="1" t="s">
        <v>14</v>
      </c>
      <c r="H499" s="1">
        <v>4</v>
      </c>
      <c r="I499" s="11">
        <v>30</v>
      </c>
      <c r="J499" s="13">
        <v>120</v>
      </c>
      <c r="K499" s="34">
        <f t="shared" si="7"/>
        <v>45292</v>
      </c>
      <c r="L499" s="36">
        <f>Table1[[#This Row],[Latest Date]]-Table1[[#This Row],[Date]]</f>
        <v>91</v>
      </c>
      <c r="M499" s="36">
        <f>COUNT(Table1[[#This Row],[Date]])</f>
        <v>1</v>
      </c>
      <c r="N499" s="36">
        <f>SUM(Table1[[#This Row],[Total Amount]])</f>
        <v>120</v>
      </c>
      <c r="O499" s="36">
        <f>IF(Table1[[#This Row],[Recency]]&lt;=_xlfn.QUARTILE.INC(L:L,1),4, IF(Table1[[#This Row],[Recency]]&lt;=_xlfn.QUARTILE.INC(L:L,2), 3, IF(Table1[[#This Row],[Recency]]&lt;=_xlfn.QUARTILE.INC(L:L,3), 2, 1)))</f>
        <v>3</v>
      </c>
      <c r="P499" s="36">
        <f>IF(Table1[[#This Row],[Frequency]]&lt;=_xlfn.QUARTILE.INC(M:M,1), 1, IF(Table1[[#This Row],[Frequency]]&lt;=_xlfn.QUARTILE.INC(M:M,2), 2, IF(Table1[[#This Row],[Frequency]]&lt;=_xlfn.QUARTILE.INC(M:M,3), 3, 4)))</f>
        <v>1</v>
      </c>
      <c r="Q499" s="36">
        <f>IF(Table1[[#This Row],[Monetary]]&lt;=_xlfn.QUARTILE.INC(N:N,1),1,IF(Table1[[#This Row],[Monetary]]&lt;=_xlfn.QUARTILE.INC(N:N,2),2,IF(Table1[[#This Row],[Monetary]]&lt;=_xlfn.QUARTILE.INC(N:N,3),3,4)))</f>
        <v>2</v>
      </c>
      <c r="R499" s="41" t="str">
        <f>Table1[[#This Row],[R Score]]&amp;Table1[[#This Row],[F Score]]&amp;Table1[[#This Row],[M Score]]</f>
        <v>312</v>
      </c>
      <c r="S499" s="36">
        <f>Table1[[#This Row],[R Score]]+Table1[[#This Row],[F Score]]+Table1[[#This Row],[M Score]]</f>
        <v>6</v>
      </c>
      <c r="T499" s="36" t="str">
        <f>IF(Table1[[#This Row],[RFM Score]]=12,"Best customer",IF(Table1[[#This Row],[RFM Score]]&gt;=8,"Loyal customer",IF(Table1[[#This Row],[RFM Score]]&gt;=6,"At Risk",IF(Table1[[#This Row],[RFM Score]]&gt;=3,"Lost customer", "Others"))))</f>
        <v>At Risk</v>
      </c>
    </row>
    <row r="500" spans="2:20" x14ac:dyDescent="0.25">
      <c r="B500" s="4">
        <v>498</v>
      </c>
      <c r="C500" s="5">
        <v>45096</v>
      </c>
      <c r="D500" s="4" t="s">
        <v>511</v>
      </c>
      <c r="E500" s="4" t="s">
        <v>13</v>
      </c>
      <c r="F500" s="4">
        <v>50</v>
      </c>
      <c r="G500" s="4" t="s">
        <v>14</v>
      </c>
      <c r="H500" s="4">
        <v>4</v>
      </c>
      <c r="I500" s="12">
        <v>25</v>
      </c>
      <c r="J500" s="14">
        <v>100</v>
      </c>
      <c r="K500" s="35">
        <f t="shared" si="7"/>
        <v>45292</v>
      </c>
      <c r="L500" s="37">
        <f>Table1[[#This Row],[Latest Date]]-Table1[[#This Row],[Date]]</f>
        <v>196</v>
      </c>
      <c r="M500" s="37">
        <f>COUNT(Table1[[#This Row],[Date]])</f>
        <v>1</v>
      </c>
      <c r="N500" s="37">
        <f>SUM(Table1[[#This Row],[Total Amount]])</f>
        <v>100</v>
      </c>
      <c r="O500" s="37">
        <f>IF(Table1[[#This Row],[Recency]]&lt;=_xlfn.QUARTILE.INC(L:L,1),4, IF(Table1[[#This Row],[Recency]]&lt;=_xlfn.QUARTILE.INC(L:L,2), 3, IF(Table1[[#This Row],[Recency]]&lt;=_xlfn.QUARTILE.INC(L:L,3), 2, 1)))</f>
        <v>2</v>
      </c>
      <c r="P500" s="37">
        <f>IF(Table1[[#This Row],[Frequency]]&lt;=_xlfn.QUARTILE.INC(M:M,1), 1, IF(Table1[[#This Row],[Frequency]]&lt;=_xlfn.QUARTILE.INC(M:M,2), 2, IF(Table1[[#This Row],[Frequency]]&lt;=_xlfn.QUARTILE.INC(M:M,3), 3, 4)))</f>
        <v>1</v>
      </c>
      <c r="Q500" s="37">
        <f>IF(Table1[[#This Row],[Monetary]]&lt;=_xlfn.QUARTILE.INC(N:N,1),1,IF(Table1[[#This Row],[Monetary]]&lt;=_xlfn.QUARTILE.INC(N:N,2),2,IF(Table1[[#This Row],[Monetary]]&lt;=_xlfn.QUARTILE.INC(N:N,3),3,4)))</f>
        <v>2</v>
      </c>
      <c r="R500" s="42" t="str">
        <f>Table1[[#This Row],[R Score]]&amp;Table1[[#This Row],[F Score]]&amp;Table1[[#This Row],[M Score]]</f>
        <v>212</v>
      </c>
      <c r="S500" s="37">
        <f>Table1[[#This Row],[R Score]]+Table1[[#This Row],[F Score]]+Table1[[#This Row],[M Score]]</f>
        <v>5</v>
      </c>
      <c r="T500" s="37" t="str">
        <f>IF(Table1[[#This Row],[RFM Score]]=12,"Best customer",IF(Table1[[#This Row],[RFM Score]]&gt;=8,"Loyal customer",IF(Table1[[#This Row],[RFM Score]]&gt;=6,"At Risk",IF(Table1[[#This Row],[RFM Score]]&gt;=3,"Lost customer", "Others"))))</f>
        <v>Lost customer</v>
      </c>
    </row>
    <row r="501" spans="2:20" x14ac:dyDescent="0.25">
      <c r="B501" s="1">
        <v>499</v>
      </c>
      <c r="C501" s="2">
        <v>44941</v>
      </c>
      <c r="D501" s="1" t="s">
        <v>512</v>
      </c>
      <c r="E501" s="1" t="s">
        <v>10</v>
      </c>
      <c r="F501" s="1">
        <v>46</v>
      </c>
      <c r="G501" s="1" t="s">
        <v>11</v>
      </c>
      <c r="H501" s="1">
        <v>2</v>
      </c>
      <c r="I501" s="11">
        <v>30</v>
      </c>
      <c r="J501" s="13">
        <v>60</v>
      </c>
      <c r="K501" s="34">
        <f t="shared" si="7"/>
        <v>45292</v>
      </c>
      <c r="L501" s="36">
        <f>Table1[[#This Row],[Latest Date]]-Table1[[#This Row],[Date]]</f>
        <v>351</v>
      </c>
      <c r="M501" s="36">
        <f>COUNT(Table1[[#This Row],[Date]])</f>
        <v>1</v>
      </c>
      <c r="N501" s="36">
        <f>SUM(Table1[[#This Row],[Total Amount]])</f>
        <v>60</v>
      </c>
      <c r="O501" s="36">
        <f>IF(Table1[[#This Row],[Recency]]&lt;=_xlfn.QUARTILE.INC(L:L,1),4, IF(Table1[[#This Row],[Recency]]&lt;=_xlfn.QUARTILE.INC(L:L,2), 3, IF(Table1[[#This Row],[Recency]]&lt;=_xlfn.QUARTILE.INC(L:L,3), 2, 1)))</f>
        <v>1</v>
      </c>
      <c r="P501" s="36">
        <f>IF(Table1[[#This Row],[Frequency]]&lt;=_xlfn.QUARTILE.INC(M:M,1), 1, IF(Table1[[#This Row],[Frequency]]&lt;=_xlfn.QUARTILE.INC(M:M,2), 2, IF(Table1[[#This Row],[Frequency]]&lt;=_xlfn.QUARTILE.INC(M:M,3), 3, 4)))</f>
        <v>1</v>
      </c>
      <c r="Q501" s="36">
        <f>IF(Table1[[#This Row],[Monetary]]&lt;=_xlfn.QUARTILE.INC(N:N,1),1,IF(Table1[[#This Row],[Monetary]]&lt;=_xlfn.QUARTILE.INC(N:N,2),2,IF(Table1[[#This Row],[Monetary]]&lt;=_xlfn.QUARTILE.INC(N:N,3),3,4)))</f>
        <v>1</v>
      </c>
      <c r="R501" s="41" t="str">
        <f>Table1[[#This Row],[R Score]]&amp;Table1[[#This Row],[F Score]]&amp;Table1[[#This Row],[M Score]]</f>
        <v>111</v>
      </c>
      <c r="S501" s="36">
        <f>Table1[[#This Row],[R Score]]+Table1[[#This Row],[F Score]]+Table1[[#This Row],[M Score]]</f>
        <v>3</v>
      </c>
      <c r="T501" s="36" t="str">
        <f>IF(Table1[[#This Row],[RFM Score]]=12,"Best customer",IF(Table1[[#This Row],[RFM Score]]&gt;=8,"Loyal customer",IF(Table1[[#This Row],[RFM Score]]&gt;=6,"At Risk",IF(Table1[[#This Row],[RFM Score]]&gt;=3,"Lost customer", "Others"))))</f>
        <v>Lost customer</v>
      </c>
    </row>
    <row r="502" spans="2:20" x14ac:dyDescent="0.25">
      <c r="B502" s="4">
        <v>500</v>
      </c>
      <c r="C502" s="5">
        <v>44986</v>
      </c>
      <c r="D502" s="4" t="s">
        <v>513</v>
      </c>
      <c r="E502" s="4" t="s">
        <v>13</v>
      </c>
      <c r="F502" s="4">
        <v>60</v>
      </c>
      <c r="G502" s="4" t="s">
        <v>11</v>
      </c>
      <c r="H502" s="4">
        <v>4</v>
      </c>
      <c r="I502" s="12">
        <v>25</v>
      </c>
      <c r="J502" s="14">
        <v>100</v>
      </c>
      <c r="K502" s="35">
        <f t="shared" si="7"/>
        <v>45292</v>
      </c>
      <c r="L502" s="37">
        <f>Table1[[#This Row],[Latest Date]]-Table1[[#This Row],[Date]]</f>
        <v>306</v>
      </c>
      <c r="M502" s="37">
        <f>COUNT(Table1[[#This Row],[Date]])</f>
        <v>1</v>
      </c>
      <c r="N502" s="37">
        <f>SUM(Table1[[#This Row],[Total Amount]])</f>
        <v>100</v>
      </c>
      <c r="O502" s="37">
        <f>IF(Table1[[#This Row],[Recency]]&lt;=_xlfn.QUARTILE.INC(L:L,1),4, IF(Table1[[#This Row],[Recency]]&lt;=_xlfn.QUARTILE.INC(L:L,2), 3, IF(Table1[[#This Row],[Recency]]&lt;=_xlfn.QUARTILE.INC(L:L,3), 2, 1)))</f>
        <v>1</v>
      </c>
      <c r="P502" s="37">
        <f>IF(Table1[[#This Row],[Frequency]]&lt;=_xlfn.QUARTILE.INC(M:M,1), 1, IF(Table1[[#This Row],[Frequency]]&lt;=_xlfn.QUARTILE.INC(M:M,2), 2, IF(Table1[[#This Row],[Frequency]]&lt;=_xlfn.QUARTILE.INC(M:M,3), 3, 4)))</f>
        <v>1</v>
      </c>
      <c r="Q502" s="37">
        <f>IF(Table1[[#This Row],[Monetary]]&lt;=_xlfn.QUARTILE.INC(N:N,1),1,IF(Table1[[#This Row],[Monetary]]&lt;=_xlfn.QUARTILE.INC(N:N,2),2,IF(Table1[[#This Row],[Monetary]]&lt;=_xlfn.QUARTILE.INC(N:N,3),3,4)))</f>
        <v>2</v>
      </c>
      <c r="R502" s="42" t="str">
        <f>Table1[[#This Row],[R Score]]&amp;Table1[[#This Row],[F Score]]&amp;Table1[[#This Row],[M Score]]</f>
        <v>112</v>
      </c>
      <c r="S502" s="37">
        <f>Table1[[#This Row],[R Score]]+Table1[[#This Row],[F Score]]+Table1[[#This Row],[M Score]]</f>
        <v>4</v>
      </c>
      <c r="T502" s="37" t="str">
        <f>IF(Table1[[#This Row],[RFM Score]]=12,"Best customer",IF(Table1[[#This Row],[RFM Score]]&gt;=8,"Loyal customer",IF(Table1[[#This Row],[RFM Score]]&gt;=6,"At Risk",IF(Table1[[#This Row],[RFM Score]]&gt;=3,"Lost customer", "Others"))))</f>
        <v>Lost customer</v>
      </c>
    </row>
    <row r="503" spans="2:20" x14ac:dyDescent="0.25">
      <c r="B503" s="1">
        <v>501</v>
      </c>
      <c r="C503" s="2">
        <v>45060</v>
      </c>
      <c r="D503" s="1" t="s">
        <v>514</v>
      </c>
      <c r="E503" s="1" t="s">
        <v>10</v>
      </c>
      <c r="F503" s="1">
        <v>39</v>
      </c>
      <c r="G503" s="1" t="s">
        <v>16</v>
      </c>
      <c r="H503" s="1">
        <v>2</v>
      </c>
      <c r="I503" s="11">
        <v>30</v>
      </c>
      <c r="J503" s="13">
        <v>60</v>
      </c>
      <c r="K503" s="34">
        <f t="shared" si="7"/>
        <v>45292</v>
      </c>
      <c r="L503" s="36">
        <f>Table1[[#This Row],[Latest Date]]-Table1[[#This Row],[Date]]</f>
        <v>232</v>
      </c>
      <c r="M503" s="36">
        <f>COUNT(Table1[[#This Row],[Date]])</f>
        <v>1</v>
      </c>
      <c r="N503" s="36">
        <f>SUM(Table1[[#This Row],[Total Amount]])</f>
        <v>60</v>
      </c>
      <c r="O503" s="36">
        <f>IF(Table1[[#This Row],[Recency]]&lt;=_xlfn.QUARTILE.INC(L:L,1),4, IF(Table1[[#This Row],[Recency]]&lt;=_xlfn.QUARTILE.INC(L:L,2), 3, IF(Table1[[#This Row],[Recency]]&lt;=_xlfn.QUARTILE.INC(L:L,3), 2, 1)))</f>
        <v>2</v>
      </c>
      <c r="P503" s="36">
        <f>IF(Table1[[#This Row],[Frequency]]&lt;=_xlfn.QUARTILE.INC(M:M,1), 1, IF(Table1[[#This Row],[Frequency]]&lt;=_xlfn.QUARTILE.INC(M:M,2), 2, IF(Table1[[#This Row],[Frequency]]&lt;=_xlfn.QUARTILE.INC(M:M,3), 3, 4)))</f>
        <v>1</v>
      </c>
      <c r="Q503" s="36">
        <f>IF(Table1[[#This Row],[Monetary]]&lt;=_xlfn.QUARTILE.INC(N:N,1),1,IF(Table1[[#This Row],[Monetary]]&lt;=_xlfn.QUARTILE.INC(N:N,2),2,IF(Table1[[#This Row],[Monetary]]&lt;=_xlfn.QUARTILE.INC(N:N,3),3,4)))</f>
        <v>1</v>
      </c>
      <c r="R503" s="41" t="str">
        <f>Table1[[#This Row],[R Score]]&amp;Table1[[#This Row],[F Score]]&amp;Table1[[#This Row],[M Score]]</f>
        <v>211</v>
      </c>
      <c r="S503" s="36">
        <f>Table1[[#This Row],[R Score]]+Table1[[#This Row],[F Score]]+Table1[[#This Row],[M Score]]</f>
        <v>4</v>
      </c>
      <c r="T503" s="36" t="str">
        <f>IF(Table1[[#This Row],[RFM Score]]=12,"Best customer",IF(Table1[[#This Row],[RFM Score]]&gt;=8,"Loyal customer",IF(Table1[[#This Row],[RFM Score]]&gt;=6,"At Risk",IF(Table1[[#This Row],[RFM Score]]&gt;=3,"Lost customer", "Others"))))</f>
        <v>Lost customer</v>
      </c>
    </row>
    <row r="504" spans="2:20" x14ac:dyDescent="0.25">
      <c r="B504" s="4">
        <v>502</v>
      </c>
      <c r="C504" s="5">
        <v>45018</v>
      </c>
      <c r="D504" s="4" t="s">
        <v>515</v>
      </c>
      <c r="E504" s="4" t="s">
        <v>10</v>
      </c>
      <c r="F504" s="4">
        <v>43</v>
      </c>
      <c r="G504" s="4" t="s">
        <v>16</v>
      </c>
      <c r="H504" s="4">
        <v>3</v>
      </c>
      <c r="I504" s="12">
        <v>50</v>
      </c>
      <c r="J504" s="14">
        <v>150</v>
      </c>
      <c r="K504" s="35">
        <f t="shared" si="7"/>
        <v>45292</v>
      </c>
      <c r="L504" s="37">
        <f>Table1[[#This Row],[Latest Date]]-Table1[[#This Row],[Date]]</f>
        <v>274</v>
      </c>
      <c r="M504" s="37">
        <f>COUNT(Table1[[#This Row],[Date]])</f>
        <v>1</v>
      </c>
      <c r="N504" s="37">
        <f>SUM(Table1[[#This Row],[Total Amount]])</f>
        <v>150</v>
      </c>
      <c r="O504" s="37">
        <f>IF(Table1[[#This Row],[Recency]]&lt;=_xlfn.QUARTILE.INC(L:L,1),4, IF(Table1[[#This Row],[Recency]]&lt;=_xlfn.QUARTILE.INC(L:L,2), 3, IF(Table1[[#This Row],[Recency]]&lt;=_xlfn.QUARTILE.INC(L:L,3), 2, 1)))</f>
        <v>1</v>
      </c>
      <c r="P504" s="37">
        <f>IF(Table1[[#This Row],[Frequency]]&lt;=_xlfn.QUARTILE.INC(M:M,1), 1, IF(Table1[[#This Row],[Frequency]]&lt;=_xlfn.QUARTILE.INC(M:M,2), 2, IF(Table1[[#This Row],[Frequency]]&lt;=_xlfn.QUARTILE.INC(M:M,3), 3, 4)))</f>
        <v>1</v>
      </c>
      <c r="Q504" s="37">
        <f>IF(Table1[[#This Row],[Monetary]]&lt;=_xlfn.QUARTILE.INC(N:N,1),1,IF(Table1[[#This Row],[Monetary]]&lt;=_xlfn.QUARTILE.INC(N:N,2),2,IF(Table1[[#This Row],[Monetary]]&lt;=_xlfn.QUARTILE.INC(N:N,3),3,4)))</f>
        <v>3</v>
      </c>
      <c r="R504" s="42" t="str">
        <f>Table1[[#This Row],[R Score]]&amp;Table1[[#This Row],[F Score]]&amp;Table1[[#This Row],[M Score]]</f>
        <v>113</v>
      </c>
      <c r="S504" s="37">
        <f>Table1[[#This Row],[R Score]]+Table1[[#This Row],[F Score]]+Table1[[#This Row],[M Score]]</f>
        <v>5</v>
      </c>
      <c r="T504" s="37" t="str">
        <f>IF(Table1[[#This Row],[RFM Score]]=12,"Best customer",IF(Table1[[#This Row],[RFM Score]]&gt;=8,"Loyal customer",IF(Table1[[#This Row],[RFM Score]]&gt;=6,"At Risk",IF(Table1[[#This Row],[RFM Score]]&gt;=3,"Lost customer", "Others"))))</f>
        <v>Lost customer</v>
      </c>
    </row>
    <row r="505" spans="2:20" x14ac:dyDescent="0.25">
      <c r="B505" s="1">
        <v>503</v>
      </c>
      <c r="C505" s="2">
        <v>45224</v>
      </c>
      <c r="D505" s="1" t="s">
        <v>516</v>
      </c>
      <c r="E505" s="1" t="s">
        <v>10</v>
      </c>
      <c r="F505" s="1">
        <v>45</v>
      </c>
      <c r="G505" s="1" t="s">
        <v>11</v>
      </c>
      <c r="H505" s="1">
        <v>4</v>
      </c>
      <c r="I505" s="11">
        <v>500</v>
      </c>
      <c r="J505" s="13">
        <v>2000</v>
      </c>
      <c r="K505" s="34">
        <f t="shared" si="7"/>
        <v>45292</v>
      </c>
      <c r="L505" s="36">
        <f>Table1[[#This Row],[Latest Date]]-Table1[[#This Row],[Date]]</f>
        <v>68</v>
      </c>
      <c r="M505" s="36">
        <f>COUNT(Table1[[#This Row],[Date]])</f>
        <v>1</v>
      </c>
      <c r="N505" s="36">
        <f>SUM(Table1[[#This Row],[Total Amount]])</f>
        <v>2000</v>
      </c>
      <c r="O505" s="36">
        <f>IF(Table1[[#This Row],[Recency]]&lt;=_xlfn.QUARTILE.INC(L:L,1),4, IF(Table1[[#This Row],[Recency]]&lt;=_xlfn.QUARTILE.INC(L:L,2), 3, IF(Table1[[#This Row],[Recency]]&lt;=_xlfn.QUARTILE.INC(L:L,3), 2, 1)))</f>
        <v>4</v>
      </c>
      <c r="P505" s="36">
        <f>IF(Table1[[#This Row],[Frequency]]&lt;=_xlfn.QUARTILE.INC(M:M,1), 1, IF(Table1[[#This Row],[Frequency]]&lt;=_xlfn.QUARTILE.INC(M:M,2), 2, IF(Table1[[#This Row],[Frequency]]&lt;=_xlfn.QUARTILE.INC(M:M,3), 3, 4)))</f>
        <v>1</v>
      </c>
      <c r="Q505" s="36">
        <f>IF(Table1[[#This Row],[Monetary]]&lt;=_xlfn.QUARTILE.INC(N:N,1),1,IF(Table1[[#This Row],[Monetary]]&lt;=_xlfn.QUARTILE.INC(N:N,2),2,IF(Table1[[#This Row],[Monetary]]&lt;=_xlfn.QUARTILE.INC(N:N,3),3,4)))</f>
        <v>4</v>
      </c>
      <c r="R505" s="41" t="str">
        <f>Table1[[#This Row],[R Score]]&amp;Table1[[#This Row],[F Score]]&amp;Table1[[#This Row],[M Score]]</f>
        <v>414</v>
      </c>
      <c r="S505" s="36">
        <f>Table1[[#This Row],[R Score]]+Table1[[#This Row],[F Score]]+Table1[[#This Row],[M Score]]</f>
        <v>9</v>
      </c>
      <c r="T505" s="36" t="str">
        <f>IF(Table1[[#This Row],[RFM Score]]=12,"Best customer",IF(Table1[[#This Row],[RFM Score]]&gt;=8,"Loyal customer",IF(Table1[[#This Row],[RFM Score]]&gt;=6,"At Risk",IF(Table1[[#This Row],[RFM Score]]&gt;=3,"Lost customer", "Others"))))</f>
        <v>Loyal customer</v>
      </c>
    </row>
    <row r="506" spans="2:20" x14ac:dyDescent="0.25">
      <c r="B506" s="4">
        <v>504</v>
      </c>
      <c r="C506" s="5">
        <v>45062</v>
      </c>
      <c r="D506" s="4" t="s">
        <v>517</v>
      </c>
      <c r="E506" s="4" t="s">
        <v>13</v>
      </c>
      <c r="F506" s="4">
        <v>38</v>
      </c>
      <c r="G506" s="4" t="s">
        <v>11</v>
      </c>
      <c r="H506" s="4">
        <v>3</v>
      </c>
      <c r="I506" s="12">
        <v>50</v>
      </c>
      <c r="J506" s="14">
        <v>150</v>
      </c>
      <c r="K506" s="35">
        <f t="shared" si="7"/>
        <v>45292</v>
      </c>
      <c r="L506" s="37">
        <f>Table1[[#This Row],[Latest Date]]-Table1[[#This Row],[Date]]</f>
        <v>230</v>
      </c>
      <c r="M506" s="37">
        <f>COUNT(Table1[[#This Row],[Date]])</f>
        <v>1</v>
      </c>
      <c r="N506" s="37">
        <f>SUM(Table1[[#This Row],[Total Amount]])</f>
        <v>150</v>
      </c>
      <c r="O506" s="37">
        <f>IF(Table1[[#This Row],[Recency]]&lt;=_xlfn.QUARTILE.INC(L:L,1),4, IF(Table1[[#This Row],[Recency]]&lt;=_xlfn.QUARTILE.INC(L:L,2), 3, IF(Table1[[#This Row],[Recency]]&lt;=_xlfn.QUARTILE.INC(L:L,3), 2, 1)))</f>
        <v>2</v>
      </c>
      <c r="P506" s="37">
        <f>IF(Table1[[#This Row],[Frequency]]&lt;=_xlfn.QUARTILE.INC(M:M,1), 1, IF(Table1[[#This Row],[Frequency]]&lt;=_xlfn.QUARTILE.INC(M:M,2), 2, IF(Table1[[#This Row],[Frequency]]&lt;=_xlfn.QUARTILE.INC(M:M,3), 3, 4)))</f>
        <v>1</v>
      </c>
      <c r="Q506" s="37">
        <f>IF(Table1[[#This Row],[Monetary]]&lt;=_xlfn.QUARTILE.INC(N:N,1),1,IF(Table1[[#This Row],[Monetary]]&lt;=_xlfn.QUARTILE.INC(N:N,2),2,IF(Table1[[#This Row],[Monetary]]&lt;=_xlfn.QUARTILE.INC(N:N,3),3,4)))</f>
        <v>3</v>
      </c>
      <c r="R506" s="42" t="str">
        <f>Table1[[#This Row],[R Score]]&amp;Table1[[#This Row],[F Score]]&amp;Table1[[#This Row],[M Score]]</f>
        <v>213</v>
      </c>
      <c r="S506" s="37">
        <f>Table1[[#This Row],[R Score]]+Table1[[#This Row],[F Score]]+Table1[[#This Row],[M Score]]</f>
        <v>6</v>
      </c>
      <c r="T506" s="37" t="str">
        <f>IF(Table1[[#This Row],[RFM Score]]=12,"Best customer",IF(Table1[[#This Row],[RFM Score]]&gt;=8,"Loyal customer",IF(Table1[[#This Row],[RFM Score]]&gt;=6,"At Risk",IF(Table1[[#This Row],[RFM Score]]&gt;=3,"Lost customer", "Others"))))</f>
        <v>At Risk</v>
      </c>
    </row>
    <row r="507" spans="2:20" x14ac:dyDescent="0.25">
      <c r="B507" s="1">
        <v>505</v>
      </c>
      <c r="C507" s="2">
        <v>44946</v>
      </c>
      <c r="D507" s="1" t="s">
        <v>518</v>
      </c>
      <c r="E507" s="1" t="s">
        <v>10</v>
      </c>
      <c r="F507" s="1">
        <v>24</v>
      </c>
      <c r="G507" s="1" t="s">
        <v>11</v>
      </c>
      <c r="H507" s="1">
        <v>1</v>
      </c>
      <c r="I507" s="11">
        <v>50</v>
      </c>
      <c r="J507" s="13">
        <v>50</v>
      </c>
      <c r="K507" s="34">
        <f t="shared" si="7"/>
        <v>45292</v>
      </c>
      <c r="L507" s="36">
        <f>Table1[[#This Row],[Latest Date]]-Table1[[#This Row],[Date]]</f>
        <v>346</v>
      </c>
      <c r="M507" s="36">
        <f>COUNT(Table1[[#This Row],[Date]])</f>
        <v>1</v>
      </c>
      <c r="N507" s="36">
        <f>SUM(Table1[[#This Row],[Total Amount]])</f>
        <v>50</v>
      </c>
      <c r="O507" s="36">
        <f>IF(Table1[[#This Row],[Recency]]&lt;=_xlfn.QUARTILE.INC(L:L,1),4, IF(Table1[[#This Row],[Recency]]&lt;=_xlfn.QUARTILE.INC(L:L,2), 3, IF(Table1[[#This Row],[Recency]]&lt;=_xlfn.QUARTILE.INC(L:L,3), 2, 1)))</f>
        <v>1</v>
      </c>
      <c r="P507" s="36">
        <f>IF(Table1[[#This Row],[Frequency]]&lt;=_xlfn.QUARTILE.INC(M:M,1), 1, IF(Table1[[#This Row],[Frequency]]&lt;=_xlfn.QUARTILE.INC(M:M,2), 2, IF(Table1[[#This Row],[Frequency]]&lt;=_xlfn.QUARTILE.INC(M:M,3), 3, 4)))</f>
        <v>1</v>
      </c>
      <c r="Q507" s="36">
        <f>IF(Table1[[#This Row],[Monetary]]&lt;=_xlfn.QUARTILE.INC(N:N,1),1,IF(Table1[[#This Row],[Monetary]]&lt;=_xlfn.QUARTILE.INC(N:N,2),2,IF(Table1[[#This Row],[Monetary]]&lt;=_xlfn.QUARTILE.INC(N:N,3),3,4)))</f>
        <v>1</v>
      </c>
      <c r="R507" s="41" t="str">
        <f>Table1[[#This Row],[R Score]]&amp;Table1[[#This Row],[F Score]]&amp;Table1[[#This Row],[M Score]]</f>
        <v>111</v>
      </c>
      <c r="S507" s="36">
        <f>Table1[[#This Row],[R Score]]+Table1[[#This Row],[F Score]]+Table1[[#This Row],[M Score]]</f>
        <v>3</v>
      </c>
      <c r="T507" s="36" t="str">
        <f>IF(Table1[[#This Row],[RFM Score]]=12,"Best customer",IF(Table1[[#This Row],[RFM Score]]&gt;=8,"Loyal customer",IF(Table1[[#This Row],[RFM Score]]&gt;=6,"At Risk",IF(Table1[[#This Row],[RFM Score]]&gt;=3,"Lost customer", "Others"))))</f>
        <v>Lost customer</v>
      </c>
    </row>
    <row r="508" spans="2:20" x14ac:dyDescent="0.25">
      <c r="B508" s="4">
        <v>506</v>
      </c>
      <c r="C508" s="5">
        <v>44982</v>
      </c>
      <c r="D508" s="4" t="s">
        <v>519</v>
      </c>
      <c r="E508" s="4" t="s">
        <v>10</v>
      </c>
      <c r="F508" s="4">
        <v>34</v>
      </c>
      <c r="G508" s="4" t="s">
        <v>11</v>
      </c>
      <c r="H508" s="4">
        <v>3</v>
      </c>
      <c r="I508" s="12">
        <v>500</v>
      </c>
      <c r="J508" s="14">
        <v>1500</v>
      </c>
      <c r="K508" s="35">
        <f t="shared" si="7"/>
        <v>45292</v>
      </c>
      <c r="L508" s="37">
        <f>Table1[[#This Row],[Latest Date]]-Table1[[#This Row],[Date]]</f>
        <v>310</v>
      </c>
      <c r="M508" s="37">
        <f>COUNT(Table1[[#This Row],[Date]])</f>
        <v>1</v>
      </c>
      <c r="N508" s="37">
        <f>SUM(Table1[[#This Row],[Total Amount]])</f>
        <v>1500</v>
      </c>
      <c r="O508" s="37">
        <f>IF(Table1[[#This Row],[Recency]]&lt;=_xlfn.QUARTILE.INC(L:L,1),4, IF(Table1[[#This Row],[Recency]]&lt;=_xlfn.QUARTILE.INC(L:L,2), 3, IF(Table1[[#This Row],[Recency]]&lt;=_xlfn.QUARTILE.INC(L:L,3), 2, 1)))</f>
        <v>1</v>
      </c>
      <c r="P508" s="37">
        <f>IF(Table1[[#This Row],[Frequency]]&lt;=_xlfn.QUARTILE.INC(M:M,1), 1, IF(Table1[[#This Row],[Frequency]]&lt;=_xlfn.QUARTILE.INC(M:M,2), 2, IF(Table1[[#This Row],[Frequency]]&lt;=_xlfn.QUARTILE.INC(M:M,3), 3, 4)))</f>
        <v>1</v>
      </c>
      <c r="Q508" s="37">
        <f>IF(Table1[[#This Row],[Monetary]]&lt;=_xlfn.QUARTILE.INC(N:N,1),1,IF(Table1[[#This Row],[Monetary]]&lt;=_xlfn.QUARTILE.INC(N:N,2),2,IF(Table1[[#This Row],[Monetary]]&lt;=_xlfn.QUARTILE.INC(N:N,3),3,4)))</f>
        <v>4</v>
      </c>
      <c r="R508" s="42" t="str">
        <f>Table1[[#This Row],[R Score]]&amp;Table1[[#This Row],[F Score]]&amp;Table1[[#This Row],[M Score]]</f>
        <v>114</v>
      </c>
      <c r="S508" s="37">
        <f>Table1[[#This Row],[R Score]]+Table1[[#This Row],[F Score]]+Table1[[#This Row],[M Score]]</f>
        <v>6</v>
      </c>
      <c r="T508" s="37" t="str">
        <f>IF(Table1[[#This Row],[RFM Score]]=12,"Best customer",IF(Table1[[#This Row],[RFM Score]]&gt;=8,"Loyal customer",IF(Table1[[#This Row],[RFM Score]]&gt;=6,"At Risk",IF(Table1[[#This Row],[RFM Score]]&gt;=3,"Lost customer", "Others"))))</f>
        <v>At Risk</v>
      </c>
    </row>
    <row r="509" spans="2:20" x14ac:dyDescent="0.25">
      <c r="B509" s="1">
        <v>507</v>
      </c>
      <c r="C509" s="2">
        <v>45232</v>
      </c>
      <c r="D509" s="1" t="s">
        <v>520</v>
      </c>
      <c r="E509" s="1" t="s">
        <v>13</v>
      </c>
      <c r="F509" s="1">
        <v>37</v>
      </c>
      <c r="G509" s="1" t="s">
        <v>16</v>
      </c>
      <c r="H509" s="1">
        <v>3</v>
      </c>
      <c r="I509" s="11">
        <v>500</v>
      </c>
      <c r="J509" s="13">
        <v>1500</v>
      </c>
      <c r="K509" s="34">
        <f t="shared" si="7"/>
        <v>45292</v>
      </c>
      <c r="L509" s="36">
        <f>Table1[[#This Row],[Latest Date]]-Table1[[#This Row],[Date]]</f>
        <v>60</v>
      </c>
      <c r="M509" s="36">
        <f>COUNT(Table1[[#This Row],[Date]])</f>
        <v>1</v>
      </c>
      <c r="N509" s="36">
        <f>SUM(Table1[[#This Row],[Total Amount]])</f>
        <v>1500</v>
      </c>
      <c r="O509" s="36">
        <f>IF(Table1[[#This Row],[Recency]]&lt;=_xlfn.QUARTILE.INC(L:L,1),4, IF(Table1[[#This Row],[Recency]]&lt;=_xlfn.QUARTILE.INC(L:L,2), 3, IF(Table1[[#This Row],[Recency]]&lt;=_xlfn.QUARTILE.INC(L:L,3), 2, 1)))</f>
        <v>4</v>
      </c>
      <c r="P509" s="36">
        <f>IF(Table1[[#This Row],[Frequency]]&lt;=_xlfn.QUARTILE.INC(M:M,1), 1, IF(Table1[[#This Row],[Frequency]]&lt;=_xlfn.QUARTILE.INC(M:M,2), 2, IF(Table1[[#This Row],[Frequency]]&lt;=_xlfn.QUARTILE.INC(M:M,3), 3, 4)))</f>
        <v>1</v>
      </c>
      <c r="Q509" s="36">
        <f>IF(Table1[[#This Row],[Monetary]]&lt;=_xlfn.QUARTILE.INC(N:N,1),1,IF(Table1[[#This Row],[Monetary]]&lt;=_xlfn.QUARTILE.INC(N:N,2),2,IF(Table1[[#This Row],[Monetary]]&lt;=_xlfn.QUARTILE.INC(N:N,3),3,4)))</f>
        <v>4</v>
      </c>
      <c r="R509" s="41" t="str">
        <f>Table1[[#This Row],[R Score]]&amp;Table1[[#This Row],[F Score]]&amp;Table1[[#This Row],[M Score]]</f>
        <v>414</v>
      </c>
      <c r="S509" s="36">
        <f>Table1[[#This Row],[R Score]]+Table1[[#This Row],[F Score]]+Table1[[#This Row],[M Score]]</f>
        <v>9</v>
      </c>
      <c r="T509" s="36" t="str">
        <f>IF(Table1[[#This Row],[RFM Score]]=12,"Best customer",IF(Table1[[#This Row],[RFM Score]]&gt;=8,"Loyal customer",IF(Table1[[#This Row],[RFM Score]]&gt;=6,"At Risk",IF(Table1[[#This Row],[RFM Score]]&gt;=3,"Lost customer", "Others"))))</f>
        <v>Loyal customer</v>
      </c>
    </row>
    <row r="510" spans="2:20" x14ac:dyDescent="0.25">
      <c r="B510" s="4">
        <v>508</v>
      </c>
      <c r="C510" s="5">
        <v>45149</v>
      </c>
      <c r="D510" s="4" t="s">
        <v>521</v>
      </c>
      <c r="E510" s="4" t="s">
        <v>10</v>
      </c>
      <c r="F510" s="4">
        <v>58</v>
      </c>
      <c r="G510" s="4" t="s">
        <v>11</v>
      </c>
      <c r="H510" s="4">
        <v>2</v>
      </c>
      <c r="I510" s="12">
        <v>300</v>
      </c>
      <c r="J510" s="14">
        <v>600</v>
      </c>
      <c r="K510" s="35">
        <f t="shared" si="7"/>
        <v>45292</v>
      </c>
      <c r="L510" s="37">
        <f>Table1[[#This Row],[Latest Date]]-Table1[[#This Row],[Date]]</f>
        <v>143</v>
      </c>
      <c r="M510" s="37">
        <f>COUNT(Table1[[#This Row],[Date]])</f>
        <v>1</v>
      </c>
      <c r="N510" s="37">
        <f>SUM(Table1[[#This Row],[Total Amount]])</f>
        <v>600</v>
      </c>
      <c r="O510" s="37">
        <f>IF(Table1[[#This Row],[Recency]]&lt;=_xlfn.QUARTILE.INC(L:L,1),4, IF(Table1[[#This Row],[Recency]]&lt;=_xlfn.QUARTILE.INC(L:L,2), 3, IF(Table1[[#This Row],[Recency]]&lt;=_xlfn.QUARTILE.INC(L:L,3), 2, 1)))</f>
        <v>3</v>
      </c>
      <c r="P510" s="37">
        <f>IF(Table1[[#This Row],[Frequency]]&lt;=_xlfn.QUARTILE.INC(M:M,1), 1, IF(Table1[[#This Row],[Frequency]]&lt;=_xlfn.QUARTILE.INC(M:M,2), 2, IF(Table1[[#This Row],[Frequency]]&lt;=_xlfn.QUARTILE.INC(M:M,3), 3, 4)))</f>
        <v>1</v>
      </c>
      <c r="Q510" s="37">
        <f>IF(Table1[[#This Row],[Monetary]]&lt;=_xlfn.QUARTILE.INC(N:N,1),1,IF(Table1[[#This Row],[Monetary]]&lt;=_xlfn.QUARTILE.INC(N:N,2),2,IF(Table1[[#This Row],[Monetary]]&lt;=_xlfn.QUARTILE.INC(N:N,3),3,4)))</f>
        <v>3</v>
      </c>
      <c r="R510" s="42" t="str">
        <f>Table1[[#This Row],[R Score]]&amp;Table1[[#This Row],[F Score]]&amp;Table1[[#This Row],[M Score]]</f>
        <v>313</v>
      </c>
      <c r="S510" s="37">
        <f>Table1[[#This Row],[R Score]]+Table1[[#This Row],[F Score]]+Table1[[#This Row],[M Score]]</f>
        <v>7</v>
      </c>
      <c r="T510" s="37" t="str">
        <f>IF(Table1[[#This Row],[RFM Score]]=12,"Best customer",IF(Table1[[#This Row],[RFM Score]]&gt;=8,"Loyal customer",IF(Table1[[#This Row],[RFM Score]]&gt;=6,"At Risk",IF(Table1[[#This Row],[RFM Score]]&gt;=3,"Lost customer", "Others"))))</f>
        <v>At Risk</v>
      </c>
    </row>
    <row r="511" spans="2:20" x14ac:dyDescent="0.25">
      <c r="B511" s="1">
        <v>509</v>
      </c>
      <c r="C511" s="2">
        <v>45103</v>
      </c>
      <c r="D511" s="1" t="s">
        <v>522</v>
      </c>
      <c r="E511" s="1" t="s">
        <v>13</v>
      </c>
      <c r="F511" s="1">
        <v>37</v>
      </c>
      <c r="G511" s="1" t="s">
        <v>16</v>
      </c>
      <c r="H511" s="1">
        <v>3</v>
      </c>
      <c r="I511" s="11">
        <v>300</v>
      </c>
      <c r="J511" s="13">
        <v>900</v>
      </c>
      <c r="K511" s="34">
        <f t="shared" si="7"/>
        <v>45292</v>
      </c>
      <c r="L511" s="36">
        <f>Table1[[#This Row],[Latest Date]]-Table1[[#This Row],[Date]]</f>
        <v>189</v>
      </c>
      <c r="M511" s="36">
        <f>COUNT(Table1[[#This Row],[Date]])</f>
        <v>1</v>
      </c>
      <c r="N511" s="36">
        <f>SUM(Table1[[#This Row],[Total Amount]])</f>
        <v>900</v>
      </c>
      <c r="O511" s="36">
        <f>IF(Table1[[#This Row],[Recency]]&lt;=_xlfn.QUARTILE.INC(L:L,1),4, IF(Table1[[#This Row],[Recency]]&lt;=_xlfn.QUARTILE.INC(L:L,2), 3, IF(Table1[[#This Row],[Recency]]&lt;=_xlfn.QUARTILE.INC(L:L,3), 2, 1)))</f>
        <v>2</v>
      </c>
      <c r="P511" s="36">
        <f>IF(Table1[[#This Row],[Frequency]]&lt;=_xlfn.QUARTILE.INC(M:M,1), 1, IF(Table1[[#This Row],[Frequency]]&lt;=_xlfn.QUARTILE.INC(M:M,2), 2, IF(Table1[[#This Row],[Frequency]]&lt;=_xlfn.QUARTILE.INC(M:M,3), 3, 4)))</f>
        <v>1</v>
      </c>
      <c r="Q511" s="36">
        <f>IF(Table1[[#This Row],[Monetary]]&lt;=_xlfn.QUARTILE.INC(N:N,1),1,IF(Table1[[#This Row],[Monetary]]&lt;=_xlfn.QUARTILE.INC(N:N,2),2,IF(Table1[[#This Row],[Monetary]]&lt;=_xlfn.QUARTILE.INC(N:N,3),3,4)))</f>
        <v>3</v>
      </c>
      <c r="R511" s="41" t="str">
        <f>Table1[[#This Row],[R Score]]&amp;Table1[[#This Row],[F Score]]&amp;Table1[[#This Row],[M Score]]</f>
        <v>213</v>
      </c>
      <c r="S511" s="36">
        <f>Table1[[#This Row],[R Score]]+Table1[[#This Row],[F Score]]+Table1[[#This Row],[M Score]]</f>
        <v>6</v>
      </c>
      <c r="T511" s="36" t="str">
        <f>IF(Table1[[#This Row],[RFM Score]]=12,"Best customer",IF(Table1[[#This Row],[RFM Score]]&gt;=8,"Loyal customer",IF(Table1[[#This Row],[RFM Score]]&gt;=6,"At Risk",IF(Table1[[#This Row],[RFM Score]]&gt;=3,"Lost customer", "Others"))))</f>
        <v>At Risk</v>
      </c>
    </row>
    <row r="512" spans="2:20" x14ac:dyDescent="0.25">
      <c r="B512" s="4">
        <v>510</v>
      </c>
      <c r="C512" s="5">
        <v>45087</v>
      </c>
      <c r="D512" s="4" t="s">
        <v>523</v>
      </c>
      <c r="E512" s="4" t="s">
        <v>13</v>
      </c>
      <c r="F512" s="4">
        <v>39</v>
      </c>
      <c r="G512" s="4" t="s">
        <v>11</v>
      </c>
      <c r="H512" s="4">
        <v>4</v>
      </c>
      <c r="I512" s="12">
        <v>50</v>
      </c>
      <c r="J512" s="14">
        <v>200</v>
      </c>
      <c r="K512" s="35">
        <f t="shared" si="7"/>
        <v>45292</v>
      </c>
      <c r="L512" s="37">
        <f>Table1[[#This Row],[Latest Date]]-Table1[[#This Row],[Date]]</f>
        <v>205</v>
      </c>
      <c r="M512" s="37">
        <f>COUNT(Table1[[#This Row],[Date]])</f>
        <v>1</v>
      </c>
      <c r="N512" s="37">
        <f>SUM(Table1[[#This Row],[Total Amount]])</f>
        <v>200</v>
      </c>
      <c r="O512" s="37">
        <f>IF(Table1[[#This Row],[Recency]]&lt;=_xlfn.QUARTILE.INC(L:L,1),4, IF(Table1[[#This Row],[Recency]]&lt;=_xlfn.QUARTILE.INC(L:L,2), 3, IF(Table1[[#This Row],[Recency]]&lt;=_xlfn.QUARTILE.INC(L:L,3), 2, 1)))</f>
        <v>2</v>
      </c>
      <c r="P512" s="37">
        <f>IF(Table1[[#This Row],[Frequency]]&lt;=_xlfn.QUARTILE.INC(M:M,1), 1, IF(Table1[[#This Row],[Frequency]]&lt;=_xlfn.QUARTILE.INC(M:M,2), 2, IF(Table1[[#This Row],[Frequency]]&lt;=_xlfn.QUARTILE.INC(M:M,3), 3, 4)))</f>
        <v>1</v>
      </c>
      <c r="Q512" s="37">
        <f>IF(Table1[[#This Row],[Monetary]]&lt;=_xlfn.QUARTILE.INC(N:N,1),1,IF(Table1[[#This Row],[Monetary]]&lt;=_xlfn.QUARTILE.INC(N:N,2),2,IF(Table1[[#This Row],[Monetary]]&lt;=_xlfn.QUARTILE.INC(N:N,3),3,4)))</f>
        <v>3</v>
      </c>
      <c r="R512" s="42" t="str">
        <f>Table1[[#This Row],[R Score]]&amp;Table1[[#This Row],[F Score]]&amp;Table1[[#This Row],[M Score]]</f>
        <v>213</v>
      </c>
      <c r="S512" s="37">
        <f>Table1[[#This Row],[R Score]]+Table1[[#This Row],[F Score]]+Table1[[#This Row],[M Score]]</f>
        <v>6</v>
      </c>
      <c r="T512" s="37" t="str">
        <f>IF(Table1[[#This Row],[RFM Score]]=12,"Best customer",IF(Table1[[#This Row],[RFM Score]]&gt;=8,"Loyal customer",IF(Table1[[#This Row],[RFM Score]]&gt;=6,"At Risk",IF(Table1[[#This Row],[RFM Score]]&gt;=3,"Lost customer", "Others"))))</f>
        <v>At Risk</v>
      </c>
    </row>
    <row r="513" spans="2:20" x14ac:dyDescent="0.25">
      <c r="B513" s="1">
        <v>511</v>
      </c>
      <c r="C513" s="2">
        <v>45150</v>
      </c>
      <c r="D513" s="1" t="s">
        <v>524</v>
      </c>
      <c r="E513" s="1" t="s">
        <v>10</v>
      </c>
      <c r="F513" s="1">
        <v>45</v>
      </c>
      <c r="G513" s="1" t="s">
        <v>11</v>
      </c>
      <c r="H513" s="1">
        <v>2</v>
      </c>
      <c r="I513" s="11">
        <v>50</v>
      </c>
      <c r="J513" s="13">
        <v>100</v>
      </c>
      <c r="K513" s="34">
        <f t="shared" si="7"/>
        <v>45292</v>
      </c>
      <c r="L513" s="36">
        <f>Table1[[#This Row],[Latest Date]]-Table1[[#This Row],[Date]]</f>
        <v>142</v>
      </c>
      <c r="M513" s="36">
        <f>COUNT(Table1[[#This Row],[Date]])</f>
        <v>1</v>
      </c>
      <c r="N513" s="36">
        <f>SUM(Table1[[#This Row],[Total Amount]])</f>
        <v>100</v>
      </c>
      <c r="O513" s="36">
        <f>IF(Table1[[#This Row],[Recency]]&lt;=_xlfn.QUARTILE.INC(L:L,1),4, IF(Table1[[#This Row],[Recency]]&lt;=_xlfn.QUARTILE.INC(L:L,2), 3, IF(Table1[[#This Row],[Recency]]&lt;=_xlfn.QUARTILE.INC(L:L,3), 2, 1)))</f>
        <v>3</v>
      </c>
      <c r="P513" s="36">
        <f>IF(Table1[[#This Row],[Frequency]]&lt;=_xlfn.QUARTILE.INC(M:M,1), 1, IF(Table1[[#This Row],[Frequency]]&lt;=_xlfn.QUARTILE.INC(M:M,2), 2, IF(Table1[[#This Row],[Frequency]]&lt;=_xlfn.QUARTILE.INC(M:M,3), 3, 4)))</f>
        <v>1</v>
      </c>
      <c r="Q513" s="36">
        <f>IF(Table1[[#This Row],[Monetary]]&lt;=_xlfn.QUARTILE.INC(N:N,1),1,IF(Table1[[#This Row],[Monetary]]&lt;=_xlfn.QUARTILE.INC(N:N,2),2,IF(Table1[[#This Row],[Monetary]]&lt;=_xlfn.QUARTILE.INC(N:N,3),3,4)))</f>
        <v>2</v>
      </c>
      <c r="R513" s="41" t="str">
        <f>Table1[[#This Row],[R Score]]&amp;Table1[[#This Row],[F Score]]&amp;Table1[[#This Row],[M Score]]</f>
        <v>312</v>
      </c>
      <c r="S513" s="36">
        <f>Table1[[#This Row],[R Score]]+Table1[[#This Row],[F Score]]+Table1[[#This Row],[M Score]]</f>
        <v>6</v>
      </c>
      <c r="T513" s="36" t="str">
        <f>IF(Table1[[#This Row],[RFM Score]]=12,"Best customer",IF(Table1[[#This Row],[RFM Score]]&gt;=8,"Loyal customer",IF(Table1[[#This Row],[RFM Score]]&gt;=6,"At Risk",IF(Table1[[#This Row],[RFM Score]]&gt;=3,"Lost customer", "Others"))))</f>
        <v>At Risk</v>
      </c>
    </row>
    <row r="514" spans="2:20" x14ac:dyDescent="0.25">
      <c r="B514" s="4">
        <v>512</v>
      </c>
      <c r="C514" s="5">
        <v>45237</v>
      </c>
      <c r="D514" s="4" t="s">
        <v>525</v>
      </c>
      <c r="E514" s="4" t="s">
        <v>13</v>
      </c>
      <c r="F514" s="4">
        <v>57</v>
      </c>
      <c r="G514" s="4" t="s">
        <v>11</v>
      </c>
      <c r="H514" s="4">
        <v>1</v>
      </c>
      <c r="I514" s="12">
        <v>25</v>
      </c>
      <c r="J514" s="14">
        <v>25</v>
      </c>
      <c r="K514" s="35">
        <f t="shared" si="7"/>
        <v>45292</v>
      </c>
      <c r="L514" s="37">
        <f>Table1[[#This Row],[Latest Date]]-Table1[[#This Row],[Date]]</f>
        <v>55</v>
      </c>
      <c r="M514" s="37">
        <f>COUNT(Table1[[#This Row],[Date]])</f>
        <v>1</v>
      </c>
      <c r="N514" s="37">
        <f>SUM(Table1[[#This Row],[Total Amount]])</f>
        <v>25</v>
      </c>
      <c r="O514" s="37">
        <f>IF(Table1[[#This Row],[Recency]]&lt;=_xlfn.QUARTILE.INC(L:L,1),4, IF(Table1[[#This Row],[Recency]]&lt;=_xlfn.QUARTILE.INC(L:L,2), 3, IF(Table1[[#This Row],[Recency]]&lt;=_xlfn.QUARTILE.INC(L:L,3), 2, 1)))</f>
        <v>4</v>
      </c>
      <c r="P514" s="37">
        <f>IF(Table1[[#This Row],[Frequency]]&lt;=_xlfn.QUARTILE.INC(M:M,1), 1, IF(Table1[[#This Row],[Frequency]]&lt;=_xlfn.QUARTILE.INC(M:M,2), 2, IF(Table1[[#This Row],[Frequency]]&lt;=_xlfn.QUARTILE.INC(M:M,3), 3, 4)))</f>
        <v>1</v>
      </c>
      <c r="Q514" s="37">
        <f>IF(Table1[[#This Row],[Monetary]]&lt;=_xlfn.QUARTILE.INC(N:N,1),1,IF(Table1[[#This Row],[Monetary]]&lt;=_xlfn.QUARTILE.INC(N:N,2),2,IF(Table1[[#This Row],[Monetary]]&lt;=_xlfn.QUARTILE.INC(N:N,3),3,4)))</f>
        <v>1</v>
      </c>
      <c r="R514" s="42" t="str">
        <f>Table1[[#This Row],[R Score]]&amp;Table1[[#This Row],[F Score]]&amp;Table1[[#This Row],[M Score]]</f>
        <v>411</v>
      </c>
      <c r="S514" s="37">
        <f>Table1[[#This Row],[R Score]]+Table1[[#This Row],[F Score]]+Table1[[#This Row],[M Score]]</f>
        <v>6</v>
      </c>
      <c r="T514" s="37" t="str">
        <f>IF(Table1[[#This Row],[RFM Score]]=12,"Best customer",IF(Table1[[#This Row],[RFM Score]]&gt;=8,"Loyal customer",IF(Table1[[#This Row],[RFM Score]]&gt;=6,"At Risk",IF(Table1[[#This Row],[RFM Score]]&gt;=3,"Lost customer", "Others"))))</f>
        <v>At Risk</v>
      </c>
    </row>
    <row r="515" spans="2:20" x14ac:dyDescent="0.25">
      <c r="B515" s="1">
        <v>513</v>
      </c>
      <c r="C515" s="2">
        <v>45188</v>
      </c>
      <c r="D515" s="1" t="s">
        <v>526</v>
      </c>
      <c r="E515" s="1" t="s">
        <v>10</v>
      </c>
      <c r="F515" s="1">
        <v>24</v>
      </c>
      <c r="G515" s="1" t="s">
        <v>16</v>
      </c>
      <c r="H515" s="1">
        <v>4</v>
      </c>
      <c r="I515" s="11">
        <v>25</v>
      </c>
      <c r="J515" s="13">
        <v>100</v>
      </c>
      <c r="K515" s="34">
        <f t="shared" ref="K515:K578" si="8">MAX(C:C)</f>
        <v>45292</v>
      </c>
      <c r="L515" s="36">
        <f>Table1[[#This Row],[Latest Date]]-Table1[[#This Row],[Date]]</f>
        <v>104</v>
      </c>
      <c r="M515" s="36">
        <f>COUNT(Table1[[#This Row],[Date]])</f>
        <v>1</v>
      </c>
      <c r="N515" s="36">
        <f>SUM(Table1[[#This Row],[Total Amount]])</f>
        <v>100</v>
      </c>
      <c r="O515" s="36">
        <f>IF(Table1[[#This Row],[Recency]]&lt;=_xlfn.QUARTILE.INC(L:L,1),4, IF(Table1[[#This Row],[Recency]]&lt;=_xlfn.QUARTILE.INC(L:L,2), 3, IF(Table1[[#This Row],[Recency]]&lt;=_xlfn.QUARTILE.INC(L:L,3), 2, 1)))</f>
        <v>3</v>
      </c>
      <c r="P515" s="36">
        <f>IF(Table1[[#This Row],[Frequency]]&lt;=_xlfn.QUARTILE.INC(M:M,1), 1, IF(Table1[[#This Row],[Frequency]]&lt;=_xlfn.QUARTILE.INC(M:M,2), 2, IF(Table1[[#This Row],[Frequency]]&lt;=_xlfn.QUARTILE.INC(M:M,3), 3, 4)))</f>
        <v>1</v>
      </c>
      <c r="Q515" s="36">
        <f>IF(Table1[[#This Row],[Monetary]]&lt;=_xlfn.QUARTILE.INC(N:N,1),1,IF(Table1[[#This Row],[Monetary]]&lt;=_xlfn.QUARTILE.INC(N:N,2),2,IF(Table1[[#This Row],[Monetary]]&lt;=_xlfn.QUARTILE.INC(N:N,3),3,4)))</f>
        <v>2</v>
      </c>
      <c r="R515" s="41" t="str">
        <f>Table1[[#This Row],[R Score]]&amp;Table1[[#This Row],[F Score]]&amp;Table1[[#This Row],[M Score]]</f>
        <v>312</v>
      </c>
      <c r="S515" s="36">
        <f>Table1[[#This Row],[R Score]]+Table1[[#This Row],[F Score]]+Table1[[#This Row],[M Score]]</f>
        <v>6</v>
      </c>
      <c r="T515" s="36" t="str">
        <f>IF(Table1[[#This Row],[RFM Score]]=12,"Best customer",IF(Table1[[#This Row],[RFM Score]]&gt;=8,"Loyal customer",IF(Table1[[#This Row],[RFM Score]]&gt;=6,"At Risk",IF(Table1[[#This Row],[RFM Score]]&gt;=3,"Lost customer", "Others"))))</f>
        <v>At Risk</v>
      </c>
    </row>
    <row r="516" spans="2:20" x14ac:dyDescent="0.25">
      <c r="B516" s="4">
        <v>514</v>
      </c>
      <c r="C516" s="5">
        <v>44986</v>
      </c>
      <c r="D516" s="4" t="s">
        <v>527</v>
      </c>
      <c r="E516" s="4" t="s">
        <v>13</v>
      </c>
      <c r="F516" s="4">
        <v>18</v>
      </c>
      <c r="G516" s="4" t="s">
        <v>16</v>
      </c>
      <c r="H516" s="4">
        <v>1</v>
      </c>
      <c r="I516" s="12">
        <v>300</v>
      </c>
      <c r="J516" s="14">
        <v>300</v>
      </c>
      <c r="K516" s="35">
        <f t="shared" si="8"/>
        <v>45292</v>
      </c>
      <c r="L516" s="37">
        <f>Table1[[#This Row],[Latest Date]]-Table1[[#This Row],[Date]]</f>
        <v>306</v>
      </c>
      <c r="M516" s="37">
        <f>COUNT(Table1[[#This Row],[Date]])</f>
        <v>1</v>
      </c>
      <c r="N516" s="37">
        <f>SUM(Table1[[#This Row],[Total Amount]])</f>
        <v>300</v>
      </c>
      <c r="O516" s="37">
        <f>IF(Table1[[#This Row],[Recency]]&lt;=_xlfn.QUARTILE.INC(L:L,1),4, IF(Table1[[#This Row],[Recency]]&lt;=_xlfn.QUARTILE.INC(L:L,2), 3, IF(Table1[[#This Row],[Recency]]&lt;=_xlfn.QUARTILE.INC(L:L,3), 2, 1)))</f>
        <v>1</v>
      </c>
      <c r="P516" s="37">
        <f>IF(Table1[[#This Row],[Frequency]]&lt;=_xlfn.QUARTILE.INC(M:M,1), 1, IF(Table1[[#This Row],[Frequency]]&lt;=_xlfn.QUARTILE.INC(M:M,2), 2, IF(Table1[[#This Row],[Frequency]]&lt;=_xlfn.QUARTILE.INC(M:M,3), 3, 4)))</f>
        <v>1</v>
      </c>
      <c r="Q516" s="37">
        <f>IF(Table1[[#This Row],[Monetary]]&lt;=_xlfn.QUARTILE.INC(N:N,1),1,IF(Table1[[#This Row],[Monetary]]&lt;=_xlfn.QUARTILE.INC(N:N,2),2,IF(Table1[[#This Row],[Monetary]]&lt;=_xlfn.QUARTILE.INC(N:N,3),3,4)))</f>
        <v>3</v>
      </c>
      <c r="R516" s="42" t="str">
        <f>Table1[[#This Row],[R Score]]&amp;Table1[[#This Row],[F Score]]&amp;Table1[[#This Row],[M Score]]</f>
        <v>113</v>
      </c>
      <c r="S516" s="37">
        <f>Table1[[#This Row],[R Score]]+Table1[[#This Row],[F Score]]+Table1[[#This Row],[M Score]]</f>
        <v>5</v>
      </c>
      <c r="T516" s="37" t="str">
        <f>IF(Table1[[#This Row],[RFM Score]]=12,"Best customer",IF(Table1[[#This Row],[RFM Score]]&gt;=8,"Loyal customer",IF(Table1[[#This Row],[RFM Score]]&gt;=6,"At Risk",IF(Table1[[#This Row],[RFM Score]]&gt;=3,"Lost customer", "Others"))))</f>
        <v>Lost customer</v>
      </c>
    </row>
    <row r="517" spans="2:20" x14ac:dyDescent="0.25">
      <c r="B517" s="1">
        <v>515</v>
      </c>
      <c r="C517" s="2">
        <v>45124</v>
      </c>
      <c r="D517" s="1" t="s">
        <v>528</v>
      </c>
      <c r="E517" s="1" t="s">
        <v>13</v>
      </c>
      <c r="F517" s="1">
        <v>49</v>
      </c>
      <c r="G517" s="1" t="s">
        <v>14</v>
      </c>
      <c r="H517" s="1">
        <v>3</v>
      </c>
      <c r="I517" s="11">
        <v>300</v>
      </c>
      <c r="J517" s="13">
        <v>900</v>
      </c>
      <c r="K517" s="34">
        <f t="shared" si="8"/>
        <v>45292</v>
      </c>
      <c r="L517" s="36">
        <f>Table1[[#This Row],[Latest Date]]-Table1[[#This Row],[Date]]</f>
        <v>168</v>
      </c>
      <c r="M517" s="36">
        <f>COUNT(Table1[[#This Row],[Date]])</f>
        <v>1</v>
      </c>
      <c r="N517" s="36">
        <f>SUM(Table1[[#This Row],[Total Amount]])</f>
        <v>900</v>
      </c>
      <c r="O517" s="36">
        <f>IF(Table1[[#This Row],[Recency]]&lt;=_xlfn.QUARTILE.INC(L:L,1),4, IF(Table1[[#This Row],[Recency]]&lt;=_xlfn.QUARTILE.INC(L:L,2), 3, IF(Table1[[#This Row],[Recency]]&lt;=_xlfn.QUARTILE.INC(L:L,3), 2, 1)))</f>
        <v>3</v>
      </c>
      <c r="P517" s="36">
        <f>IF(Table1[[#This Row],[Frequency]]&lt;=_xlfn.QUARTILE.INC(M:M,1), 1, IF(Table1[[#This Row],[Frequency]]&lt;=_xlfn.QUARTILE.INC(M:M,2), 2, IF(Table1[[#This Row],[Frequency]]&lt;=_xlfn.QUARTILE.INC(M:M,3), 3, 4)))</f>
        <v>1</v>
      </c>
      <c r="Q517" s="36">
        <f>IF(Table1[[#This Row],[Monetary]]&lt;=_xlfn.QUARTILE.INC(N:N,1),1,IF(Table1[[#This Row],[Monetary]]&lt;=_xlfn.QUARTILE.INC(N:N,2),2,IF(Table1[[#This Row],[Monetary]]&lt;=_xlfn.QUARTILE.INC(N:N,3),3,4)))</f>
        <v>3</v>
      </c>
      <c r="R517" s="41" t="str">
        <f>Table1[[#This Row],[R Score]]&amp;Table1[[#This Row],[F Score]]&amp;Table1[[#This Row],[M Score]]</f>
        <v>313</v>
      </c>
      <c r="S517" s="36">
        <f>Table1[[#This Row],[R Score]]+Table1[[#This Row],[F Score]]+Table1[[#This Row],[M Score]]</f>
        <v>7</v>
      </c>
      <c r="T517" s="36" t="str">
        <f>IF(Table1[[#This Row],[RFM Score]]=12,"Best customer",IF(Table1[[#This Row],[RFM Score]]&gt;=8,"Loyal customer",IF(Table1[[#This Row],[RFM Score]]&gt;=6,"At Risk",IF(Table1[[#This Row],[RFM Score]]&gt;=3,"Lost customer", "Others"))))</f>
        <v>At Risk</v>
      </c>
    </row>
    <row r="518" spans="2:20" x14ac:dyDescent="0.25">
      <c r="B518" s="4">
        <v>516</v>
      </c>
      <c r="C518" s="5">
        <v>45222</v>
      </c>
      <c r="D518" s="4" t="s">
        <v>529</v>
      </c>
      <c r="E518" s="4" t="s">
        <v>10</v>
      </c>
      <c r="F518" s="4">
        <v>30</v>
      </c>
      <c r="G518" s="4" t="s">
        <v>11</v>
      </c>
      <c r="H518" s="4">
        <v>4</v>
      </c>
      <c r="I518" s="12">
        <v>25</v>
      </c>
      <c r="J518" s="14">
        <v>100</v>
      </c>
      <c r="K518" s="35">
        <f t="shared" si="8"/>
        <v>45292</v>
      </c>
      <c r="L518" s="37">
        <f>Table1[[#This Row],[Latest Date]]-Table1[[#This Row],[Date]]</f>
        <v>70</v>
      </c>
      <c r="M518" s="37">
        <f>COUNT(Table1[[#This Row],[Date]])</f>
        <v>1</v>
      </c>
      <c r="N518" s="37">
        <f>SUM(Table1[[#This Row],[Total Amount]])</f>
        <v>100</v>
      </c>
      <c r="O518" s="37">
        <f>IF(Table1[[#This Row],[Recency]]&lt;=_xlfn.QUARTILE.INC(L:L,1),4, IF(Table1[[#This Row],[Recency]]&lt;=_xlfn.QUARTILE.INC(L:L,2), 3, IF(Table1[[#This Row],[Recency]]&lt;=_xlfn.QUARTILE.INC(L:L,3), 2, 1)))</f>
        <v>4</v>
      </c>
      <c r="P518" s="37">
        <f>IF(Table1[[#This Row],[Frequency]]&lt;=_xlfn.QUARTILE.INC(M:M,1), 1, IF(Table1[[#This Row],[Frequency]]&lt;=_xlfn.QUARTILE.INC(M:M,2), 2, IF(Table1[[#This Row],[Frequency]]&lt;=_xlfn.QUARTILE.INC(M:M,3), 3, 4)))</f>
        <v>1</v>
      </c>
      <c r="Q518" s="37">
        <f>IF(Table1[[#This Row],[Monetary]]&lt;=_xlfn.QUARTILE.INC(N:N,1),1,IF(Table1[[#This Row],[Monetary]]&lt;=_xlfn.QUARTILE.INC(N:N,2),2,IF(Table1[[#This Row],[Monetary]]&lt;=_xlfn.QUARTILE.INC(N:N,3),3,4)))</f>
        <v>2</v>
      </c>
      <c r="R518" s="42" t="str">
        <f>Table1[[#This Row],[R Score]]&amp;Table1[[#This Row],[F Score]]&amp;Table1[[#This Row],[M Score]]</f>
        <v>412</v>
      </c>
      <c r="S518" s="37">
        <f>Table1[[#This Row],[R Score]]+Table1[[#This Row],[F Score]]+Table1[[#This Row],[M Score]]</f>
        <v>7</v>
      </c>
      <c r="T518" s="37" t="str">
        <f>IF(Table1[[#This Row],[RFM Score]]=12,"Best customer",IF(Table1[[#This Row],[RFM Score]]&gt;=8,"Loyal customer",IF(Table1[[#This Row],[RFM Score]]&gt;=6,"At Risk",IF(Table1[[#This Row],[RFM Score]]&gt;=3,"Lost customer", "Others"))))</f>
        <v>At Risk</v>
      </c>
    </row>
    <row r="519" spans="2:20" x14ac:dyDescent="0.25">
      <c r="B519" s="1">
        <v>517</v>
      </c>
      <c r="C519" s="2">
        <v>45024</v>
      </c>
      <c r="D519" s="1" t="s">
        <v>530</v>
      </c>
      <c r="E519" s="1" t="s">
        <v>13</v>
      </c>
      <c r="F519" s="1">
        <v>47</v>
      </c>
      <c r="G519" s="1" t="s">
        <v>14</v>
      </c>
      <c r="H519" s="1">
        <v>4</v>
      </c>
      <c r="I519" s="11">
        <v>25</v>
      </c>
      <c r="J519" s="13">
        <v>100</v>
      </c>
      <c r="K519" s="34">
        <f t="shared" si="8"/>
        <v>45292</v>
      </c>
      <c r="L519" s="36">
        <f>Table1[[#This Row],[Latest Date]]-Table1[[#This Row],[Date]]</f>
        <v>268</v>
      </c>
      <c r="M519" s="36">
        <f>COUNT(Table1[[#This Row],[Date]])</f>
        <v>1</v>
      </c>
      <c r="N519" s="36">
        <f>SUM(Table1[[#This Row],[Total Amount]])</f>
        <v>100</v>
      </c>
      <c r="O519" s="36">
        <f>IF(Table1[[#This Row],[Recency]]&lt;=_xlfn.QUARTILE.INC(L:L,1),4, IF(Table1[[#This Row],[Recency]]&lt;=_xlfn.QUARTILE.INC(L:L,2), 3, IF(Table1[[#This Row],[Recency]]&lt;=_xlfn.QUARTILE.INC(L:L,3), 2, 1)))</f>
        <v>2</v>
      </c>
      <c r="P519" s="36">
        <f>IF(Table1[[#This Row],[Frequency]]&lt;=_xlfn.QUARTILE.INC(M:M,1), 1, IF(Table1[[#This Row],[Frequency]]&lt;=_xlfn.QUARTILE.INC(M:M,2), 2, IF(Table1[[#This Row],[Frequency]]&lt;=_xlfn.QUARTILE.INC(M:M,3), 3, 4)))</f>
        <v>1</v>
      </c>
      <c r="Q519" s="36">
        <f>IF(Table1[[#This Row],[Monetary]]&lt;=_xlfn.QUARTILE.INC(N:N,1),1,IF(Table1[[#This Row],[Monetary]]&lt;=_xlfn.QUARTILE.INC(N:N,2),2,IF(Table1[[#This Row],[Monetary]]&lt;=_xlfn.QUARTILE.INC(N:N,3),3,4)))</f>
        <v>2</v>
      </c>
      <c r="R519" s="41" t="str">
        <f>Table1[[#This Row],[R Score]]&amp;Table1[[#This Row],[F Score]]&amp;Table1[[#This Row],[M Score]]</f>
        <v>212</v>
      </c>
      <c r="S519" s="36">
        <f>Table1[[#This Row],[R Score]]+Table1[[#This Row],[F Score]]+Table1[[#This Row],[M Score]]</f>
        <v>5</v>
      </c>
      <c r="T519" s="36" t="str">
        <f>IF(Table1[[#This Row],[RFM Score]]=12,"Best customer",IF(Table1[[#This Row],[RFM Score]]&gt;=8,"Loyal customer",IF(Table1[[#This Row],[RFM Score]]&gt;=6,"At Risk",IF(Table1[[#This Row],[RFM Score]]&gt;=3,"Lost customer", "Others"))))</f>
        <v>Lost customer</v>
      </c>
    </row>
    <row r="520" spans="2:20" x14ac:dyDescent="0.25">
      <c r="B520" s="4">
        <v>518</v>
      </c>
      <c r="C520" s="5">
        <v>45057</v>
      </c>
      <c r="D520" s="4" t="s">
        <v>531</v>
      </c>
      <c r="E520" s="4" t="s">
        <v>13</v>
      </c>
      <c r="F520" s="4">
        <v>40</v>
      </c>
      <c r="G520" s="4" t="s">
        <v>14</v>
      </c>
      <c r="H520" s="4">
        <v>1</v>
      </c>
      <c r="I520" s="12">
        <v>30</v>
      </c>
      <c r="J520" s="14">
        <v>30</v>
      </c>
      <c r="K520" s="35">
        <f t="shared" si="8"/>
        <v>45292</v>
      </c>
      <c r="L520" s="37">
        <f>Table1[[#This Row],[Latest Date]]-Table1[[#This Row],[Date]]</f>
        <v>235</v>
      </c>
      <c r="M520" s="37">
        <f>COUNT(Table1[[#This Row],[Date]])</f>
        <v>1</v>
      </c>
      <c r="N520" s="37">
        <f>SUM(Table1[[#This Row],[Total Amount]])</f>
        <v>30</v>
      </c>
      <c r="O520" s="37">
        <f>IF(Table1[[#This Row],[Recency]]&lt;=_xlfn.QUARTILE.INC(L:L,1),4, IF(Table1[[#This Row],[Recency]]&lt;=_xlfn.QUARTILE.INC(L:L,2), 3, IF(Table1[[#This Row],[Recency]]&lt;=_xlfn.QUARTILE.INC(L:L,3), 2, 1)))</f>
        <v>2</v>
      </c>
      <c r="P520" s="37">
        <f>IF(Table1[[#This Row],[Frequency]]&lt;=_xlfn.QUARTILE.INC(M:M,1), 1, IF(Table1[[#This Row],[Frequency]]&lt;=_xlfn.QUARTILE.INC(M:M,2), 2, IF(Table1[[#This Row],[Frequency]]&lt;=_xlfn.QUARTILE.INC(M:M,3), 3, 4)))</f>
        <v>1</v>
      </c>
      <c r="Q520" s="37">
        <f>IF(Table1[[#This Row],[Monetary]]&lt;=_xlfn.QUARTILE.INC(N:N,1),1,IF(Table1[[#This Row],[Monetary]]&lt;=_xlfn.QUARTILE.INC(N:N,2),2,IF(Table1[[#This Row],[Monetary]]&lt;=_xlfn.QUARTILE.INC(N:N,3),3,4)))</f>
        <v>1</v>
      </c>
      <c r="R520" s="42" t="str">
        <f>Table1[[#This Row],[R Score]]&amp;Table1[[#This Row],[F Score]]&amp;Table1[[#This Row],[M Score]]</f>
        <v>211</v>
      </c>
      <c r="S520" s="37">
        <f>Table1[[#This Row],[R Score]]+Table1[[#This Row],[F Score]]+Table1[[#This Row],[M Score]]</f>
        <v>4</v>
      </c>
      <c r="T520" s="37" t="str">
        <f>IF(Table1[[#This Row],[RFM Score]]=12,"Best customer",IF(Table1[[#This Row],[RFM Score]]&gt;=8,"Loyal customer",IF(Table1[[#This Row],[RFM Score]]&gt;=6,"At Risk",IF(Table1[[#This Row],[RFM Score]]&gt;=3,"Lost customer", "Others"))))</f>
        <v>Lost customer</v>
      </c>
    </row>
    <row r="521" spans="2:20" x14ac:dyDescent="0.25">
      <c r="B521" s="1">
        <v>519</v>
      </c>
      <c r="C521" s="2">
        <v>44949</v>
      </c>
      <c r="D521" s="1" t="s">
        <v>532</v>
      </c>
      <c r="E521" s="1" t="s">
        <v>13</v>
      </c>
      <c r="F521" s="1">
        <v>36</v>
      </c>
      <c r="G521" s="1" t="s">
        <v>16</v>
      </c>
      <c r="H521" s="1">
        <v>4</v>
      </c>
      <c r="I521" s="11">
        <v>30</v>
      </c>
      <c r="J521" s="13">
        <v>120</v>
      </c>
      <c r="K521" s="34">
        <f t="shared" si="8"/>
        <v>45292</v>
      </c>
      <c r="L521" s="36">
        <f>Table1[[#This Row],[Latest Date]]-Table1[[#This Row],[Date]]</f>
        <v>343</v>
      </c>
      <c r="M521" s="36">
        <f>COUNT(Table1[[#This Row],[Date]])</f>
        <v>1</v>
      </c>
      <c r="N521" s="36">
        <f>SUM(Table1[[#This Row],[Total Amount]])</f>
        <v>120</v>
      </c>
      <c r="O521" s="36">
        <f>IF(Table1[[#This Row],[Recency]]&lt;=_xlfn.QUARTILE.INC(L:L,1),4, IF(Table1[[#This Row],[Recency]]&lt;=_xlfn.QUARTILE.INC(L:L,2), 3, IF(Table1[[#This Row],[Recency]]&lt;=_xlfn.QUARTILE.INC(L:L,3), 2, 1)))</f>
        <v>1</v>
      </c>
      <c r="P521" s="36">
        <f>IF(Table1[[#This Row],[Frequency]]&lt;=_xlfn.QUARTILE.INC(M:M,1), 1, IF(Table1[[#This Row],[Frequency]]&lt;=_xlfn.QUARTILE.INC(M:M,2), 2, IF(Table1[[#This Row],[Frequency]]&lt;=_xlfn.QUARTILE.INC(M:M,3), 3, 4)))</f>
        <v>1</v>
      </c>
      <c r="Q521" s="36">
        <f>IF(Table1[[#This Row],[Monetary]]&lt;=_xlfn.QUARTILE.INC(N:N,1),1,IF(Table1[[#This Row],[Monetary]]&lt;=_xlfn.QUARTILE.INC(N:N,2),2,IF(Table1[[#This Row],[Monetary]]&lt;=_xlfn.QUARTILE.INC(N:N,3),3,4)))</f>
        <v>2</v>
      </c>
      <c r="R521" s="41" t="str">
        <f>Table1[[#This Row],[R Score]]&amp;Table1[[#This Row],[F Score]]&amp;Table1[[#This Row],[M Score]]</f>
        <v>112</v>
      </c>
      <c r="S521" s="36">
        <f>Table1[[#This Row],[R Score]]+Table1[[#This Row],[F Score]]+Table1[[#This Row],[M Score]]</f>
        <v>4</v>
      </c>
      <c r="T521" s="36" t="str">
        <f>IF(Table1[[#This Row],[RFM Score]]=12,"Best customer",IF(Table1[[#This Row],[RFM Score]]&gt;=8,"Loyal customer",IF(Table1[[#This Row],[RFM Score]]&gt;=6,"At Risk",IF(Table1[[#This Row],[RFM Score]]&gt;=3,"Lost customer", "Others"))))</f>
        <v>Lost customer</v>
      </c>
    </row>
    <row r="522" spans="2:20" x14ac:dyDescent="0.25">
      <c r="B522" s="4">
        <v>520</v>
      </c>
      <c r="C522" s="5">
        <v>45289</v>
      </c>
      <c r="D522" s="4" t="s">
        <v>533</v>
      </c>
      <c r="E522" s="4" t="s">
        <v>13</v>
      </c>
      <c r="F522" s="4">
        <v>49</v>
      </c>
      <c r="G522" s="4" t="s">
        <v>16</v>
      </c>
      <c r="H522" s="4">
        <v>4</v>
      </c>
      <c r="I522" s="12">
        <v>25</v>
      </c>
      <c r="J522" s="14">
        <v>100</v>
      </c>
      <c r="K522" s="35">
        <f t="shared" si="8"/>
        <v>45292</v>
      </c>
      <c r="L522" s="37">
        <f>Table1[[#This Row],[Latest Date]]-Table1[[#This Row],[Date]]</f>
        <v>3</v>
      </c>
      <c r="M522" s="37">
        <f>COUNT(Table1[[#This Row],[Date]])</f>
        <v>1</v>
      </c>
      <c r="N522" s="37">
        <f>SUM(Table1[[#This Row],[Total Amount]])</f>
        <v>100</v>
      </c>
      <c r="O522" s="37">
        <f>IF(Table1[[#This Row],[Recency]]&lt;=_xlfn.QUARTILE.INC(L:L,1),4, IF(Table1[[#This Row],[Recency]]&lt;=_xlfn.QUARTILE.INC(L:L,2), 3, IF(Table1[[#This Row],[Recency]]&lt;=_xlfn.QUARTILE.INC(L:L,3), 2, 1)))</f>
        <v>4</v>
      </c>
      <c r="P522" s="37">
        <f>IF(Table1[[#This Row],[Frequency]]&lt;=_xlfn.QUARTILE.INC(M:M,1), 1, IF(Table1[[#This Row],[Frequency]]&lt;=_xlfn.QUARTILE.INC(M:M,2), 2, IF(Table1[[#This Row],[Frequency]]&lt;=_xlfn.QUARTILE.INC(M:M,3), 3, 4)))</f>
        <v>1</v>
      </c>
      <c r="Q522" s="37">
        <f>IF(Table1[[#This Row],[Monetary]]&lt;=_xlfn.QUARTILE.INC(N:N,1),1,IF(Table1[[#This Row],[Monetary]]&lt;=_xlfn.QUARTILE.INC(N:N,2),2,IF(Table1[[#This Row],[Monetary]]&lt;=_xlfn.QUARTILE.INC(N:N,3),3,4)))</f>
        <v>2</v>
      </c>
      <c r="R522" s="42" t="str">
        <f>Table1[[#This Row],[R Score]]&amp;Table1[[#This Row],[F Score]]&amp;Table1[[#This Row],[M Score]]</f>
        <v>412</v>
      </c>
      <c r="S522" s="37">
        <f>Table1[[#This Row],[R Score]]+Table1[[#This Row],[F Score]]+Table1[[#This Row],[M Score]]</f>
        <v>7</v>
      </c>
      <c r="T522" s="37" t="str">
        <f>IF(Table1[[#This Row],[RFM Score]]=12,"Best customer",IF(Table1[[#This Row],[RFM Score]]&gt;=8,"Loyal customer",IF(Table1[[#This Row],[RFM Score]]&gt;=6,"At Risk",IF(Table1[[#This Row],[RFM Score]]&gt;=3,"Lost customer", "Others"))))</f>
        <v>At Risk</v>
      </c>
    </row>
    <row r="523" spans="2:20" x14ac:dyDescent="0.25">
      <c r="B523" s="1">
        <v>521</v>
      </c>
      <c r="C523" s="2">
        <v>45150</v>
      </c>
      <c r="D523" s="1" t="s">
        <v>534</v>
      </c>
      <c r="E523" s="1" t="s">
        <v>13</v>
      </c>
      <c r="F523" s="1">
        <v>47</v>
      </c>
      <c r="G523" s="1" t="s">
        <v>14</v>
      </c>
      <c r="H523" s="1">
        <v>4</v>
      </c>
      <c r="I523" s="11">
        <v>30</v>
      </c>
      <c r="J523" s="13">
        <v>120</v>
      </c>
      <c r="K523" s="34">
        <f t="shared" si="8"/>
        <v>45292</v>
      </c>
      <c r="L523" s="36">
        <f>Table1[[#This Row],[Latest Date]]-Table1[[#This Row],[Date]]</f>
        <v>142</v>
      </c>
      <c r="M523" s="36">
        <f>COUNT(Table1[[#This Row],[Date]])</f>
        <v>1</v>
      </c>
      <c r="N523" s="36">
        <f>SUM(Table1[[#This Row],[Total Amount]])</f>
        <v>120</v>
      </c>
      <c r="O523" s="36">
        <f>IF(Table1[[#This Row],[Recency]]&lt;=_xlfn.QUARTILE.INC(L:L,1),4, IF(Table1[[#This Row],[Recency]]&lt;=_xlfn.QUARTILE.INC(L:L,2), 3, IF(Table1[[#This Row],[Recency]]&lt;=_xlfn.QUARTILE.INC(L:L,3), 2, 1)))</f>
        <v>3</v>
      </c>
      <c r="P523" s="36">
        <f>IF(Table1[[#This Row],[Frequency]]&lt;=_xlfn.QUARTILE.INC(M:M,1), 1, IF(Table1[[#This Row],[Frequency]]&lt;=_xlfn.QUARTILE.INC(M:M,2), 2, IF(Table1[[#This Row],[Frequency]]&lt;=_xlfn.QUARTILE.INC(M:M,3), 3, 4)))</f>
        <v>1</v>
      </c>
      <c r="Q523" s="36">
        <f>IF(Table1[[#This Row],[Monetary]]&lt;=_xlfn.QUARTILE.INC(N:N,1),1,IF(Table1[[#This Row],[Monetary]]&lt;=_xlfn.QUARTILE.INC(N:N,2),2,IF(Table1[[#This Row],[Monetary]]&lt;=_xlfn.QUARTILE.INC(N:N,3),3,4)))</f>
        <v>2</v>
      </c>
      <c r="R523" s="41" t="str">
        <f>Table1[[#This Row],[R Score]]&amp;Table1[[#This Row],[F Score]]&amp;Table1[[#This Row],[M Score]]</f>
        <v>312</v>
      </c>
      <c r="S523" s="36">
        <f>Table1[[#This Row],[R Score]]+Table1[[#This Row],[F Score]]+Table1[[#This Row],[M Score]]</f>
        <v>6</v>
      </c>
      <c r="T523" s="36" t="str">
        <f>IF(Table1[[#This Row],[RFM Score]]=12,"Best customer",IF(Table1[[#This Row],[RFM Score]]&gt;=8,"Loyal customer",IF(Table1[[#This Row],[RFM Score]]&gt;=6,"At Risk",IF(Table1[[#This Row],[RFM Score]]&gt;=3,"Lost customer", "Others"))))</f>
        <v>At Risk</v>
      </c>
    </row>
    <row r="524" spans="2:20" x14ac:dyDescent="0.25">
      <c r="B524" s="4">
        <v>522</v>
      </c>
      <c r="C524" s="5">
        <v>44927</v>
      </c>
      <c r="D524" s="4" t="s">
        <v>535</v>
      </c>
      <c r="E524" s="4" t="s">
        <v>10</v>
      </c>
      <c r="F524" s="4">
        <v>46</v>
      </c>
      <c r="G524" s="4" t="s">
        <v>11</v>
      </c>
      <c r="H524" s="4">
        <v>3</v>
      </c>
      <c r="I524" s="12">
        <v>500</v>
      </c>
      <c r="J524" s="14">
        <v>1500</v>
      </c>
      <c r="K524" s="35">
        <f t="shared" si="8"/>
        <v>45292</v>
      </c>
      <c r="L524" s="37">
        <f>Table1[[#This Row],[Latest Date]]-Table1[[#This Row],[Date]]</f>
        <v>365</v>
      </c>
      <c r="M524" s="37">
        <f>COUNT(Table1[[#This Row],[Date]])</f>
        <v>1</v>
      </c>
      <c r="N524" s="37">
        <f>SUM(Table1[[#This Row],[Total Amount]])</f>
        <v>1500</v>
      </c>
      <c r="O524" s="37">
        <f>IF(Table1[[#This Row],[Recency]]&lt;=_xlfn.QUARTILE.INC(L:L,1),4, IF(Table1[[#This Row],[Recency]]&lt;=_xlfn.QUARTILE.INC(L:L,2), 3, IF(Table1[[#This Row],[Recency]]&lt;=_xlfn.QUARTILE.INC(L:L,3), 2, 1)))</f>
        <v>1</v>
      </c>
      <c r="P524" s="37">
        <f>IF(Table1[[#This Row],[Frequency]]&lt;=_xlfn.QUARTILE.INC(M:M,1), 1, IF(Table1[[#This Row],[Frequency]]&lt;=_xlfn.QUARTILE.INC(M:M,2), 2, IF(Table1[[#This Row],[Frequency]]&lt;=_xlfn.QUARTILE.INC(M:M,3), 3, 4)))</f>
        <v>1</v>
      </c>
      <c r="Q524" s="37">
        <f>IF(Table1[[#This Row],[Monetary]]&lt;=_xlfn.QUARTILE.INC(N:N,1),1,IF(Table1[[#This Row],[Monetary]]&lt;=_xlfn.QUARTILE.INC(N:N,2),2,IF(Table1[[#This Row],[Monetary]]&lt;=_xlfn.QUARTILE.INC(N:N,3),3,4)))</f>
        <v>4</v>
      </c>
      <c r="R524" s="42" t="str">
        <f>Table1[[#This Row],[R Score]]&amp;Table1[[#This Row],[F Score]]&amp;Table1[[#This Row],[M Score]]</f>
        <v>114</v>
      </c>
      <c r="S524" s="37">
        <f>Table1[[#This Row],[R Score]]+Table1[[#This Row],[F Score]]+Table1[[#This Row],[M Score]]</f>
        <v>6</v>
      </c>
      <c r="T524" s="37" t="str">
        <f>IF(Table1[[#This Row],[RFM Score]]=12,"Best customer",IF(Table1[[#This Row],[RFM Score]]&gt;=8,"Loyal customer",IF(Table1[[#This Row],[RFM Score]]&gt;=6,"At Risk",IF(Table1[[#This Row],[RFM Score]]&gt;=3,"Lost customer", "Others"))))</f>
        <v>At Risk</v>
      </c>
    </row>
    <row r="525" spans="2:20" x14ac:dyDescent="0.25">
      <c r="B525" s="1">
        <v>523</v>
      </c>
      <c r="C525" s="2">
        <v>45193</v>
      </c>
      <c r="D525" s="1" t="s">
        <v>536</v>
      </c>
      <c r="E525" s="1" t="s">
        <v>13</v>
      </c>
      <c r="F525" s="1">
        <v>62</v>
      </c>
      <c r="G525" s="1" t="s">
        <v>16</v>
      </c>
      <c r="H525" s="1">
        <v>1</v>
      </c>
      <c r="I525" s="11">
        <v>300</v>
      </c>
      <c r="J525" s="13">
        <v>300</v>
      </c>
      <c r="K525" s="34">
        <f t="shared" si="8"/>
        <v>45292</v>
      </c>
      <c r="L525" s="36">
        <f>Table1[[#This Row],[Latest Date]]-Table1[[#This Row],[Date]]</f>
        <v>99</v>
      </c>
      <c r="M525" s="36">
        <f>COUNT(Table1[[#This Row],[Date]])</f>
        <v>1</v>
      </c>
      <c r="N525" s="36">
        <f>SUM(Table1[[#This Row],[Total Amount]])</f>
        <v>300</v>
      </c>
      <c r="O525" s="36">
        <f>IF(Table1[[#This Row],[Recency]]&lt;=_xlfn.QUARTILE.INC(L:L,1),4, IF(Table1[[#This Row],[Recency]]&lt;=_xlfn.QUARTILE.INC(L:L,2), 3, IF(Table1[[#This Row],[Recency]]&lt;=_xlfn.QUARTILE.INC(L:L,3), 2, 1)))</f>
        <v>3</v>
      </c>
      <c r="P525" s="36">
        <f>IF(Table1[[#This Row],[Frequency]]&lt;=_xlfn.QUARTILE.INC(M:M,1), 1, IF(Table1[[#This Row],[Frequency]]&lt;=_xlfn.QUARTILE.INC(M:M,2), 2, IF(Table1[[#This Row],[Frequency]]&lt;=_xlfn.QUARTILE.INC(M:M,3), 3, 4)))</f>
        <v>1</v>
      </c>
      <c r="Q525" s="36">
        <f>IF(Table1[[#This Row],[Monetary]]&lt;=_xlfn.QUARTILE.INC(N:N,1),1,IF(Table1[[#This Row],[Monetary]]&lt;=_xlfn.QUARTILE.INC(N:N,2),2,IF(Table1[[#This Row],[Monetary]]&lt;=_xlfn.QUARTILE.INC(N:N,3),3,4)))</f>
        <v>3</v>
      </c>
      <c r="R525" s="41" t="str">
        <f>Table1[[#This Row],[R Score]]&amp;Table1[[#This Row],[F Score]]&amp;Table1[[#This Row],[M Score]]</f>
        <v>313</v>
      </c>
      <c r="S525" s="36">
        <f>Table1[[#This Row],[R Score]]+Table1[[#This Row],[F Score]]+Table1[[#This Row],[M Score]]</f>
        <v>7</v>
      </c>
      <c r="T525" s="36" t="str">
        <f>IF(Table1[[#This Row],[RFM Score]]=12,"Best customer",IF(Table1[[#This Row],[RFM Score]]&gt;=8,"Loyal customer",IF(Table1[[#This Row],[RFM Score]]&gt;=6,"At Risk",IF(Table1[[#This Row],[RFM Score]]&gt;=3,"Lost customer", "Others"))))</f>
        <v>At Risk</v>
      </c>
    </row>
    <row r="526" spans="2:20" x14ac:dyDescent="0.25">
      <c r="B526" s="4">
        <v>524</v>
      </c>
      <c r="C526" s="5">
        <v>45202</v>
      </c>
      <c r="D526" s="4" t="s">
        <v>537</v>
      </c>
      <c r="E526" s="4" t="s">
        <v>10</v>
      </c>
      <c r="F526" s="4">
        <v>46</v>
      </c>
      <c r="G526" s="4" t="s">
        <v>11</v>
      </c>
      <c r="H526" s="4">
        <v>4</v>
      </c>
      <c r="I526" s="12">
        <v>300</v>
      </c>
      <c r="J526" s="14">
        <v>1200</v>
      </c>
      <c r="K526" s="35">
        <f t="shared" si="8"/>
        <v>45292</v>
      </c>
      <c r="L526" s="37">
        <f>Table1[[#This Row],[Latest Date]]-Table1[[#This Row],[Date]]</f>
        <v>90</v>
      </c>
      <c r="M526" s="37">
        <f>COUNT(Table1[[#This Row],[Date]])</f>
        <v>1</v>
      </c>
      <c r="N526" s="37">
        <f>SUM(Table1[[#This Row],[Total Amount]])</f>
        <v>1200</v>
      </c>
      <c r="O526" s="37">
        <f>IF(Table1[[#This Row],[Recency]]&lt;=_xlfn.QUARTILE.INC(L:L,1),4, IF(Table1[[#This Row],[Recency]]&lt;=_xlfn.QUARTILE.INC(L:L,2), 3, IF(Table1[[#This Row],[Recency]]&lt;=_xlfn.QUARTILE.INC(L:L,3), 2, 1)))</f>
        <v>3</v>
      </c>
      <c r="P526" s="37">
        <f>IF(Table1[[#This Row],[Frequency]]&lt;=_xlfn.QUARTILE.INC(M:M,1), 1, IF(Table1[[#This Row],[Frequency]]&lt;=_xlfn.QUARTILE.INC(M:M,2), 2, IF(Table1[[#This Row],[Frequency]]&lt;=_xlfn.QUARTILE.INC(M:M,3), 3, 4)))</f>
        <v>1</v>
      </c>
      <c r="Q526" s="37">
        <f>IF(Table1[[#This Row],[Monetary]]&lt;=_xlfn.QUARTILE.INC(N:N,1),1,IF(Table1[[#This Row],[Monetary]]&lt;=_xlfn.QUARTILE.INC(N:N,2),2,IF(Table1[[#This Row],[Monetary]]&lt;=_xlfn.QUARTILE.INC(N:N,3),3,4)))</f>
        <v>4</v>
      </c>
      <c r="R526" s="42" t="str">
        <f>Table1[[#This Row],[R Score]]&amp;Table1[[#This Row],[F Score]]&amp;Table1[[#This Row],[M Score]]</f>
        <v>314</v>
      </c>
      <c r="S526" s="37">
        <f>Table1[[#This Row],[R Score]]+Table1[[#This Row],[F Score]]+Table1[[#This Row],[M Score]]</f>
        <v>8</v>
      </c>
      <c r="T526" s="37" t="str">
        <f>IF(Table1[[#This Row],[RFM Score]]=12,"Best customer",IF(Table1[[#This Row],[RFM Score]]&gt;=8,"Loyal customer",IF(Table1[[#This Row],[RFM Score]]&gt;=6,"At Risk",IF(Table1[[#This Row],[RFM Score]]&gt;=3,"Lost customer", "Others"))))</f>
        <v>Loyal customer</v>
      </c>
    </row>
    <row r="527" spans="2:20" x14ac:dyDescent="0.25">
      <c r="B527" s="1">
        <v>525</v>
      </c>
      <c r="C527" s="2">
        <v>45278</v>
      </c>
      <c r="D527" s="1" t="s">
        <v>538</v>
      </c>
      <c r="E527" s="1" t="s">
        <v>13</v>
      </c>
      <c r="F527" s="1">
        <v>47</v>
      </c>
      <c r="G527" s="1" t="s">
        <v>11</v>
      </c>
      <c r="H527" s="1">
        <v>2</v>
      </c>
      <c r="I527" s="11">
        <v>25</v>
      </c>
      <c r="J527" s="13">
        <v>50</v>
      </c>
      <c r="K527" s="34">
        <f t="shared" si="8"/>
        <v>45292</v>
      </c>
      <c r="L527" s="36">
        <f>Table1[[#This Row],[Latest Date]]-Table1[[#This Row],[Date]]</f>
        <v>14</v>
      </c>
      <c r="M527" s="36">
        <f>COUNT(Table1[[#This Row],[Date]])</f>
        <v>1</v>
      </c>
      <c r="N527" s="36">
        <f>SUM(Table1[[#This Row],[Total Amount]])</f>
        <v>50</v>
      </c>
      <c r="O527" s="36">
        <f>IF(Table1[[#This Row],[Recency]]&lt;=_xlfn.QUARTILE.INC(L:L,1),4, IF(Table1[[#This Row],[Recency]]&lt;=_xlfn.QUARTILE.INC(L:L,2), 3, IF(Table1[[#This Row],[Recency]]&lt;=_xlfn.QUARTILE.INC(L:L,3), 2, 1)))</f>
        <v>4</v>
      </c>
      <c r="P527" s="36">
        <f>IF(Table1[[#This Row],[Frequency]]&lt;=_xlfn.QUARTILE.INC(M:M,1), 1, IF(Table1[[#This Row],[Frequency]]&lt;=_xlfn.QUARTILE.INC(M:M,2), 2, IF(Table1[[#This Row],[Frequency]]&lt;=_xlfn.QUARTILE.INC(M:M,3), 3, 4)))</f>
        <v>1</v>
      </c>
      <c r="Q527" s="36">
        <f>IF(Table1[[#This Row],[Monetary]]&lt;=_xlfn.QUARTILE.INC(N:N,1),1,IF(Table1[[#This Row],[Monetary]]&lt;=_xlfn.QUARTILE.INC(N:N,2),2,IF(Table1[[#This Row],[Monetary]]&lt;=_xlfn.QUARTILE.INC(N:N,3),3,4)))</f>
        <v>1</v>
      </c>
      <c r="R527" s="41" t="str">
        <f>Table1[[#This Row],[R Score]]&amp;Table1[[#This Row],[F Score]]&amp;Table1[[#This Row],[M Score]]</f>
        <v>411</v>
      </c>
      <c r="S527" s="36">
        <f>Table1[[#This Row],[R Score]]+Table1[[#This Row],[F Score]]+Table1[[#This Row],[M Score]]</f>
        <v>6</v>
      </c>
      <c r="T527" s="36" t="str">
        <f>IF(Table1[[#This Row],[RFM Score]]=12,"Best customer",IF(Table1[[#This Row],[RFM Score]]&gt;=8,"Loyal customer",IF(Table1[[#This Row],[RFM Score]]&gt;=6,"At Risk",IF(Table1[[#This Row],[RFM Score]]&gt;=3,"Lost customer", "Others"))))</f>
        <v>At Risk</v>
      </c>
    </row>
    <row r="528" spans="2:20" x14ac:dyDescent="0.25">
      <c r="B528" s="4">
        <v>526</v>
      </c>
      <c r="C528" s="5">
        <v>45270</v>
      </c>
      <c r="D528" s="4" t="s">
        <v>539</v>
      </c>
      <c r="E528" s="4" t="s">
        <v>10</v>
      </c>
      <c r="F528" s="4">
        <v>33</v>
      </c>
      <c r="G528" s="4" t="s">
        <v>14</v>
      </c>
      <c r="H528" s="4">
        <v>2</v>
      </c>
      <c r="I528" s="12">
        <v>50</v>
      </c>
      <c r="J528" s="14">
        <v>100</v>
      </c>
      <c r="K528" s="35">
        <f t="shared" si="8"/>
        <v>45292</v>
      </c>
      <c r="L528" s="37">
        <f>Table1[[#This Row],[Latest Date]]-Table1[[#This Row],[Date]]</f>
        <v>22</v>
      </c>
      <c r="M528" s="37">
        <f>COUNT(Table1[[#This Row],[Date]])</f>
        <v>1</v>
      </c>
      <c r="N528" s="37">
        <f>SUM(Table1[[#This Row],[Total Amount]])</f>
        <v>100</v>
      </c>
      <c r="O528" s="37">
        <f>IF(Table1[[#This Row],[Recency]]&lt;=_xlfn.QUARTILE.INC(L:L,1),4, IF(Table1[[#This Row],[Recency]]&lt;=_xlfn.QUARTILE.INC(L:L,2), 3, IF(Table1[[#This Row],[Recency]]&lt;=_xlfn.QUARTILE.INC(L:L,3), 2, 1)))</f>
        <v>4</v>
      </c>
      <c r="P528" s="37">
        <f>IF(Table1[[#This Row],[Frequency]]&lt;=_xlfn.QUARTILE.INC(M:M,1), 1, IF(Table1[[#This Row],[Frequency]]&lt;=_xlfn.QUARTILE.INC(M:M,2), 2, IF(Table1[[#This Row],[Frequency]]&lt;=_xlfn.QUARTILE.INC(M:M,3), 3, 4)))</f>
        <v>1</v>
      </c>
      <c r="Q528" s="37">
        <f>IF(Table1[[#This Row],[Monetary]]&lt;=_xlfn.QUARTILE.INC(N:N,1),1,IF(Table1[[#This Row],[Monetary]]&lt;=_xlfn.QUARTILE.INC(N:N,2),2,IF(Table1[[#This Row],[Monetary]]&lt;=_xlfn.QUARTILE.INC(N:N,3),3,4)))</f>
        <v>2</v>
      </c>
      <c r="R528" s="42" t="str">
        <f>Table1[[#This Row],[R Score]]&amp;Table1[[#This Row],[F Score]]&amp;Table1[[#This Row],[M Score]]</f>
        <v>412</v>
      </c>
      <c r="S528" s="37">
        <f>Table1[[#This Row],[R Score]]+Table1[[#This Row],[F Score]]+Table1[[#This Row],[M Score]]</f>
        <v>7</v>
      </c>
      <c r="T528" s="37" t="str">
        <f>IF(Table1[[#This Row],[RFM Score]]=12,"Best customer",IF(Table1[[#This Row],[RFM Score]]&gt;=8,"Loyal customer",IF(Table1[[#This Row],[RFM Score]]&gt;=6,"At Risk",IF(Table1[[#This Row],[RFM Score]]&gt;=3,"Lost customer", "Others"))))</f>
        <v>At Risk</v>
      </c>
    </row>
    <row r="529" spans="2:20" x14ac:dyDescent="0.25">
      <c r="B529" s="1">
        <v>527</v>
      </c>
      <c r="C529" s="2">
        <v>45027</v>
      </c>
      <c r="D529" s="1" t="s">
        <v>540</v>
      </c>
      <c r="E529" s="1" t="s">
        <v>10</v>
      </c>
      <c r="F529" s="1">
        <v>57</v>
      </c>
      <c r="G529" s="1" t="s">
        <v>14</v>
      </c>
      <c r="H529" s="1">
        <v>2</v>
      </c>
      <c r="I529" s="11">
        <v>25</v>
      </c>
      <c r="J529" s="13">
        <v>50</v>
      </c>
      <c r="K529" s="34">
        <f t="shared" si="8"/>
        <v>45292</v>
      </c>
      <c r="L529" s="36">
        <f>Table1[[#This Row],[Latest Date]]-Table1[[#This Row],[Date]]</f>
        <v>265</v>
      </c>
      <c r="M529" s="36">
        <f>COUNT(Table1[[#This Row],[Date]])</f>
        <v>1</v>
      </c>
      <c r="N529" s="36">
        <f>SUM(Table1[[#This Row],[Total Amount]])</f>
        <v>50</v>
      </c>
      <c r="O529" s="36">
        <f>IF(Table1[[#This Row],[Recency]]&lt;=_xlfn.QUARTILE.INC(L:L,1),4, IF(Table1[[#This Row],[Recency]]&lt;=_xlfn.QUARTILE.INC(L:L,2), 3, IF(Table1[[#This Row],[Recency]]&lt;=_xlfn.QUARTILE.INC(L:L,3), 2, 1)))</f>
        <v>2</v>
      </c>
      <c r="P529" s="36">
        <f>IF(Table1[[#This Row],[Frequency]]&lt;=_xlfn.QUARTILE.INC(M:M,1), 1, IF(Table1[[#This Row],[Frequency]]&lt;=_xlfn.QUARTILE.INC(M:M,2), 2, IF(Table1[[#This Row],[Frequency]]&lt;=_xlfn.QUARTILE.INC(M:M,3), 3, 4)))</f>
        <v>1</v>
      </c>
      <c r="Q529" s="36">
        <f>IF(Table1[[#This Row],[Monetary]]&lt;=_xlfn.QUARTILE.INC(N:N,1),1,IF(Table1[[#This Row],[Monetary]]&lt;=_xlfn.QUARTILE.INC(N:N,2),2,IF(Table1[[#This Row],[Monetary]]&lt;=_xlfn.QUARTILE.INC(N:N,3),3,4)))</f>
        <v>1</v>
      </c>
      <c r="R529" s="41" t="str">
        <f>Table1[[#This Row],[R Score]]&amp;Table1[[#This Row],[F Score]]&amp;Table1[[#This Row],[M Score]]</f>
        <v>211</v>
      </c>
      <c r="S529" s="36">
        <f>Table1[[#This Row],[R Score]]+Table1[[#This Row],[F Score]]+Table1[[#This Row],[M Score]]</f>
        <v>4</v>
      </c>
      <c r="T529" s="36" t="str">
        <f>IF(Table1[[#This Row],[RFM Score]]=12,"Best customer",IF(Table1[[#This Row],[RFM Score]]&gt;=8,"Loyal customer",IF(Table1[[#This Row],[RFM Score]]&gt;=6,"At Risk",IF(Table1[[#This Row],[RFM Score]]&gt;=3,"Lost customer", "Others"))))</f>
        <v>Lost customer</v>
      </c>
    </row>
    <row r="530" spans="2:20" x14ac:dyDescent="0.25">
      <c r="B530" s="4">
        <v>528</v>
      </c>
      <c r="C530" s="5">
        <v>45113</v>
      </c>
      <c r="D530" s="4" t="s">
        <v>541</v>
      </c>
      <c r="E530" s="4" t="s">
        <v>13</v>
      </c>
      <c r="F530" s="4">
        <v>36</v>
      </c>
      <c r="G530" s="4" t="s">
        <v>14</v>
      </c>
      <c r="H530" s="4">
        <v>2</v>
      </c>
      <c r="I530" s="12">
        <v>30</v>
      </c>
      <c r="J530" s="14">
        <v>60</v>
      </c>
      <c r="K530" s="35">
        <f t="shared" si="8"/>
        <v>45292</v>
      </c>
      <c r="L530" s="37">
        <f>Table1[[#This Row],[Latest Date]]-Table1[[#This Row],[Date]]</f>
        <v>179</v>
      </c>
      <c r="M530" s="37">
        <f>COUNT(Table1[[#This Row],[Date]])</f>
        <v>1</v>
      </c>
      <c r="N530" s="37">
        <f>SUM(Table1[[#This Row],[Total Amount]])</f>
        <v>60</v>
      </c>
      <c r="O530" s="37">
        <f>IF(Table1[[#This Row],[Recency]]&lt;=_xlfn.QUARTILE.INC(L:L,1),4, IF(Table1[[#This Row],[Recency]]&lt;=_xlfn.QUARTILE.INC(L:L,2), 3, IF(Table1[[#This Row],[Recency]]&lt;=_xlfn.QUARTILE.INC(L:L,3), 2, 1)))</f>
        <v>3</v>
      </c>
      <c r="P530" s="37">
        <f>IF(Table1[[#This Row],[Frequency]]&lt;=_xlfn.QUARTILE.INC(M:M,1), 1, IF(Table1[[#This Row],[Frequency]]&lt;=_xlfn.QUARTILE.INC(M:M,2), 2, IF(Table1[[#This Row],[Frequency]]&lt;=_xlfn.QUARTILE.INC(M:M,3), 3, 4)))</f>
        <v>1</v>
      </c>
      <c r="Q530" s="37">
        <f>IF(Table1[[#This Row],[Monetary]]&lt;=_xlfn.QUARTILE.INC(N:N,1),1,IF(Table1[[#This Row],[Monetary]]&lt;=_xlfn.QUARTILE.INC(N:N,2),2,IF(Table1[[#This Row],[Monetary]]&lt;=_xlfn.QUARTILE.INC(N:N,3),3,4)))</f>
        <v>1</v>
      </c>
      <c r="R530" s="42" t="str">
        <f>Table1[[#This Row],[R Score]]&amp;Table1[[#This Row],[F Score]]&amp;Table1[[#This Row],[M Score]]</f>
        <v>311</v>
      </c>
      <c r="S530" s="37">
        <f>Table1[[#This Row],[R Score]]+Table1[[#This Row],[F Score]]+Table1[[#This Row],[M Score]]</f>
        <v>5</v>
      </c>
      <c r="T530" s="37" t="str">
        <f>IF(Table1[[#This Row],[RFM Score]]=12,"Best customer",IF(Table1[[#This Row],[RFM Score]]&gt;=8,"Loyal customer",IF(Table1[[#This Row],[RFM Score]]&gt;=6,"At Risk",IF(Table1[[#This Row],[RFM Score]]&gt;=3,"Lost customer", "Others"))))</f>
        <v>Lost customer</v>
      </c>
    </row>
    <row r="531" spans="2:20" x14ac:dyDescent="0.25">
      <c r="B531" s="1">
        <v>529</v>
      </c>
      <c r="C531" s="2">
        <v>45147</v>
      </c>
      <c r="D531" s="1" t="s">
        <v>542</v>
      </c>
      <c r="E531" s="1" t="s">
        <v>13</v>
      </c>
      <c r="F531" s="1">
        <v>35</v>
      </c>
      <c r="G531" s="1" t="s">
        <v>14</v>
      </c>
      <c r="H531" s="1">
        <v>3</v>
      </c>
      <c r="I531" s="11">
        <v>50</v>
      </c>
      <c r="J531" s="13">
        <v>150</v>
      </c>
      <c r="K531" s="34">
        <f t="shared" si="8"/>
        <v>45292</v>
      </c>
      <c r="L531" s="36">
        <f>Table1[[#This Row],[Latest Date]]-Table1[[#This Row],[Date]]</f>
        <v>145</v>
      </c>
      <c r="M531" s="36">
        <f>COUNT(Table1[[#This Row],[Date]])</f>
        <v>1</v>
      </c>
      <c r="N531" s="36">
        <f>SUM(Table1[[#This Row],[Total Amount]])</f>
        <v>150</v>
      </c>
      <c r="O531" s="36">
        <f>IF(Table1[[#This Row],[Recency]]&lt;=_xlfn.QUARTILE.INC(L:L,1),4, IF(Table1[[#This Row],[Recency]]&lt;=_xlfn.QUARTILE.INC(L:L,2), 3, IF(Table1[[#This Row],[Recency]]&lt;=_xlfn.QUARTILE.INC(L:L,3), 2, 1)))</f>
        <v>3</v>
      </c>
      <c r="P531" s="36">
        <f>IF(Table1[[#This Row],[Frequency]]&lt;=_xlfn.QUARTILE.INC(M:M,1), 1, IF(Table1[[#This Row],[Frequency]]&lt;=_xlfn.QUARTILE.INC(M:M,2), 2, IF(Table1[[#This Row],[Frequency]]&lt;=_xlfn.QUARTILE.INC(M:M,3), 3, 4)))</f>
        <v>1</v>
      </c>
      <c r="Q531" s="36">
        <f>IF(Table1[[#This Row],[Monetary]]&lt;=_xlfn.QUARTILE.INC(N:N,1),1,IF(Table1[[#This Row],[Monetary]]&lt;=_xlfn.QUARTILE.INC(N:N,2),2,IF(Table1[[#This Row],[Monetary]]&lt;=_xlfn.QUARTILE.INC(N:N,3),3,4)))</f>
        <v>3</v>
      </c>
      <c r="R531" s="41" t="str">
        <f>Table1[[#This Row],[R Score]]&amp;Table1[[#This Row],[F Score]]&amp;Table1[[#This Row],[M Score]]</f>
        <v>313</v>
      </c>
      <c r="S531" s="36">
        <f>Table1[[#This Row],[R Score]]+Table1[[#This Row],[F Score]]+Table1[[#This Row],[M Score]]</f>
        <v>7</v>
      </c>
      <c r="T531" s="36" t="str">
        <f>IF(Table1[[#This Row],[RFM Score]]=12,"Best customer",IF(Table1[[#This Row],[RFM Score]]&gt;=8,"Loyal customer",IF(Table1[[#This Row],[RFM Score]]&gt;=6,"At Risk",IF(Table1[[#This Row],[RFM Score]]&gt;=3,"Lost customer", "Others"))))</f>
        <v>At Risk</v>
      </c>
    </row>
    <row r="532" spans="2:20" x14ac:dyDescent="0.25">
      <c r="B532" s="4">
        <v>530</v>
      </c>
      <c r="C532" s="5">
        <v>44962</v>
      </c>
      <c r="D532" s="4" t="s">
        <v>543</v>
      </c>
      <c r="E532" s="4" t="s">
        <v>13</v>
      </c>
      <c r="F532" s="4">
        <v>18</v>
      </c>
      <c r="G532" s="4" t="s">
        <v>16</v>
      </c>
      <c r="H532" s="4">
        <v>4</v>
      </c>
      <c r="I532" s="12">
        <v>30</v>
      </c>
      <c r="J532" s="14">
        <v>120</v>
      </c>
      <c r="K532" s="35">
        <f t="shared" si="8"/>
        <v>45292</v>
      </c>
      <c r="L532" s="37">
        <f>Table1[[#This Row],[Latest Date]]-Table1[[#This Row],[Date]]</f>
        <v>330</v>
      </c>
      <c r="M532" s="37">
        <f>COUNT(Table1[[#This Row],[Date]])</f>
        <v>1</v>
      </c>
      <c r="N532" s="37">
        <f>SUM(Table1[[#This Row],[Total Amount]])</f>
        <v>120</v>
      </c>
      <c r="O532" s="37">
        <f>IF(Table1[[#This Row],[Recency]]&lt;=_xlfn.QUARTILE.INC(L:L,1),4, IF(Table1[[#This Row],[Recency]]&lt;=_xlfn.QUARTILE.INC(L:L,2), 3, IF(Table1[[#This Row],[Recency]]&lt;=_xlfn.QUARTILE.INC(L:L,3), 2, 1)))</f>
        <v>1</v>
      </c>
      <c r="P532" s="37">
        <f>IF(Table1[[#This Row],[Frequency]]&lt;=_xlfn.QUARTILE.INC(M:M,1), 1, IF(Table1[[#This Row],[Frequency]]&lt;=_xlfn.QUARTILE.INC(M:M,2), 2, IF(Table1[[#This Row],[Frequency]]&lt;=_xlfn.QUARTILE.INC(M:M,3), 3, 4)))</f>
        <v>1</v>
      </c>
      <c r="Q532" s="37">
        <f>IF(Table1[[#This Row],[Monetary]]&lt;=_xlfn.QUARTILE.INC(N:N,1),1,IF(Table1[[#This Row],[Monetary]]&lt;=_xlfn.QUARTILE.INC(N:N,2),2,IF(Table1[[#This Row],[Monetary]]&lt;=_xlfn.QUARTILE.INC(N:N,3),3,4)))</f>
        <v>2</v>
      </c>
      <c r="R532" s="42" t="str">
        <f>Table1[[#This Row],[R Score]]&amp;Table1[[#This Row],[F Score]]&amp;Table1[[#This Row],[M Score]]</f>
        <v>112</v>
      </c>
      <c r="S532" s="37">
        <f>Table1[[#This Row],[R Score]]+Table1[[#This Row],[F Score]]+Table1[[#This Row],[M Score]]</f>
        <v>4</v>
      </c>
      <c r="T532" s="37" t="str">
        <f>IF(Table1[[#This Row],[RFM Score]]=12,"Best customer",IF(Table1[[#This Row],[RFM Score]]&gt;=8,"Loyal customer",IF(Table1[[#This Row],[RFM Score]]&gt;=6,"At Risk",IF(Table1[[#This Row],[RFM Score]]&gt;=3,"Lost customer", "Others"))))</f>
        <v>Lost customer</v>
      </c>
    </row>
    <row r="533" spans="2:20" x14ac:dyDescent="0.25">
      <c r="B533" s="1">
        <v>531</v>
      </c>
      <c r="C533" s="2">
        <v>45267</v>
      </c>
      <c r="D533" s="1" t="s">
        <v>544</v>
      </c>
      <c r="E533" s="1" t="s">
        <v>10</v>
      </c>
      <c r="F533" s="1">
        <v>31</v>
      </c>
      <c r="G533" s="1" t="s">
        <v>16</v>
      </c>
      <c r="H533" s="1">
        <v>1</v>
      </c>
      <c r="I533" s="11">
        <v>500</v>
      </c>
      <c r="J533" s="13">
        <v>500</v>
      </c>
      <c r="K533" s="34">
        <f t="shared" si="8"/>
        <v>45292</v>
      </c>
      <c r="L533" s="36">
        <f>Table1[[#This Row],[Latest Date]]-Table1[[#This Row],[Date]]</f>
        <v>25</v>
      </c>
      <c r="M533" s="36">
        <f>COUNT(Table1[[#This Row],[Date]])</f>
        <v>1</v>
      </c>
      <c r="N533" s="36">
        <f>SUM(Table1[[#This Row],[Total Amount]])</f>
        <v>500</v>
      </c>
      <c r="O533" s="36">
        <f>IF(Table1[[#This Row],[Recency]]&lt;=_xlfn.QUARTILE.INC(L:L,1),4, IF(Table1[[#This Row],[Recency]]&lt;=_xlfn.QUARTILE.INC(L:L,2), 3, IF(Table1[[#This Row],[Recency]]&lt;=_xlfn.QUARTILE.INC(L:L,3), 2, 1)))</f>
        <v>4</v>
      </c>
      <c r="P533" s="36">
        <f>IF(Table1[[#This Row],[Frequency]]&lt;=_xlfn.QUARTILE.INC(M:M,1), 1, IF(Table1[[#This Row],[Frequency]]&lt;=_xlfn.QUARTILE.INC(M:M,2), 2, IF(Table1[[#This Row],[Frequency]]&lt;=_xlfn.QUARTILE.INC(M:M,3), 3, 4)))</f>
        <v>1</v>
      </c>
      <c r="Q533" s="36">
        <f>IF(Table1[[#This Row],[Monetary]]&lt;=_xlfn.QUARTILE.INC(N:N,1),1,IF(Table1[[#This Row],[Monetary]]&lt;=_xlfn.QUARTILE.INC(N:N,2),2,IF(Table1[[#This Row],[Monetary]]&lt;=_xlfn.QUARTILE.INC(N:N,3),3,4)))</f>
        <v>3</v>
      </c>
      <c r="R533" s="41" t="str">
        <f>Table1[[#This Row],[R Score]]&amp;Table1[[#This Row],[F Score]]&amp;Table1[[#This Row],[M Score]]</f>
        <v>413</v>
      </c>
      <c r="S533" s="36">
        <f>Table1[[#This Row],[R Score]]+Table1[[#This Row],[F Score]]+Table1[[#This Row],[M Score]]</f>
        <v>8</v>
      </c>
      <c r="T533" s="36" t="str">
        <f>IF(Table1[[#This Row],[RFM Score]]=12,"Best customer",IF(Table1[[#This Row],[RFM Score]]&gt;=8,"Loyal customer",IF(Table1[[#This Row],[RFM Score]]&gt;=6,"At Risk",IF(Table1[[#This Row],[RFM Score]]&gt;=3,"Lost customer", "Others"))))</f>
        <v>Loyal customer</v>
      </c>
    </row>
    <row r="534" spans="2:20" x14ac:dyDescent="0.25">
      <c r="B534" s="4">
        <v>532</v>
      </c>
      <c r="C534" s="5">
        <v>45096</v>
      </c>
      <c r="D534" s="4" t="s">
        <v>545</v>
      </c>
      <c r="E534" s="4" t="s">
        <v>13</v>
      </c>
      <c r="F534" s="4">
        <v>64</v>
      </c>
      <c r="G534" s="4" t="s">
        <v>14</v>
      </c>
      <c r="H534" s="4">
        <v>4</v>
      </c>
      <c r="I534" s="12">
        <v>30</v>
      </c>
      <c r="J534" s="14">
        <v>120</v>
      </c>
      <c r="K534" s="35">
        <f t="shared" si="8"/>
        <v>45292</v>
      </c>
      <c r="L534" s="37">
        <f>Table1[[#This Row],[Latest Date]]-Table1[[#This Row],[Date]]</f>
        <v>196</v>
      </c>
      <c r="M534" s="37">
        <f>COUNT(Table1[[#This Row],[Date]])</f>
        <v>1</v>
      </c>
      <c r="N534" s="37">
        <f>SUM(Table1[[#This Row],[Total Amount]])</f>
        <v>120</v>
      </c>
      <c r="O534" s="37">
        <f>IF(Table1[[#This Row],[Recency]]&lt;=_xlfn.QUARTILE.INC(L:L,1),4, IF(Table1[[#This Row],[Recency]]&lt;=_xlfn.QUARTILE.INC(L:L,2), 3, IF(Table1[[#This Row],[Recency]]&lt;=_xlfn.QUARTILE.INC(L:L,3), 2, 1)))</f>
        <v>2</v>
      </c>
      <c r="P534" s="37">
        <f>IF(Table1[[#This Row],[Frequency]]&lt;=_xlfn.QUARTILE.INC(M:M,1), 1, IF(Table1[[#This Row],[Frequency]]&lt;=_xlfn.QUARTILE.INC(M:M,2), 2, IF(Table1[[#This Row],[Frequency]]&lt;=_xlfn.QUARTILE.INC(M:M,3), 3, 4)))</f>
        <v>1</v>
      </c>
      <c r="Q534" s="37">
        <f>IF(Table1[[#This Row],[Monetary]]&lt;=_xlfn.QUARTILE.INC(N:N,1),1,IF(Table1[[#This Row],[Monetary]]&lt;=_xlfn.QUARTILE.INC(N:N,2),2,IF(Table1[[#This Row],[Monetary]]&lt;=_xlfn.QUARTILE.INC(N:N,3),3,4)))</f>
        <v>2</v>
      </c>
      <c r="R534" s="42" t="str">
        <f>Table1[[#This Row],[R Score]]&amp;Table1[[#This Row],[F Score]]&amp;Table1[[#This Row],[M Score]]</f>
        <v>212</v>
      </c>
      <c r="S534" s="37">
        <f>Table1[[#This Row],[R Score]]+Table1[[#This Row],[F Score]]+Table1[[#This Row],[M Score]]</f>
        <v>5</v>
      </c>
      <c r="T534" s="37" t="str">
        <f>IF(Table1[[#This Row],[RFM Score]]=12,"Best customer",IF(Table1[[#This Row],[RFM Score]]&gt;=8,"Loyal customer",IF(Table1[[#This Row],[RFM Score]]&gt;=6,"At Risk",IF(Table1[[#This Row],[RFM Score]]&gt;=3,"Lost customer", "Others"))))</f>
        <v>Lost customer</v>
      </c>
    </row>
    <row r="535" spans="2:20" x14ac:dyDescent="0.25">
      <c r="B535" s="1">
        <v>533</v>
      </c>
      <c r="C535" s="2">
        <v>45246</v>
      </c>
      <c r="D535" s="1" t="s">
        <v>546</v>
      </c>
      <c r="E535" s="1" t="s">
        <v>10</v>
      </c>
      <c r="F535" s="1">
        <v>19</v>
      </c>
      <c r="G535" s="1" t="s">
        <v>16</v>
      </c>
      <c r="H535" s="1">
        <v>3</v>
      </c>
      <c r="I535" s="11">
        <v>500</v>
      </c>
      <c r="J535" s="13">
        <v>1500</v>
      </c>
      <c r="K535" s="34">
        <f t="shared" si="8"/>
        <v>45292</v>
      </c>
      <c r="L535" s="36">
        <f>Table1[[#This Row],[Latest Date]]-Table1[[#This Row],[Date]]</f>
        <v>46</v>
      </c>
      <c r="M535" s="36">
        <f>COUNT(Table1[[#This Row],[Date]])</f>
        <v>1</v>
      </c>
      <c r="N535" s="36">
        <f>SUM(Table1[[#This Row],[Total Amount]])</f>
        <v>1500</v>
      </c>
      <c r="O535" s="36">
        <f>IF(Table1[[#This Row],[Recency]]&lt;=_xlfn.QUARTILE.INC(L:L,1),4, IF(Table1[[#This Row],[Recency]]&lt;=_xlfn.QUARTILE.INC(L:L,2), 3, IF(Table1[[#This Row],[Recency]]&lt;=_xlfn.QUARTILE.INC(L:L,3), 2, 1)))</f>
        <v>4</v>
      </c>
      <c r="P535" s="36">
        <f>IF(Table1[[#This Row],[Frequency]]&lt;=_xlfn.QUARTILE.INC(M:M,1), 1, IF(Table1[[#This Row],[Frequency]]&lt;=_xlfn.QUARTILE.INC(M:M,2), 2, IF(Table1[[#This Row],[Frequency]]&lt;=_xlfn.QUARTILE.INC(M:M,3), 3, 4)))</f>
        <v>1</v>
      </c>
      <c r="Q535" s="36">
        <f>IF(Table1[[#This Row],[Monetary]]&lt;=_xlfn.QUARTILE.INC(N:N,1),1,IF(Table1[[#This Row],[Monetary]]&lt;=_xlfn.QUARTILE.INC(N:N,2),2,IF(Table1[[#This Row],[Monetary]]&lt;=_xlfn.QUARTILE.INC(N:N,3),3,4)))</f>
        <v>4</v>
      </c>
      <c r="R535" s="41" t="str">
        <f>Table1[[#This Row],[R Score]]&amp;Table1[[#This Row],[F Score]]&amp;Table1[[#This Row],[M Score]]</f>
        <v>414</v>
      </c>
      <c r="S535" s="36">
        <f>Table1[[#This Row],[R Score]]+Table1[[#This Row],[F Score]]+Table1[[#This Row],[M Score]]</f>
        <v>9</v>
      </c>
      <c r="T535" s="36" t="str">
        <f>IF(Table1[[#This Row],[RFM Score]]=12,"Best customer",IF(Table1[[#This Row],[RFM Score]]&gt;=8,"Loyal customer",IF(Table1[[#This Row],[RFM Score]]&gt;=6,"At Risk",IF(Table1[[#This Row],[RFM Score]]&gt;=3,"Lost customer", "Others"))))</f>
        <v>Loyal customer</v>
      </c>
    </row>
    <row r="536" spans="2:20" x14ac:dyDescent="0.25">
      <c r="B536" s="4">
        <v>534</v>
      </c>
      <c r="C536" s="5">
        <v>45087</v>
      </c>
      <c r="D536" s="4" t="s">
        <v>547</v>
      </c>
      <c r="E536" s="4" t="s">
        <v>10</v>
      </c>
      <c r="F536" s="4">
        <v>45</v>
      </c>
      <c r="G536" s="4" t="s">
        <v>14</v>
      </c>
      <c r="H536" s="4">
        <v>2</v>
      </c>
      <c r="I536" s="12">
        <v>500</v>
      </c>
      <c r="J536" s="14">
        <v>1000</v>
      </c>
      <c r="K536" s="35">
        <f t="shared" si="8"/>
        <v>45292</v>
      </c>
      <c r="L536" s="37">
        <f>Table1[[#This Row],[Latest Date]]-Table1[[#This Row],[Date]]</f>
        <v>205</v>
      </c>
      <c r="M536" s="37">
        <f>COUNT(Table1[[#This Row],[Date]])</f>
        <v>1</v>
      </c>
      <c r="N536" s="37">
        <f>SUM(Table1[[#This Row],[Total Amount]])</f>
        <v>1000</v>
      </c>
      <c r="O536" s="37">
        <f>IF(Table1[[#This Row],[Recency]]&lt;=_xlfn.QUARTILE.INC(L:L,1),4, IF(Table1[[#This Row],[Recency]]&lt;=_xlfn.QUARTILE.INC(L:L,2), 3, IF(Table1[[#This Row],[Recency]]&lt;=_xlfn.QUARTILE.INC(L:L,3), 2, 1)))</f>
        <v>2</v>
      </c>
      <c r="P536" s="37">
        <f>IF(Table1[[#This Row],[Frequency]]&lt;=_xlfn.QUARTILE.INC(M:M,1), 1, IF(Table1[[#This Row],[Frequency]]&lt;=_xlfn.QUARTILE.INC(M:M,2), 2, IF(Table1[[#This Row],[Frequency]]&lt;=_xlfn.QUARTILE.INC(M:M,3), 3, 4)))</f>
        <v>1</v>
      </c>
      <c r="Q536" s="37">
        <f>IF(Table1[[#This Row],[Monetary]]&lt;=_xlfn.QUARTILE.INC(N:N,1),1,IF(Table1[[#This Row],[Monetary]]&lt;=_xlfn.QUARTILE.INC(N:N,2),2,IF(Table1[[#This Row],[Monetary]]&lt;=_xlfn.QUARTILE.INC(N:N,3),3,4)))</f>
        <v>4</v>
      </c>
      <c r="R536" s="42" t="str">
        <f>Table1[[#This Row],[R Score]]&amp;Table1[[#This Row],[F Score]]&amp;Table1[[#This Row],[M Score]]</f>
        <v>214</v>
      </c>
      <c r="S536" s="37">
        <f>Table1[[#This Row],[R Score]]+Table1[[#This Row],[F Score]]+Table1[[#This Row],[M Score]]</f>
        <v>7</v>
      </c>
      <c r="T536" s="37" t="str">
        <f>IF(Table1[[#This Row],[RFM Score]]=12,"Best customer",IF(Table1[[#This Row],[RFM Score]]&gt;=8,"Loyal customer",IF(Table1[[#This Row],[RFM Score]]&gt;=6,"At Risk",IF(Table1[[#This Row],[RFM Score]]&gt;=3,"Lost customer", "Others"))))</f>
        <v>At Risk</v>
      </c>
    </row>
    <row r="537" spans="2:20" x14ac:dyDescent="0.25">
      <c r="B537" s="1">
        <v>535</v>
      </c>
      <c r="C537" s="2">
        <v>45266</v>
      </c>
      <c r="D537" s="1" t="s">
        <v>548</v>
      </c>
      <c r="E537" s="1" t="s">
        <v>10</v>
      </c>
      <c r="F537" s="1">
        <v>47</v>
      </c>
      <c r="G537" s="1" t="s">
        <v>11</v>
      </c>
      <c r="H537" s="1">
        <v>3</v>
      </c>
      <c r="I537" s="11">
        <v>30</v>
      </c>
      <c r="J537" s="13">
        <v>90</v>
      </c>
      <c r="K537" s="34">
        <f t="shared" si="8"/>
        <v>45292</v>
      </c>
      <c r="L537" s="36">
        <f>Table1[[#This Row],[Latest Date]]-Table1[[#This Row],[Date]]</f>
        <v>26</v>
      </c>
      <c r="M537" s="36">
        <f>COUNT(Table1[[#This Row],[Date]])</f>
        <v>1</v>
      </c>
      <c r="N537" s="36">
        <f>SUM(Table1[[#This Row],[Total Amount]])</f>
        <v>90</v>
      </c>
      <c r="O537" s="36">
        <f>IF(Table1[[#This Row],[Recency]]&lt;=_xlfn.QUARTILE.INC(L:L,1),4, IF(Table1[[#This Row],[Recency]]&lt;=_xlfn.QUARTILE.INC(L:L,2), 3, IF(Table1[[#This Row],[Recency]]&lt;=_xlfn.QUARTILE.INC(L:L,3), 2, 1)))</f>
        <v>4</v>
      </c>
      <c r="P537" s="36">
        <f>IF(Table1[[#This Row],[Frequency]]&lt;=_xlfn.QUARTILE.INC(M:M,1), 1, IF(Table1[[#This Row],[Frequency]]&lt;=_xlfn.QUARTILE.INC(M:M,2), 2, IF(Table1[[#This Row],[Frequency]]&lt;=_xlfn.QUARTILE.INC(M:M,3), 3, 4)))</f>
        <v>1</v>
      </c>
      <c r="Q537" s="36">
        <f>IF(Table1[[#This Row],[Monetary]]&lt;=_xlfn.QUARTILE.INC(N:N,1),1,IF(Table1[[#This Row],[Monetary]]&lt;=_xlfn.QUARTILE.INC(N:N,2),2,IF(Table1[[#This Row],[Monetary]]&lt;=_xlfn.QUARTILE.INC(N:N,3),3,4)))</f>
        <v>2</v>
      </c>
      <c r="R537" s="41" t="str">
        <f>Table1[[#This Row],[R Score]]&amp;Table1[[#This Row],[F Score]]&amp;Table1[[#This Row],[M Score]]</f>
        <v>412</v>
      </c>
      <c r="S537" s="36">
        <f>Table1[[#This Row],[R Score]]+Table1[[#This Row],[F Score]]+Table1[[#This Row],[M Score]]</f>
        <v>7</v>
      </c>
      <c r="T537" s="36" t="str">
        <f>IF(Table1[[#This Row],[RFM Score]]=12,"Best customer",IF(Table1[[#This Row],[RFM Score]]&gt;=8,"Loyal customer",IF(Table1[[#This Row],[RFM Score]]&gt;=6,"At Risk",IF(Table1[[#This Row],[RFM Score]]&gt;=3,"Lost customer", "Others"))))</f>
        <v>At Risk</v>
      </c>
    </row>
    <row r="538" spans="2:20" x14ac:dyDescent="0.25">
      <c r="B538" s="4">
        <v>536</v>
      </c>
      <c r="C538" s="5">
        <v>44990</v>
      </c>
      <c r="D538" s="4" t="s">
        <v>549</v>
      </c>
      <c r="E538" s="4" t="s">
        <v>13</v>
      </c>
      <c r="F538" s="4">
        <v>55</v>
      </c>
      <c r="G538" s="4" t="s">
        <v>11</v>
      </c>
      <c r="H538" s="4">
        <v>4</v>
      </c>
      <c r="I538" s="12">
        <v>30</v>
      </c>
      <c r="J538" s="14">
        <v>120</v>
      </c>
      <c r="K538" s="35">
        <f t="shared" si="8"/>
        <v>45292</v>
      </c>
      <c r="L538" s="37">
        <f>Table1[[#This Row],[Latest Date]]-Table1[[#This Row],[Date]]</f>
        <v>302</v>
      </c>
      <c r="M538" s="37">
        <f>COUNT(Table1[[#This Row],[Date]])</f>
        <v>1</v>
      </c>
      <c r="N538" s="37">
        <f>SUM(Table1[[#This Row],[Total Amount]])</f>
        <v>120</v>
      </c>
      <c r="O538" s="37">
        <f>IF(Table1[[#This Row],[Recency]]&lt;=_xlfn.QUARTILE.INC(L:L,1),4, IF(Table1[[#This Row],[Recency]]&lt;=_xlfn.QUARTILE.INC(L:L,2), 3, IF(Table1[[#This Row],[Recency]]&lt;=_xlfn.QUARTILE.INC(L:L,3), 2, 1)))</f>
        <v>1</v>
      </c>
      <c r="P538" s="37">
        <f>IF(Table1[[#This Row],[Frequency]]&lt;=_xlfn.QUARTILE.INC(M:M,1), 1, IF(Table1[[#This Row],[Frequency]]&lt;=_xlfn.QUARTILE.INC(M:M,2), 2, IF(Table1[[#This Row],[Frequency]]&lt;=_xlfn.QUARTILE.INC(M:M,3), 3, 4)))</f>
        <v>1</v>
      </c>
      <c r="Q538" s="37">
        <f>IF(Table1[[#This Row],[Monetary]]&lt;=_xlfn.QUARTILE.INC(N:N,1),1,IF(Table1[[#This Row],[Monetary]]&lt;=_xlfn.QUARTILE.INC(N:N,2),2,IF(Table1[[#This Row],[Monetary]]&lt;=_xlfn.QUARTILE.INC(N:N,3),3,4)))</f>
        <v>2</v>
      </c>
      <c r="R538" s="42" t="str">
        <f>Table1[[#This Row],[R Score]]&amp;Table1[[#This Row],[F Score]]&amp;Table1[[#This Row],[M Score]]</f>
        <v>112</v>
      </c>
      <c r="S538" s="37">
        <f>Table1[[#This Row],[R Score]]+Table1[[#This Row],[F Score]]+Table1[[#This Row],[M Score]]</f>
        <v>4</v>
      </c>
      <c r="T538" s="37" t="str">
        <f>IF(Table1[[#This Row],[RFM Score]]=12,"Best customer",IF(Table1[[#This Row],[RFM Score]]&gt;=8,"Loyal customer",IF(Table1[[#This Row],[RFM Score]]&gt;=6,"At Risk",IF(Table1[[#This Row],[RFM Score]]&gt;=3,"Lost customer", "Others"))))</f>
        <v>Lost customer</v>
      </c>
    </row>
    <row r="539" spans="2:20" x14ac:dyDescent="0.25">
      <c r="B539" s="1">
        <v>537</v>
      </c>
      <c r="C539" s="2">
        <v>45080</v>
      </c>
      <c r="D539" s="1" t="s">
        <v>550</v>
      </c>
      <c r="E539" s="1" t="s">
        <v>13</v>
      </c>
      <c r="F539" s="1">
        <v>21</v>
      </c>
      <c r="G539" s="1" t="s">
        <v>11</v>
      </c>
      <c r="H539" s="1">
        <v>1</v>
      </c>
      <c r="I539" s="11">
        <v>500</v>
      </c>
      <c r="J539" s="13">
        <v>500</v>
      </c>
      <c r="K539" s="34">
        <f t="shared" si="8"/>
        <v>45292</v>
      </c>
      <c r="L539" s="36">
        <f>Table1[[#This Row],[Latest Date]]-Table1[[#This Row],[Date]]</f>
        <v>212</v>
      </c>
      <c r="M539" s="36">
        <f>COUNT(Table1[[#This Row],[Date]])</f>
        <v>1</v>
      </c>
      <c r="N539" s="36">
        <f>SUM(Table1[[#This Row],[Total Amount]])</f>
        <v>500</v>
      </c>
      <c r="O539" s="36">
        <f>IF(Table1[[#This Row],[Recency]]&lt;=_xlfn.QUARTILE.INC(L:L,1),4, IF(Table1[[#This Row],[Recency]]&lt;=_xlfn.QUARTILE.INC(L:L,2), 3, IF(Table1[[#This Row],[Recency]]&lt;=_xlfn.QUARTILE.INC(L:L,3), 2, 1)))</f>
        <v>2</v>
      </c>
      <c r="P539" s="36">
        <f>IF(Table1[[#This Row],[Frequency]]&lt;=_xlfn.QUARTILE.INC(M:M,1), 1, IF(Table1[[#This Row],[Frequency]]&lt;=_xlfn.QUARTILE.INC(M:M,2), 2, IF(Table1[[#This Row],[Frequency]]&lt;=_xlfn.QUARTILE.INC(M:M,3), 3, 4)))</f>
        <v>1</v>
      </c>
      <c r="Q539" s="36">
        <f>IF(Table1[[#This Row],[Monetary]]&lt;=_xlfn.QUARTILE.INC(N:N,1),1,IF(Table1[[#This Row],[Monetary]]&lt;=_xlfn.QUARTILE.INC(N:N,2),2,IF(Table1[[#This Row],[Monetary]]&lt;=_xlfn.QUARTILE.INC(N:N,3),3,4)))</f>
        <v>3</v>
      </c>
      <c r="R539" s="41" t="str">
        <f>Table1[[#This Row],[R Score]]&amp;Table1[[#This Row],[F Score]]&amp;Table1[[#This Row],[M Score]]</f>
        <v>213</v>
      </c>
      <c r="S539" s="36">
        <f>Table1[[#This Row],[R Score]]+Table1[[#This Row],[F Score]]+Table1[[#This Row],[M Score]]</f>
        <v>6</v>
      </c>
      <c r="T539" s="36" t="str">
        <f>IF(Table1[[#This Row],[RFM Score]]=12,"Best customer",IF(Table1[[#This Row],[RFM Score]]&gt;=8,"Loyal customer",IF(Table1[[#This Row],[RFM Score]]&gt;=6,"At Risk",IF(Table1[[#This Row],[RFM Score]]&gt;=3,"Lost customer", "Others"))))</f>
        <v>At Risk</v>
      </c>
    </row>
    <row r="540" spans="2:20" x14ac:dyDescent="0.25">
      <c r="B540" s="4">
        <v>538</v>
      </c>
      <c r="C540" s="5">
        <v>45186</v>
      </c>
      <c r="D540" s="4" t="s">
        <v>551</v>
      </c>
      <c r="E540" s="4" t="s">
        <v>10</v>
      </c>
      <c r="F540" s="4">
        <v>18</v>
      </c>
      <c r="G540" s="4" t="s">
        <v>14</v>
      </c>
      <c r="H540" s="4">
        <v>3</v>
      </c>
      <c r="I540" s="12">
        <v>50</v>
      </c>
      <c r="J540" s="14">
        <v>150</v>
      </c>
      <c r="K540" s="35">
        <f t="shared" si="8"/>
        <v>45292</v>
      </c>
      <c r="L540" s="37">
        <f>Table1[[#This Row],[Latest Date]]-Table1[[#This Row],[Date]]</f>
        <v>106</v>
      </c>
      <c r="M540" s="37">
        <f>COUNT(Table1[[#This Row],[Date]])</f>
        <v>1</v>
      </c>
      <c r="N540" s="37">
        <f>SUM(Table1[[#This Row],[Total Amount]])</f>
        <v>150</v>
      </c>
      <c r="O540" s="37">
        <f>IF(Table1[[#This Row],[Recency]]&lt;=_xlfn.QUARTILE.INC(L:L,1),4, IF(Table1[[#This Row],[Recency]]&lt;=_xlfn.QUARTILE.INC(L:L,2), 3, IF(Table1[[#This Row],[Recency]]&lt;=_xlfn.QUARTILE.INC(L:L,3), 2, 1)))</f>
        <v>3</v>
      </c>
      <c r="P540" s="37">
        <f>IF(Table1[[#This Row],[Frequency]]&lt;=_xlfn.QUARTILE.INC(M:M,1), 1, IF(Table1[[#This Row],[Frequency]]&lt;=_xlfn.QUARTILE.INC(M:M,2), 2, IF(Table1[[#This Row],[Frequency]]&lt;=_xlfn.QUARTILE.INC(M:M,3), 3, 4)))</f>
        <v>1</v>
      </c>
      <c r="Q540" s="37">
        <f>IF(Table1[[#This Row],[Monetary]]&lt;=_xlfn.QUARTILE.INC(N:N,1),1,IF(Table1[[#This Row],[Monetary]]&lt;=_xlfn.QUARTILE.INC(N:N,2),2,IF(Table1[[#This Row],[Monetary]]&lt;=_xlfn.QUARTILE.INC(N:N,3),3,4)))</f>
        <v>3</v>
      </c>
      <c r="R540" s="42" t="str">
        <f>Table1[[#This Row],[R Score]]&amp;Table1[[#This Row],[F Score]]&amp;Table1[[#This Row],[M Score]]</f>
        <v>313</v>
      </c>
      <c r="S540" s="37">
        <f>Table1[[#This Row],[R Score]]+Table1[[#This Row],[F Score]]+Table1[[#This Row],[M Score]]</f>
        <v>7</v>
      </c>
      <c r="T540" s="37" t="str">
        <f>IF(Table1[[#This Row],[RFM Score]]=12,"Best customer",IF(Table1[[#This Row],[RFM Score]]&gt;=8,"Loyal customer",IF(Table1[[#This Row],[RFM Score]]&gt;=6,"At Risk",IF(Table1[[#This Row],[RFM Score]]&gt;=3,"Lost customer", "Others"))))</f>
        <v>At Risk</v>
      </c>
    </row>
    <row r="541" spans="2:20" x14ac:dyDescent="0.25">
      <c r="B541" s="1">
        <v>539</v>
      </c>
      <c r="C541" s="2">
        <v>45085</v>
      </c>
      <c r="D541" s="1" t="s">
        <v>552</v>
      </c>
      <c r="E541" s="1" t="s">
        <v>10</v>
      </c>
      <c r="F541" s="1">
        <v>25</v>
      </c>
      <c r="G541" s="1" t="s">
        <v>11</v>
      </c>
      <c r="H541" s="1">
        <v>1</v>
      </c>
      <c r="I541" s="11">
        <v>500</v>
      </c>
      <c r="J541" s="13">
        <v>500</v>
      </c>
      <c r="K541" s="34">
        <f t="shared" si="8"/>
        <v>45292</v>
      </c>
      <c r="L541" s="36">
        <f>Table1[[#This Row],[Latest Date]]-Table1[[#This Row],[Date]]</f>
        <v>207</v>
      </c>
      <c r="M541" s="36">
        <f>COUNT(Table1[[#This Row],[Date]])</f>
        <v>1</v>
      </c>
      <c r="N541" s="36">
        <f>SUM(Table1[[#This Row],[Total Amount]])</f>
        <v>500</v>
      </c>
      <c r="O541" s="36">
        <f>IF(Table1[[#This Row],[Recency]]&lt;=_xlfn.QUARTILE.INC(L:L,1),4, IF(Table1[[#This Row],[Recency]]&lt;=_xlfn.QUARTILE.INC(L:L,2), 3, IF(Table1[[#This Row],[Recency]]&lt;=_xlfn.QUARTILE.INC(L:L,3), 2, 1)))</f>
        <v>2</v>
      </c>
      <c r="P541" s="36">
        <f>IF(Table1[[#This Row],[Frequency]]&lt;=_xlfn.QUARTILE.INC(M:M,1), 1, IF(Table1[[#This Row],[Frequency]]&lt;=_xlfn.QUARTILE.INC(M:M,2), 2, IF(Table1[[#This Row],[Frequency]]&lt;=_xlfn.QUARTILE.INC(M:M,3), 3, 4)))</f>
        <v>1</v>
      </c>
      <c r="Q541" s="36">
        <f>IF(Table1[[#This Row],[Monetary]]&lt;=_xlfn.QUARTILE.INC(N:N,1),1,IF(Table1[[#This Row],[Monetary]]&lt;=_xlfn.QUARTILE.INC(N:N,2),2,IF(Table1[[#This Row],[Monetary]]&lt;=_xlfn.QUARTILE.INC(N:N,3),3,4)))</f>
        <v>3</v>
      </c>
      <c r="R541" s="41" t="str">
        <f>Table1[[#This Row],[R Score]]&amp;Table1[[#This Row],[F Score]]&amp;Table1[[#This Row],[M Score]]</f>
        <v>213</v>
      </c>
      <c r="S541" s="36">
        <f>Table1[[#This Row],[R Score]]+Table1[[#This Row],[F Score]]+Table1[[#This Row],[M Score]]</f>
        <v>6</v>
      </c>
      <c r="T541" s="36" t="str">
        <f>IF(Table1[[#This Row],[RFM Score]]=12,"Best customer",IF(Table1[[#This Row],[RFM Score]]&gt;=8,"Loyal customer",IF(Table1[[#This Row],[RFM Score]]&gt;=6,"At Risk",IF(Table1[[#This Row],[RFM Score]]&gt;=3,"Lost customer", "Others"))))</f>
        <v>At Risk</v>
      </c>
    </row>
    <row r="542" spans="2:20" x14ac:dyDescent="0.25">
      <c r="B542" s="4">
        <v>540</v>
      </c>
      <c r="C542" s="5">
        <v>45268</v>
      </c>
      <c r="D542" s="4" t="s">
        <v>553</v>
      </c>
      <c r="E542" s="4" t="s">
        <v>13</v>
      </c>
      <c r="F542" s="4">
        <v>46</v>
      </c>
      <c r="G542" s="4" t="s">
        <v>16</v>
      </c>
      <c r="H542" s="4">
        <v>3</v>
      </c>
      <c r="I542" s="12">
        <v>300</v>
      </c>
      <c r="J542" s="14">
        <v>900</v>
      </c>
      <c r="K542" s="35">
        <f t="shared" si="8"/>
        <v>45292</v>
      </c>
      <c r="L542" s="37">
        <f>Table1[[#This Row],[Latest Date]]-Table1[[#This Row],[Date]]</f>
        <v>24</v>
      </c>
      <c r="M542" s="37">
        <f>COUNT(Table1[[#This Row],[Date]])</f>
        <v>1</v>
      </c>
      <c r="N542" s="37">
        <f>SUM(Table1[[#This Row],[Total Amount]])</f>
        <v>900</v>
      </c>
      <c r="O542" s="37">
        <f>IF(Table1[[#This Row],[Recency]]&lt;=_xlfn.QUARTILE.INC(L:L,1),4, IF(Table1[[#This Row],[Recency]]&lt;=_xlfn.QUARTILE.INC(L:L,2), 3, IF(Table1[[#This Row],[Recency]]&lt;=_xlfn.QUARTILE.INC(L:L,3), 2, 1)))</f>
        <v>4</v>
      </c>
      <c r="P542" s="37">
        <f>IF(Table1[[#This Row],[Frequency]]&lt;=_xlfn.QUARTILE.INC(M:M,1), 1, IF(Table1[[#This Row],[Frequency]]&lt;=_xlfn.QUARTILE.INC(M:M,2), 2, IF(Table1[[#This Row],[Frequency]]&lt;=_xlfn.QUARTILE.INC(M:M,3), 3, 4)))</f>
        <v>1</v>
      </c>
      <c r="Q542" s="37">
        <f>IF(Table1[[#This Row],[Monetary]]&lt;=_xlfn.QUARTILE.INC(N:N,1),1,IF(Table1[[#This Row],[Monetary]]&lt;=_xlfn.QUARTILE.INC(N:N,2),2,IF(Table1[[#This Row],[Monetary]]&lt;=_xlfn.QUARTILE.INC(N:N,3),3,4)))</f>
        <v>3</v>
      </c>
      <c r="R542" s="42" t="str">
        <f>Table1[[#This Row],[R Score]]&amp;Table1[[#This Row],[F Score]]&amp;Table1[[#This Row],[M Score]]</f>
        <v>413</v>
      </c>
      <c r="S542" s="37">
        <f>Table1[[#This Row],[R Score]]+Table1[[#This Row],[F Score]]+Table1[[#This Row],[M Score]]</f>
        <v>8</v>
      </c>
      <c r="T542" s="37" t="str">
        <f>IF(Table1[[#This Row],[RFM Score]]=12,"Best customer",IF(Table1[[#This Row],[RFM Score]]&gt;=8,"Loyal customer",IF(Table1[[#This Row],[RFM Score]]&gt;=6,"At Risk",IF(Table1[[#This Row],[RFM Score]]&gt;=3,"Lost customer", "Others"))))</f>
        <v>Loyal customer</v>
      </c>
    </row>
    <row r="543" spans="2:20" x14ac:dyDescent="0.25">
      <c r="B543" s="1">
        <v>541</v>
      </c>
      <c r="C543" s="2">
        <v>45136</v>
      </c>
      <c r="D543" s="1" t="s">
        <v>554</v>
      </c>
      <c r="E543" s="1" t="s">
        <v>10</v>
      </c>
      <c r="F543" s="1">
        <v>56</v>
      </c>
      <c r="G543" s="1" t="s">
        <v>11</v>
      </c>
      <c r="H543" s="1">
        <v>1</v>
      </c>
      <c r="I543" s="11">
        <v>500</v>
      </c>
      <c r="J543" s="13">
        <v>500</v>
      </c>
      <c r="K543" s="34">
        <f t="shared" si="8"/>
        <v>45292</v>
      </c>
      <c r="L543" s="36">
        <f>Table1[[#This Row],[Latest Date]]-Table1[[#This Row],[Date]]</f>
        <v>156</v>
      </c>
      <c r="M543" s="36">
        <f>COUNT(Table1[[#This Row],[Date]])</f>
        <v>1</v>
      </c>
      <c r="N543" s="36">
        <f>SUM(Table1[[#This Row],[Total Amount]])</f>
        <v>500</v>
      </c>
      <c r="O543" s="36">
        <f>IF(Table1[[#This Row],[Recency]]&lt;=_xlfn.QUARTILE.INC(L:L,1),4, IF(Table1[[#This Row],[Recency]]&lt;=_xlfn.QUARTILE.INC(L:L,2), 3, IF(Table1[[#This Row],[Recency]]&lt;=_xlfn.QUARTILE.INC(L:L,3), 2, 1)))</f>
        <v>3</v>
      </c>
      <c r="P543" s="36">
        <f>IF(Table1[[#This Row],[Frequency]]&lt;=_xlfn.QUARTILE.INC(M:M,1), 1, IF(Table1[[#This Row],[Frequency]]&lt;=_xlfn.QUARTILE.INC(M:M,2), 2, IF(Table1[[#This Row],[Frequency]]&lt;=_xlfn.QUARTILE.INC(M:M,3), 3, 4)))</f>
        <v>1</v>
      </c>
      <c r="Q543" s="36">
        <f>IF(Table1[[#This Row],[Monetary]]&lt;=_xlfn.QUARTILE.INC(N:N,1),1,IF(Table1[[#This Row],[Monetary]]&lt;=_xlfn.QUARTILE.INC(N:N,2),2,IF(Table1[[#This Row],[Monetary]]&lt;=_xlfn.QUARTILE.INC(N:N,3),3,4)))</f>
        <v>3</v>
      </c>
      <c r="R543" s="41" t="str">
        <f>Table1[[#This Row],[R Score]]&amp;Table1[[#This Row],[F Score]]&amp;Table1[[#This Row],[M Score]]</f>
        <v>313</v>
      </c>
      <c r="S543" s="36">
        <f>Table1[[#This Row],[R Score]]+Table1[[#This Row],[F Score]]+Table1[[#This Row],[M Score]]</f>
        <v>7</v>
      </c>
      <c r="T543" s="36" t="str">
        <f>IF(Table1[[#This Row],[RFM Score]]=12,"Best customer",IF(Table1[[#This Row],[RFM Score]]&gt;=8,"Loyal customer",IF(Table1[[#This Row],[RFM Score]]&gt;=6,"At Risk",IF(Table1[[#This Row],[RFM Score]]&gt;=3,"Lost customer", "Others"))))</f>
        <v>At Risk</v>
      </c>
    </row>
    <row r="544" spans="2:20" x14ac:dyDescent="0.25">
      <c r="B544" s="4">
        <v>542</v>
      </c>
      <c r="C544" s="5">
        <v>45094</v>
      </c>
      <c r="D544" s="4" t="s">
        <v>555</v>
      </c>
      <c r="E544" s="4" t="s">
        <v>13</v>
      </c>
      <c r="F544" s="4">
        <v>20</v>
      </c>
      <c r="G544" s="4" t="s">
        <v>11</v>
      </c>
      <c r="H544" s="4">
        <v>1</v>
      </c>
      <c r="I544" s="12">
        <v>50</v>
      </c>
      <c r="J544" s="14">
        <v>50</v>
      </c>
      <c r="K544" s="35">
        <f t="shared" si="8"/>
        <v>45292</v>
      </c>
      <c r="L544" s="37">
        <f>Table1[[#This Row],[Latest Date]]-Table1[[#This Row],[Date]]</f>
        <v>198</v>
      </c>
      <c r="M544" s="37">
        <f>COUNT(Table1[[#This Row],[Date]])</f>
        <v>1</v>
      </c>
      <c r="N544" s="37">
        <f>SUM(Table1[[#This Row],[Total Amount]])</f>
        <v>50</v>
      </c>
      <c r="O544" s="37">
        <f>IF(Table1[[#This Row],[Recency]]&lt;=_xlfn.QUARTILE.INC(L:L,1),4, IF(Table1[[#This Row],[Recency]]&lt;=_xlfn.QUARTILE.INC(L:L,2), 3, IF(Table1[[#This Row],[Recency]]&lt;=_xlfn.QUARTILE.INC(L:L,3), 2, 1)))</f>
        <v>2</v>
      </c>
      <c r="P544" s="37">
        <f>IF(Table1[[#This Row],[Frequency]]&lt;=_xlfn.QUARTILE.INC(M:M,1), 1, IF(Table1[[#This Row],[Frequency]]&lt;=_xlfn.QUARTILE.INC(M:M,2), 2, IF(Table1[[#This Row],[Frequency]]&lt;=_xlfn.QUARTILE.INC(M:M,3), 3, 4)))</f>
        <v>1</v>
      </c>
      <c r="Q544" s="37">
        <f>IF(Table1[[#This Row],[Monetary]]&lt;=_xlfn.QUARTILE.INC(N:N,1),1,IF(Table1[[#This Row],[Monetary]]&lt;=_xlfn.QUARTILE.INC(N:N,2),2,IF(Table1[[#This Row],[Monetary]]&lt;=_xlfn.QUARTILE.INC(N:N,3),3,4)))</f>
        <v>1</v>
      </c>
      <c r="R544" s="42" t="str">
        <f>Table1[[#This Row],[R Score]]&amp;Table1[[#This Row],[F Score]]&amp;Table1[[#This Row],[M Score]]</f>
        <v>211</v>
      </c>
      <c r="S544" s="37">
        <f>Table1[[#This Row],[R Score]]+Table1[[#This Row],[F Score]]+Table1[[#This Row],[M Score]]</f>
        <v>4</v>
      </c>
      <c r="T544" s="37" t="str">
        <f>IF(Table1[[#This Row],[RFM Score]]=12,"Best customer",IF(Table1[[#This Row],[RFM Score]]&gt;=8,"Loyal customer",IF(Table1[[#This Row],[RFM Score]]&gt;=6,"At Risk",IF(Table1[[#This Row],[RFM Score]]&gt;=3,"Lost customer", "Others"))))</f>
        <v>Lost customer</v>
      </c>
    </row>
    <row r="545" spans="2:20" x14ac:dyDescent="0.25">
      <c r="B545" s="1">
        <v>543</v>
      </c>
      <c r="C545" s="2">
        <v>45133</v>
      </c>
      <c r="D545" s="1" t="s">
        <v>556</v>
      </c>
      <c r="E545" s="1" t="s">
        <v>10</v>
      </c>
      <c r="F545" s="1">
        <v>49</v>
      </c>
      <c r="G545" s="1" t="s">
        <v>11</v>
      </c>
      <c r="H545" s="1">
        <v>2</v>
      </c>
      <c r="I545" s="11">
        <v>300</v>
      </c>
      <c r="J545" s="13">
        <v>600</v>
      </c>
      <c r="K545" s="34">
        <f t="shared" si="8"/>
        <v>45292</v>
      </c>
      <c r="L545" s="36">
        <f>Table1[[#This Row],[Latest Date]]-Table1[[#This Row],[Date]]</f>
        <v>159</v>
      </c>
      <c r="M545" s="36">
        <f>COUNT(Table1[[#This Row],[Date]])</f>
        <v>1</v>
      </c>
      <c r="N545" s="36">
        <f>SUM(Table1[[#This Row],[Total Amount]])</f>
        <v>600</v>
      </c>
      <c r="O545" s="36">
        <f>IF(Table1[[#This Row],[Recency]]&lt;=_xlfn.QUARTILE.INC(L:L,1),4, IF(Table1[[#This Row],[Recency]]&lt;=_xlfn.QUARTILE.INC(L:L,2), 3, IF(Table1[[#This Row],[Recency]]&lt;=_xlfn.QUARTILE.INC(L:L,3), 2, 1)))</f>
        <v>3</v>
      </c>
      <c r="P545" s="36">
        <f>IF(Table1[[#This Row],[Frequency]]&lt;=_xlfn.QUARTILE.INC(M:M,1), 1, IF(Table1[[#This Row],[Frequency]]&lt;=_xlfn.QUARTILE.INC(M:M,2), 2, IF(Table1[[#This Row],[Frequency]]&lt;=_xlfn.QUARTILE.INC(M:M,3), 3, 4)))</f>
        <v>1</v>
      </c>
      <c r="Q545" s="36">
        <f>IF(Table1[[#This Row],[Monetary]]&lt;=_xlfn.QUARTILE.INC(N:N,1),1,IF(Table1[[#This Row],[Monetary]]&lt;=_xlfn.QUARTILE.INC(N:N,2),2,IF(Table1[[#This Row],[Monetary]]&lt;=_xlfn.QUARTILE.INC(N:N,3),3,4)))</f>
        <v>3</v>
      </c>
      <c r="R545" s="41" t="str">
        <f>Table1[[#This Row],[R Score]]&amp;Table1[[#This Row],[F Score]]&amp;Table1[[#This Row],[M Score]]</f>
        <v>313</v>
      </c>
      <c r="S545" s="36">
        <f>Table1[[#This Row],[R Score]]+Table1[[#This Row],[F Score]]+Table1[[#This Row],[M Score]]</f>
        <v>7</v>
      </c>
      <c r="T545" s="36" t="str">
        <f>IF(Table1[[#This Row],[RFM Score]]=12,"Best customer",IF(Table1[[#This Row],[RFM Score]]&gt;=8,"Loyal customer",IF(Table1[[#This Row],[RFM Score]]&gt;=6,"At Risk",IF(Table1[[#This Row],[RFM Score]]&gt;=3,"Lost customer", "Others"))))</f>
        <v>At Risk</v>
      </c>
    </row>
    <row r="546" spans="2:20" x14ac:dyDescent="0.25">
      <c r="B546" s="4">
        <v>544</v>
      </c>
      <c r="C546" s="5">
        <v>45283</v>
      </c>
      <c r="D546" s="4" t="s">
        <v>557</v>
      </c>
      <c r="E546" s="4" t="s">
        <v>13</v>
      </c>
      <c r="F546" s="4">
        <v>27</v>
      </c>
      <c r="G546" s="4" t="s">
        <v>16</v>
      </c>
      <c r="H546" s="4">
        <v>1</v>
      </c>
      <c r="I546" s="12">
        <v>25</v>
      </c>
      <c r="J546" s="14">
        <v>25</v>
      </c>
      <c r="K546" s="35">
        <f t="shared" si="8"/>
        <v>45292</v>
      </c>
      <c r="L546" s="37">
        <f>Table1[[#This Row],[Latest Date]]-Table1[[#This Row],[Date]]</f>
        <v>9</v>
      </c>
      <c r="M546" s="37">
        <f>COUNT(Table1[[#This Row],[Date]])</f>
        <v>1</v>
      </c>
      <c r="N546" s="37">
        <f>SUM(Table1[[#This Row],[Total Amount]])</f>
        <v>25</v>
      </c>
      <c r="O546" s="37">
        <f>IF(Table1[[#This Row],[Recency]]&lt;=_xlfn.QUARTILE.INC(L:L,1),4, IF(Table1[[#This Row],[Recency]]&lt;=_xlfn.QUARTILE.INC(L:L,2), 3, IF(Table1[[#This Row],[Recency]]&lt;=_xlfn.QUARTILE.INC(L:L,3), 2, 1)))</f>
        <v>4</v>
      </c>
      <c r="P546" s="37">
        <f>IF(Table1[[#This Row],[Frequency]]&lt;=_xlfn.QUARTILE.INC(M:M,1), 1, IF(Table1[[#This Row],[Frequency]]&lt;=_xlfn.QUARTILE.INC(M:M,2), 2, IF(Table1[[#This Row],[Frequency]]&lt;=_xlfn.QUARTILE.INC(M:M,3), 3, 4)))</f>
        <v>1</v>
      </c>
      <c r="Q546" s="37">
        <f>IF(Table1[[#This Row],[Monetary]]&lt;=_xlfn.QUARTILE.INC(N:N,1),1,IF(Table1[[#This Row],[Monetary]]&lt;=_xlfn.QUARTILE.INC(N:N,2),2,IF(Table1[[#This Row],[Monetary]]&lt;=_xlfn.QUARTILE.INC(N:N,3),3,4)))</f>
        <v>1</v>
      </c>
      <c r="R546" s="42" t="str">
        <f>Table1[[#This Row],[R Score]]&amp;Table1[[#This Row],[F Score]]&amp;Table1[[#This Row],[M Score]]</f>
        <v>411</v>
      </c>
      <c r="S546" s="37">
        <f>Table1[[#This Row],[R Score]]+Table1[[#This Row],[F Score]]+Table1[[#This Row],[M Score]]</f>
        <v>6</v>
      </c>
      <c r="T546" s="37" t="str">
        <f>IF(Table1[[#This Row],[RFM Score]]=12,"Best customer",IF(Table1[[#This Row],[RFM Score]]&gt;=8,"Loyal customer",IF(Table1[[#This Row],[RFM Score]]&gt;=6,"At Risk",IF(Table1[[#This Row],[RFM Score]]&gt;=3,"Lost customer", "Others"))))</f>
        <v>At Risk</v>
      </c>
    </row>
    <row r="547" spans="2:20" x14ac:dyDescent="0.25">
      <c r="B547" s="1">
        <v>545</v>
      </c>
      <c r="C547" s="2">
        <v>45078</v>
      </c>
      <c r="D547" s="1" t="s">
        <v>558</v>
      </c>
      <c r="E547" s="1" t="s">
        <v>10</v>
      </c>
      <c r="F547" s="1">
        <v>27</v>
      </c>
      <c r="G547" s="1" t="s">
        <v>14</v>
      </c>
      <c r="H547" s="1">
        <v>2</v>
      </c>
      <c r="I547" s="11">
        <v>25</v>
      </c>
      <c r="J547" s="13">
        <v>50</v>
      </c>
      <c r="K547" s="34">
        <f t="shared" si="8"/>
        <v>45292</v>
      </c>
      <c r="L547" s="36">
        <f>Table1[[#This Row],[Latest Date]]-Table1[[#This Row],[Date]]</f>
        <v>214</v>
      </c>
      <c r="M547" s="36">
        <f>COUNT(Table1[[#This Row],[Date]])</f>
        <v>1</v>
      </c>
      <c r="N547" s="36">
        <f>SUM(Table1[[#This Row],[Total Amount]])</f>
        <v>50</v>
      </c>
      <c r="O547" s="36">
        <f>IF(Table1[[#This Row],[Recency]]&lt;=_xlfn.QUARTILE.INC(L:L,1),4, IF(Table1[[#This Row],[Recency]]&lt;=_xlfn.QUARTILE.INC(L:L,2), 3, IF(Table1[[#This Row],[Recency]]&lt;=_xlfn.QUARTILE.INC(L:L,3), 2, 1)))</f>
        <v>2</v>
      </c>
      <c r="P547" s="36">
        <f>IF(Table1[[#This Row],[Frequency]]&lt;=_xlfn.QUARTILE.INC(M:M,1), 1, IF(Table1[[#This Row],[Frequency]]&lt;=_xlfn.QUARTILE.INC(M:M,2), 2, IF(Table1[[#This Row],[Frequency]]&lt;=_xlfn.QUARTILE.INC(M:M,3), 3, 4)))</f>
        <v>1</v>
      </c>
      <c r="Q547" s="36">
        <f>IF(Table1[[#This Row],[Monetary]]&lt;=_xlfn.QUARTILE.INC(N:N,1),1,IF(Table1[[#This Row],[Monetary]]&lt;=_xlfn.QUARTILE.INC(N:N,2),2,IF(Table1[[#This Row],[Monetary]]&lt;=_xlfn.QUARTILE.INC(N:N,3),3,4)))</f>
        <v>1</v>
      </c>
      <c r="R547" s="41" t="str">
        <f>Table1[[#This Row],[R Score]]&amp;Table1[[#This Row],[F Score]]&amp;Table1[[#This Row],[M Score]]</f>
        <v>211</v>
      </c>
      <c r="S547" s="36">
        <f>Table1[[#This Row],[R Score]]+Table1[[#This Row],[F Score]]+Table1[[#This Row],[M Score]]</f>
        <v>4</v>
      </c>
      <c r="T547" s="36" t="str">
        <f>IF(Table1[[#This Row],[RFM Score]]=12,"Best customer",IF(Table1[[#This Row],[RFM Score]]&gt;=8,"Loyal customer",IF(Table1[[#This Row],[RFM Score]]&gt;=6,"At Risk",IF(Table1[[#This Row],[RFM Score]]&gt;=3,"Lost customer", "Others"))))</f>
        <v>Lost customer</v>
      </c>
    </row>
    <row r="548" spans="2:20" x14ac:dyDescent="0.25">
      <c r="B548" s="4">
        <v>546</v>
      </c>
      <c r="C548" s="5">
        <v>45210</v>
      </c>
      <c r="D548" s="4" t="s">
        <v>559</v>
      </c>
      <c r="E548" s="4" t="s">
        <v>13</v>
      </c>
      <c r="F548" s="4">
        <v>36</v>
      </c>
      <c r="G548" s="4" t="s">
        <v>16</v>
      </c>
      <c r="H548" s="4">
        <v>4</v>
      </c>
      <c r="I548" s="12">
        <v>50</v>
      </c>
      <c r="J548" s="14">
        <v>200</v>
      </c>
      <c r="K548" s="35">
        <f t="shared" si="8"/>
        <v>45292</v>
      </c>
      <c r="L548" s="37">
        <f>Table1[[#This Row],[Latest Date]]-Table1[[#This Row],[Date]]</f>
        <v>82</v>
      </c>
      <c r="M548" s="37">
        <f>COUNT(Table1[[#This Row],[Date]])</f>
        <v>1</v>
      </c>
      <c r="N548" s="37">
        <f>SUM(Table1[[#This Row],[Total Amount]])</f>
        <v>200</v>
      </c>
      <c r="O548" s="37">
        <f>IF(Table1[[#This Row],[Recency]]&lt;=_xlfn.QUARTILE.INC(L:L,1),4, IF(Table1[[#This Row],[Recency]]&lt;=_xlfn.QUARTILE.INC(L:L,2), 3, IF(Table1[[#This Row],[Recency]]&lt;=_xlfn.QUARTILE.INC(L:L,3), 2, 1)))</f>
        <v>4</v>
      </c>
      <c r="P548" s="37">
        <f>IF(Table1[[#This Row],[Frequency]]&lt;=_xlfn.QUARTILE.INC(M:M,1), 1, IF(Table1[[#This Row],[Frequency]]&lt;=_xlfn.QUARTILE.INC(M:M,2), 2, IF(Table1[[#This Row],[Frequency]]&lt;=_xlfn.QUARTILE.INC(M:M,3), 3, 4)))</f>
        <v>1</v>
      </c>
      <c r="Q548" s="37">
        <f>IF(Table1[[#This Row],[Monetary]]&lt;=_xlfn.QUARTILE.INC(N:N,1),1,IF(Table1[[#This Row],[Monetary]]&lt;=_xlfn.QUARTILE.INC(N:N,2),2,IF(Table1[[#This Row],[Monetary]]&lt;=_xlfn.QUARTILE.INC(N:N,3),3,4)))</f>
        <v>3</v>
      </c>
      <c r="R548" s="42" t="str">
        <f>Table1[[#This Row],[R Score]]&amp;Table1[[#This Row],[F Score]]&amp;Table1[[#This Row],[M Score]]</f>
        <v>413</v>
      </c>
      <c r="S548" s="37">
        <f>Table1[[#This Row],[R Score]]+Table1[[#This Row],[F Score]]+Table1[[#This Row],[M Score]]</f>
        <v>8</v>
      </c>
      <c r="T548" s="37" t="str">
        <f>IF(Table1[[#This Row],[RFM Score]]=12,"Best customer",IF(Table1[[#This Row],[RFM Score]]&gt;=8,"Loyal customer",IF(Table1[[#This Row],[RFM Score]]&gt;=6,"At Risk",IF(Table1[[#This Row],[RFM Score]]&gt;=3,"Lost customer", "Others"))))</f>
        <v>Loyal customer</v>
      </c>
    </row>
    <row r="549" spans="2:20" x14ac:dyDescent="0.25">
      <c r="B549" s="1">
        <v>547</v>
      </c>
      <c r="C549" s="2">
        <v>44992</v>
      </c>
      <c r="D549" s="1" t="s">
        <v>560</v>
      </c>
      <c r="E549" s="1" t="s">
        <v>10</v>
      </c>
      <c r="F549" s="1">
        <v>63</v>
      </c>
      <c r="G549" s="1" t="s">
        <v>14</v>
      </c>
      <c r="H549" s="1">
        <v>4</v>
      </c>
      <c r="I549" s="11">
        <v>500</v>
      </c>
      <c r="J549" s="13">
        <v>2000</v>
      </c>
      <c r="K549" s="34">
        <f t="shared" si="8"/>
        <v>45292</v>
      </c>
      <c r="L549" s="36">
        <f>Table1[[#This Row],[Latest Date]]-Table1[[#This Row],[Date]]</f>
        <v>300</v>
      </c>
      <c r="M549" s="36">
        <f>COUNT(Table1[[#This Row],[Date]])</f>
        <v>1</v>
      </c>
      <c r="N549" s="36">
        <f>SUM(Table1[[#This Row],[Total Amount]])</f>
        <v>2000</v>
      </c>
      <c r="O549" s="36">
        <f>IF(Table1[[#This Row],[Recency]]&lt;=_xlfn.QUARTILE.INC(L:L,1),4, IF(Table1[[#This Row],[Recency]]&lt;=_xlfn.QUARTILE.INC(L:L,2), 3, IF(Table1[[#This Row],[Recency]]&lt;=_xlfn.QUARTILE.INC(L:L,3), 2, 1)))</f>
        <v>1</v>
      </c>
      <c r="P549" s="36">
        <f>IF(Table1[[#This Row],[Frequency]]&lt;=_xlfn.QUARTILE.INC(M:M,1), 1, IF(Table1[[#This Row],[Frequency]]&lt;=_xlfn.QUARTILE.INC(M:M,2), 2, IF(Table1[[#This Row],[Frequency]]&lt;=_xlfn.QUARTILE.INC(M:M,3), 3, 4)))</f>
        <v>1</v>
      </c>
      <c r="Q549" s="36">
        <f>IF(Table1[[#This Row],[Monetary]]&lt;=_xlfn.QUARTILE.INC(N:N,1),1,IF(Table1[[#This Row],[Monetary]]&lt;=_xlfn.QUARTILE.INC(N:N,2),2,IF(Table1[[#This Row],[Monetary]]&lt;=_xlfn.QUARTILE.INC(N:N,3),3,4)))</f>
        <v>4</v>
      </c>
      <c r="R549" s="41" t="str">
        <f>Table1[[#This Row],[R Score]]&amp;Table1[[#This Row],[F Score]]&amp;Table1[[#This Row],[M Score]]</f>
        <v>114</v>
      </c>
      <c r="S549" s="36">
        <f>Table1[[#This Row],[R Score]]+Table1[[#This Row],[F Score]]+Table1[[#This Row],[M Score]]</f>
        <v>6</v>
      </c>
      <c r="T549" s="36" t="str">
        <f>IF(Table1[[#This Row],[RFM Score]]=12,"Best customer",IF(Table1[[#This Row],[RFM Score]]&gt;=8,"Loyal customer",IF(Table1[[#This Row],[RFM Score]]&gt;=6,"At Risk",IF(Table1[[#This Row],[RFM Score]]&gt;=3,"Lost customer", "Others"))))</f>
        <v>At Risk</v>
      </c>
    </row>
    <row r="550" spans="2:20" x14ac:dyDescent="0.25">
      <c r="B550" s="4">
        <v>548</v>
      </c>
      <c r="C550" s="5">
        <v>45025</v>
      </c>
      <c r="D550" s="4" t="s">
        <v>561</v>
      </c>
      <c r="E550" s="4" t="s">
        <v>13</v>
      </c>
      <c r="F550" s="4">
        <v>51</v>
      </c>
      <c r="G550" s="4" t="s">
        <v>14</v>
      </c>
      <c r="H550" s="4">
        <v>2</v>
      </c>
      <c r="I550" s="12">
        <v>30</v>
      </c>
      <c r="J550" s="14">
        <v>60</v>
      </c>
      <c r="K550" s="35">
        <f t="shared" si="8"/>
        <v>45292</v>
      </c>
      <c r="L550" s="37">
        <f>Table1[[#This Row],[Latest Date]]-Table1[[#This Row],[Date]]</f>
        <v>267</v>
      </c>
      <c r="M550" s="37">
        <f>COUNT(Table1[[#This Row],[Date]])</f>
        <v>1</v>
      </c>
      <c r="N550" s="37">
        <f>SUM(Table1[[#This Row],[Total Amount]])</f>
        <v>60</v>
      </c>
      <c r="O550" s="37">
        <f>IF(Table1[[#This Row],[Recency]]&lt;=_xlfn.QUARTILE.INC(L:L,1),4, IF(Table1[[#This Row],[Recency]]&lt;=_xlfn.QUARTILE.INC(L:L,2), 3, IF(Table1[[#This Row],[Recency]]&lt;=_xlfn.QUARTILE.INC(L:L,3), 2, 1)))</f>
        <v>2</v>
      </c>
      <c r="P550" s="37">
        <f>IF(Table1[[#This Row],[Frequency]]&lt;=_xlfn.QUARTILE.INC(M:M,1), 1, IF(Table1[[#This Row],[Frequency]]&lt;=_xlfn.QUARTILE.INC(M:M,2), 2, IF(Table1[[#This Row],[Frequency]]&lt;=_xlfn.QUARTILE.INC(M:M,3), 3, 4)))</f>
        <v>1</v>
      </c>
      <c r="Q550" s="37">
        <f>IF(Table1[[#This Row],[Monetary]]&lt;=_xlfn.QUARTILE.INC(N:N,1),1,IF(Table1[[#This Row],[Monetary]]&lt;=_xlfn.QUARTILE.INC(N:N,2),2,IF(Table1[[#This Row],[Monetary]]&lt;=_xlfn.QUARTILE.INC(N:N,3),3,4)))</f>
        <v>1</v>
      </c>
      <c r="R550" s="42" t="str">
        <f>Table1[[#This Row],[R Score]]&amp;Table1[[#This Row],[F Score]]&amp;Table1[[#This Row],[M Score]]</f>
        <v>211</v>
      </c>
      <c r="S550" s="37">
        <f>Table1[[#This Row],[R Score]]+Table1[[#This Row],[F Score]]+Table1[[#This Row],[M Score]]</f>
        <v>4</v>
      </c>
      <c r="T550" s="37" t="str">
        <f>IF(Table1[[#This Row],[RFM Score]]=12,"Best customer",IF(Table1[[#This Row],[RFM Score]]&gt;=8,"Loyal customer",IF(Table1[[#This Row],[RFM Score]]&gt;=6,"At Risk",IF(Table1[[#This Row],[RFM Score]]&gt;=3,"Lost customer", "Others"))))</f>
        <v>Lost customer</v>
      </c>
    </row>
    <row r="551" spans="2:20" x14ac:dyDescent="0.25">
      <c r="B551" s="1">
        <v>549</v>
      </c>
      <c r="C551" s="2">
        <v>45142</v>
      </c>
      <c r="D551" s="1" t="s">
        <v>562</v>
      </c>
      <c r="E551" s="1" t="s">
        <v>13</v>
      </c>
      <c r="F551" s="1">
        <v>50</v>
      </c>
      <c r="G551" s="1" t="s">
        <v>11</v>
      </c>
      <c r="H551" s="1">
        <v>2</v>
      </c>
      <c r="I551" s="11">
        <v>50</v>
      </c>
      <c r="J551" s="13">
        <v>100</v>
      </c>
      <c r="K551" s="34">
        <f t="shared" si="8"/>
        <v>45292</v>
      </c>
      <c r="L551" s="36">
        <f>Table1[[#This Row],[Latest Date]]-Table1[[#This Row],[Date]]</f>
        <v>150</v>
      </c>
      <c r="M551" s="36">
        <f>COUNT(Table1[[#This Row],[Date]])</f>
        <v>1</v>
      </c>
      <c r="N551" s="36">
        <f>SUM(Table1[[#This Row],[Total Amount]])</f>
        <v>100</v>
      </c>
      <c r="O551" s="36">
        <f>IF(Table1[[#This Row],[Recency]]&lt;=_xlfn.QUARTILE.INC(L:L,1),4, IF(Table1[[#This Row],[Recency]]&lt;=_xlfn.QUARTILE.INC(L:L,2), 3, IF(Table1[[#This Row],[Recency]]&lt;=_xlfn.QUARTILE.INC(L:L,3), 2, 1)))</f>
        <v>3</v>
      </c>
      <c r="P551" s="36">
        <f>IF(Table1[[#This Row],[Frequency]]&lt;=_xlfn.QUARTILE.INC(M:M,1), 1, IF(Table1[[#This Row],[Frequency]]&lt;=_xlfn.QUARTILE.INC(M:M,2), 2, IF(Table1[[#This Row],[Frequency]]&lt;=_xlfn.QUARTILE.INC(M:M,3), 3, 4)))</f>
        <v>1</v>
      </c>
      <c r="Q551" s="36">
        <f>IF(Table1[[#This Row],[Monetary]]&lt;=_xlfn.QUARTILE.INC(N:N,1),1,IF(Table1[[#This Row],[Monetary]]&lt;=_xlfn.QUARTILE.INC(N:N,2),2,IF(Table1[[#This Row],[Monetary]]&lt;=_xlfn.QUARTILE.INC(N:N,3),3,4)))</f>
        <v>2</v>
      </c>
      <c r="R551" s="41" t="str">
        <f>Table1[[#This Row],[R Score]]&amp;Table1[[#This Row],[F Score]]&amp;Table1[[#This Row],[M Score]]</f>
        <v>312</v>
      </c>
      <c r="S551" s="36">
        <f>Table1[[#This Row],[R Score]]+Table1[[#This Row],[F Score]]+Table1[[#This Row],[M Score]]</f>
        <v>6</v>
      </c>
      <c r="T551" s="36" t="str">
        <f>IF(Table1[[#This Row],[RFM Score]]=12,"Best customer",IF(Table1[[#This Row],[RFM Score]]&gt;=8,"Loyal customer",IF(Table1[[#This Row],[RFM Score]]&gt;=6,"At Risk",IF(Table1[[#This Row],[RFM Score]]&gt;=3,"Lost customer", "Others"))))</f>
        <v>At Risk</v>
      </c>
    </row>
    <row r="552" spans="2:20" x14ac:dyDescent="0.25">
      <c r="B552" s="4">
        <v>550</v>
      </c>
      <c r="C552" s="5">
        <v>45267</v>
      </c>
      <c r="D552" s="4" t="s">
        <v>563</v>
      </c>
      <c r="E552" s="4" t="s">
        <v>10</v>
      </c>
      <c r="F552" s="4">
        <v>40</v>
      </c>
      <c r="G552" s="4" t="s">
        <v>14</v>
      </c>
      <c r="H552" s="4">
        <v>3</v>
      </c>
      <c r="I552" s="12">
        <v>300</v>
      </c>
      <c r="J552" s="14">
        <v>900</v>
      </c>
      <c r="K552" s="35">
        <f t="shared" si="8"/>
        <v>45292</v>
      </c>
      <c r="L552" s="37">
        <f>Table1[[#This Row],[Latest Date]]-Table1[[#This Row],[Date]]</f>
        <v>25</v>
      </c>
      <c r="M552" s="37">
        <f>COUNT(Table1[[#This Row],[Date]])</f>
        <v>1</v>
      </c>
      <c r="N552" s="37">
        <f>SUM(Table1[[#This Row],[Total Amount]])</f>
        <v>900</v>
      </c>
      <c r="O552" s="37">
        <f>IF(Table1[[#This Row],[Recency]]&lt;=_xlfn.QUARTILE.INC(L:L,1),4, IF(Table1[[#This Row],[Recency]]&lt;=_xlfn.QUARTILE.INC(L:L,2), 3, IF(Table1[[#This Row],[Recency]]&lt;=_xlfn.QUARTILE.INC(L:L,3), 2, 1)))</f>
        <v>4</v>
      </c>
      <c r="P552" s="37">
        <f>IF(Table1[[#This Row],[Frequency]]&lt;=_xlfn.QUARTILE.INC(M:M,1), 1, IF(Table1[[#This Row],[Frequency]]&lt;=_xlfn.QUARTILE.INC(M:M,2), 2, IF(Table1[[#This Row],[Frequency]]&lt;=_xlfn.QUARTILE.INC(M:M,3), 3, 4)))</f>
        <v>1</v>
      </c>
      <c r="Q552" s="37">
        <f>IF(Table1[[#This Row],[Monetary]]&lt;=_xlfn.QUARTILE.INC(N:N,1),1,IF(Table1[[#This Row],[Monetary]]&lt;=_xlfn.QUARTILE.INC(N:N,2),2,IF(Table1[[#This Row],[Monetary]]&lt;=_xlfn.QUARTILE.INC(N:N,3),3,4)))</f>
        <v>3</v>
      </c>
      <c r="R552" s="42" t="str">
        <f>Table1[[#This Row],[R Score]]&amp;Table1[[#This Row],[F Score]]&amp;Table1[[#This Row],[M Score]]</f>
        <v>413</v>
      </c>
      <c r="S552" s="37">
        <f>Table1[[#This Row],[R Score]]+Table1[[#This Row],[F Score]]+Table1[[#This Row],[M Score]]</f>
        <v>8</v>
      </c>
      <c r="T552" s="37" t="str">
        <f>IF(Table1[[#This Row],[RFM Score]]=12,"Best customer",IF(Table1[[#This Row],[RFM Score]]&gt;=8,"Loyal customer",IF(Table1[[#This Row],[RFM Score]]&gt;=6,"At Risk",IF(Table1[[#This Row],[RFM Score]]&gt;=3,"Lost customer", "Others"))))</f>
        <v>Loyal customer</v>
      </c>
    </row>
    <row r="553" spans="2:20" x14ac:dyDescent="0.25">
      <c r="B553" s="1">
        <v>551</v>
      </c>
      <c r="C553" s="2">
        <v>45121</v>
      </c>
      <c r="D553" s="1" t="s">
        <v>564</v>
      </c>
      <c r="E553" s="1" t="s">
        <v>10</v>
      </c>
      <c r="F553" s="1">
        <v>45</v>
      </c>
      <c r="G553" s="1" t="s">
        <v>16</v>
      </c>
      <c r="H553" s="1">
        <v>3</v>
      </c>
      <c r="I553" s="11">
        <v>300</v>
      </c>
      <c r="J553" s="13">
        <v>900</v>
      </c>
      <c r="K553" s="34">
        <f t="shared" si="8"/>
        <v>45292</v>
      </c>
      <c r="L553" s="36">
        <f>Table1[[#This Row],[Latest Date]]-Table1[[#This Row],[Date]]</f>
        <v>171</v>
      </c>
      <c r="M553" s="36">
        <f>COUNT(Table1[[#This Row],[Date]])</f>
        <v>1</v>
      </c>
      <c r="N553" s="36">
        <f>SUM(Table1[[#This Row],[Total Amount]])</f>
        <v>900</v>
      </c>
      <c r="O553" s="36">
        <f>IF(Table1[[#This Row],[Recency]]&lt;=_xlfn.QUARTILE.INC(L:L,1),4, IF(Table1[[#This Row],[Recency]]&lt;=_xlfn.QUARTILE.INC(L:L,2), 3, IF(Table1[[#This Row],[Recency]]&lt;=_xlfn.QUARTILE.INC(L:L,3), 2, 1)))</f>
        <v>3</v>
      </c>
      <c r="P553" s="36">
        <f>IF(Table1[[#This Row],[Frequency]]&lt;=_xlfn.QUARTILE.INC(M:M,1), 1, IF(Table1[[#This Row],[Frequency]]&lt;=_xlfn.QUARTILE.INC(M:M,2), 2, IF(Table1[[#This Row],[Frequency]]&lt;=_xlfn.QUARTILE.INC(M:M,3), 3, 4)))</f>
        <v>1</v>
      </c>
      <c r="Q553" s="36">
        <f>IF(Table1[[#This Row],[Monetary]]&lt;=_xlfn.QUARTILE.INC(N:N,1),1,IF(Table1[[#This Row],[Monetary]]&lt;=_xlfn.QUARTILE.INC(N:N,2),2,IF(Table1[[#This Row],[Monetary]]&lt;=_xlfn.QUARTILE.INC(N:N,3),3,4)))</f>
        <v>3</v>
      </c>
      <c r="R553" s="41" t="str">
        <f>Table1[[#This Row],[R Score]]&amp;Table1[[#This Row],[F Score]]&amp;Table1[[#This Row],[M Score]]</f>
        <v>313</v>
      </c>
      <c r="S553" s="36">
        <f>Table1[[#This Row],[R Score]]+Table1[[#This Row],[F Score]]+Table1[[#This Row],[M Score]]</f>
        <v>7</v>
      </c>
      <c r="T553" s="36" t="str">
        <f>IF(Table1[[#This Row],[RFM Score]]=12,"Best customer",IF(Table1[[#This Row],[RFM Score]]&gt;=8,"Loyal customer",IF(Table1[[#This Row],[RFM Score]]&gt;=6,"At Risk",IF(Table1[[#This Row],[RFM Score]]&gt;=3,"Lost customer", "Others"))))</f>
        <v>At Risk</v>
      </c>
    </row>
    <row r="554" spans="2:20" x14ac:dyDescent="0.25">
      <c r="B554" s="4">
        <v>552</v>
      </c>
      <c r="C554" s="5">
        <v>45273</v>
      </c>
      <c r="D554" s="4" t="s">
        <v>565</v>
      </c>
      <c r="E554" s="4" t="s">
        <v>13</v>
      </c>
      <c r="F554" s="4">
        <v>49</v>
      </c>
      <c r="G554" s="4" t="s">
        <v>16</v>
      </c>
      <c r="H554" s="4">
        <v>3</v>
      </c>
      <c r="I554" s="12">
        <v>25</v>
      </c>
      <c r="J554" s="14">
        <v>75</v>
      </c>
      <c r="K554" s="35">
        <f t="shared" si="8"/>
        <v>45292</v>
      </c>
      <c r="L554" s="37">
        <f>Table1[[#This Row],[Latest Date]]-Table1[[#This Row],[Date]]</f>
        <v>19</v>
      </c>
      <c r="M554" s="37">
        <f>COUNT(Table1[[#This Row],[Date]])</f>
        <v>1</v>
      </c>
      <c r="N554" s="37">
        <f>SUM(Table1[[#This Row],[Total Amount]])</f>
        <v>75</v>
      </c>
      <c r="O554" s="37">
        <f>IF(Table1[[#This Row],[Recency]]&lt;=_xlfn.QUARTILE.INC(L:L,1),4, IF(Table1[[#This Row],[Recency]]&lt;=_xlfn.QUARTILE.INC(L:L,2), 3, IF(Table1[[#This Row],[Recency]]&lt;=_xlfn.QUARTILE.INC(L:L,3), 2, 1)))</f>
        <v>4</v>
      </c>
      <c r="P554" s="37">
        <f>IF(Table1[[#This Row],[Frequency]]&lt;=_xlfn.QUARTILE.INC(M:M,1), 1, IF(Table1[[#This Row],[Frequency]]&lt;=_xlfn.QUARTILE.INC(M:M,2), 2, IF(Table1[[#This Row],[Frequency]]&lt;=_xlfn.QUARTILE.INC(M:M,3), 3, 4)))</f>
        <v>1</v>
      </c>
      <c r="Q554" s="37">
        <f>IF(Table1[[#This Row],[Monetary]]&lt;=_xlfn.QUARTILE.INC(N:N,1),1,IF(Table1[[#This Row],[Monetary]]&lt;=_xlfn.QUARTILE.INC(N:N,2),2,IF(Table1[[#This Row],[Monetary]]&lt;=_xlfn.QUARTILE.INC(N:N,3),3,4)))</f>
        <v>2</v>
      </c>
      <c r="R554" s="42" t="str">
        <f>Table1[[#This Row],[R Score]]&amp;Table1[[#This Row],[F Score]]&amp;Table1[[#This Row],[M Score]]</f>
        <v>412</v>
      </c>
      <c r="S554" s="37">
        <f>Table1[[#This Row],[R Score]]+Table1[[#This Row],[F Score]]+Table1[[#This Row],[M Score]]</f>
        <v>7</v>
      </c>
      <c r="T554" s="37" t="str">
        <f>IF(Table1[[#This Row],[RFM Score]]=12,"Best customer",IF(Table1[[#This Row],[RFM Score]]&gt;=8,"Loyal customer",IF(Table1[[#This Row],[RFM Score]]&gt;=6,"At Risk",IF(Table1[[#This Row],[RFM Score]]&gt;=3,"Lost customer", "Others"))))</f>
        <v>At Risk</v>
      </c>
    </row>
    <row r="555" spans="2:20" x14ac:dyDescent="0.25">
      <c r="B555" s="1">
        <v>553</v>
      </c>
      <c r="C555" s="2">
        <v>45016</v>
      </c>
      <c r="D555" s="1" t="s">
        <v>566</v>
      </c>
      <c r="E555" s="1" t="s">
        <v>10</v>
      </c>
      <c r="F555" s="1">
        <v>24</v>
      </c>
      <c r="G555" s="1" t="s">
        <v>14</v>
      </c>
      <c r="H555" s="1">
        <v>4</v>
      </c>
      <c r="I555" s="11">
        <v>300</v>
      </c>
      <c r="J555" s="13">
        <v>1200</v>
      </c>
      <c r="K555" s="34">
        <f t="shared" si="8"/>
        <v>45292</v>
      </c>
      <c r="L555" s="36">
        <f>Table1[[#This Row],[Latest Date]]-Table1[[#This Row],[Date]]</f>
        <v>276</v>
      </c>
      <c r="M555" s="36">
        <f>COUNT(Table1[[#This Row],[Date]])</f>
        <v>1</v>
      </c>
      <c r="N555" s="36">
        <f>SUM(Table1[[#This Row],[Total Amount]])</f>
        <v>1200</v>
      </c>
      <c r="O555" s="36">
        <f>IF(Table1[[#This Row],[Recency]]&lt;=_xlfn.QUARTILE.INC(L:L,1),4, IF(Table1[[#This Row],[Recency]]&lt;=_xlfn.QUARTILE.INC(L:L,2), 3, IF(Table1[[#This Row],[Recency]]&lt;=_xlfn.QUARTILE.INC(L:L,3), 2, 1)))</f>
        <v>1</v>
      </c>
      <c r="P555" s="36">
        <f>IF(Table1[[#This Row],[Frequency]]&lt;=_xlfn.QUARTILE.INC(M:M,1), 1, IF(Table1[[#This Row],[Frequency]]&lt;=_xlfn.QUARTILE.INC(M:M,2), 2, IF(Table1[[#This Row],[Frequency]]&lt;=_xlfn.QUARTILE.INC(M:M,3), 3, 4)))</f>
        <v>1</v>
      </c>
      <c r="Q555" s="36">
        <f>IF(Table1[[#This Row],[Monetary]]&lt;=_xlfn.QUARTILE.INC(N:N,1),1,IF(Table1[[#This Row],[Monetary]]&lt;=_xlfn.QUARTILE.INC(N:N,2),2,IF(Table1[[#This Row],[Monetary]]&lt;=_xlfn.QUARTILE.INC(N:N,3),3,4)))</f>
        <v>4</v>
      </c>
      <c r="R555" s="41" t="str">
        <f>Table1[[#This Row],[R Score]]&amp;Table1[[#This Row],[F Score]]&amp;Table1[[#This Row],[M Score]]</f>
        <v>114</v>
      </c>
      <c r="S555" s="36">
        <f>Table1[[#This Row],[R Score]]+Table1[[#This Row],[F Score]]+Table1[[#This Row],[M Score]]</f>
        <v>6</v>
      </c>
      <c r="T555" s="36" t="str">
        <f>IF(Table1[[#This Row],[RFM Score]]=12,"Best customer",IF(Table1[[#This Row],[RFM Score]]&gt;=8,"Loyal customer",IF(Table1[[#This Row],[RFM Score]]&gt;=6,"At Risk",IF(Table1[[#This Row],[RFM Score]]&gt;=3,"Lost customer", "Others"))))</f>
        <v>At Risk</v>
      </c>
    </row>
    <row r="556" spans="2:20" x14ac:dyDescent="0.25">
      <c r="B556" s="4">
        <v>554</v>
      </c>
      <c r="C556" s="5">
        <v>45242</v>
      </c>
      <c r="D556" s="4" t="s">
        <v>567</v>
      </c>
      <c r="E556" s="4" t="s">
        <v>13</v>
      </c>
      <c r="F556" s="4">
        <v>46</v>
      </c>
      <c r="G556" s="4" t="s">
        <v>11</v>
      </c>
      <c r="H556" s="4">
        <v>3</v>
      </c>
      <c r="I556" s="12">
        <v>50</v>
      </c>
      <c r="J556" s="14">
        <v>150</v>
      </c>
      <c r="K556" s="35">
        <f t="shared" si="8"/>
        <v>45292</v>
      </c>
      <c r="L556" s="37">
        <f>Table1[[#This Row],[Latest Date]]-Table1[[#This Row],[Date]]</f>
        <v>50</v>
      </c>
      <c r="M556" s="37">
        <f>COUNT(Table1[[#This Row],[Date]])</f>
        <v>1</v>
      </c>
      <c r="N556" s="37">
        <f>SUM(Table1[[#This Row],[Total Amount]])</f>
        <v>150</v>
      </c>
      <c r="O556" s="37">
        <f>IF(Table1[[#This Row],[Recency]]&lt;=_xlfn.QUARTILE.INC(L:L,1),4, IF(Table1[[#This Row],[Recency]]&lt;=_xlfn.QUARTILE.INC(L:L,2), 3, IF(Table1[[#This Row],[Recency]]&lt;=_xlfn.QUARTILE.INC(L:L,3), 2, 1)))</f>
        <v>4</v>
      </c>
      <c r="P556" s="37">
        <f>IF(Table1[[#This Row],[Frequency]]&lt;=_xlfn.QUARTILE.INC(M:M,1), 1, IF(Table1[[#This Row],[Frequency]]&lt;=_xlfn.QUARTILE.INC(M:M,2), 2, IF(Table1[[#This Row],[Frequency]]&lt;=_xlfn.QUARTILE.INC(M:M,3), 3, 4)))</f>
        <v>1</v>
      </c>
      <c r="Q556" s="37">
        <f>IF(Table1[[#This Row],[Monetary]]&lt;=_xlfn.QUARTILE.INC(N:N,1),1,IF(Table1[[#This Row],[Monetary]]&lt;=_xlfn.QUARTILE.INC(N:N,2),2,IF(Table1[[#This Row],[Monetary]]&lt;=_xlfn.QUARTILE.INC(N:N,3),3,4)))</f>
        <v>3</v>
      </c>
      <c r="R556" s="42" t="str">
        <f>Table1[[#This Row],[R Score]]&amp;Table1[[#This Row],[F Score]]&amp;Table1[[#This Row],[M Score]]</f>
        <v>413</v>
      </c>
      <c r="S556" s="37">
        <f>Table1[[#This Row],[R Score]]+Table1[[#This Row],[F Score]]+Table1[[#This Row],[M Score]]</f>
        <v>8</v>
      </c>
      <c r="T556" s="37" t="str">
        <f>IF(Table1[[#This Row],[RFM Score]]=12,"Best customer",IF(Table1[[#This Row],[RFM Score]]&gt;=8,"Loyal customer",IF(Table1[[#This Row],[RFM Score]]&gt;=6,"At Risk",IF(Table1[[#This Row],[RFM Score]]&gt;=3,"Lost customer", "Others"))))</f>
        <v>Loyal customer</v>
      </c>
    </row>
    <row r="557" spans="2:20" x14ac:dyDescent="0.25">
      <c r="B557" s="1">
        <v>555</v>
      </c>
      <c r="C557" s="2">
        <v>45218</v>
      </c>
      <c r="D557" s="1" t="s">
        <v>568</v>
      </c>
      <c r="E557" s="1" t="s">
        <v>10</v>
      </c>
      <c r="F557" s="1">
        <v>25</v>
      </c>
      <c r="G557" s="1" t="s">
        <v>11</v>
      </c>
      <c r="H557" s="1">
        <v>1</v>
      </c>
      <c r="I557" s="11">
        <v>300</v>
      </c>
      <c r="J557" s="13">
        <v>300</v>
      </c>
      <c r="K557" s="34">
        <f t="shared" si="8"/>
        <v>45292</v>
      </c>
      <c r="L557" s="36">
        <f>Table1[[#This Row],[Latest Date]]-Table1[[#This Row],[Date]]</f>
        <v>74</v>
      </c>
      <c r="M557" s="36">
        <f>COUNT(Table1[[#This Row],[Date]])</f>
        <v>1</v>
      </c>
      <c r="N557" s="36">
        <f>SUM(Table1[[#This Row],[Total Amount]])</f>
        <v>300</v>
      </c>
      <c r="O557" s="36">
        <f>IF(Table1[[#This Row],[Recency]]&lt;=_xlfn.QUARTILE.INC(L:L,1),4, IF(Table1[[#This Row],[Recency]]&lt;=_xlfn.QUARTILE.INC(L:L,2), 3, IF(Table1[[#This Row],[Recency]]&lt;=_xlfn.QUARTILE.INC(L:L,3), 2, 1)))</f>
        <v>4</v>
      </c>
      <c r="P557" s="36">
        <f>IF(Table1[[#This Row],[Frequency]]&lt;=_xlfn.QUARTILE.INC(M:M,1), 1, IF(Table1[[#This Row],[Frequency]]&lt;=_xlfn.QUARTILE.INC(M:M,2), 2, IF(Table1[[#This Row],[Frequency]]&lt;=_xlfn.QUARTILE.INC(M:M,3), 3, 4)))</f>
        <v>1</v>
      </c>
      <c r="Q557" s="36">
        <f>IF(Table1[[#This Row],[Monetary]]&lt;=_xlfn.QUARTILE.INC(N:N,1),1,IF(Table1[[#This Row],[Monetary]]&lt;=_xlfn.QUARTILE.INC(N:N,2),2,IF(Table1[[#This Row],[Monetary]]&lt;=_xlfn.QUARTILE.INC(N:N,3),3,4)))</f>
        <v>3</v>
      </c>
      <c r="R557" s="41" t="str">
        <f>Table1[[#This Row],[R Score]]&amp;Table1[[#This Row],[F Score]]&amp;Table1[[#This Row],[M Score]]</f>
        <v>413</v>
      </c>
      <c r="S557" s="36">
        <f>Table1[[#This Row],[R Score]]+Table1[[#This Row],[F Score]]+Table1[[#This Row],[M Score]]</f>
        <v>8</v>
      </c>
      <c r="T557" s="36" t="str">
        <f>IF(Table1[[#This Row],[RFM Score]]=12,"Best customer",IF(Table1[[#This Row],[RFM Score]]&gt;=8,"Loyal customer",IF(Table1[[#This Row],[RFM Score]]&gt;=6,"At Risk",IF(Table1[[#This Row],[RFM Score]]&gt;=3,"Lost customer", "Others"))))</f>
        <v>Loyal customer</v>
      </c>
    </row>
    <row r="558" spans="2:20" x14ac:dyDescent="0.25">
      <c r="B558" s="4">
        <v>556</v>
      </c>
      <c r="C558" s="5">
        <v>45081</v>
      </c>
      <c r="D558" s="4" t="s">
        <v>569</v>
      </c>
      <c r="E558" s="4" t="s">
        <v>13</v>
      </c>
      <c r="F558" s="4">
        <v>18</v>
      </c>
      <c r="G558" s="4" t="s">
        <v>16</v>
      </c>
      <c r="H558" s="4">
        <v>1</v>
      </c>
      <c r="I558" s="12">
        <v>50</v>
      </c>
      <c r="J558" s="14">
        <v>50</v>
      </c>
      <c r="K558" s="35">
        <f t="shared" si="8"/>
        <v>45292</v>
      </c>
      <c r="L558" s="37">
        <f>Table1[[#This Row],[Latest Date]]-Table1[[#This Row],[Date]]</f>
        <v>211</v>
      </c>
      <c r="M558" s="37">
        <f>COUNT(Table1[[#This Row],[Date]])</f>
        <v>1</v>
      </c>
      <c r="N558" s="37">
        <f>SUM(Table1[[#This Row],[Total Amount]])</f>
        <v>50</v>
      </c>
      <c r="O558" s="37">
        <f>IF(Table1[[#This Row],[Recency]]&lt;=_xlfn.QUARTILE.INC(L:L,1),4, IF(Table1[[#This Row],[Recency]]&lt;=_xlfn.QUARTILE.INC(L:L,2), 3, IF(Table1[[#This Row],[Recency]]&lt;=_xlfn.QUARTILE.INC(L:L,3), 2, 1)))</f>
        <v>2</v>
      </c>
      <c r="P558" s="37">
        <f>IF(Table1[[#This Row],[Frequency]]&lt;=_xlfn.QUARTILE.INC(M:M,1), 1, IF(Table1[[#This Row],[Frequency]]&lt;=_xlfn.QUARTILE.INC(M:M,2), 2, IF(Table1[[#This Row],[Frequency]]&lt;=_xlfn.QUARTILE.INC(M:M,3), 3, 4)))</f>
        <v>1</v>
      </c>
      <c r="Q558" s="37">
        <f>IF(Table1[[#This Row],[Monetary]]&lt;=_xlfn.QUARTILE.INC(N:N,1),1,IF(Table1[[#This Row],[Monetary]]&lt;=_xlfn.QUARTILE.INC(N:N,2),2,IF(Table1[[#This Row],[Monetary]]&lt;=_xlfn.QUARTILE.INC(N:N,3),3,4)))</f>
        <v>1</v>
      </c>
      <c r="R558" s="42" t="str">
        <f>Table1[[#This Row],[R Score]]&amp;Table1[[#This Row],[F Score]]&amp;Table1[[#This Row],[M Score]]</f>
        <v>211</v>
      </c>
      <c r="S558" s="37">
        <f>Table1[[#This Row],[R Score]]+Table1[[#This Row],[F Score]]+Table1[[#This Row],[M Score]]</f>
        <v>4</v>
      </c>
      <c r="T558" s="37" t="str">
        <f>IF(Table1[[#This Row],[RFM Score]]=12,"Best customer",IF(Table1[[#This Row],[RFM Score]]&gt;=8,"Loyal customer",IF(Table1[[#This Row],[RFM Score]]&gt;=6,"At Risk",IF(Table1[[#This Row],[RFM Score]]&gt;=3,"Lost customer", "Others"))))</f>
        <v>Lost customer</v>
      </c>
    </row>
    <row r="559" spans="2:20" x14ac:dyDescent="0.25">
      <c r="B559" s="1">
        <v>557</v>
      </c>
      <c r="C559" s="2">
        <v>45134</v>
      </c>
      <c r="D559" s="1" t="s">
        <v>570</v>
      </c>
      <c r="E559" s="1" t="s">
        <v>13</v>
      </c>
      <c r="F559" s="1">
        <v>20</v>
      </c>
      <c r="G559" s="1" t="s">
        <v>11</v>
      </c>
      <c r="H559" s="1">
        <v>3</v>
      </c>
      <c r="I559" s="11">
        <v>30</v>
      </c>
      <c r="J559" s="13">
        <v>90</v>
      </c>
      <c r="K559" s="34">
        <f t="shared" si="8"/>
        <v>45292</v>
      </c>
      <c r="L559" s="36">
        <f>Table1[[#This Row],[Latest Date]]-Table1[[#This Row],[Date]]</f>
        <v>158</v>
      </c>
      <c r="M559" s="36">
        <f>COUNT(Table1[[#This Row],[Date]])</f>
        <v>1</v>
      </c>
      <c r="N559" s="36">
        <f>SUM(Table1[[#This Row],[Total Amount]])</f>
        <v>90</v>
      </c>
      <c r="O559" s="36">
        <f>IF(Table1[[#This Row],[Recency]]&lt;=_xlfn.QUARTILE.INC(L:L,1),4, IF(Table1[[#This Row],[Recency]]&lt;=_xlfn.QUARTILE.INC(L:L,2), 3, IF(Table1[[#This Row],[Recency]]&lt;=_xlfn.QUARTILE.INC(L:L,3), 2, 1)))</f>
        <v>3</v>
      </c>
      <c r="P559" s="36">
        <f>IF(Table1[[#This Row],[Frequency]]&lt;=_xlfn.QUARTILE.INC(M:M,1), 1, IF(Table1[[#This Row],[Frequency]]&lt;=_xlfn.QUARTILE.INC(M:M,2), 2, IF(Table1[[#This Row],[Frequency]]&lt;=_xlfn.QUARTILE.INC(M:M,3), 3, 4)))</f>
        <v>1</v>
      </c>
      <c r="Q559" s="36">
        <f>IF(Table1[[#This Row],[Monetary]]&lt;=_xlfn.QUARTILE.INC(N:N,1),1,IF(Table1[[#This Row],[Monetary]]&lt;=_xlfn.QUARTILE.INC(N:N,2),2,IF(Table1[[#This Row],[Monetary]]&lt;=_xlfn.QUARTILE.INC(N:N,3),3,4)))</f>
        <v>2</v>
      </c>
      <c r="R559" s="41" t="str">
        <f>Table1[[#This Row],[R Score]]&amp;Table1[[#This Row],[F Score]]&amp;Table1[[#This Row],[M Score]]</f>
        <v>312</v>
      </c>
      <c r="S559" s="36">
        <f>Table1[[#This Row],[R Score]]+Table1[[#This Row],[F Score]]+Table1[[#This Row],[M Score]]</f>
        <v>6</v>
      </c>
      <c r="T559" s="36" t="str">
        <f>IF(Table1[[#This Row],[RFM Score]]=12,"Best customer",IF(Table1[[#This Row],[RFM Score]]&gt;=8,"Loyal customer",IF(Table1[[#This Row],[RFM Score]]&gt;=6,"At Risk",IF(Table1[[#This Row],[RFM Score]]&gt;=3,"Lost customer", "Others"))))</f>
        <v>At Risk</v>
      </c>
    </row>
    <row r="560" spans="2:20" x14ac:dyDescent="0.25">
      <c r="B560" s="4">
        <v>558</v>
      </c>
      <c r="C560" s="5">
        <v>45207</v>
      </c>
      <c r="D560" s="4" t="s">
        <v>571</v>
      </c>
      <c r="E560" s="4" t="s">
        <v>13</v>
      </c>
      <c r="F560" s="4">
        <v>41</v>
      </c>
      <c r="G560" s="4" t="s">
        <v>14</v>
      </c>
      <c r="H560" s="4">
        <v>1</v>
      </c>
      <c r="I560" s="12">
        <v>25</v>
      </c>
      <c r="J560" s="14">
        <v>25</v>
      </c>
      <c r="K560" s="35">
        <f t="shared" si="8"/>
        <v>45292</v>
      </c>
      <c r="L560" s="37">
        <f>Table1[[#This Row],[Latest Date]]-Table1[[#This Row],[Date]]</f>
        <v>85</v>
      </c>
      <c r="M560" s="37">
        <f>COUNT(Table1[[#This Row],[Date]])</f>
        <v>1</v>
      </c>
      <c r="N560" s="37">
        <f>SUM(Table1[[#This Row],[Total Amount]])</f>
        <v>25</v>
      </c>
      <c r="O560" s="37">
        <f>IF(Table1[[#This Row],[Recency]]&lt;=_xlfn.QUARTILE.INC(L:L,1),4, IF(Table1[[#This Row],[Recency]]&lt;=_xlfn.QUARTILE.INC(L:L,2), 3, IF(Table1[[#This Row],[Recency]]&lt;=_xlfn.QUARTILE.INC(L:L,3), 2, 1)))</f>
        <v>4</v>
      </c>
      <c r="P560" s="37">
        <f>IF(Table1[[#This Row],[Frequency]]&lt;=_xlfn.QUARTILE.INC(M:M,1), 1, IF(Table1[[#This Row],[Frequency]]&lt;=_xlfn.QUARTILE.INC(M:M,2), 2, IF(Table1[[#This Row],[Frequency]]&lt;=_xlfn.QUARTILE.INC(M:M,3), 3, 4)))</f>
        <v>1</v>
      </c>
      <c r="Q560" s="37">
        <f>IF(Table1[[#This Row],[Monetary]]&lt;=_xlfn.QUARTILE.INC(N:N,1),1,IF(Table1[[#This Row],[Monetary]]&lt;=_xlfn.QUARTILE.INC(N:N,2),2,IF(Table1[[#This Row],[Monetary]]&lt;=_xlfn.QUARTILE.INC(N:N,3),3,4)))</f>
        <v>1</v>
      </c>
      <c r="R560" s="42" t="str">
        <f>Table1[[#This Row],[R Score]]&amp;Table1[[#This Row],[F Score]]&amp;Table1[[#This Row],[M Score]]</f>
        <v>411</v>
      </c>
      <c r="S560" s="37">
        <f>Table1[[#This Row],[R Score]]+Table1[[#This Row],[F Score]]+Table1[[#This Row],[M Score]]</f>
        <v>6</v>
      </c>
      <c r="T560" s="37" t="str">
        <f>IF(Table1[[#This Row],[RFM Score]]=12,"Best customer",IF(Table1[[#This Row],[RFM Score]]&gt;=8,"Loyal customer",IF(Table1[[#This Row],[RFM Score]]&gt;=6,"At Risk",IF(Table1[[#This Row],[RFM Score]]&gt;=3,"Lost customer", "Others"))))</f>
        <v>At Risk</v>
      </c>
    </row>
    <row r="561" spans="2:20" x14ac:dyDescent="0.25">
      <c r="B561" s="1">
        <v>559</v>
      </c>
      <c r="C561" s="2">
        <v>44927</v>
      </c>
      <c r="D561" s="1" t="s">
        <v>572</v>
      </c>
      <c r="E561" s="1" t="s">
        <v>13</v>
      </c>
      <c r="F561" s="1">
        <v>40</v>
      </c>
      <c r="G561" s="1" t="s">
        <v>14</v>
      </c>
      <c r="H561" s="1">
        <v>4</v>
      </c>
      <c r="I561" s="11">
        <v>300</v>
      </c>
      <c r="J561" s="13">
        <v>1200</v>
      </c>
      <c r="K561" s="34">
        <f t="shared" si="8"/>
        <v>45292</v>
      </c>
      <c r="L561" s="36">
        <f>Table1[[#This Row],[Latest Date]]-Table1[[#This Row],[Date]]</f>
        <v>365</v>
      </c>
      <c r="M561" s="36">
        <f>COUNT(Table1[[#This Row],[Date]])</f>
        <v>1</v>
      </c>
      <c r="N561" s="36">
        <f>SUM(Table1[[#This Row],[Total Amount]])</f>
        <v>1200</v>
      </c>
      <c r="O561" s="36">
        <f>IF(Table1[[#This Row],[Recency]]&lt;=_xlfn.QUARTILE.INC(L:L,1),4, IF(Table1[[#This Row],[Recency]]&lt;=_xlfn.QUARTILE.INC(L:L,2), 3, IF(Table1[[#This Row],[Recency]]&lt;=_xlfn.QUARTILE.INC(L:L,3), 2, 1)))</f>
        <v>1</v>
      </c>
      <c r="P561" s="36">
        <f>IF(Table1[[#This Row],[Frequency]]&lt;=_xlfn.QUARTILE.INC(M:M,1), 1, IF(Table1[[#This Row],[Frequency]]&lt;=_xlfn.QUARTILE.INC(M:M,2), 2, IF(Table1[[#This Row],[Frequency]]&lt;=_xlfn.QUARTILE.INC(M:M,3), 3, 4)))</f>
        <v>1</v>
      </c>
      <c r="Q561" s="36">
        <f>IF(Table1[[#This Row],[Monetary]]&lt;=_xlfn.QUARTILE.INC(N:N,1),1,IF(Table1[[#This Row],[Monetary]]&lt;=_xlfn.QUARTILE.INC(N:N,2),2,IF(Table1[[#This Row],[Monetary]]&lt;=_xlfn.QUARTILE.INC(N:N,3),3,4)))</f>
        <v>4</v>
      </c>
      <c r="R561" s="41" t="str">
        <f>Table1[[#This Row],[R Score]]&amp;Table1[[#This Row],[F Score]]&amp;Table1[[#This Row],[M Score]]</f>
        <v>114</v>
      </c>
      <c r="S561" s="36">
        <f>Table1[[#This Row],[R Score]]+Table1[[#This Row],[F Score]]+Table1[[#This Row],[M Score]]</f>
        <v>6</v>
      </c>
      <c r="T561" s="36" t="str">
        <f>IF(Table1[[#This Row],[RFM Score]]=12,"Best customer",IF(Table1[[#This Row],[RFM Score]]&gt;=8,"Loyal customer",IF(Table1[[#This Row],[RFM Score]]&gt;=6,"At Risk",IF(Table1[[#This Row],[RFM Score]]&gt;=3,"Lost customer", "Others"))))</f>
        <v>At Risk</v>
      </c>
    </row>
    <row r="562" spans="2:20" x14ac:dyDescent="0.25">
      <c r="B562" s="4">
        <v>560</v>
      </c>
      <c r="C562" s="5">
        <v>45082</v>
      </c>
      <c r="D562" s="4" t="s">
        <v>573</v>
      </c>
      <c r="E562" s="4" t="s">
        <v>13</v>
      </c>
      <c r="F562" s="4">
        <v>25</v>
      </c>
      <c r="G562" s="4" t="s">
        <v>16</v>
      </c>
      <c r="H562" s="4">
        <v>1</v>
      </c>
      <c r="I562" s="12">
        <v>50</v>
      </c>
      <c r="J562" s="14">
        <v>50</v>
      </c>
      <c r="K562" s="35">
        <f t="shared" si="8"/>
        <v>45292</v>
      </c>
      <c r="L562" s="37">
        <f>Table1[[#This Row],[Latest Date]]-Table1[[#This Row],[Date]]</f>
        <v>210</v>
      </c>
      <c r="M562" s="37">
        <f>COUNT(Table1[[#This Row],[Date]])</f>
        <v>1</v>
      </c>
      <c r="N562" s="37">
        <f>SUM(Table1[[#This Row],[Total Amount]])</f>
        <v>50</v>
      </c>
      <c r="O562" s="37">
        <f>IF(Table1[[#This Row],[Recency]]&lt;=_xlfn.QUARTILE.INC(L:L,1),4, IF(Table1[[#This Row],[Recency]]&lt;=_xlfn.QUARTILE.INC(L:L,2), 3, IF(Table1[[#This Row],[Recency]]&lt;=_xlfn.QUARTILE.INC(L:L,3), 2, 1)))</f>
        <v>2</v>
      </c>
      <c r="P562" s="37">
        <f>IF(Table1[[#This Row],[Frequency]]&lt;=_xlfn.QUARTILE.INC(M:M,1), 1, IF(Table1[[#This Row],[Frequency]]&lt;=_xlfn.QUARTILE.INC(M:M,2), 2, IF(Table1[[#This Row],[Frequency]]&lt;=_xlfn.QUARTILE.INC(M:M,3), 3, 4)))</f>
        <v>1</v>
      </c>
      <c r="Q562" s="37">
        <f>IF(Table1[[#This Row],[Monetary]]&lt;=_xlfn.QUARTILE.INC(N:N,1),1,IF(Table1[[#This Row],[Monetary]]&lt;=_xlfn.QUARTILE.INC(N:N,2),2,IF(Table1[[#This Row],[Monetary]]&lt;=_xlfn.QUARTILE.INC(N:N,3),3,4)))</f>
        <v>1</v>
      </c>
      <c r="R562" s="42" t="str">
        <f>Table1[[#This Row],[R Score]]&amp;Table1[[#This Row],[F Score]]&amp;Table1[[#This Row],[M Score]]</f>
        <v>211</v>
      </c>
      <c r="S562" s="37">
        <f>Table1[[#This Row],[R Score]]+Table1[[#This Row],[F Score]]+Table1[[#This Row],[M Score]]</f>
        <v>4</v>
      </c>
      <c r="T562" s="37" t="str">
        <f>IF(Table1[[#This Row],[RFM Score]]=12,"Best customer",IF(Table1[[#This Row],[RFM Score]]&gt;=8,"Loyal customer",IF(Table1[[#This Row],[RFM Score]]&gt;=6,"At Risk",IF(Table1[[#This Row],[RFM Score]]&gt;=3,"Lost customer", "Others"))))</f>
        <v>Lost customer</v>
      </c>
    </row>
    <row r="563" spans="2:20" x14ac:dyDescent="0.25">
      <c r="B563" s="1">
        <v>561</v>
      </c>
      <c r="C563" s="2">
        <v>45073</v>
      </c>
      <c r="D563" s="1" t="s">
        <v>574</v>
      </c>
      <c r="E563" s="1" t="s">
        <v>13</v>
      </c>
      <c r="F563" s="1">
        <v>64</v>
      </c>
      <c r="G563" s="1" t="s">
        <v>14</v>
      </c>
      <c r="H563" s="1">
        <v>4</v>
      </c>
      <c r="I563" s="11">
        <v>500</v>
      </c>
      <c r="J563" s="13">
        <v>2000</v>
      </c>
      <c r="K563" s="34">
        <f t="shared" si="8"/>
        <v>45292</v>
      </c>
      <c r="L563" s="36">
        <f>Table1[[#This Row],[Latest Date]]-Table1[[#This Row],[Date]]</f>
        <v>219</v>
      </c>
      <c r="M563" s="36">
        <f>COUNT(Table1[[#This Row],[Date]])</f>
        <v>1</v>
      </c>
      <c r="N563" s="36">
        <f>SUM(Table1[[#This Row],[Total Amount]])</f>
        <v>2000</v>
      </c>
      <c r="O563" s="36">
        <f>IF(Table1[[#This Row],[Recency]]&lt;=_xlfn.QUARTILE.INC(L:L,1),4, IF(Table1[[#This Row],[Recency]]&lt;=_xlfn.QUARTILE.INC(L:L,2), 3, IF(Table1[[#This Row],[Recency]]&lt;=_xlfn.QUARTILE.INC(L:L,3), 2, 1)))</f>
        <v>2</v>
      </c>
      <c r="P563" s="36">
        <f>IF(Table1[[#This Row],[Frequency]]&lt;=_xlfn.QUARTILE.INC(M:M,1), 1, IF(Table1[[#This Row],[Frequency]]&lt;=_xlfn.QUARTILE.INC(M:M,2), 2, IF(Table1[[#This Row],[Frequency]]&lt;=_xlfn.QUARTILE.INC(M:M,3), 3, 4)))</f>
        <v>1</v>
      </c>
      <c r="Q563" s="36">
        <f>IF(Table1[[#This Row],[Monetary]]&lt;=_xlfn.QUARTILE.INC(N:N,1),1,IF(Table1[[#This Row],[Monetary]]&lt;=_xlfn.QUARTILE.INC(N:N,2),2,IF(Table1[[#This Row],[Monetary]]&lt;=_xlfn.QUARTILE.INC(N:N,3),3,4)))</f>
        <v>4</v>
      </c>
      <c r="R563" s="41" t="str">
        <f>Table1[[#This Row],[R Score]]&amp;Table1[[#This Row],[F Score]]&amp;Table1[[#This Row],[M Score]]</f>
        <v>214</v>
      </c>
      <c r="S563" s="36">
        <f>Table1[[#This Row],[R Score]]+Table1[[#This Row],[F Score]]+Table1[[#This Row],[M Score]]</f>
        <v>7</v>
      </c>
      <c r="T563" s="36" t="str">
        <f>IF(Table1[[#This Row],[RFM Score]]=12,"Best customer",IF(Table1[[#This Row],[RFM Score]]&gt;=8,"Loyal customer",IF(Table1[[#This Row],[RFM Score]]&gt;=6,"At Risk",IF(Table1[[#This Row],[RFM Score]]&gt;=3,"Lost customer", "Others"))))</f>
        <v>At Risk</v>
      </c>
    </row>
    <row r="564" spans="2:20" x14ac:dyDescent="0.25">
      <c r="B564" s="4">
        <v>562</v>
      </c>
      <c r="C564" s="5">
        <v>45034</v>
      </c>
      <c r="D564" s="4" t="s">
        <v>575</v>
      </c>
      <c r="E564" s="4" t="s">
        <v>10</v>
      </c>
      <c r="F564" s="4">
        <v>54</v>
      </c>
      <c r="G564" s="4" t="s">
        <v>16</v>
      </c>
      <c r="H564" s="4">
        <v>2</v>
      </c>
      <c r="I564" s="12">
        <v>25</v>
      </c>
      <c r="J564" s="14">
        <v>50</v>
      </c>
      <c r="K564" s="35">
        <f t="shared" si="8"/>
        <v>45292</v>
      </c>
      <c r="L564" s="37">
        <f>Table1[[#This Row],[Latest Date]]-Table1[[#This Row],[Date]]</f>
        <v>258</v>
      </c>
      <c r="M564" s="37">
        <f>COUNT(Table1[[#This Row],[Date]])</f>
        <v>1</v>
      </c>
      <c r="N564" s="37">
        <f>SUM(Table1[[#This Row],[Total Amount]])</f>
        <v>50</v>
      </c>
      <c r="O564" s="37">
        <f>IF(Table1[[#This Row],[Recency]]&lt;=_xlfn.QUARTILE.INC(L:L,1),4, IF(Table1[[#This Row],[Recency]]&lt;=_xlfn.QUARTILE.INC(L:L,2), 3, IF(Table1[[#This Row],[Recency]]&lt;=_xlfn.QUARTILE.INC(L:L,3), 2, 1)))</f>
        <v>2</v>
      </c>
      <c r="P564" s="37">
        <f>IF(Table1[[#This Row],[Frequency]]&lt;=_xlfn.QUARTILE.INC(M:M,1), 1, IF(Table1[[#This Row],[Frequency]]&lt;=_xlfn.QUARTILE.INC(M:M,2), 2, IF(Table1[[#This Row],[Frequency]]&lt;=_xlfn.QUARTILE.INC(M:M,3), 3, 4)))</f>
        <v>1</v>
      </c>
      <c r="Q564" s="37">
        <f>IF(Table1[[#This Row],[Monetary]]&lt;=_xlfn.QUARTILE.INC(N:N,1),1,IF(Table1[[#This Row],[Monetary]]&lt;=_xlfn.QUARTILE.INC(N:N,2),2,IF(Table1[[#This Row],[Monetary]]&lt;=_xlfn.QUARTILE.INC(N:N,3),3,4)))</f>
        <v>1</v>
      </c>
      <c r="R564" s="42" t="str">
        <f>Table1[[#This Row],[R Score]]&amp;Table1[[#This Row],[F Score]]&amp;Table1[[#This Row],[M Score]]</f>
        <v>211</v>
      </c>
      <c r="S564" s="37">
        <f>Table1[[#This Row],[R Score]]+Table1[[#This Row],[F Score]]+Table1[[#This Row],[M Score]]</f>
        <v>4</v>
      </c>
      <c r="T564" s="37" t="str">
        <f>IF(Table1[[#This Row],[RFM Score]]=12,"Best customer",IF(Table1[[#This Row],[RFM Score]]&gt;=8,"Loyal customer",IF(Table1[[#This Row],[RFM Score]]&gt;=6,"At Risk",IF(Table1[[#This Row],[RFM Score]]&gt;=3,"Lost customer", "Others"))))</f>
        <v>Lost customer</v>
      </c>
    </row>
    <row r="565" spans="2:20" x14ac:dyDescent="0.25">
      <c r="B565" s="1">
        <v>563</v>
      </c>
      <c r="C565" s="2">
        <v>45147</v>
      </c>
      <c r="D565" s="1" t="s">
        <v>576</v>
      </c>
      <c r="E565" s="1" t="s">
        <v>10</v>
      </c>
      <c r="F565" s="1">
        <v>20</v>
      </c>
      <c r="G565" s="1" t="s">
        <v>14</v>
      </c>
      <c r="H565" s="1">
        <v>2</v>
      </c>
      <c r="I565" s="11">
        <v>30</v>
      </c>
      <c r="J565" s="13">
        <v>60</v>
      </c>
      <c r="K565" s="34">
        <f t="shared" si="8"/>
        <v>45292</v>
      </c>
      <c r="L565" s="36">
        <f>Table1[[#This Row],[Latest Date]]-Table1[[#This Row],[Date]]</f>
        <v>145</v>
      </c>
      <c r="M565" s="36">
        <f>COUNT(Table1[[#This Row],[Date]])</f>
        <v>1</v>
      </c>
      <c r="N565" s="36">
        <f>SUM(Table1[[#This Row],[Total Amount]])</f>
        <v>60</v>
      </c>
      <c r="O565" s="36">
        <f>IF(Table1[[#This Row],[Recency]]&lt;=_xlfn.QUARTILE.INC(L:L,1),4, IF(Table1[[#This Row],[Recency]]&lt;=_xlfn.QUARTILE.INC(L:L,2), 3, IF(Table1[[#This Row],[Recency]]&lt;=_xlfn.QUARTILE.INC(L:L,3), 2, 1)))</f>
        <v>3</v>
      </c>
      <c r="P565" s="36">
        <f>IF(Table1[[#This Row],[Frequency]]&lt;=_xlfn.QUARTILE.INC(M:M,1), 1, IF(Table1[[#This Row],[Frequency]]&lt;=_xlfn.QUARTILE.INC(M:M,2), 2, IF(Table1[[#This Row],[Frequency]]&lt;=_xlfn.QUARTILE.INC(M:M,3), 3, 4)))</f>
        <v>1</v>
      </c>
      <c r="Q565" s="36">
        <f>IF(Table1[[#This Row],[Monetary]]&lt;=_xlfn.QUARTILE.INC(N:N,1),1,IF(Table1[[#This Row],[Monetary]]&lt;=_xlfn.QUARTILE.INC(N:N,2),2,IF(Table1[[#This Row],[Monetary]]&lt;=_xlfn.QUARTILE.INC(N:N,3),3,4)))</f>
        <v>1</v>
      </c>
      <c r="R565" s="41" t="str">
        <f>Table1[[#This Row],[R Score]]&amp;Table1[[#This Row],[F Score]]&amp;Table1[[#This Row],[M Score]]</f>
        <v>311</v>
      </c>
      <c r="S565" s="36">
        <f>Table1[[#This Row],[R Score]]+Table1[[#This Row],[F Score]]+Table1[[#This Row],[M Score]]</f>
        <v>5</v>
      </c>
      <c r="T565" s="36" t="str">
        <f>IF(Table1[[#This Row],[RFM Score]]=12,"Best customer",IF(Table1[[#This Row],[RFM Score]]&gt;=8,"Loyal customer",IF(Table1[[#This Row],[RFM Score]]&gt;=6,"At Risk",IF(Table1[[#This Row],[RFM Score]]&gt;=3,"Lost customer", "Others"))))</f>
        <v>Lost customer</v>
      </c>
    </row>
    <row r="566" spans="2:20" x14ac:dyDescent="0.25">
      <c r="B566" s="4">
        <v>564</v>
      </c>
      <c r="C566" s="5">
        <v>45223</v>
      </c>
      <c r="D566" s="4" t="s">
        <v>577</v>
      </c>
      <c r="E566" s="4" t="s">
        <v>10</v>
      </c>
      <c r="F566" s="4">
        <v>50</v>
      </c>
      <c r="G566" s="4" t="s">
        <v>16</v>
      </c>
      <c r="H566" s="4">
        <v>2</v>
      </c>
      <c r="I566" s="12">
        <v>50</v>
      </c>
      <c r="J566" s="14">
        <v>100</v>
      </c>
      <c r="K566" s="35">
        <f t="shared" si="8"/>
        <v>45292</v>
      </c>
      <c r="L566" s="37">
        <f>Table1[[#This Row],[Latest Date]]-Table1[[#This Row],[Date]]</f>
        <v>69</v>
      </c>
      <c r="M566" s="37">
        <f>COUNT(Table1[[#This Row],[Date]])</f>
        <v>1</v>
      </c>
      <c r="N566" s="37">
        <f>SUM(Table1[[#This Row],[Total Amount]])</f>
        <v>100</v>
      </c>
      <c r="O566" s="37">
        <f>IF(Table1[[#This Row],[Recency]]&lt;=_xlfn.QUARTILE.INC(L:L,1),4, IF(Table1[[#This Row],[Recency]]&lt;=_xlfn.QUARTILE.INC(L:L,2), 3, IF(Table1[[#This Row],[Recency]]&lt;=_xlfn.QUARTILE.INC(L:L,3), 2, 1)))</f>
        <v>4</v>
      </c>
      <c r="P566" s="37">
        <f>IF(Table1[[#This Row],[Frequency]]&lt;=_xlfn.QUARTILE.INC(M:M,1), 1, IF(Table1[[#This Row],[Frequency]]&lt;=_xlfn.QUARTILE.INC(M:M,2), 2, IF(Table1[[#This Row],[Frequency]]&lt;=_xlfn.QUARTILE.INC(M:M,3), 3, 4)))</f>
        <v>1</v>
      </c>
      <c r="Q566" s="37">
        <f>IF(Table1[[#This Row],[Monetary]]&lt;=_xlfn.QUARTILE.INC(N:N,1),1,IF(Table1[[#This Row],[Monetary]]&lt;=_xlfn.QUARTILE.INC(N:N,2),2,IF(Table1[[#This Row],[Monetary]]&lt;=_xlfn.QUARTILE.INC(N:N,3),3,4)))</f>
        <v>2</v>
      </c>
      <c r="R566" s="42" t="str">
        <f>Table1[[#This Row],[R Score]]&amp;Table1[[#This Row],[F Score]]&amp;Table1[[#This Row],[M Score]]</f>
        <v>412</v>
      </c>
      <c r="S566" s="37">
        <f>Table1[[#This Row],[R Score]]+Table1[[#This Row],[F Score]]+Table1[[#This Row],[M Score]]</f>
        <v>7</v>
      </c>
      <c r="T566" s="37" t="str">
        <f>IF(Table1[[#This Row],[RFM Score]]=12,"Best customer",IF(Table1[[#This Row],[RFM Score]]&gt;=8,"Loyal customer",IF(Table1[[#This Row],[RFM Score]]&gt;=6,"At Risk",IF(Table1[[#This Row],[RFM Score]]&gt;=3,"Lost customer", "Others"))))</f>
        <v>At Risk</v>
      </c>
    </row>
    <row r="567" spans="2:20" x14ac:dyDescent="0.25">
      <c r="B567" s="1">
        <v>565</v>
      </c>
      <c r="C567" s="2">
        <v>45237</v>
      </c>
      <c r="D567" s="1" t="s">
        <v>578</v>
      </c>
      <c r="E567" s="1" t="s">
        <v>13</v>
      </c>
      <c r="F567" s="1">
        <v>45</v>
      </c>
      <c r="G567" s="1" t="s">
        <v>11</v>
      </c>
      <c r="H567" s="1">
        <v>2</v>
      </c>
      <c r="I567" s="11">
        <v>30</v>
      </c>
      <c r="J567" s="13">
        <v>60</v>
      </c>
      <c r="K567" s="34">
        <f t="shared" si="8"/>
        <v>45292</v>
      </c>
      <c r="L567" s="36">
        <f>Table1[[#This Row],[Latest Date]]-Table1[[#This Row],[Date]]</f>
        <v>55</v>
      </c>
      <c r="M567" s="36">
        <f>COUNT(Table1[[#This Row],[Date]])</f>
        <v>1</v>
      </c>
      <c r="N567" s="36">
        <f>SUM(Table1[[#This Row],[Total Amount]])</f>
        <v>60</v>
      </c>
      <c r="O567" s="36">
        <f>IF(Table1[[#This Row],[Recency]]&lt;=_xlfn.QUARTILE.INC(L:L,1),4, IF(Table1[[#This Row],[Recency]]&lt;=_xlfn.QUARTILE.INC(L:L,2), 3, IF(Table1[[#This Row],[Recency]]&lt;=_xlfn.QUARTILE.INC(L:L,3), 2, 1)))</f>
        <v>4</v>
      </c>
      <c r="P567" s="36">
        <f>IF(Table1[[#This Row],[Frequency]]&lt;=_xlfn.QUARTILE.INC(M:M,1), 1, IF(Table1[[#This Row],[Frequency]]&lt;=_xlfn.QUARTILE.INC(M:M,2), 2, IF(Table1[[#This Row],[Frequency]]&lt;=_xlfn.QUARTILE.INC(M:M,3), 3, 4)))</f>
        <v>1</v>
      </c>
      <c r="Q567" s="36">
        <f>IF(Table1[[#This Row],[Monetary]]&lt;=_xlfn.QUARTILE.INC(N:N,1),1,IF(Table1[[#This Row],[Monetary]]&lt;=_xlfn.QUARTILE.INC(N:N,2),2,IF(Table1[[#This Row],[Monetary]]&lt;=_xlfn.QUARTILE.INC(N:N,3),3,4)))</f>
        <v>1</v>
      </c>
      <c r="R567" s="41" t="str">
        <f>Table1[[#This Row],[R Score]]&amp;Table1[[#This Row],[F Score]]&amp;Table1[[#This Row],[M Score]]</f>
        <v>411</v>
      </c>
      <c r="S567" s="36">
        <f>Table1[[#This Row],[R Score]]+Table1[[#This Row],[F Score]]+Table1[[#This Row],[M Score]]</f>
        <v>6</v>
      </c>
      <c r="T567" s="36" t="str">
        <f>IF(Table1[[#This Row],[RFM Score]]=12,"Best customer",IF(Table1[[#This Row],[RFM Score]]&gt;=8,"Loyal customer",IF(Table1[[#This Row],[RFM Score]]&gt;=6,"At Risk",IF(Table1[[#This Row],[RFM Score]]&gt;=3,"Lost customer", "Others"))))</f>
        <v>At Risk</v>
      </c>
    </row>
    <row r="568" spans="2:20" x14ac:dyDescent="0.25">
      <c r="B568" s="4">
        <v>566</v>
      </c>
      <c r="C568" s="5">
        <v>45262</v>
      </c>
      <c r="D568" s="4" t="s">
        <v>579</v>
      </c>
      <c r="E568" s="4" t="s">
        <v>13</v>
      </c>
      <c r="F568" s="4">
        <v>64</v>
      </c>
      <c r="G568" s="4" t="s">
        <v>14</v>
      </c>
      <c r="H568" s="4">
        <v>1</v>
      </c>
      <c r="I568" s="12">
        <v>30</v>
      </c>
      <c r="J568" s="14">
        <v>30</v>
      </c>
      <c r="K568" s="35">
        <f t="shared" si="8"/>
        <v>45292</v>
      </c>
      <c r="L568" s="37">
        <f>Table1[[#This Row],[Latest Date]]-Table1[[#This Row],[Date]]</f>
        <v>30</v>
      </c>
      <c r="M568" s="37">
        <f>COUNT(Table1[[#This Row],[Date]])</f>
        <v>1</v>
      </c>
      <c r="N568" s="37">
        <f>SUM(Table1[[#This Row],[Total Amount]])</f>
        <v>30</v>
      </c>
      <c r="O568" s="37">
        <f>IF(Table1[[#This Row],[Recency]]&lt;=_xlfn.QUARTILE.INC(L:L,1),4, IF(Table1[[#This Row],[Recency]]&lt;=_xlfn.QUARTILE.INC(L:L,2), 3, IF(Table1[[#This Row],[Recency]]&lt;=_xlfn.QUARTILE.INC(L:L,3), 2, 1)))</f>
        <v>4</v>
      </c>
      <c r="P568" s="37">
        <f>IF(Table1[[#This Row],[Frequency]]&lt;=_xlfn.QUARTILE.INC(M:M,1), 1, IF(Table1[[#This Row],[Frequency]]&lt;=_xlfn.QUARTILE.INC(M:M,2), 2, IF(Table1[[#This Row],[Frequency]]&lt;=_xlfn.QUARTILE.INC(M:M,3), 3, 4)))</f>
        <v>1</v>
      </c>
      <c r="Q568" s="37">
        <f>IF(Table1[[#This Row],[Monetary]]&lt;=_xlfn.QUARTILE.INC(N:N,1),1,IF(Table1[[#This Row],[Monetary]]&lt;=_xlfn.QUARTILE.INC(N:N,2),2,IF(Table1[[#This Row],[Monetary]]&lt;=_xlfn.QUARTILE.INC(N:N,3),3,4)))</f>
        <v>1</v>
      </c>
      <c r="R568" s="42" t="str">
        <f>Table1[[#This Row],[R Score]]&amp;Table1[[#This Row],[F Score]]&amp;Table1[[#This Row],[M Score]]</f>
        <v>411</v>
      </c>
      <c r="S568" s="37">
        <f>Table1[[#This Row],[R Score]]+Table1[[#This Row],[F Score]]+Table1[[#This Row],[M Score]]</f>
        <v>6</v>
      </c>
      <c r="T568" s="37" t="str">
        <f>IF(Table1[[#This Row],[RFM Score]]=12,"Best customer",IF(Table1[[#This Row],[RFM Score]]&gt;=8,"Loyal customer",IF(Table1[[#This Row],[RFM Score]]&gt;=6,"At Risk",IF(Table1[[#This Row],[RFM Score]]&gt;=3,"Lost customer", "Others"))))</f>
        <v>At Risk</v>
      </c>
    </row>
    <row r="569" spans="2:20" x14ac:dyDescent="0.25">
      <c r="B569" s="1">
        <v>567</v>
      </c>
      <c r="C569" s="2">
        <v>45091</v>
      </c>
      <c r="D569" s="1" t="s">
        <v>580</v>
      </c>
      <c r="E569" s="1" t="s">
        <v>13</v>
      </c>
      <c r="F569" s="1">
        <v>25</v>
      </c>
      <c r="G569" s="1" t="s">
        <v>14</v>
      </c>
      <c r="H569" s="1">
        <v>3</v>
      </c>
      <c r="I569" s="11">
        <v>300</v>
      </c>
      <c r="J569" s="13">
        <v>900</v>
      </c>
      <c r="K569" s="34">
        <f t="shared" si="8"/>
        <v>45292</v>
      </c>
      <c r="L569" s="36">
        <f>Table1[[#This Row],[Latest Date]]-Table1[[#This Row],[Date]]</f>
        <v>201</v>
      </c>
      <c r="M569" s="36">
        <f>COUNT(Table1[[#This Row],[Date]])</f>
        <v>1</v>
      </c>
      <c r="N569" s="36">
        <f>SUM(Table1[[#This Row],[Total Amount]])</f>
        <v>900</v>
      </c>
      <c r="O569" s="36">
        <f>IF(Table1[[#This Row],[Recency]]&lt;=_xlfn.QUARTILE.INC(L:L,1),4, IF(Table1[[#This Row],[Recency]]&lt;=_xlfn.QUARTILE.INC(L:L,2), 3, IF(Table1[[#This Row],[Recency]]&lt;=_xlfn.QUARTILE.INC(L:L,3), 2, 1)))</f>
        <v>2</v>
      </c>
      <c r="P569" s="36">
        <f>IF(Table1[[#This Row],[Frequency]]&lt;=_xlfn.QUARTILE.INC(M:M,1), 1, IF(Table1[[#This Row],[Frequency]]&lt;=_xlfn.QUARTILE.INC(M:M,2), 2, IF(Table1[[#This Row],[Frequency]]&lt;=_xlfn.QUARTILE.INC(M:M,3), 3, 4)))</f>
        <v>1</v>
      </c>
      <c r="Q569" s="36">
        <f>IF(Table1[[#This Row],[Monetary]]&lt;=_xlfn.QUARTILE.INC(N:N,1),1,IF(Table1[[#This Row],[Monetary]]&lt;=_xlfn.QUARTILE.INC(N:N,2),2,IF(Table1[[#This Row],[Monetary]]&lt;=_xlfn.QUARTILE.INC(N:N,3),3,4)))</f>
        <v>3</v>
      </c>
      <c r="R569" s="41" t="str">
        <f>Table1[[#This Row],[R Score]]&amp;Table1[[#This Row],[F Score]]&amp;Table1[[#This Row],[M Score]]</f>
        <v>213</v>
      </c>
      <c r="S569" s="36">
        <f>Table1[[#This Row],[R Score]]+Table1[[#This Row],[F Score]]+Table1[[#This Row],[M Score]]</f>
        <v>6</v>
      </c>
      <c r="T569" s="36" t="str">
        <f>IF(Table1[[#This Row],[RFM Score]]=12,"Best customer",IF(Table1[[#This Row],[RFM Score]]&gt;=8,"Loyal customer",IF(Table1[[#This Row],[RFM Score]]&gt;=6,"At Risk",IF(Table1[[#This Row],[RFM Score]]&gt;=3,"Lost customer", "Others"))))</f>
        <v>At Risk</v>
      </c>
    </row>
    <row r="570" spans="2:20" x14ac:dyDescent="0.25">
      <c r="B570" s="4">
        <v>568</v>
      </c>
      <c r="C570" s="5">
        <v>45165</v>
      </c>
      <c r="D570" s="4" t="s">
        <v>581</v>
      </c>
      <c r="E570" s="4" t="s">
        <v>13</v>
      </c>
      <c r="F570" s="4">
        <v>51</v>
      </c>
      <c r="G570" s="4" t="s">
        <v>16</v>
      </c>
      <c r="H570" s="4">
        <v>1</v>
      </c>
      <c r="I570" s="12">
        <v>300</v>
      </c>
      <c r="J570" s="14">
        <v>300</v>
      </c>
      <c r="K570" s="35">
        <f t="shared" si="8"/>
        <v>45292</v>
      </c>
      <c r="L570" s="37">
        <f>Table1[[#This Row],[Latest Date]]-Table1[[#This Row],[Date]]</f>
        <v>127</v>
      </c>
      <c r="M570" s="37">
        <f>COUNT(Table1[[#This Row],[Date]])</f>
        <v>1</v>
      </c>
      <c r="N570" s="37">
        <f>SUM(Table1[[#This Row],[Total Amount]])</f>
        <v>300</v>
      </c>
      <c r="O570" s="37">
        <f>IF(Table1[[#This Row],[Recency]]&lt;=_xlfn.QUARTILE.INC(L:L,1),4, IF(Table1[[#This Row],[Recency]]&lt;=_xlfn.QUARTILE.INC(L:L,2), 3, IF(Table1[[#This Row],[Recency]]&lt;=_xlfn.QUARTILE.INC(L:L,3), 2, 1)))</f>
        <v>3</v>
      </c>
      <c r="P570" s="37">
        <f>IF(Table1[[#This Row],[Frequency]]&lt;=_xlfn.QUARTILE.INC(M:M,1), 1, IF(Table1[[#This Row],[Frequency]]&lt;=_xlfn.QUARTILE.INC(M:M,2), 2, IF(Table1[[#This Row],[Frequency]]&lt;=_xlfn.QUARTILE.INC(M:M,3), 3, 4)))</f>
        <v>1</v>
      </c>
      <c r="Q570" s="37">
        <f>IF(Table1[[#This Row],[Monetary]]&lt;=_xlfn.QUARTILE.INC(N:N,1),1,IF(Table1[[#This Row],[Monetary]]&lt;=_xlfn.QUARTILE.INC(N:N,2),2,IF(Table1[[#This Row],[Monetary]]&lt;=_xlfn.QUARTILE.INC(N:N,3),3,4)))</f>
        <v>3</v>
      </c>
      <c r="R570" s="42" t="str">
        <f>Table1[[#This Row],[R Score]]&amp;Table1[[#This Row],[F Score]]&amp;Table1[[#This Row],[M Score]]</f>
        <v>313</v>
      </c>
      <c r="S570" s="37">
        <f>Table1[[#This Row],[R Score]]+Table1[[#This Row],[F Score]]+Table1[[#This Row],[M Score]]</f>
        <v>7</v>
      </c>
      <c r="T570" s="37" t="str">
        <f>IF(Table1[[#This Row],[RFM Score]]=12,"Best customer",IF(Table1[[#This Row],[RFM Score]]&gt;=8,"Loyal customer",IF(Table1[[#This Row],[RFM Score]]&gt;=6,"At Risk",IF(Table1[[#This Row],[RFM Score]]&gt;=3,"Lost customer", "Others"))))</f>
        <v>At Risk</v>
      </c>
    </row>
    <row r="571" spans="2:20" x14ac:dyDescent="0.25">
      <c r="B571" s="1">
        <v>569</v>
      </c>
      <c r="C571" s="2">
        <v>45153</v>
      </c>
      <c r="D571" s="1" t="s">
        <v>582</v>
      </c>
      <c r="E571" s="1" t="s">
        <v>10</v>
      </c>
      <c r="F571" s="1">
        <v>52</v>
      </c>
      <c r="G571" s="1" t="s">
        <v>16</v>
      </c>
      <c r="H571" s="1">
        <v>4</v>
      </c>
      <c r="I571" s="11">
        <v>50</v>
      </c>
      <c r="J571" s="13">
        <v>200</v>
      </c>
      <c r="K571" s="34">
        <f t="shared" si="8"/>
        <v>45292</v>
      </c>
      <c r="L571" s="36">
        <f>Table1[[#This Row],[Latest Date]]-Table1[[#This Row],[Date]]</f>
        <v>139</v>
      </c>
      <c r="M571" s="36">
        <f>COUNT(Table1[[#This Row],[Date]])</f>
        <v>1</v>
      </c>
      <c r="N571" s="36">
        <f>SUM(Table1[[#This Row],[Total Amount]])</f>
        <v>200</v>
      </c>
      <c r="O571" s="36">
        <f>IF(Table1[[#This Row],[Recency]]&lt;=_xlfn.QUARTILE.INC(L:L,1),4, IF(Table1[[#This Row],[Recency]]&lt;=_xlfn.QUARTILE.INC(L:L,2), 3, IF(Table1[[#This Row],[Recency]]&lt;=_xlfn.QUARTILE.INC(L:L,3), 2, 1)))</f>
        <v>3</v>
      </c>
      <c r="P571" s="36">
        <f>IF(Table1[[#This Row],[Frequency]]&lt;=_xlfn.QUARTILE.INC(M:M,1), 1, IF(Table1[[#This Row],[Frequency]]&lt;=_xlfn.QUARTILE.INC(M:M,2), 2, IF(Table1[[#This Row],[Frequency]]&lt;=_xlfn.QUARTILE.INC(M:M,3), 3, 4)))</f>
        <v>1</v>
      </c>
      <c r="Q571" s="36">
        <f>IF(Table1[[#This Row],[Monetary]]&lt;=_xlfn.QUARTILE.INC(N:N,1),1,IF(Table1[[#This Row],[Monetary]]&lt;=_xlfn.QUARTILE.INC(N:N,2),2,IF(Table1[[#This Row],[Monetary]]&lt;=_xlfn.QUARTILE.INC(N:N,3),3,4)))</f>
        <v>3</v>
      </c>
      <c r="R571" s="41" t="str">
        <f>Table1[[#This Row],[R Score]]&amp;Table1[[#This Row],[F Score]]&amp;Table1[[#This Row],[M Score]]</f>
        <v>313</v>
      </c>
      <c r="S571" s="36">
        <f>Table1[[#This Row],[R Score]]+Table1[[#This Row],[F Score]]+Table1[[#This Row],[M Score]]</f>
        <v>7</v>
      </c>
      <c r="T571" s="36" t="str">
        <f>IF(Table1[[#This Row],[RFM Score]]=12,"Best customer",IF(Table1[[#This Row],[RFM Score]]&gt;=8,"Loyal customer",IF(Table1[[#This Row],[RFM Score]]&gt;=6,"At Risk",IF(Table1[[#This Row],[RFM Score]]&gt;=3,"Lost customer", "Others"))))</f>
        <v>At Risk</v>
      </c>
    </row>
    <row r="572" spans="2:20" x14ac:dyDescent="0.25">
      <c r="B572" s="4">
        <v>570</v>
      </c>
      <c r="C572" s="5">
        <v>45153</v>
      </c>
      <c r="D572" s="4" t="s">
        <v>583</v>
      </c>
      <c r="E572" s="4" t="s">
        <v>10</v>
      </c>
      <c r="F572" s="4">
        <v>49</v>
      </c>
      <c r="G572" s="4" t="s">
        <v>14</v>
      </c>
      <c r="H572" s="4">
        <v>1</v>
      </c>
      <c r="I572" s="12">
        <v>500</v>
      </c>
      <c r="J572" s="14">
        <v>500</v>
      </c>
      <c r="K572" s="35">
        <f t="shared" si="8"/>
        <v>45292</v>
      </c>
      <c r="L572" s="37">
        <f>Table1[[#This Row],[Latest Date]]-Table1[[#This Row],[Date]]</f>
        <v>139</v>
      </c>
      <c r="M572" s="37">
        <f>COUNT(Table1[[#This Row],[Date]])</f>
        <v>1</v>
      </c>
      <c r="N572" s="37">
        <f>SUM(Table1[[#This Row],[Total Amount]])</f>
        <v>500</v>
      </c>
      <c r="O572" s="37">
        <f>IF(Table1[[#This Row],[Recency]]&lt;=_xlfn.QUARTILE.INC(L:L,1),4, IF(Table1[[#This Row],[Recency]]&lt;=_xlfn.QUARTILE.INC(L:L,2), 3, IF(Table1[[#This Row],[Recency]]&lt;=_xlfn.QUARTILE.INC(L:L,3), 2, 1)))</f>
        <v>3</v>
      </c>
      <c r="P572" s="37">
        <f>IF(Table1[[#This Row],[Frequency]]&lt;=_xlfn.QUARTILE.INC(M:M,1), 1, IF(Table1[[#This Row],[Frequency]]&lt;=_xlfn.QUARTILE.INC(M:M,2), 2, IF(Table1[[#This Row],[Frequency]]&lt;=_xlfn.QUARTILE.INC(M:M,3), 3, 4)))</f>
        <v>1</v>
      </c>
      <c r="Q572" s="37">
        <f>IF(Table1[[#This Row],[Monetary]]&lt;=_xlfn.QUARTILE.INC(N:N,1),1,IF(Table1[[#This Row],[Monetary]]&lt;=_xlfn.QUARTILE.INC(N:N,2),2,IF(Table1[[#This Row],[Monetary]]&lt;=_xlfn.QUARTILE.INC(N:N,3),3,4)))</f>
        <v>3</v>
      </c>
      <c r="R572" s="42" t="str">
        <f>Table1[[#This Row],[R Score]]&amp;Table1[[#This Row],[F Score]]&amp;Table1[[#This Row],[M Score]]</f>
        <v>313</v>
      </c>
      <c r="S572" s="37">
        <f>Table1[[#This Row],[R Score]]+Table1[[#This Row],[F Score]]+Table1[[#This Row],[M Score]]</f>
        <v>7</v>
      </c>
      <c r="T572" s="37" t="str">
        <f>IF(Table1[[#This Row],[RFM Score]]=12,"Best customer",IF(Table1[[#This Row],[RFM Score]]&gt;=8,"Loyal customer",IF(Table1[[#This Row],[RFM Score]]&gt;=6,"At Risk",IF(Table1[[#This Row],[RFM Score]]&gt;=3,"Lost customer", "Others"))))</f>
        <v>At Risk</v>
      </c>
    </row>
    <row r="573" spans="2:20" x14ac:dyDescent="0.25">
      <c r="B573" s="1">
        <v>571</v>
      </c>
      <c r="C573" s="2">
        <v>45272</v>
      </c>
      <c r="D573" s="1" t="s">
        <v>584</v>
      </c>
      <c r="E573" s="1" t="s">
        <v>13</v>
      </c>
      <c r="F573" s="1">
        <v>41</v>
      </c>
      <c r="G573" s="1" t="s">
        <v>16</v>
      </c>
      <c r="H573" s="1">
        <v>1</v>
      </c>
      <c r="I573" s="11">
        <v>50</v>
      </c>
      <c r="J573" s="13">
        <v>50</v>
      </c>
      <c r="K573" s="34">
        <f t="shared" si="8"/>
        <v>45292</v>
      </c>
      <c r="L573" s="36">
        <f>Table1[[#This Row],[Latest Date]]-Table1[[#This Row],[Date]]</f>
        <v>20</v>
      </c>
      <c r="M573" s="36">
        <f>COUNT(Table1[[#This Row],[Date]])</f>
        <v>1</v>
      </c>
      <c r="N573" s="36">
        <f>SUM(Table1[[#This Row],[Total Amount]])</f>
        <v>50</v>
      </c>
      <c r="O573" s="36">
        <f>IF(Table1[[#This Row],[Recency]]&lt;=_xlfn.QUARTILE.INC(L:L,1),4, IF(Table1[[#This Row],[Recency]]&lt;=_xlfn.QUARTILE.INC(L:L,2), 3, IF(Table1[[#This Row],[Recency]]&lt;=_xlfn.QUARTILE.INC(L:L,3), 2, 1)))</f>
        <v>4</v>
      </c>
      <c r="P573" s="36">
        <f>IF(Table1[[#This Row],[Frequency]]&lt;=_xlfn.QUARTILE.INC(M:M,1), 1, IF(Table1[[#This Row],[Frequency]]&lt;=_xlfn.QUARTILE.INC(M:M,2), 2, IF(Table1[[#This Row],[Frequency]]&lt;=_xlfn.QUARTILE.INC(M:M,3), 3, 4)))</f>
        <v>1</v>
      </c>
      <c r="Q573" s="36">
        <f>IF(Table1[[#This Row],[Monetary]]&lt;=_xlfn.QUARTILE.INC(N:N,1),1,IF(Table1[[#This Row],[Monetary]]&lt;=_xlfn.QUARTILE.INC(N:N,2),2,IF(Table1[[#This Row],[Monetary]]&lt;=_xlfn.QUARTILE.INC(N:N,3),3,4)))</f>
        <v>1</v>
      </c>
      <c r="R573" s="41" t="str">
        <f>Table1[[#This Row],[R Score]]&amp;Table1[[#This Row],[F Score]]&amp;Table1[[#This Row],[M Score]]</f>
        <v>411</v>
      </c>
      <c r="S573" s="36">
        <f>Table1[[#This Row],[R Score]]+Table1[[#This Row],[F Score]]+Table1[[#This Row],[M Score]]</f>
        <v>6</v>
      </c>
      <c r="T573" s="36" t="str">
        <f>IF(Table1[[#This Row],[RFM Score]]=12,"Best customer",IF(Table1[[#This Row],[RFM Score]]&gt;=8,"Loyal customer",IF(Table1[[#This Row],[RFM Score]]&gt;=6,"At Risk",IF(Table1[[#This Row],[RFM Score]]&gt;=3,"Lost customer", "Others"))))</f>
        <v>At Risk</v>
      </c>
    </row>
    <row r="574" spans="2:20" x14ac:dyDescent="0.25">
      <c r="B574" s="4">
        <v>572</v>
      </c>
      <c r="C574" s="5">
        <v>45036</v>
      </c>
      <c r="D574" s="4" t="s">
        <v>585</v>
      </c>
      <c r="E574" s="4" t="s">
        <v>10</v>
      </c>
      <c r="F574" s="4">
        <v>31</v>
      </c>
      <c r="G574" s="4" t="s">
        <v>14</v>
      </c>
      <c r="H574" s="4">
        <v>4</v>
      </c>
      <c r="I574" s="12">
        <v>500</v>
      </c>
      <c r="J574" s="14">
        <v>2000</v>
      </c>
      <c r="K574" s="35">
        <f t="shared" si="8"/>
        <v>45292</v>
      </c>
      <c r="L574" s="37">
        <f>Table1[[#This Row],[Latest Date]]-Table1[[#This Row],[Date]]</f>
        <v>256</v>
      </c>
      <c r="M574" s="37">
        <f>COUNT(Table1[[#This Row],[Date]])</f>
        <v>1</v>
      </c>
      <c r="N574" s="37">
        <f>SUM(Table1[[#This Row],[Total Amount]])</f>
        <v>2000</v>
      </c>
      <c r="O574" s="37">
        <f>IF(Table1[[#This Row],[Recency]]&lt;=_xlfn.QUARTILE.INC(L:L,1),4, IF(Table1[[#This Row],[Recency]]&lt;=_xlfn.QUARTILE.INC(L:L,2), 3, IF(Table1[[#This Row],[Recency]]&lt;=_xlfn.QUARTILE.INC(L:L,3), 2, 1)))</f>
        <v>2</v>
      </c>
      <c r="P574" s="37">
        <f>IF(Table1[[#This Row],[Frequency]]&lt;=_xlfn.QUARTILE.INC(M:M,1), 1, IF(Table1[[#This Row],[Frequency]]&lt;=_xlfn.QUARTILE.INC(M:M,2), 2, IF(Table1[[#This Row],[Frequency]]&lt;=_xlfn.QUARTILE.INC(M:M,3), 3, 4)))</f>
        <v>1</v>
      </c>
      <c r="Q574" s="37">
        <f>IF(Table1[[#This Row],[Monetary]]&lt;=_xlfn.QUARTILE.INC(N:N,1),1,IF(Table1[[#This Row],[Monetary]]&lt;=_xlfn.QUARTILE.INC(N:N,2),2,IF(Table1[[#This Row],[Monetary]]&lt;=_xlfn.QUARTILE.INC(N:N,3),3,4)))</f>
        <v>4</v>
      </c>
      <c r="R574" s="42" t="str">
        <f>Table1[[#This Row],[R Score]]&amp;Table1[[#This Row],[F Score]]&amp;Table1[[#This Row],[M Score]]</f>
        <v>214</v>
      </c>
      <c r="S574" s="37">
        <f>Table1[[#This Row],[R Score]]+Table1[[#This Row],[F Score]]+Table1[[#This Row],[M Score]]</f>
        <v>7</v>
      </c>
      <c r="T574" s="37" t="str">
        <f>IF(Table1[[#This Row],[RFM Score]]=12,"Best customer",IF(Table1[[#This Row],[RFM Score]]&gt;=8,"Loyal customer",IF(Table1[[#This Row],[RFM Score]]&gt;=6,"At Risk",IF(Table1[[#This Row],[RFM Score]]&gt;=3,"Lost customer", "Others"))))</f>
        <v>At Risk</v>
      </c>
    </row>
    <row r="575" spans="2:20" x14ac:dyDescent="0.25">
      <c r="B575" s="1">
        <v>573</v>
      </c>
      <c r="C575" s="2">
        <v>45188</v>
      </c>
      <c r="D575" s="1" t="s">
        <v>586</v>
      </c>
      <c r="E575" s="1" t="s">
        <v>10</v>
      </c>
      <c r="F575" s="1">
        <v>49</v>
      </c>
      <c r="G575" s="1" t="s">
        <v>11</v>
      </c>
      <c r="H575" s="1">
        <v>2</v>
      </c>
      <c r="I575" s="11">
        <v>30</v>
      </c>
      <c r="J575" s="13">
        <v>60</v>
      </c>
      <c r="K575" s="34">
        <f t="shared" si="8"/>
        <v>45292</v>
      </c>
      <c r="L575" s="36">
        <f>Table1[[#This Row],[Latest Date]]-Table1[[#This Row],[Date]]</f>
        <v>104</v>
      </c>
      <c r="M575" s="36">
        <f>COUNT(Table1[[#This Row],[Date]])</f>
        <v>1</v>
      </c>
      <c r="N575" s="36">
        <f>SUM(Table1[[#This Row],[Total Amount]])</f>
        <v>60</v>
      </c>
      <c r="O575" s="36">
        <f>IF(Table1[[#This Row],[Recency]]&lt;=_xlfn.QUARTILE.INC(L:L,1),4, IF(Table1[[#This Row],[Recency]]&lt;=_xlfn.QUARTILE.INC(L:L,2), 3, IF(Table1[[#This Row],[Recency]]&lt;=_xlfn.QUARTILE.INC(L:L,3), 2, 1)))</f>
        <v>3</v>
      </c>
      <c r="P575" s="36">
        <f>IF(Table1[[#This Row],[Frequency]]&lt;=_xlfn.QUARTILE.INC(M:M,1), 1, IF(Table1[[#This Row],[Frequency]]&lt;=_xlfn.QUARTILE.INC(M:M,2), 2, IF(Table1[[#This Row],[Frequency]]&lt;=_xlfn.QUARTILE.INC(M:M,3), 3, 4)))</f>
        <v>1</v>
      </c>
      <c r="Q575" s="36">
        <f>IF(Table1[[#This Row],[Monetary]]&lt;=_xlfn.QUARTILE.INC(N:N,1),1,IF(Table1[[#This Row],[Monetary]]&lt;=_xlfn.QUARTILE.INC(N:N,2),2,IF(Table1[[#This Row],[Monetary]]&lt;=_xlfn.QUARTILE.INC(N:N,3),3,4)))</f>
        <v>1</v>
      </c>
      <c r="R575" s="41" t="str">
        <f>Table1[[#This Row],[R Score]]&amp;Table1[[#This Row],[F Score]]&amp;Table1[[#This Row],[M Score]]</f>
        <v>311</v>
      </c>
      <c r="S575" s="36">
        <f>Table1[[#This Row],[R Score]]+Table1[[#This Row],[F Score]]+Table1[[#This Row],[M Score]]</f>
        <v>5</v>
      </c>
      <c r="T575" s="36" t="str">
        <f>IF(Table1[[#This Row],[RFM Score]]=12,"Best customer",IF(Table1[[#This Row],[RFM Score]]&gt;=8,"Loyal customer",IF(Table1[[#This Row],[RFM Score]]&gt;=6,"At Risk",IF(Table1[[#This Row],[RFM Score]]&gt;=3,"Lost customer", "Others"))))</f>
        <v>Lost customer</v>
      </c>
    </row>
    <row r="576" spans="2:20" x14ac:dyDescent="0.25">
      <c r="B576" s="4">
        <v>574</v>
      </c>
      <c r="C576" s="5">
        <v>45169</v>
      </c>
      <c r="D576" s="4" t="s">
        <v>587</v>
      </c>
      <c r="E576" s="4" t="s">
        <v>13</v>
      </c>
      <c r="F576" s="4">
        <v>63</v>
      </c>
      <c r="G576" s="4" t="s">
        <v>16</v>
      </c>
      <c r="H576" s="4">
        <v>2</v>
      </c>
      <c r="I576" s="12">
        <v>25</v>
      </c>
      <c r="J576" s="14">
        <v>50</v>
      </c>
      <c r="K576" s="35">
        <f t="shared" si="8"/>
        <v>45292</v>
      </c>
      <c r="L576" s="37">
        <f>Table1[[#This Row],[Latest Date]]-Table1[[#This Row],[Date]]</f>
        <v>123</v>
      </c>
      <c r="M576" s="37">
        <f>COUNT(Table1[[#This Row],[Date]])</f>
        <v>1</v>
      </c>
      <c r="N576" s="37">
        <f>SUM(Table1[[#This Row],[Total Amount]])</f>
        <v>50</v>
      </c>
      <c r="O576" s="37">
        <f>IF(Table1[[#This Row],[Recency]]&lt;=_xlfn.QUARTILE.INC(L:L,1),4, IF(Table1[[#This Row],[Recency]]&lt;=_xlfn.QUARTILE.INC(L:L,2), 3, IF(Table1[[#This Row],[Recency]]&lt;=_xlfn.QUARTILE.INC(L:L,3), 2, 1)))</f>
        <v>3</v>
      </c>
      <c r="P576" s="37">
        <f>IF(Table1[[#This Row],[Frequency]]&lt;=_xlfn.QUARTILE.INC(M:M,1), 1, IF(Table1[[#This Row],[Frequency]]&lt;=_xlfn.QUARTILE.INC(M:M,2), 2, IF(Table1[[#This Row],[Frequency]]&lt;=_xlfn.QUARTILE.INC(M:M,3), 3, 4)))</f>
        <v>1</v>
      </c>
      <c r="Q576" s="37">
        <f>IF(Table1[[#This Row],[Monetary]]&lt;=_xlfn.QUARTILE.INC(N:N,1),1,IF(Table1[[#This Row],[Monetary]]&lt;=_xlfn.QUARTILE.INC(N:N,2),2,IF(Table1[[#This Row],[Monetary]]&lt;=_xlfn.QUARTILE.INC(N:N,3),3,4)))</f>
        <v>1</v>
      </c>
      <c r="R576" s="42" t="str">
        <f>Table1[[#This Row],[R Score]]&amp;Table1[[#This Row],[F Score]]&amp;Table1[[#This Row],[M Score]]</f>
        <v>311</v>
      </c>
      <c r="S576" s="37">
        <f>Table1[[#This Row],[R Score]]+Table1[[#This Row],[F Score]]+Table1[[#This Row],[M Score]]</f>
        <v>5</v>
      </c>
      <c r="T576" s="37" t="str">
        <f>IF(Table1[[#This Row],[RFM Score]]=12,"Best customer",IF(Table1[[#This Row],[RFM Score]]&gt;=8,"Loyal customer",IF(Table1[[#This Row],[RFM Score]]&gt;=6,"At Risk",IF(Table1[[#This Row],[RFM Score]]&gt;=3,"Lost customer", "Others"))))</f>
        <v>Lost customer</v>
      </c>
    </row>
    <row r="577" spans="2:20" x14ac:dyDescent="0.25">
      <c r="B577" s="1">
        <v>575</v>
      </c>
      <c r="C577" s="2">
        <v>45013</v>
      </c>
      <c r="D577" s="1" t="s">
        <v>588</v>
      </c>
      <c r="E577" s="1" t="s">
        <v>10</v>
      </c>
      <c r="F577" s="1">
        <v>60</v>
      </c>
      <c r="G577" s="1" t="s">
        <v>14</v>
      </c>
      <c r="H577" s="1">
        <v>2</v>
      </c>
      <c r="I577" s="11">
        <v>50</v>
      </c>
      <c r="J577" s="13">
        <v>100</v>
      </c>
      <c r="K577" s="34">
        <f t="shared" si="8"/>
        <v>45292</v>
      </c>
      <c r="L577" s="36">
        <f>Table1[[#This Row],[Latest Date]]-Table1[[#This Row],[Date]]</f>
        <v>279</v>
      </c>
      <c r="M577" s="36">
        <f>COUNT(Table1[[#This Row],[Date]])</f>
        <v>1</v>
      </c>
      <c r="N577" s="36">
        <f>SUM(Table1[[#This Row],[Total Amount]])</f>
        <v>100</v>
      </c>
      <c r="O577" s="36">
        <f>IF(Table1[[#This Row],[Recency]]&lt;=_xlfn.QUARTILE.INC(L:L,1),4, IF(Table1[[#This Row],[Recency]]&lt;=_xlfn.QUARTILE.INC(L:L,2), 3, IF(Table1[[#This Row],[Recency]]&lt;=_xlfn.QUARTILE.INC(L:L,3), 2, 1)))</f>
        <v>1</v>
      </c>
      <c r="P577" s="36">
        <f>IF(Table1[[#This Row],[Frequency]]&lt;=_xlfn.QUARTILE.INC(M:M,1), 1, IF(Table1[[#This Row],[Frequency]]&lt;=_xlfn.QUARTILE.INC(M:M,2), 2, IF(Table1[[#This Row],[Frequency]]&lt;=_xlfn.QUARTILE.INC(M:M,3), 3, 4)))</f>
        <v>1</v>
      </c>
      <c r="Q577" s="36">
        <f>IF(Table1[[#This Row],[Monetary]]&lt;=_xlfn.QUARTILE.INC(N:N,1),1,IF(Table1[[#This Row],[Monetary]]&lt;=_xlfn.QUARTILE.INC(N:N,2),2,IF(Table1[[#This Row],[Monetary]]&lt;=_xlfn.QUARTILE.INC(N:N,3),3,4)))</f>
        <v>2</v>
      </c>
      <c r="R577" s="41" t="str">
        <f>Table1[[#This Row],[R Score]]&amp;Table1[[#This Row],[F Score]]&amp;Table1[[#This Row],[M Score]]</f>
        <v>112</v>
      </c>
      <c r="S577" s="36">
        <f>Table1[[#This Row],[R Score]]+Table1[[#This Row],[F Score]]+Table1[[#This Row],[M Score]]</f>
        <v>4</v>
      </c>
      <c r="T577" s="36" t="str">
        <f>IF(Table1[[#This Row],[RFM Score]]=12,"Best customer",IF(Table1[[#This Row],[RFM Score]]&gt;=8,"Loyal customer",IF(Table1[[#This Row],[RFM Score]]&gt;=6,"At Risk",IF(Table1[[#This Row],[RFM Score]]&gt;=3,"Lost customer", "Others"))))</f>
        <v>Lost customer</v>
      </c>
    </row>
    <row r="578" spans="2:20" x14ac:dyDescent="0.25">
      <c r="B578" s="4">
        <v>576</v>
      </c>
      <c r="C578" s="5">
        <v>45264</v>
      </c>
      <c r="D578" s="4" t="s">
        <v>589</v>
      </c>
      <c r="E578" s="4" t="s">
        <v>13</v>
      </c>
      <c r="F578" s="4">
        <v>33</v>
      </c>
      <c r="G578" s="4" t="s">
        <v>11</v>
      </c>
      <c r="H578" s="4">
        <v>3</v>
      </c>
      <c r="I578" s="12">
        <v>50</v>
      </c>
      <c r="J578" s="14">
        <v>150</v>
      </c>
      <c r="K578" s="35">
        <f t="shared" si="8"/>
        <v>45292</v>
      </c>
      <c r="L578" s="37">
        <f>Table1[[#This Row],[Latest Date]]-Table1[[#This Row],[Date]]</f>
        <v>28</v>
      </c>
      <c r="M578" s="37">
        <f>COUNT(Table1[[#This Row],[Date]])</f>
        <v>1</v>
      </c>
      <c r="N578" s="37">
        <f>SUM(Table1[[#This Row],[Total Amount]])</f>
        <v>150</v>
      </c>
      <c r="O578" s="37">
        <f>IF(Table1[[#This Row],[Recency]]&lt;=_xlfn.QUARTILE.INC(L:L,1),4, IF(Table1[[#This Row],[Recency]]&lt;=_xlfn.QUARTILE.INC(L:L,2), 3, IF(Table1[[#This Row],[Recency]]&lt;=_xlfn.QUARTILE.INC(L:L,3), 2, 1)))</f>
        <v>4</v>
      </c>
      <c r="P578" s="37">
        <f>IF(Table1[[#This Row],[Frequency]]&lt;=_xlfn.QUARTILE.INC(M:M,1), 1, IF(Table1[[#This Row],[Frequency]]&lt;=_xlfn.QUARTILE.INC(M:M,2), 2, IF(Table1[[#This Row],[Frequency]]&lt;=_xlfn.QUARTILE.INC(M:M,3), 3, 4)))</f>
        <v>1</v>
      </c>
      <c r="Q578" s="37">
        <f>IF(Table1[[#This Row],[Monetary]]&lt;=_xlfn.QUARTILE.INC(N:N,1),1,IF(Table1[[#This Row],[Monetary]]&lt;=_xlfn.QUARTILE.INC(N:N,2),2,IF(Table1[[#This Row],[Monetary]]&lt;=_xlfn.QUARTILE.INC(N:N,3),3,4)))</f>
        <v>3</v>
      </c>
      <c r="R578" s="42" t="str">
        <f>Table1[[#This Row],[R Score]]&amp;Table1[[#This Row],[F Score]]&amp;Table1[[#This Row],[M Score]]</f>
        <v>413</v>
      </c>
      <c r="S578" s="37">
        <f>Table1[[#This Row],[R Score]]+Table1[[#This Row],[F Score]]+Table1[[#This Row],[M Score]]</f>
        <v>8</v>
      </c>
      <c r="T578" s="37" t="str">
        <f>IF(Table1[[#This Row],[RFM Score]]=12,"Best customer",IF(Table1[[#This Row],[RFM Score]]&gt;=8,"Loyal customer",IF(Table1[[#This Row],[RFM Score]]&gt;=6,"At Risk",IF(Table1[[#This Row],[RFM Score]]&gt;=3,"Lost customer", "Others"))))</f>
        <v>Loyal customer</v>
      </c>
    </row>
    <row r="579" spans="2:20" x14ac:dyDescent="0.25">
      <c r="B579" s="1">
        <v>577</v>
      </c>
      <c r="C579" s="2">
        <v>44970</v>
      </c>
      <c r="D579" s="1" t="s">
        <v>590</v>
      </c>
      <c r="E579" s="1" t="s">
        <v>10</v>
      </c>
      <c r="F579" s="1">
        <v>21</v>
      </c>
      <c r="G579" s="1" t="s">
        <v>11</v>
      </c>
      <c r="H579" s="1">
        <v>4</v>
      </c>
      <c r="I579" s="11">
        <v>500</v>
      </c>
      <c r="J579" s="13">
        <v>2000</v>
      </c>
      <c r="K579" s="34">
        <f t="shared" ref="K579:K642" si="9">MAX(C:C)</f>
        <v>45292</v>
      </c>
      <c r="L579" s="36">
        <f>Table1[[#This Row],[Latest Date]]-Table1[[#This Row],[Date]]</f>
        <v>322</v>
      </c>
      <c r="M579" s="36">
        <f>COUNT(Table1[[#This Row],[Date]])</f>
        <v>1</v>
      </c>
      <c r="N579" s="36">
        <f>SUM(Table1[[#This Row],[Total Amount]])</f>
        <v>2000</v>
      </c>
      <c r="O579" s="36">
        <f>IF(Table1[[#This Row],[Recency]]&lt;=_xlfn.QUARTILE.INC(L:L,1),4, IF(Table1[[#This Row],[Recency]]&lt;=_xlfn.QUARTILE.INC(L:L,2), 3, IF(Table1[[#This Row],[Recency]]&lt;=_xlfn.QUARTILE.INC(L:L,3), 2, 1)))</f>
        <v>1</v>
      </c>
      <c r="P579" s="36">
        <f>IF(Table1[[#This Row],[Frequency]]&lt;=_xlfn.QUARTILE.INC(M:M,1), 1, IF(Table1[[#This Row],[Frequency]]&lt;=_xlfn.QUARTILE.INC(M:M,2), 2, IF(Table1[[#This Row],[Frequency]]&lt;=_xlfn.QUARTILE.INC(M:M,3), 3, 4)))</f>
        <v>1</v>
      </c>
      <c r="Q579" s="36">
        <f>IF(Table1[[#This Row],[Monetary]]&lt;=_xlfn.QUARTILE.INC(N:N,1),1,IF(Table1[[#This Row],[Monetary]]&lt;=_xlfn.QUARTILE.INC(N:N,2),2,IF(Table1[[#This Row],[Monetary]]&lt;=_xlfn.QUARTILE.INC(N:N,3),3,4)))</f>
        <v>4</v>
      </c>
      <c r="R579" s="41" t="str">
        <f>Table1[[#This Row],[R Score]]&amp;Table1[[#This Row],[F Score]]&amp;Table1[[#This Row],[M Score]]</f>
        <v>114</v>
      </c>
      <c r="S579" s="36">
        <f>Table1[[#This Row],[R Score]]+Table1[[#This Row],[F Score]]+Table1[[#This Row],[M Score]]</f>
        <v>6</v>
      </c>
      <c r="T579" s="36" t="str">
        <f>IF(Table1[[#This Row],[RFM Score]]=12,"Best customer",IF(Table1[[#This Row],[RFM Score]]&gt;=8,"Loyal customer",IF(Table1[[#This Row],[RFM Score]]&gt;=6,"At Risk",IF(Table1[[#This Row],[RFM Score]]&gt;=3,"Lost customer", "Others"))))</f>
        <v>At Risk</v>
      </c>
    </row>
    <row r="580" spans="2:20" x14ac:dyDescent="0.25">
      <c r="B580" s="4">
        <v>578</v>
      </c>
      <c r="C580" s="5">
        <v>45072</v>
      </c>
      <c r="D580" s="4" t="s">
        <v>591</v>
      </c>
      <c r="E580" s="4" t="s">
        <v>13</v>
      </c>
      <c r="F580" s="4">
        <v>54</v>
      </c>
      <c r="G580" s="4" t="s">
        <v>14</v>
      </c>
      <c r="H580" s="4">
        <v>4</v>
      </c>
      <c r="I580" s="12">
        <v>30</v>
      </c>
      <c r="J580" s="14">
        <v>120</v>
      </c>
      <c r="K580" s="35">
        <f t="shared" si="9"/>
        <v>45292</v>
      </c>
      <c r="L580" s="37">
        <f>Table1[[#This Row],[Latest Date]]-Table1[[#This Row],[Date]]</f>
        <v>220</v>
      </c>
      <c r="M580" s="37">
        <f>COUNT(Table1[[#This Row],[Date]])</f>
        <v>1</v>
      </c>
      <c r="N580" s="37">
        <f>SUM(Table1[[#This Row],[Total Amount]])</f>
        <v>120</v>
      </c>
      <c r="O580" s="37">
        <f>IF(Table1[[#This Row],[Recency]]&lt;=_xlfn.QUARTILE.INC(L:L,1),4, IF(Table1[[#This Row],[Recency]]&lt;=_xlfn.QUARTILE.INC(L:L,2), 3, IF(Table1[[#This Row],[Recency]]&lt;=_xlfn.QUARTILE.INC(L:L,3), 2, 1)))</f>
        <v>2</v>
      </c>
      <c r="P580" s="37">
        <f>IF(Table1[[#This Row],[Frequency]]&lt;=_xlfn.QUARTILE.INC(M:M,1), 1, IF(Table1[[#This Row],[Frequency]]&lt;=_xlfn.QUARTILE.INC(M:M,2), 2, IF(Table1[[#This Row],[Frequency]]&lt;=_xlfn.QUARTILE.INC(M:M,3), 3, 4)))</f>
        <v>1</v>
      </c>
      <c r="Q580" s="37">
        <f>IF(Table1[[#This Row],[Monetary]]&lt;=_xlfn.QUARTILE.INC(N:N,1),1,IF(Table1[[#This Row],[Monetary]]&lt;=_xlfn.QUARTILE.INC(N:N,2),2,IF(Table1[[#This Row],[Monetary]]&lt;=_xlfn.QUARTILE.INC(N:N,3),3,4)))</f>
        <v>2</v>
      </c>
      <c r="R580" s="42" t="str">
        <f>Table1[[#This Row],[R Score]]&amp;Table1[[#This Row],[F Score]]&amp;Table1[[#This Row],[M Score]]</f>
        <v>212</v>
      </c>
      <c r="S580" s="37">
        <f>Table1[[#This Row],[R Score]]+Table1[[#This Row],[F Score]]+Table1[[#This Row],[M Score]]</f>
        <v>5</v>
      </c>
      <c r="T580" s="37" t="str">
        <f>IF(Table1[[#This Row],[RFM Score]]=12,"Best customer",IF(Table1[[#This Row],[RFM Score]]&gt;=8,"Loyal customer",IF(Table1[[#This Row],[RFM Score]]&gt;=6,"At Risk",IF(Table1[[#This Row],[RFM Score]]&gt;=3,"Lost customer", "Others"))))</f>
        <v>Lost customer</v>
      </c>
    </row>
    <row r="581" spans="2:20" x14ac:dyDescent="0.25">
      <c r="B581" s="1">
        <v>579</v>
      </c>
      <c r="C581" s="2">
        <v>45190</v>
      </c>
      <c r="D581" s="1" t="s">
        <v>592</v>
      </c>
      <c r="E581" s="1" t="s">
        <v>13</v>
      </c>
      <c r="F581" s="1">
        <v>38</v>
      </c>
      <c r="G581" s="1" t="s">
        <v>16</v>
      </c>
      <c r="H581" s="1">
        <v>1</v>
      </c>
      <c r="I581" s="11">
        <v>30</v>
      </c>
      <c r="J581" s="13">
        <v>30</v>
      </c>
      <c r="K581" s="34">
        <f t="shared" si="9"/>
        <v>45292</v>
      </c>
      <c r="L581" s="36">
        <f>Table1[[#This Row],[Latest Date]]-Table1[[#This Row],[Date]]</f>
        <v>102</v>
      </c>
      <c r="M581" s="36">
        <f>COUNT(Table1[[#This Row],[Date]])</f>
        <v>1</v>
      </c>
      <c r="N581" s="36">
        <f>SUM(Table1[[#This Row],[Total Amount]])</f>
        <v>30</v>
      </c>
      <c r="O581" s="36">
        <f>IF(Table1[[#This Row],[Recency]]&lt;=_xlfn.QUARTILE.INC(L:L,1),4, IF(Table1[[#This Row],[Recency]]&lt;=_xlfn.QUARTILE.INC(L:L,2), 3, IF(Table1[[#This Row],[Recency]]&lt;=_xlfn.QUARTILE.INC(L:L,3), 2, 1)))</f>
        <v>3</v>
      </c>
      <c r="P581" s="36">
        <f>IF(Table1[[#This Row],[Frequency]]&lt;=_xlfn.QUARTILE.INC(M:M,1), 1, IF(Table1[[#This Row],[Frequency]]&lt;=_xlfn.QUARTILE.INC(M:M,2), 2, IF(Table1[[#This Row],[Frequency]]&lt;=_xlfn.QUARTILE.INC(M:M,3), 3, 4)))</f>
        <v>1</v>
      </c>
      <c r="Q581" s="36">
        <f>IF(Table1[[#This Row],[Monetary]]&lt;=_xlfn.QUARTILE.INC(N:N,1),1,IF(Table1[[#This Row],[Monetary]]&lt;=_xlfn.QUARTILE.INC(N:N,2),2,IF(Table1[[#This Row],[Monetary]]&lt;=_xlfn.QUARTILE.INC(N:N,3),3,4)))</f>
        <v>1</v>
      </c>
      <c r="R581" s="41" t="str">
        <f>Table1[[#This Row],[R Score]]&amp;Table1[[#This Row],[F Score]]&amp;Table1[[#This Row],[M Score]]</f>
        <v>311</v>
      </c>
      <c r="S581" s="36">
        <f>Table1[[#This Row],[R Score]]+Table1[[#This Row],[F Score]]+Table1[[#This Row],[M Score]]</f>
        <v>5</v>
      </c>
      <c r="T581" s="36" t="str">
        <f>IF(Table1[[#This Row],[RFM Score]]=12,"Best customer",IF(Table1[[#This Row],[RFM Score]]&gt;=8,"Loyal customer",IF(Table1[[#This Row],[RFM Score]]&gt;=6,"At Risk",IF(Table1[[#This Row],[RFM Score]]&gt;=3,"Lost customer", "Others"))))</f>
        <v>Lost customer</v>
      </c>
    </row>
    <row r="582" spans="2:20" x14ac:dyDescent="0.25">
      <c r="B582" s="4">
        <v>580</v>
      </c>
      <c r="C582" s="5">
        <v>45266</v>
      </c>
      <c r="D582" s="4" t="s">
        <v>593</v>
      </c>
      <c r="E582" s="4" t="s">
        <v>13</v>
      </c>
      <c r="F582" s="4">
        <v>31</v>
      </c>
      <c r="G582" s="4" t="s">
        <v>14</v>
      </c>
      <c r="H582" s="4">
        <v>3</v>
      </c>
      <c r="I582" s="12">
        <v>500</v>
      </c>
      <c r="J582" s="14">
        <v>1500</v>
      </c>
      <c r="K582" s="35">
        <f t="shared" si="9"/>
        <v>45292</v>
      </c>
      <c r="L582" s="37">
        <f>Table1[[#This Row],[Latest Date]]-Table1[[#This Row],[Date]]</f>
        <v>26</v>
      </c>
      <c r="M582" s="37">
        <f>COUNT(Table1[[#This Row],[Date]])</f>
        <v>1</v>
      </c>
      <c r="N582" s="37">
        <f>SUM(Table1[[#This Row],[Total Amount]])</f>
        <v>1500</v>
      </c>
      <c r="O582" s="37">
        <f>IF(Table1[[#This Row],[Recency]]&lt;=_xlfn.QUARTILE.INC(L:L,1),4, IF(Table1[[#This Row],[Recency]]&lt;=_xlfn.QUARTILE.INC(L:L,2), 3, IF(Table1[[#This Row],[Recency]]&lt;=_xlfn.QUARTILE.INC(L:L,3), 2, 1)))</f>
        <v>4</v>
      </c>
      <c r="P582" s="37">
        <f>IF(Table1[[#This Row],[Frequency]]&lt;=_xlfn.QUARTILE.INC(M:M,1), 1, IF(Table1[[#This Row],[Frequency]]&lt;=_xlfn.QUARTILE.INC(M:M,2), 2, IF(Table1[[#This Row],[Frequency]]&lt;=_xlfn.QUARTILE.INC(M:M,3), 3, 4)))</f>
        <v>1</v>
      </c>
      <c r="Q582" s="37">
        <f>IF(Table1[[#This Row],[Monetary]]&lt;=_xlfn.QUARTILE.INC(N:N,1),1,IF(Table1[[#This Row],[Monetary]]&lt;=_xlfn.QUARTILE.INC(N:N,2),2,IF(Table1[[#This Row],[Monetary]]&lt;=_xlfn.QUARTILE.INC(N:N,3),3,4)))</f>
        <v>4</v>
      </c>
      <c r="R582" s="42" t="str">
        <f>Table1[[#This Row],[R Score]]&amp;Table1[[#This Row],[F Score]]&amp;Table1[[#This Row],[M Score]]</f>
        <v>414</v>
      </c>
      <c r="S582" s="37">
        <f>Table1[[#This Row],[R Score]]+Table1[[#This Row],[F Score]]+Table1[[#This Row],[M Score]]</f>
        <v>9</v>
      </c>
      <c r="T582" s="37" t="str">
        <f>IF(Table1[[#This Row],[RFM Score]]=12,"Best customer",IF(Table1[[#This Row],[RFM Score]]&gt;=8,"Loyal customer",IF(Table1[[#This Row],[RFM Score]]&gt;=6,"At Risk",IF(Table1[[#This Row],[RFM Score]]&gt;=3,"Lost customer", "Others"))))</f>
        <v>Loyal customer</v>
      </c>
    </row>
    <row r="583" spans="2:20" x14ac:dyDescent="0.25">
      <c r="B583" s="1">
        <v>581</v>
      </c>
      <c r="C583" s="2">
        <v>45251</v>
      </c>
      <c r="D583" s="1" t="s">
        <v>594</v>
      </c>
      <c r="E583" s="1" t="s">
        <v>13</v>
      </c>
      <c r="F583" s="1">
        <v>48</v>
      </c>
      <c r="G583" s="1" t="s">
        <v>11</v>
      </c>
      <c r="H583" s="1">
        <v>2</v>
      </c>
      <c r="I583" s="11">
        <v>30</v>
      </c>
      <c r="J583" s="13">
        <v>60</v>
      </c>
      <c r="K583" s="34">
        <f t="shared" si="9"/>
        <v>45292</v>
      </c>
      <c r="L583" s="36">
        <f>Table1[[#This Row],[Latest Date]]-Table1[[#This Row],[Date]]</f>
        <v>41</v>
      </c>
      <c r="M583" s="36">
        <f>COUNT(Table1[[#This Row],[Date]])</f>
        <v>1</v>
      </c>
      <c r="N583" s="36">
        <f>SUM(Table1[[#This Row],[Total Amount]])</f>
        <v>60</v>
      </c>
      <c r="O583" s="36">
        <f>IF(Table1[[#This Row],[Recency]]&lt;=_xlfn.QUARTILE.INC(L:L,1),4, IF(Table1[[#This Row],[Recency]]&lt;=_xlfn.QUARTILE.INC(L:L,2), 3, IF(Table1[[#This Row],[Recency]]&lt;=_xlfn.QUARTILE.INC(L:L,3), 2, 1)))</f>
        <v>4</v>
      </c>
      <c r="P583" s="36">
        <f>IF(Table1[[#This Row],[Frequency]]&lt;=_xlfn.QUARTILE.INC(M:M,1), 1, IF(Table1[[#This Row],[Frequency]]&lt;=_xlfn.QUARTILE.INC(M:M,2), 2, IF(Table1[[#This Row],[Frequency]]&lt;=_xlfn.QUARTILE.INC(M:M,3), 3, 4)))</f>
        <v>1</v>
      </c>
      <c r="Q583" s="36">
        <f>IF(Table1[[#This Row],[Monetary]]&lt;=_xlfn.QUARTILE.INC(N:N,1),1,IF(Table1[[#This Row],[Monetary]]&lt;=_xlfn.QUARTILE.INC(N:N,2),2,IF(Table1[[#This Row],[Monetary]]&lt;=_xlfn.QUARTILE.INC(N:N,3),3,4)))</f>
        <v>1</v>
      </c>
      <c r="R583" s="41" t="str">
        <f>Table1[[#This Row],[R Score]]&amp;Table1[[#This Row],[F Score]]&amp;Table1[[#This Row],[M Score]]</f>
        <v>411</v>
      </c>
      <c r="S583" s="36">
        <f>Table1[[#This Row],[R Score]]+Table1[[#This Row],[F Score]]+Table1[[#This Row],[M Score]]</f>
        <v>6</v>
      </c>
      <c r="T583" s="36" t="str">
        <f>IF(Table1[[#This Row],[RFM Score]]=12,"Best customer",IF(Table1[[#This Row],[RFM Score]]&gt;=8,"Loyal customer",IF(Table1[[#This Row],[RFM Score]]&gt;=6,"At Risk",IF(Table1[[#This Row],[RFM Score]]&gt;=3,"Lost customer", "Others"))))</f>
        <v>At Risk</v>
      </c>
    </row>
    <row r="584" spans="2:20" x14ac:dyDescent="0.25">
      <c r="B584" s="4">
        <v>582</v>
      </c>
      <c r="C584" s="5">
        <v>45244</v>
      </c>
      <c r="D584" s="4" t="s">
        <v>595</v>
      </c>
      <c r="E584" s="4" t="s">
        <v>10</v>
      </c>
      <c r="F584" s="4">
        <v>35</v>
      </c>
      <c r="G584" s="4" t="s">
        <v>14</v>
      </c>
      <c r="H584" s="4">
        <v>3</v>
      </c>
      <c r="I584" s="12">
        <v>300</v>
      </c>
      <c r="J584" s="14">
        <v>900</v>
      </c>
      <c r="K584" s="35">
        <f t="shared" si="9"/>
        <v>45292</v>
      </c>
      <c r="L584" s="37">
        <f>Table1[[#This Row],[Latest Date]]-Table1[[#This Row],[Date]]</f>
        <v>48</v>
      </c>
      <c r="M584" s="37">
        <f>COUNT(Table1[[#This Row],[Date]])</f>
        <v>1</v>
      </c>
      <c r="N584" s="37">
        <f>SUM(Table1[[#This Row],[Total Amount]])</f>
        <v>900</v>
      </c>
      <c r="O584" s="37">
        <f>IF(Table1[[#This Row],[Recency]]&lt;=_xlfn.QUARTILE.INC(L:L,1),4, IF(Table1[[#This Row],[Recency]]&lt;=_xlfn.QUARTILE.INC(L:L,2), 3, IF(Table1[[#This Row],[Recency]]&lt;=_xlfn.QUARTILE.INC(L:L,3), 2, 1)))</f>
        <v>4</v>
      </c>
      <c r="P584" s="37">
        <f>IF(Table1[[#This Row],[Frequency]]&lt;=_xlfn.QUARTILE.INC(M:M,1), 1, IF(Table1[[#This Row],[Frequency]]&lt;=_xlfn.QUARTILE.INC(M:M,2), 2, IF(Table1[[#This Row],[Frequency]]&lt;=_xlfn.QUARTILE.INC(M:M,3), 3, 4)))</f>
        <v>1</v>
      </c>
      <c r="Q584" s="37">
        <f>IF(Table1[[#This Row],[Monetary]]&lt;=_xlfn.QUARTILE.INC(N:N,1),1,IF(Table1[[#This Row],[Monetary]]&lt;=_xlfn.QUARTILE.INC(N:N,2),2,IF(Table1[[#This Row],[Monetary]]&lt;=_xlfn.QUARTILE.INC(N:N,3),3,4)))</f>
        <v>3</v>
      </c>
      <c r="R584" s="42" t="str">
        <f>Table1[[#This Row],[R Score]]&amp;Table1[[#This Row],[F Score]]&amp;Table1[[#This Row],[M Score]]</f>
        <v>413</v>
      </c>
      <c r="S584" s="37">
        <f>Table1[[#This Row],[R Score]]+Table1[[#This Row],[F Score]]+Table1[[#This Row],[M Score]]</f>
        <v>8</v>
      </c>
      <c r="T584" s="37" t="str">
        <f>IF(Table1[[#This Row],[RFM Score]]=12,"Best customer",IF(Table1[[#This Row],[RFM Score]]&gt;=8,"Loyal customer",IF(Table1[[#This Row],[RFM Score]]&gt;=6,"At Risk",IF(Table1[[#This Row],[RFM Score]]&gt;=3,"Lost customer", "Others"))))</f>
        <v>Loyal customer</v>
      </c>
    </row>
    <row r="585" spans="2:20" x14ac:dyDescent="0.25">
      <c r="B585" s="1">
        <v>583</v>
      </c>
      <c r="C585" s="2">
        <v>45098</v>
      </c>
      <c r="D585" s="1" t="s">
        <v>596</v>
      </c>
      <c r="E585" s="1" t="s">
        <v>13</v>
      </c>
      <c r="F585" s="1">
        <v>24</v>
      </c>
      <c r="G585" s="1" t="s">
        <v>16</v>
      </c>
      <c r="H585" s="1">
        <v>4</v>
      </c>
      <c r="I585" s="11">
        <v>25</v>
      </c>
      <c r="J585" s="13">
        <v>100</v>
      </c>
      <c r="K585" s="34">
        <f t="shared" si="9"/>
        <v>45292</v>
      </c>
      <c r="L585" s="36">
        <f>Table1[[#This Row],[Latest Date]]-Table1[[#This Row],[Date]]</f>
        <v>194</v>
      </c>
      <c r="M585" s="36">
        <f>COUNT(Table1[[#This Row],[Date]])</f>
        <v>1</v>
      </c>
      <c r="N585" s="36">
        <f>SUM(Table1[[#This Row],[Total Amount]])</f>
        <v>100</v>
      </c>
      <c r="O585" s="36">
        <f>IF(Table1[[#This Row],[Recency]]&lt;=_xlfn.QUARTILE.INC(L:L,1),4, IF(Table1[[#This Row],[Recency]]&lt;=_xlfn.QUARTILE.INC(L:L,2), 3, IF(Table1[[#This Row],[Recency]]&lt;=_xlfn.QUARTILE.INC(L:L,3), 2, 1)))</f>
        <v>2</v>
      </c>
      <c r="P585" s="36">
        <f>IF(Table1[[#This Row],[Frequency]]&lt;=_xlfn.QUARTILE.INC(M:M,1), 1, IF(Table1[[#This Row],[Frequency]]&lt;=_xlfn.QUARTILE.INC(M:M,2), 2, IF(Table1[[#This Row],[Frequency]]&lt;=_xlfn.QUARTILE.INC(M:M,3), 3, 4)))</f>
        <v>1</v>
      </c>
      <c r="Q585" s="36">
        <f>IF(Table1[[#This Row],[Monetary]]&lt;=_xlfn.QUARTILE.INC(N:N,1),1,IF(Table1[[#This Row],[Monetary]]&lt;=_xlfn.QUARTILE.INC(N:N,2),2,IF(Table1[[#This Row],[Monetary]]&lt;=_xlfn.QUARTILE.INC(N:N,3),3,4)))</f>
        <v>2</v>
      </c>
      <c r="R585" s="41" t="str">
        <f>Table1[[#This Row],[R Score]]&amp;Table1[[#This Row],[F Score]]&amp;Table1[[#This Row],[M Score]]</f>
        <v>212</v>
      </c>
      <c r="S585" s="36">
        <f>Table1[[#This Row],[R Score]]+Table1[[#This Row],[F Score]]+Table1[[#This Row],[M Score]]</f>
        <v>5</v>
      </c>
      <c r="T585" s="36" t="str">
        <f>IF(Table1[[#This Row],[RFM Score]]=12,"Best customer",IF(Table1[[#This Row],[RFM Score]]&gt;=8,"Loyal customer",IF(Table1[[#This Row],[RFM Score]]&gt;=6,"At Risk",IF(Table1[[#This Row],[RFM Score]]&gt;=3,"Lost customer", "Others"))))</f>
        <v>Lost customer</v>
      </c>
    </row>
    <row r="586" spans="2:20" x14ac:dyDescent="0.25">
      <c r="B586" s="4">
        <v>584</v>
      </c>
      <c r="C586" s="5">
        <v>44974</v>
      </c>
      <c r="D586" s="4" t="s">
        <v>597</v>
      </c>
      <c r="E586" s="4" t="s">
        <v>13</v>
      </c>
      <c r="F586" s="4">
        <v>27</v>
      </c>
      <c r="G586" s="4" t="s">
        <v>11</v>
      </c>
      <c r="H586" s="4">
        <v>4</v>
      </c>
      <c r="I586" s="12">
        <v>50</v>
      </c>
      <c r="J586" s="14">
        <v>200</v>
      </c>
      <c r="K586" s="35">
        <f t="shared" si="9"/>
        <v>45292</v>
      </c>
      <c r="L586" s="37">
        <f>Table1[[#This Row],[Latest Date]]-Table1[[#This Row],[Date]]</f>
        <v>318</v>
      </c>
      <c r="M586" s="37">
        <f>COUNT(Table1[[#This Row],[Date]])</f>
        <v>1</v>
      </c>
      <c r="N586" s="37">
        <f>SUM(Table1[[#This Row],[Total Amount]])</f>
        <v>200</v>
      </c>
      <c r="O586" s="37">
        <f>IF(Table1[[#This Row],[Recency]]&lt;=_xlfn.QUARTILE.INC(L:L,1),4, IF(Table1[[#This Row],[Recency]]&lt;=_xlfn.QUARTILE.INC(L:L,2), 3, IF(Table1[[#This Row],[Recency]]&lt;=_xlfn.QUARTILE.INC(L:L,3), 2, 1)))</f>
        <v>1</v>
      </c>
      <c r="P586" s="37">
        <f>IF(Table1[[#This Row],[Frequency]]&lt;=_xlfn.QUARTILE.INC(M:M,1), 1, IF(Table1[[#This Row],[Frequency]]&lt;=_xlfn.QUARTILE.INC(M:M,2), 2, IF(Table1[[#This Row],[Frequency]]&lt;=_xlfn.QUARTILE.INC(M:M,3), 3, 4)))</f>
        <v>1</v>
      </c>
      <c r="Q586" s="37">
        <f>IF(Table1[[#This Row],[Monetary]]&lt;=_xlfn.QUARTILE.INC(N:N,1),1,IF(Table1[[#This Row],[Monetary]]&lt;=_xlfn.QUARTILE.INC(N:N,2),2,IF(Table1[[#This Row],[Monetary]]&lt;=_xlfn.QUARTILE.INC(N:N,3),3,4)))</f>
        <v>3</v>
      </c>
      <c r="R586" s="42" t="str">
        <f>Table1[[#This Row],[R Score]]&amp;Table1[[#This Row],[F Score]]&amp;Table1[[#This Row],[M Score]]</f>
        <v>113</v>
      </c>
      <c r="S586" s="37">
        <f>Table1[[#This Row],[R Score]]+Table1[[#This Row],[F Score]]+Table1[[#This Row],[M Score]]</f>
        <v>5</v>
      </c>
      <c r="T586" s="37" t="str">
        <f>IF(Table1[[#This Row],[RFM Score]]=12,"Best customer",IF(Table1[[#This Row],[RFM Score]]&gt;=8,"Loyal customer",IF(Table1[[#This Row],[RFM Score]]&gt;=6,"At Risk",IF(Table1[[#This Row],[RFM Score]]&gt;=3,"Lost customer", "Others"))))</f>
        <v>Lost customer</v>
      </c>
    </row>
    <row r="587" spans="2:20" x14ac:dyDescent="0.25">
      <c r="B587" s="1">
        <v>585</v>
      </c>
      <c r="C587" s="2">
        <v>45047</v>
      </c>
      <c r="D587" s="1" t="s">
        <v>598</v>
      </c>
      <c r="E587" s="1" t="s">
        <v>13</v>
      </c>
      <c r="F587" s="1">
        <v>24</v>
      </c>
      <c r="G587" s="1" t="s">
        <v>14</v>
      </c>
      <c r="H587" s="1">
        <v>1</v>
      </c>
      <c r="I587" s="11">
        <v>25</v>
      </c>
      <c r="J587" s="13">
        <v>25</v>
      </c>
      <c r="K587" s="34">
        <f t="shared" si="9"/>
        <v>45292</v>
      </c>
      <c r="L587" s="36">
        <f>Table1[[#This Row],[Latest Date]]-Table1[[#This Row],[Date]]</f>
        <v>245</v>
      </c>
      <c r="M587" s="36">
        <f>COUNT(Table1[[#This Row],[Date]])</f>
        <v>1</v>
      </c>
      <c r="N587" s="36">
        <f>SUM(Table1[[#This Row],[Total Amount]])</f>
        <v>25</v>
      </c>
      <c r="O587" s="36">
        <f>IF(Table1[[#This Row],[Recency]]&lt;=_xlfn.QUARTILE.INC(L:L,1),4, IF(Table1[[#This Row],[Recency]]&lt;=_xlfn.QUARTILE.INC(L:L,2), 3, IF(Table1[[#This Row],[Recency]]&lt;=_xlfn.QUARTILE.INC(L:L,3), 2, 1)))</f>
        <v>2</v>
      </c>
      <c r="P587" s="36">
        <f>IF(Table1[[#This Row],[Frequency]]&lt;=_xlfn.QUARTILE.INC(M:M,1), 1, IF(Table1[[#This Row],[Frequency]]&lt;=_xlfn.QUARTILE.INC(M:M,2), 2, IF(Table1[[#This Row],[Frequency]]&lt;=_xlfn.QUARTILE.INC(M:M,3), 3, 4)))</f>
        <v>1</v>
      </c>
      <c r="Q587" s="36">
        <f>IF(Table1[[#This Row],[Monetary]]&lt;=_xlfn.QUARTILE.INC(N:N,1),1,IF(Table1[[#This Row],[Monetary]]&lt;=_xlfn.QUARTILE.INC(N:N,2),2,IF(Table1[[#This Row],[Monetary]]&lt;=_xlfn.QUARTILE.INC(N:N,3),3,4)))</f>
        <v>1</v>
      </c>
      <c r="R587" s="41" t="str">
        <f>Table1[[#This Row],[R Score]]&amp;Table1[[#This Row],[F Score]]&amp;Table1[[#This Row],[M Score]]</f>
        <v>211</v>
      </c>
      <c r="S587" s="36">
        <f>Table1[[#This Row],[R Score]]+Table1[[#This Row],[F Score]]+Table1[[#This Row],[M Score]]</f>
        <v>4</v>
      </c>
      <c r="T587" s="36" t="str">
        <f>IF(Table1[[#This Row],[RFM Score]]=12,"Best customer",IF(Table1[[#This Row],[RFM Score]]&gt;=8,"Loyal customer",IF(Table1[[#This Row],[RFM Score]]&gt;=6,"At Risk",IF(Table1[[#This Row],[RFM Score]]&gt;=3,"Lost customer", "Others"))))</f>
        <v>Lost customer</v>
      </c>
    </row>
    <row r="588" spans="2:20" x14ac:dyDescent="0.25">
      <c r="B588" s="4">
        <v>586</v>
      </c>
      <c r="C588" s="5">
        <v>45271</v>
      </c>
      <c r="D588" s="4" t="s">
        <v>599</v>
      </c>
      <c r="E588" s="4" t="s">
        <v>10</v>
      </c>
      <c r="F588" s="4">
        <v>50</v>
      </c>
      <c r="G588" s="4" t="s">
        <v>16</v>
      </c>
      <c r="H588" s="4">
        <v>1</v>
      </c>
      <c r="I588" s="12">
        <v>50</v>
      </c>
      <c r="J588" s="14">
        <v>50</v>
      </c>
      <c r="K588" s="35">
        <f t="shared" si="9"/>
        <v>45292</v>
      </c>
      <c r="L588" s="37">
        <f>Table1[[#This Row],[Latest Date]]-Table1[[#This Row],[Date]]</f>
        <v>21</v>
      </c>
      <c r="M588" s="37">
        <f>COUNT(Table1[[#This Row],[Date]])</f>
        <v>1</v>
      </c>
      <c r="N588" s="37">
        <f>SUM(Table1[[#This Row],[Total Amount]])</f>
        <v>50</v>
      </c>
      <c r="O588" s="37">
        <f>IF(Table1[[#This Row],[Recency]]&lt;=_xlfn.QUARTILE.INC(L:L,1),4, IF(Table1[[#This Row],[Recency]]&lt;=_xlfn.QUARTILE.INC(L:L,2), 3, IF(Table1[[#This Row],[Recency]]&lt;=_xlfn.QUARTILE.INC(L:L,3), 2, 1)))</f>
        <v>4</v>
      </c>
      <c r="P588" s="37">
        <f>IF(Table1[[#This Row],[Frequency]]&lt;=_xlfn.QUARTILE.INC(M:M,1), 1, IF(Table1[[#This Row],[Frequency]]&lt;=_xlfn.QUARTILE.INC(M:M,2), 2, IF(Table1[[#This Row],[Frequency]]&lt;=_xlfn.QUARTILE.INC(M:M,3), 3, 4)))</f>
        <v>1</v>
      </c>
      <c r="Q588" s="37">
        <f>IF(Table1[[#This Row],[Monetary]]&lt;=_xlfn.QUARTILE.INC(N:N,1),1,IF(Table1[[#This Row],[Monetary]]&lt;=_xlfn.QUARTILE.INC(N:N,2),2,IF(Table1[[#This Row],[Monetary]]&lt;=_xlfn.QUARTILE.INC(N:N,3),3,4)))</f>
        <v>1</v>
      </c>
      <c r="R588" s="42" t="str">
        <f>Table1[[#This Row],[R Score]]&amp;Table1[[#This Row],[F Score]]&amp;Table1[[#This Row],[M Score]]</f>
        <v>411</v>
      </c>
      <c r="S588" s="37">
        <f>Table1[[#This Row],[R Score]]+Table1[[#This Row],[F Score]]+Table1[[#This Row],[M Score]]</f>
        <v>6</v>
      </c>
      <c r="T588" s="37" t="str">
        <f>IF(Table1[[#This Row],[RFM Score]]=12,"Best customer",IF(Table1[[#This Row],[RFM Score]]&gt;=8,"Loyal customer",IF(Table1[[#This Row],[RFM Score]]&gt;=6,"At Risk",IF(Table1[[#This Row],[RFM Score]]&gt;=3,"Lost customer", "Others"))))</f>
        <v>At Risk</v>
      </c>
    </row>
    <row r="589" spans="2:20" x14ac:dyDescent="0.25">
      <c r="B589" s="1">
        <v>587</v>
      </c>
      <c r="C589" s="2">
        <v>45085</v>
      </c>
      <c r="D589" s="1" t="s">
        <v>600</v>
      </c>
      <c r="E589" s="1" t="s">
        <v>13</v>
      </c>
      <c r="F589" s="1">
        <v>40</v>
      </c>
      <c r="G589" s="1" t="s">
        <v>11</v>
      </c>
      <c r="H589" s="1">
        <v>4</v>
      </c>
      <c r="I589" s="11">
        <v>300</v>
      </c>
      <c r="J589" s="13">
        <v>1200</v>
      </c>
      <c r="K589" s="34">
        <f t="shared" si="9"/>
        <v>45292</v>
      </c>
      <c r="L589" s="36">
        <f>Table1[[#This Row],[Latest Date]]-Table1[[#This Row],[Date]]</f>
        <v>207</v>
      </c>
      <c r="M589" s="36">
        <f>COUNT(Table1[[#This Row],[Date]])</f>
        <v>1</v>
      </c>
      <c r="N589" s="36">
        <f>SUM(Table1[[#This Row],[Total Amount]])</f>
        <v>1200</v>
      </c>
      <c r="O589" s="36">
        <f>IF(Table1[[#This Row],[Recency]]&lt;=_xlfn.QUARTILE.INC(L:L,1),4, IF(Table1[[#This Row],[Recency]]&lt;=_xlfn.QUARTILE.INC(L:L,2), 3, IF(Table1[[#This Row],[Recency]]&lt;=_xlfn.QUARTILE.INC(L:L,3), 2, 1)))</f>
        <v>2</v>
      </c>
      <c r="P589" s="36">
        <f>IF(Table1[[#This Row],[Frequency]]&lt;=_xlfn.QUARTILE.INC(M:M,1), 1, IF(Table1[[#This Row],[Frequency]]&lt;=_xlfn.QUARTILE.INC(M:M,2), 2, IF(Table1[[#This Row],[Frequency]]&lt;=_xlfn.QUARTILE.INC(M:M,3), 3, 4)))</f>
        <v>1</v>
      </c>
      <c r="Q589" s="36">
        <f>IF(Table1[[#This Row],[Monetary]]&lt;=_xlfn.QUARTILE.INC(N:N,1),1,IF(Table1[[#This Row],[Monetary]]&lt;=_xlfn.QUARTILE.INC(N:N,2),2,IF(Table1[[#This Row],[Monetary]]&lt;=_xlfn.QUARTILE.INC(N:N,3),3,4)))</f>
        <v>4</v>
      </c>
      <c r="R589" s="41" t="str">
        <f>Table1[[#This Row],[R Score]]&amp;Table1[[#This Row],[F Score]]&amp;Table1[[#This Row],[M Score]]</f>
        <v>214</v>
      </c>
      <c r="S589" s="36">
        <f>Table1[[#This Row],[R Score]]+Table1[[#This Row],[F Score]]+Table1[[#This Row],[M Score]]</f>
        <v>7</v>
      </c>
      <c r="T589" s="36" t="str">
        <f>IF(Table1[[#This Row],[RFM Score]]=12,"Best customer",IF(Table1[[#This Row],[RFM Score]]&gt;=8,"Loyal customer",IF(Table1[[#This Row],[RFM Score]]&gt;=6,"At Risk",IF(Table1[[#This Row],[RFM Score]]&gt;=3,"Lost customer", "Others"))))</f>
        <v>At Risk</v>
      </c>
    </row>
    <row r="590" spans="2:20" x14ac:dyDescent="0.25">
      <c r="B590" s="4">
        <v>588</v>
      </c>
      <c r="C590" s="5">
        <v>45042</v>
      </c>
      <c r="D590" s="4" t="s">
        <v>601</v>
      </c>
      <c r="E590" s="4" t="s">
        <v>10</v>
      </c>
      <c r="F590" s="4">
        <v>38</v>
      </c>
      <c r="G590" s="4" t="s">
        <v>16</v>
      </c>
      <c r="H590" s="4">
        <v>2</v>
      </c>
      <c r="I590" s="12">
        <v>30</v>
      </c>
      <c r="J590" s="14">
        <v>60</v>
      </c>
      <c r="K590" s="35">
        <f t="shared" si="9"/>
        <v>45292</v>
      </c>
      <c r="L590" s="37">
        <f>Table1[[#This Row],[Latest Date]]-Table1[[#This Row],[Date]]</f>
        <v>250</v>
      </c>
      <c r="M590" s="37">
        <f>COUNT(Table1[[#This Row],[Date]])</f>
        <v>1</v>
      </c>
      <c r="N590" s="37">
        <f>SUM(Table1[[#This Row],[Total Amount]])</f>
        <v>60</v>
      </c>
      <c r="O590" s="37">
        <f>IF(Table1[[#This Row],[Recency]]&lt;=_xlfn.QUARTILE.INC(L:L,1),4, IF(Table1[[#This Row],[Recency]]&lt;=_xlfn.QUARTILE.INC(L:L,2), 3, IF(Table1[[#This Row],[Recency]]&lt;=_xlfn.QUARTILE.INC(L:L,3), 2, 1)))</f>
        <v>2</v>
      </c>
      <c r="P590" s="37">
        <f>IF(Table1[[#This Row],[Frequency]]&lt;=_xlfn.QUARTILE.INC(M:M,1), 1, IF(Table1[[#This Row],[Frequency]]&lt;=_xlfn.QUARTILE.INC(M:M,2), 2, IF(Table1[[#This Row],[Frequency]]&lt;=_xlfn.QUARTILE.INC(M:M,3), 3, 4)))</f>
        <v>1</v>
      </c>
      <c r="Q590" s="37">
        <f>IF(Table1[[#This Row],[Monetary]]&lt;=_xlfn.QUARTILE.INC(N:N,1),1,IF(Table1[[#This Row],[Monetary]]&lt;=_xlfn.QUARTILE.INC(N:N,2),2,IF(Table1[[#This Row],[Monetary]]&lt;=_xlfn.QUARTILE.INC(N:N,3),3,4)))</f>
        <v>1</v>
      </c>
      <c r="R590" s="42" t="str">
        <f>Table1[[#This Row],[R Score]]&amp;Table1[[#This Row],[F Score]]&amp;Table1[[#This Row],[M Score]]</f>
        <v>211</v>
      </c>
      <c r="S590" s="37">
        <f>Table1[[#This Row],[R Score]]+Table1[[#This Row],[F Score]]+Table1[[#This Row],[M Score]]</f>
        <v>4</v>
      </c>
      <c r="T590" s="37" t="str">
        <f>IF(Table1[[#This Row],[RFM Score]]=12,"Best customer",IF(Table1[[#This Row],[RFM Score]]&gt;=8,"Loyal customer",IF(Table1[[#This Row],[RFM Score]]&gt;=6,"At Risk",IF(Table1[[#This Row],[RFM Score]]&gt;=3,"Lost customer", "Others"))))</f>
        <v>Lost customer</v>
      </c>
    </row>
    <row r="591" spans="2:20" x14ac:dyDescent="0.25">
      <c r="B591" s="1">
        <v>589</v>
      </c>
      <c r="C591" s="2">
        <v>45028</v>
      </c>
      <c r="D591" s="1" t="s">
        <v>602</v>
      </c>
      <c r="E591" s="1" t="s">
        <v>13</v>
      </c>
      <c r="F591" s="1">
        <v>36</v>
      </c>
      <c r="G591" s="1" t="s">
        <v>11</v>
      </c>
      <c r="H591" s="1">
        <v>2</v>
      </c>
      <c r="I591" s="11">
        <v>500</v>
      </c>
      <c r="J591" s="13">
        <v>1000</v>
      </c>
      <c r="K591" s="34">
        <f t="shared" si="9"/>
        <v>45292</v>
      </c>
      <c r="L591" s="36">
        <f>Table1[[#This Row],[Latest Date]]-Table1[[#This Row],[Date]]</f>
        <v>264</v>
      </c>
      <c r="M591" s="36">
        <f>COUNT(Table1[[#This Row],[Date]])</f>
        <v>1</v>
      </c>
      <c r="N591" s="36">
        <f>SUM(Table1[[#This Row],[Total Amount]])</f>
        <v>1000</v>
      </c>
      <c r="O591" s="36">
        <f>IF(Table1[[#This Row],[Recency]]&lt;=_xlfn.QUARTILE.INC(L:L,1),4, IF(Table1[[#This Row],[Recency]]&lt;=_xlfn.QUARTILE.INC(L:L,2), 3, IF(Table1[[#This Row],[Recency]]&lt;=_xlfn.QUARTILE.INC(L:L,3), 2, 1)))</f>
        <v>2</v>
      </c>
      <c r="P591" s="36">
        <f>IF(Table1[[#This Row],[Frequency]]&lt;=_xlfn.QUARTILE.INC(M:M,1), 1, IF(Table1[[#This Row],[Frequency]]&lt;=_xlfn.QUARTILE.INC(M:M,2), 2, IF(Table1[[#This Row],[Frequency]]&lt;=_xlfn.QUARTILE.INC(M:M,3), 3, 4)))</f>
        <v>1</v>
      </c>
      <c r="Q591" s="36">
        <f>IF(Table1[[#This Row],[Monetary]]&lt;=_xlfn.QUARTILE.INC(N:N,1),1,IF(Table1[[#This Row],[Monetary]]&lt;=_xlfn.QUARTILE.INC(N:N,2),2,IF(Table1[[#This Row],[Monetary]]&lt;=_xlfn.QUARTILE.INC(N:N,3),3,4)))</f>
        <v>4</v>
      </c>
      <c r="R591" s="41" t="str">
        <f>Table1[[#This Row],[R Score]]&amp;Table1[[#This Row],[F Score]]&amp;Table1[[#This Row],[M Score]]</f>
        <v>214</v>
      </c>
      <c r="S591" s="36">
        <f>Table1[[#This Row],[R Score]]+Table1[[#This Row],[F Score]]+Table1[[#This Row],[M Score]]</f>
        <v>7</v>
      </c>
      <c r="T591" s="36" t="str">
        <f>IF(Table1[[#This Row],[RFM Score]]=12,"Best customer",IF(Table1[[#This Row],[RFM Score]]&gt;=8,"Loyal customer",IF(Table1[[#This Row],[RFM Score]]&gt;=6,"At Risk",IF(Table1[[#This Row],[RFM Score]]&gt;=3,"Lost customer", "Others"))))</f>
        <v>At Risk</v>
      </c>
    </row>
    <row r="592" spans="2:20" x14ac:dyDescent="0.25">
      <c r="B592" s="4">
        <v>590</v>
      </c>
      <c r="C592" s="5">
        <v>45002</v>
      </c>
      <c r="D592" s="4" t="s">
        <v>603</v>
      </c>
      <c r="E592" s="4" t="s">
        <v>10</v>
      </c>
      <c r="F592" s="4">
        <v>36</v>
      </c>
      <c r="G592" s="4" t="s">
        <v>14</v>
      </c>
      <c r="H592" s="4">
        <v>3</v>
      </c>
      <c r="I592" s="12">
        <v>300</v>
      </c>
      <c r="J592" s="14">
        <v>900</v>
      </c>
      <c r="K592" s="35">
        <f t="shared" si="9"/>
        <v>45292</v>
      </c>
      <c r="L592" s="37">
        <f>Table1[[#This Row],[Latest Date]]-Table1[[#This Row],[Date]]</f>
        <v>290</v>
      </c>
      <c r="M592" s="37">
        <f>COUNT(Table1[[#This Row],[Date]])</f>
        <v>1</v>
      </c>
      <c r="N592" s="37">
        <f>SUM(Table1[[#This Row],[Total Amount]])</f>
        <v>900</v>
      </c>
      <c r="O592" s="37">
        <f>IF(Table1[[#This Row],[Recency]]&lt;=_xlfn.QUARTILE.INC(L:L,1),4, IF(Table1[[#This Row],[Recency]]&lt;=_xlfn.QUARTILE.INC(L:L,2), 3, IF(Table1[[#This Row],[Recency]]&lt;=_xlfn.QUARTILE.INC(L:L,3), 2, 1)))</f>
        <v>1</v>
      </c>
      <c r="P592" s="37">
        <f>IF(Table1[[#This Row],[Frequency]]&lt;=_xlfn.QUARTILE.INC(M:M,1), 1, IF(Table1[[#This Row],[Frequency]]&lt;=_xlfn.QUARTILE.INC(M:M,2), 2, IF(Table1[[#This Row],[Frequency]]&lt;=_xlfn.QUARTILE.INC(M:M,3), 3, 4)))</f>
        <v>1</v>
      </c>
      <c r="Q592" s="37">
        <f>IF(Table1[[#This Row],[Monetary]]&lt;=_xlfn.QUARTILE.INC(N:N,1),1,IF(Table1[[#This Row],[Monetary]]&lt;=_xlfn.QUARTILE.INC(N:N,2),2,IF(Table1[[#This Row],[Monetary]]&lt;=_xlfn.QUARTILE.INC(N:N,3),3,4)))</f>
        <v>3</v>
      </c>
      <c r="R592" s="42" t="str">
        <f>Table1[[#This Row],[R Score]]&amp;Table1[[#This Row],[F Score]]&amp;Table1[[#This Row],[M Score]]</f>
        <v>113</v>
      </c>
      <c r="S592" s="37">
        <f>Table1[[#This Row],[R Score]]+Table1[[#This Row],[F Score]]+Table1[[#This Row],[M Score]]</f>
        <v>5</v>
      </c>
      <c r="T592" s="37" t="str">
        <f>IF(Table1[[#This Row],[RFM Score]]=12,"Best customer",IF(Table1[[#This Row],[RFM Score]]&gt;=8,"Loyal customer",IF(Table1[[#This Row],[RFM Score]]&gt;=6,"At Risk",IF(Table1[[#This Row],[RFM Score]]&gt;=3,"Lost customer", "Others"))))</f>
        <v>Lost customer</v>
      </c>
    </row>
    <row r="593" spans="2:20" x14ac:dyDescent="0.25">
      <c r="B593" s="1">
        <v>591</v>
      </c>
      <c r="C593" s="2">
        <v>44939</v>
      </c>
      <c r="D593" s="1" t="s">
        <v>604</v>
      </c>
      <c r="E593" s="1" t="s">
        <v>10</v>
      </c>
      <c r="F593" s="1">
        <v>53</v>
      </c>
      <c r="G593" s="1" t="s">
        <v>16</v>
      </c>
      <c r="H593" s="1">
        <v>4</v>
      </c>
      <c r="I593" s="11">
        <v>25</v>
      </c>
      <c r="J593" s="13">
        <v>100</v>
      </c>
      <c r="K593" s="34">
        <f t="shared" si="9"/>
        <v>45292</v>
      </c>
      <c r="L593" s="36">
        <f>Table1[[#This Row],[Latest Date]]-Table1[[#This Row],[Date]]</f>
        <v>353</v>
      </c>
      <c r="M593" s="36">
        <f>COUNT(Table1[[#This Row],[Date]])</f>
        <v>1</v>
      </c>
      <c r="N593" s="36">
        <f>SUM(Table1[[#This Row],[Total Amount]])</f>
        <v>100</v>
      </c>
      <c r="O593" s="36">
        <f>IF(Table1[[#This Row],[Recency]]&lt;=_xlfn.QUARTILE.INC(L:L,1),4, IF(Table1[[#This Row],[Recency]]&lt;=_xlfn.QUARTILE.INC(L:L,2), 3, IF(Table1[[#This Row],[Recency]]&lt;=_xlfn.QUARTILE.INC(L:L,3), 2, 1)))</f>
        <v>1</v>
      </c>
      <c r="P593" s="36">
        <f>IF(Table1[[#This Row],[Frequency]]&lt;=_xlfn.QUARTILE.INC(M:M,1), 1, IF(Table1[[#This Row],[Frequency]]&lt;=_xlfn.QUARTILE.INC(M:M,2), 2, IF(Table1[[#This Row],[Frequency]]&lt;=_xlfn.QUARTILE.INC(M:M,3), 3, 4)))</f>
        <v>1</v>
      </c>
      <c r="Q593" s="36">
        <f>IF(Table1[[#This Row],[Monetary]]&lt;=_xlfn.QUARTILE.INC(N:N,1),1,IF(Table1[[#This Row],[Monetary]]&lt;=_xlfn.QUARTILE.INC(N:N,2),2,IF(Table1[[#This Row],[Monetary]]&lt;=_xlfn.QUARTILE.INC(N:N,3),3,4)))</f>
        <v>2</v>
      </c>
      <c r="R593" s="41" t="str">
        <f>Table1[[#This Row],[R Score]]&amp;Table1[[#This Row],[F Score]]&amp;Table1[[#This Row],[M Score]]</f>
        <v>112</v>
      </c>
      <c r="S593" s="36">
        <f>Table1[[#This Row],[R Score]]+Table1[[#This Row],[F Score]]+Table1[[#This Row],[M Score]]</f>
        <v>4</v>
      </c>
      <c r="T593" s="36" t="str">
        <f>IF(Table1[[#This Row],[RFM Score]]=12,"Best customer",IF(Table1[[#This Row],[RFM Score]]&gt;=8,"Loyal customer",IF(Table1[[#This Row],[RFM Score]]&gt;=6,"At Risk",IF(Table1[[#This Row],[RFM Score]]&gt;=3,"Lost customer", "Others"))))</f>
        <v>Lost customer</v>
      </c>
    </row>
    <row r="594" spans="2:20" x14ac:dyDescent="0.25">
      <c r="B594" s="4">
        <v>592</v>
      </c>
      <c r="C594" s="5">
        <v>44950</v>
      </c>
      <c r="D594" s="4" t="s">
        <v>605</v>
      </c>
      <c r="E594" s="4" t="s">
        <v>13</v>
      </c>
      <c r="F594" s="4">
        <v>46</v>
      </c>
      <c r="G594" s="4" t="s">
        <v>11</v>
      </c>
      <c r="H594" s="4">
        <v>4</v>
      </c>
      <c r="I594" s="12">
        <v>500</v>
      </c>
      <c r="J594" s="14">
        <v>2000</v>
      </c>
      <c r="K594" s="35">
        <f t="shared" si="9"/>
        <v>45292</v>
      </c>
      <c r="L594" s="37">
        <f>Table1[[#This Row],[Latest Date]]-Table1[[#This Row],[Date]]</f>
        <v>342</v>
      </c>
      <c r="M594" s="37">
        <f>COUNT(Table1[[#This Row],[Date]])</f>
        <v>1</v>
      </c>
      <c r="N594" s="37">
        <f>SUM(Table1[[#This Row],[Total Amount]])</f>
        <v>2000</v>
      </c>
      <c r="O594" s="37">
        <f>IF(Table1[[#This Row],[Recency]]&lt;=_xlfn.QUARTILE.INC(L:L,1),4, IF(Table1[[#This Row],[Recency]]&lt;=_xlfn.QUARTILE.INC(L:L,2), 3, IF(Table1[[#This Row],[Recency]]&lt;=_xlfn.QUARTILE.INC(L:L,3), 2, 1)))</f>
        <v>1</v>
      </c>
      <c r="P594" s="37">
        <f>IF(Table1[[#This Row],[Frequency]]&lt;=_xlfn.QUARTILE.INC(M:M,1), 1, IF(Table1[[#This Row],[Frequency]]&lt;=_xlfn.QUARTILE.INC(M:M,2), 2, IF(Table1[[#This Row],[Frequency]]&lt;=_xlfn.QUARTILE.INC(M:M,3), 3, 4)))</f>
        <v>1</v>
      </c>
      <c r="Q594" s="37">
        <f>IF(Table1[[#This Row],[Monetary]]&lt;=_xlfn.QUARTILE.INC(N:N,1),1,IF(Table1[[#This Row],[Monetary]]&lt;=_xlfn.QUARTILE.INC(N:N,2),2,IF(Table1[[#This Row],[Monetary]]&lt;=_xlfn.QUARTILE.INC(N:N,3),3,4)))</f>
        <v>4</v>
      </c>
      <c r="R594" s="42" t="str">
        <f>Table1[[#This Row],[R Score]]&amp;Table1[[#This Row],[F Score]]&amp;Table1[[#This Row],[M Score]]</f>
        <v>114</v>
      </c>
      <c r="S594" s="37">
        <f>Table1[[#This Row],[R Score]]+Table1[[#This Row],[F Score]]+Table1[[#This Row],[M Score]]</f>
        <v>6</v>
      </c>
      <c r="T594" s="37" t="str">
        <f>IF(Table1[[#This Row],[RFM Score]]=12,"Best customer",IF(Table1[[#This Row],[RFM Score]]&gt;=8,"Loyal customer",IF(Table1[[#This Row],[RFM Score]]&gt;=6,"At Risk",IF(Table1[[#This Row],[RFM Score]]&gt;=3,"Lost customer", "Others"))))</f>
        <v>At Risk</v>
      </c>
    </row>
    <row r="595" spans="2:20" x14ac:dyDescent="0.25">
      <c r="B595" s="1">
        <v>593</v>
      </c>
      <c r="C595" s="2">
        <v>45052</v>
      </c>
      <c r="D595" s="1" t="s">
        <v>606</v>
      </c>
      <c r="E595" s="1" t="s">
        <v>10</v>
      </c>
      <c r="F595" s="1">
        <v>35</v>
      </c>
      <c r="G595" s="1" t="s">
        <v>16</v>
      </c>
      <c r="H595" s="1">
        <v>2</v>
      </c>
      <c r="I595" s="11">
        <v>30</v>
      </c>
      <c r="J595" s="13">
        <v>60</v>
      </c>
      <c r="K595" s="34">
        <f t="shared" si="9"/>
        <v>45292</v>
      </c>
      <c r="L595" s="36">
        <f>Table1[[#This Row],[Latest Date]]-Table1[[#This Row],[Date]]</f>
        <v>240</v>
      </c>
      <c r="M595" s="36">
        <f>COUNT(Table1[[#This Row],[Date]])</f>
        <v>1</v>
      </c>
      <c r="N595" s="36">
        <f>SUM(Table1[[#This Row],[Total Amount]])</f>
        <v>60</v>
      </c>
      <c r="O595" s="36">
        <f>IF(Table1[[#This Row],[Recency]]&lt;=_xlfn.QUARTILE.INC(L:L,1),4, IF(Table1[[#This Row],[Recency]]&lt;=_xlfn.QUARTILE.INC(L:L,2), 3, IF(Table1[[#This Row],[Recency]]&lt;=_xlfn.QUARTILE.INC(L:L,3), 2, 1)))</f>
        <v>2</v>
      </c>
      <c r="P595" s="36">
        <f>IF(Table1[[#This Row],[Frequency]]&lt;=_xlfn.QUARTILE.INC(M:M,1), 1, IF(Table1[[#This Row],[Frequency]]&lt;=_xlfn.QUARTILE.INC(M:M,2), 2, IF(Table1[[#This Row],[Frequency]]&lt;=_xlfn.QUARTILE.INC(M:M,3), 3, 4)))</f>
        <v>1</v>
      </c>
      <c r="Q595" s="36">
        <f>IF(Table1[[#This Row],[Monetary]]&lt;=_xlfn.QUARTILE.INC(N:N,1),1,IF(Table1[[#This Row],[Monetary]]&lt;=_xlfn.QUARTILE.INC(N:N,2),2,IF(Table1[[#This Row],[Monetary]]&lt;=_xlfn.QUARTILE.INC(N:N,3),3,4)))</f>
        <v>1</v>
      </c>
      <c r="R595" s="41" t="str">
        <f>Table1[[#This Row],[R Score]]&amp;Table1[[#This Row],[F Score]]&amp;Table1[[#This Row],[M Score]]</f>
        <v>211</v>
      </c>
      <c r="S595" s="36">
        <f>Table1[[#This Row],[R Score]]+Table1[[#This Row],[F Score]]+Table1[[#This Row],[M Score]]</f>
        <v>4</v>
      </c>
      <c r="T595" s="36" t="str">
        <f>IF(Table1[[#This Row],[RFM Score]]=12,"Best customer",IF(Table1[[#This Row],[RFM Score]]&gt;=8,"Loyal customer",IF(Table1[[#This Row],[RFM Score]]&gt;=6,"At Risk",IF(Table1[[#This Row],[RFM Score]]&gt;=3,"Lost customer", "Others"))))</f>
        <v>Lost customer</v>
      </c>
    </row>
    <row r="596" spans="2:20" x14ac:dyDescent="0.25">
      <c r="B596" s="4">
        <v>594</v>
      </c>
      <c r="C596" s="5">
        <v>45170</v>
      </c>
      <c r="D596" s="4" t="s">
        <v>607</v>
      </c>
      <c r="E596" s="4" t="s">
        <v>13</v>
      </c>
      <c r="F596" s="4">
        <v>19</v>
      </c>
      <c r="G596" s="4" t="s">
        <v>16</v>
      </c>
      <c r="H596" s="4">
        <v>2</v>
      </c>
      <c r="I596" s="12">
        <v>300</v>
      </c>
      <c r="J596" s="14">
        <v>600</v>
      </c>
      <c r="K596" s="35">
        <f t="shared" si="9"/>
        <v>45292</v>
      </c>
      <c r="L596" s="37">
        <f>Table1[[#This Row],[Latest Date]]-Table1[[#This Row],[Date]]</f>
        <v>122</v>
      </c>
      <c r="M596" s="37">
        <f>COUNT(Table1[[#This Row],[Date]])</f>
        <v>1</v>
      </c>
      <c r="N596" s="37">
        <f>SUM(Table1[[#This Row],[Total Amount]])</f>
        <v>600</v>
      </c>
      <c r="O596" s="37">
        <f>IF(Table1[[#This Row],[Recency]]&lt;=_xlfn.QUARTILE.INC(L:L,1),4, IF(Table1[[#This Row],[Recency]]&lt;=_xlfn.QUARTILE.INC(L:L,2), 3, IF(Table1[[#This Row],[Recency]]&lt;=_xlfn.QUARTILE.INC(L:L,3), 2, 1)))</f>
        <v>3</v>
      </c>
      <c r="P596" s="37">
        <f>IF(Table1[[#This Row],[Frequency]]&lt;=_xlfn.QUARTILE.INC(M:M,1), 1, IF(Table1[[#This Row],[Frequency]]&lt;=_xlfn.QUARTILE.INC(M:M,2), 2, IF(Table1[[#This Row],[Frequency]]&lt;=_xlfn.QUARTILE.INC(M:M,3), 3, 4)))</f>
        <v>1</v>
      </c>
      <c r="Q596" s="37">
        <f>IF(Table1[[#This Row],[Monetary]]&lt;=_xlfn.QUARTILE.INC(N:N,1),1,IF(Table1[[#This Row],[Monetary]]&lt;=_xlfn.QUARTILE.INC(N:N,2),2,IF(Table1[[#This Row],[Monetary]]&lt;=_xlfn.QUARTILE.INC(N:N,3),3,4)))</f>
        <v>3</v>
      </c>
      <c r="R596" s="42" t="str">
        <f>Table1[[#This Row],[R Score]]&amp;Table1[[#This Row],[F Score]]&amp;Table1[[#This Row],[M Score]]</f>
        <v>313</v>
      </c>
      <c r="S596" s="37">
        <f>Table1[[#This Row],[R Score]]+Table1[[#This Row],[F Score]]+Table1[[#This Row],[M Score]]</f>
        <v>7</v>
      </c>
      <c r="T596" s="37" t="str">
        <f>IF(Table1[[#This Row],[RFM Score]]=12,"Best customer",IF(Table1[[#This Row],[RFM Score]]&gt;=8,"Loyal customer",IF(Table1[[#This Row],[RFM Score]]&gt;=6,"At Risk",IF(Table1[[#This Row],[RFM Score]]&gt;=3,"Lost customer", "Others"))))</f>
        <v>At Risk</v>
      </c>
    </row>
    <row r="597" spans="2:20" x14ac:dyDescent="0.25">
      <c r="B597" s="1">
        <v>595</v>
      </c>
      <c r="C597" s="2">
        <v>45239</v>
      </c>
      <c r="D597" s="1" t="s">
        <v>608</v>
      </c>
      <c r="E597" s="1" t="s">
        <v>13</v>
      </c>
      <c r="F597" s="1">
        <v>18</v>
      </c>
      <c r="G597" s="1" t="s">
        <v>14</v>
      </c>
      <c r="H597" s="1">
        <v>4</v>
      </c>
      <c r="I597" s="11">
        <v>500</v>
      </c>
      <c r="J597" s="13">
        <v>2000</v>
      </c>
      <c r="K597" s="34">
        <f t="shared" si="9"/>
        <v>45292</v>
      </c>
      <c r="L597" s="36">
        <f>Table1[[#This Row],[Latest Date]]-Table1[[#This Row],[Date]]</f>
        <v>53</v>
      </c>
      <c r="M597" s="36">
        <f>COUNT(Table1[[#This Row],[Date]])</f>
        <v>1</v>
      </c>
      <c r="N597" s="36">
        <f>SUM(Table1[[#This Row],[Total Amount]])</f>
        <v>2000</v>
      </c>
      <c r="O597" s="36">
        <f>IF(Table1[[#This Row],[Recency]]&lt;=_xlfn.QUARTILE.INC(L:L,1),4, IF(Table1[[#This Row],[Recency]]&lt;=_xlfn.QUARTILE.INC(L:L,2), 3, IF(Table1[[#This Row],[Recency]]&lt;=_xlfn.QUARTILE.INC(L:L,3), 2, 1)))</f>
        <v>4</v>
      </c>
      <c r="P597" s="36">
        <f>IF(Table1[[#This Row],[Frequency]]&lt;=_xlfn.QUARTILE.INC(M:M,1), 1, IF(Table1[[#This Row],[Frequency]]&lt;=_xlfn.QUARTILE.INC(M:M,2), 2, IF(Table1[[#This Row],[Frequency]]&lt;=_xlfn.QUARTILE.INC(M:M,3), 3, 4)))</f>
        <v>1</v>
      </c>
      <c r="Q597" s="36">
        <f>IF(Table1[[#This Row],[Monetary]]&lt;=_xlfn.QUARTILE.INC(N:N,1),1,IF(Table1[[#This Row],[Monetary]]&lt;=_xlfn.QUARTILE.INC(N:N,2),2,IF(Table1[[#This Row],[Monetary]]&lt;=_xlfn.QUARTILE.INC(N:N,3),3,4)))</f>
        <v>4</v>
      </c>
      <c r="R597" s="41" t="str">
        <f>Table1[[#This Row],[R Score]]&amp;Table1[[#This Row],[F Score]]&amp;Table1[[#This Row],[M Score]]</f>
        <v>414</v>
      </c>
      <c r="S597" s="36">
        <f>Table1[[#This Row],[R Score]]+Table1[[#This Row],[F Score]]+Table1[[#This Row],[M Score]]</f>
        <v>9</v>
      </c>
      <c r="T597" s="36" t="str">
        <f>IF(Table1[[#This Row],[RFM Score]]=12,"Best customer",IF(Table1[[#This Row],[RFM Score]]&gt;=8,"Loyal customer",IF(Table1[[#This Row],[RFM Score]]&gt;=6,"At Risk",IF(Table1[[#This Row],[RFM Score]]&gt;=3,"Lost customer", "Others"))))</f>
        <v>Loyal customer</v>
      </c>
    </row>
    <row r="598" spans="2:20" x14ac:dyDescent="0.25">
      <c r="B598" s="4">
        <v>596</v>
      </c>
      <c r="C598" s="5">
        <v>44964</v>
      </c>
      <c r="D598" s="4" t="s">
        <v>609</v>
      </c>
      <c r="E598" s="4" t="s">
        <v>13</v>
      </c>
      <c r="F598" s="4">
        <v>64</v>
      </c>
      <c r="G598" s="4" t="s">
        <v>16</v>
      </c>
      <c r="H598" s="4">
        <v>1</v>
      </c>
      <c r="I598" s="12">
        <v>300</v>
      </c>
      <c r="J598" s="14">
        <v>300</v>
      </c>
      <c r="K598" s="35">
        <f t="shared" si="9"/>
        <v>45292</v>
      </c>
      <c r="L598" s="37">
        <f>Table1[[#This Row],[Latest Date]]-Table1[[#This Row],[Date]]</f>
        <v>328</v>
      </c>
      <c r="M598" s="37">
        <f>COUNT(Table1[[#This Row],[Date]])</f>
        <v>1</v>
      </c>
      <c r="N598" s="37">
        <f>SUM(Table1[[#This Row],[Total Amount]])</f>
        <v>300</v>
      </c>
      <c r="O598" s="37">
        <f>IF(Table1[[#This Row],[Recency]]&lt;=_xlfn.QUARTILE.INC(L:L,1),4, IF(Table1[[#This Row],[Recency]]&lt;=_xlfn.QUARTILE.INC(L:L,2), 3, IF(Table1[[#This Row],[Recency]]&lt;=_xlfn.QUARTILE.INC(L:L,3), 2, 1)))</f>
        <v>1</v>
      </c>
      <c r="P598" s="37">
        <f>IF(Table1[[#This Row],[Frequency]]&lt;=_xlfn.QUARTILE.INC(M:M,1), 1, IF(Table1[[#This Row],[Frequency]]&lt;=_xlfn.QUARTILE.INC(M:M,2), 2, IF(Table1[[#This Row],[Frequency]]&lt;=_xlfn.QUARTILE.INC(M:M,3), 3, 4)))</f>
        <v>1</v>
      </c>
      <c r="Q598" s="37">
        <f>IF(Table1[[#This Row],[Monetary]]&lt;=_xlfn.QUARTILE.INC(N:N,1),1,IF(Table1[[#This Row],[Monetary]]&lt;=_xlfn.QUARTILE.INC(N:N,2),2,IF(Table1[[#This Row],[Monetary]]&lt;=_xlfn.QUARTILE.INC(N:N,3),3,4)))</f>
        <v>3</v>
      </c>
      <c r="R598" s="42" t="str">
        <f>Table1[[#This Row],[R Score]]&amp;Table1[[#This Row],[F Score]]&amp;Table1[[#This Row],[M Score]]</f>
        <v>113</v>
      </c>
      <c r="S598" s="37">
        <f>Table1[[#This Row],[R Score]]+Table1[[#This Row],[F Score]]+Table1[[#This Row],[M Score]]</f>
        <v>5</v>
      </c>
      <c r="T598" s="37" t="str">
        <f>IF(Table1[[#This Row],[RFM Score]]=12,"Best customer",IF(Table1[[#This Row],[RFM Score]]&gt;=8,"Loyal customer",IF(Table1[[#This Row],[RFM Score]]&gt;=6,"At Risk",IF(Table1[[#This Row],[RFM Score]]&gt;=3,"Lost customer", "Others"))))</f>
        <v>Lost customer</v>
      </c>
    </row>
    <row r="599" spans="2:20" x14ac:dyDescent="0.25">
      <c r="B599" s="1">
        <v>597</v>
      </c>
      <c r="C599" s="2">
        <v>45160</v>
      </c>
      <c r="D599" s="1" t="s">
        <v>610</v>
      </c>
      <c r="E599" s="1" t="s">
        <v>10</v>
      </c>
      <c r="F599" s="1">
        <v>22</v>
      </c>
      <c r="G599" s="1" t="s">
        <v>11</v>
      </c>
      <c r="H599" s="1">
        <v>4</v>
      </c>
      <c r="I599" s="11">
        <v>300</v>
      </c>
      <c r="J599" s="13">
        <v>1200</v>
      </c>
      <c r="K599" s="34">
        <f t="shared" si="9"/>
        <v>45292</v>
      </c>
      <c r="L599" s="36">
        <f>Table1[[#This Row],[Latest Date]]-Table1[[#This Row],[Date]]</f>
        <v>132</v>
      </c>
      <c r="M599" s="36">
        <f>COUNT(Table1[[#This Row],[Date]])</f>
        <v>1</v>
      </c>
      <c r="N599" s="36">
        <f>SUM(Table1[[#This Row],[Total Amount]])</f>
        <v>1200</v>
      </c>
      <c r="O599" s="36">
        <f>IF(Table1[[#This Row],[Recency]]&lt;=_xlfn.QUARTILE.INC(L:L,1),4, IF(Table1[[#This Row],[Recency]]&lt;=_xlfn.QUARTILE.INC(L:L,2), 3, IF(Table1[[#This Row],[Recency]]&lt;=_xlfn.QUARTILE.INC(L:L,3), 2, 1)))</f>
        <v>3</v>
      </c>
      <c r="P599" s="36">
        <f>IF(Table1[[#This Row],[Frequency]]&lt;=_xlfn.QUARTILE.INC(M:M,1), 1, IF(Table1[[#This Row],[Frequency]]&lt;=_xlfn.QUARTILE.INC(M:M,2), 2, IF(Table1[[#This Row],[Frequency]]&lt;=_xlfn.QUARTILE.INC(M:M,3), 3, 4)))</f>
        <v>1</v>
      </c>
      <c r="Q599" s="36">
        <f>IF(Table1[[#This Row],[Monetary]]&lt;=_xlfn.QUARTILE.INC(N:N,1),1,IF(Table1[[#This Row],[Monetary]]&lt;=_xlfn.QUARTILE.INC(N:N,2),2,IF(Table1[[#This Row],[Monetary]]&lt;=_xlfn.QUARTILE.INC(N:N,3),3,4)))</f>
        <v>4</v>
      </c>
      <c r="R599" s="41" t="str">
        <f>Table1[[#This Row],[R Score]]&amp;Table1[[#This Row],[F Score]]&amp;Table1[[#This Row],[M Score]]</f>
        <v>314</v>
      </c>
      <c r="S599" s="36">
        <f>Table1[[#This Row],[R Score]]+Table1[[#This Row],[F Score]]+Table1[[#This Row],[M Score]]</f>
        <v>8</v>
      </c>
      <c r="T599" s="36" t="str">
        <f>IF(Table1[[#This Row],[RFM Score]]=12,"Best customer",IF(Table1[[#This Row],[RFM Score]]&gt;=8,"Loyal customer",IF(Table1[[#This Row],[RFM Score]]&gt;=6,"At Risk",IF(Table1[[#This Row],[RFM Score]]&gt;=3,"Lost customer", "Others"))))</f>
        <v>Loyal customer</v>
      </c>
    </row>
    <row r="600" spans="2:20" x14ac:dyDescent="0.25">
      <c r="B600" s="4">
        <v>598</v>
      </c>
      <c r="C600" s="5">
        <v>45139</v>
      </c>
      <c r="D600" s="4" t="s">
        <v>611</v>
      </c>
      <c r="E600" s="4" t="s">
        <v>10</v>
      </c>
      <c r="F600" s="4">
        <v>37</v>
      </c>
      <c r="G600" s="4" t="s">
        <v>11</v>
      </c>
      <c r="H600" s="4">
        <v>4</v>
      </c>
      <c r="I600" s="12">
        <v>30</v>
      </c>
      <c r="J600" s="14">
        <v>120</v>
      </c>
      <c r="K600" s="35">
        <f t="shared" si="9"/>
        <v>45292</v>
      </c>
      <c r="L600" s="37">
        <f>Table1[[#This Row],[Latest Date]]-Table1[[#This Row],[Date]]</f>
        <v>153</v>
      </c>
      <c r="M600" s="37">
        <f>COUNT(Table1[[#This Row],[Date]])</f>
        <v>1</v>
      </c>
      <c r="N600" s="37">
        <f>SUM(Table1[[#This Row],[Total Amount]])</f>
        <v>120</v>
      </c>
      <c r="O600" s="37">
        <f>IF(Table1[[#This Row],[Recency]]&lt;=_xlfn.QUARTILE.INC(L:L,1),4, IF(Table1[[#This Row],[Recency]]&lt;=_xlfn.QUARTILE.INC(L:L,2), 3, IF(Table1[[#This Row],[Recency]]&lt;=_xlfn.QUARTILE.INC(L:L,3), 2, 1)))</f>
        <v>3</v>
      </c>
      <c r="P600" s="37">
        <f>IF(Table1[[#This Row],[Frequency]]&lt;=_xlfn.QUARTILE.INC(M:M,1), 1, IF(Table1[[#This Row],[Frequency]]&lt;=_xlfn.QUARTILE.INC(M:M,2), 2, IF(Table1[[#This Row],[Frequency]]&lt;=_xlfn.QUARTILE.INC(M:M,3), 3, 4)))</f>
        <v>1</v>
      </c>
      <c r="Q600" s="37">
        <f>IF(Table1[[#This Row],[Monetary]]&lt;=_xlfn.QUARTILE.INC(N:N,1),1,IF(Table1[[#This Row],[Monetary]]&lt;=_xlfn.QUARTILE.INC(N:N,2),2,IF(Table1[[#This Row],[Monetary]]&lt;=_xlfn.QUARTILE.INC(N:N,3),3,4)))</f>
        <v>2</v>
      </c>
      <c r="R600" s="42" t="str">
        <f>Table1[[#This Row],[R Score]]&amp;Table1[[#This Row],[F Score]]&amp;Table1[[#This Row],[M Score]]</f>
        <v>312</v>
      </c>
      <c r="S600" s="37">
        <f>Table1[[#This Row],[R Score]]+Table1[[#This Row],[F Score]]+Table1[[#This Row],[M Score]]</f>
        <v>6</v>
      </c>
      <c r="T600" s="37" t="str">
        <f>IF(Table1[[#This Row],[RFM Score]]=12,"Best customer",IF(Table1[[#This Row],[RFM Score]]&gt;=8,"Loyal customer",IF(Table1[[#This Row],[RFM Score]]&gt;=6,"At Risk",IF(Table1[[#This Row],[RFM Score]]&gt;=3,"Lost customer", "Others"))))</f>
        <v>At Risk</v>
      </c>
    </row>
    <row r="601" spans="2:20" x14ac:dyDescent="0.25">
      <c r="B601" s="1">
        <v>599</v>
      </c>
      <c r="C601" s="2">
        <v>45249</v>
      </c>
      <c r="D601" s="1" t="s">
        <v>612</v>
      </c>
      <c r="E601" s="1" t="s">
        <v>13</v>
      </c>
      <c r="F601" s="1">
        <v>28</v>
      </c>
      <c r="G601" s="1" t="s">
        <v>11</v>
      </c>
      <c r="H601" s="1">
        <v>2</v>
      </c>
      <c r="I601" s="11">
        <v>50</v>
      </c>
      <c r="J601" s="13">
        <v>100</v>
      </c>
      <c r="K601" s="34">
        <f t="shared" si="9"/>
        <v>45292</v>
      </c>
      <c r="L601" s="36">
        <f>Table1[[#This Row],[Latest Date]]-Table1[[#This Row],[Date]]</f>
        <v>43</v>
      </c>
      <c r="M601" s="36">
        <f>COUNT(Table1[[#This Row],[Date]])</f>
        <v>1</v>
      </c>
      <c r="N601" s="36">
        <f>SUM(Table1[[#This Row],[Total Amount]])</f>
        <v>100</v>
      </c>
      <c r="O601" s="36">
        <f>IF(Table1[[#This Row],[Recency]]&lt;=_xlfn.QUARTILE.INC(L:L,1),4, IF(Table1[[#This Row],[Recency]]&lt;=_xlfn.QUARTILE.INC(L:L,2), 3, IF(Table1[[#This Row],[Recency]]&lt;=_xlfn.QUARTILE.INC(L:L,3), 2, 1)))</f>
        <v>4</v>
      </c>
      <c r="P601" s="36">
        <f>IF(Table1[[#This Row],[Frequency]]&lt;=_xlfn.QUARTILE.INC(M:M,1), 1, IF(Table1[[#This Row],[Frequency]]&lt;=_xlfn.QUARTILE.INC(M:M,2), 2, IF(Table1[[#This Row],[Frequency]]&lt;=_xlfn.QUARTILE.INC(M:M,3), 3, 4)))</f>
        <v>1</v>
      </c>
      <c r="Q601" s="36">
        <f>IF(Table1[[#This Row],[Monetary]]&lt;=_xlfn.QUARTILE.INC(N:N,1),1,IF(Table1[[#This Row],[Monetary]]&lt;=_xlfn.QUARTILE.INC(N:N,2),2,IF(Table1[[#This Row],[Monetary]]&lt;=_xlfn.QUARTILE.INC(N:N,3),3,4)))</f>
        <v>2</v>
      </c>
      <c r="R601" s="41" t="str">
        <f>Table1[[#This Row],[R Score]]&amp;Table1[[#This Row],[F Score]]&amp;Table1[[#This Row],[M Score]]</f>
        <v>412</v>
      </c>
      <c r="S601" s="36">
        <f>Table1[[#This Row],[R Score]]+Table1[[#This Row],[F Score]]+Table1[[#This Row],[M Score]]</f>
        <v>7</v>
      </c>
      <c r="T601" s="36" t="str">
        <f>IF(Table1[[#This Row],[RFM Score]]=12,"Best customer",IF(Table1[[#This Row],[RFM Score]]&gt;=8,"Loyal customer",IF(Table1[[#This Row],[RFM Score]]&gt;=6,"At Risk",IF(Table1[[#This Row],[RFM Score]]&gt;=3,"Lost customer", "Others"))))</f>
        <v>At Risk</v>
      </c>
    </row>
    <row r="602" spans="2:20" x14ac:dyDescent="0.25">
      <c r="B602" s="4">
        <v>600</v>
      </c>
      <c r="C602" s="5">
        <v>45221</v>
      </c>
      <c r="D602" s="4" t="s">
        <v>613</v>
      </c>
      <c r="E602" s="4" t="s">
        <v>13</v>
      </c>
      <c r="F602" s="4">
        <v>59</v>
      </c>
      <c r="G602" s="4" t="s">
        <v>11</v>
      </c>
      <c r="H602" s="4">
        <v>2</v>
      </c>
      <c r="I602" s="12">
        <v>500</v>
      </c>
      <c r="J602" s="14">
        <v>1000</v>
      </c>
      <c r="K602" s="35">
        <f t="shared" si="9"/>
        <v>45292</v>
      </c>
      <c r="L602" s="37">
        <f>Table1[[#This Row],[Latest Date]]-Table1[[#This Row],[Date]]</f>
        <v>71</v>
      </c>
      <c r="M602" s="37">
        <f>COUNT(Table1[[#This Row],[Date]])</f>
        <v>1</v>
      </c>
      <c r="N602" s="37">
        <f>SUM(Table1[[#This Row],[Total Amount]])</f>
        <v>1000</v>
      </c>
      <c r="O602" s="37">
        <f>IF(Table1[[#This Row],[Recency]]&lt;=_xlfn.QUARTILE.INC(L:L,1),4, IF(Table1[[#This Row],[Recency]]&lt;=_xlfn.QUARTILE.INC(L:L,2), 3, IF(Table1[[#This Row],[Recency]]&lt;=_xlfn.QUARTILE.INC(L:L,3), 2, 1)))</f>
        <v>4</v>
      </c>
      <c r="P602" s="37">
        <f>IF(Table1[[#This Row],[Frequency]]&lt;=_xlfn.QUARTILE.INC(M:M,1), 1, IF(Table1[[#This Row],[Frequency]]&lt;=_xlfn.QUARTILE.INC(M:M,2), 2, IF(Table1[[#This Row],[Frequency]]&lt;=_xlfn.QUARTILE.INC(M:M,3), 3, 4)))</f>
        <v>1</v>
      </c>
      <c r="Q602" s="37">
        <f>IF(Table1[[#This Row],[Monetary]]&lt;=_xlfn.QUARTILE.INC(N:N,1),1,IF(Table1[[#This Row],[Monetary]]&lt;=_xlfn.QUARTILE.INC(N:N,2),2,IF(Table1[[#This Row],[Monetary]]&lt;=_xlfn.QUARTILE.INC(N:N,3),3,4)))</f>
        <v>4</v>
      </c>
      <c r="R602" s="42" t="str">
        <f>Table1[[#This Row],[R Score]]&amp;Table1[[#This Row],[F Score]]&amp;Table1[[#This Row],[M Score]]</f>
        <v>414</v>
      </c>
      <c r="S602" s="37">
        <f>Table1[[#This Row],[R Score]]+Table1[[#This Row],[F Score]]+Table1[[#This Row],[M Score]]</f>
        <v>9</v>
      </c>
      <c r="T602" s="37" t="str">
        <f>IF(Table1[[#This Row],[RFM Score]]=12,"Best customer",IF(Table1[[#This Row],[RFM Score]]&gt;=8,"Loyal customer",IF(Table1[[#This Row],[RFM Score]]&gt;=6,"At Risk",IF(Table1[[#This Row],[RFM Score]]&gt;=3,"Lost customer", "Others"))))</f>
        <v>Loyal customer</v>
      </c>
    </row>
    <row r="603" spans="2:20" x14ac:dyDescent="0.25">
      <c r="B603" s="1">
        <v>601</v>
      </c>
      <c r="C603" s="2">
        <v>45026</v>
      </c>
      <c r="D603" s="1" t="s">
        <v>614</v>
      </c>
      <c r="E603" s="1" t="s">
        <v>10</v>
      </c>
      <c r="F603" s="1">
        <v>19</v>
      </c>
      <c r="G603" s="1" t="s">
        <v>14</v>
      </c>
      <c r="H603" s="1">
        <v>1</v>
      </c>
      <c r="I603" s="11">
        <v>30</v>
      </c>
      <c r="J603" s="13">
        <v>30</v>
      </c>
      <c r="K603" s="34">
        <f t="shared" si="9"/>
        <v>45292</v>
      </c>
      <c r="L603" s="36">
        <f>Table1[[#This Row],[Latest Date]]-Table1[[#This Row],[Date]]</f>
        <v>266</v>
      </c>
      <c r="M603" s="36">
        <f>COUNT(Table1[[#This Row],[Date]])</f>
        <v>1</v>
      </c>
      <c r="N603" s="36">
        <f>SUM(Table1[[#This Row],[Total Amount]])</f>
        <v>30</v>
      </c>
      <c r="O603" s="36">
        <f>IF(Table1[[#This Row],[Recency]]&lt;=_xlfn.QUARTILE.INC(L:L,1),4, IF(Table1[[#This Row],[Recency]]&lt;=_xlfn.QUARTILE.INC(L:L,2), 3, IF(Table1[[#This Row],[Recency]]&lt;=_xlfn.QUARTILE.INC(L:L,3), 2, 1)))</f>
        <v>2</v>
      </c>
      <c r="P603" s="36">
        <f>IF(Table1[[#This Row],[Frequency]]&lt;=_xlfn.QUARTILE.INC(M:M,1), 1, IF(Table1[[#This Row],[Frequency]]&lt;=_xlfn.QUARTILE.INC(M:M,2), 2, IF(Table1[[#This Row],[Frequency]]&lt;=_xlfn.QUARTILE.INC(M:M,3), 3, 4)))</f>
        <v>1</v>
      </c>
      <c r="Q603" s="36">
        <f>IF(Table1[[#This Row],[Monetary]]&lt;=_xlfn.QUARTILE.INC(N:N,1),1,IF(Table1[[#This Row],[Monetary]]&lt;=_xlfn.QUARTILE.INC(N:N,2),2,IF(Table1[[#This Row],[Monetary]]&lt;=_xlfn.QUARTILE.INC(N:N,3),3,4)))</f>
        <v>1</v>
      </c>
      <c r="R603" s="41" t="str">
        <f>Table1[[#This Row],[R Score]]&amp;Table1[[#This Row],[F Score]]&amp;Table1[[#This Row],[M Score]]</f>
        <v>211</v>
      </c>
      <c r="S603" s="36">
        <f>Table1[[#This Row],[R Score]]+Table1[[#This Row],[F Score]]+Table1[[#This Row],[M Score]]</f>
        <v>4</v>
      </c>
      <c r="T603" s="36" t="str">
        <f>IF(Table1[[#This Row],[RFM Score]]=12,"Best customer",IF(Table1[[#This Row],[RFM Score]]&gt;=8,"Loyal customer",IF(Table1[[#This Row],[RFM Score]]&gt;=6,"At Risk",IF(Table1[[#This Row],[RFM Score]]&gt;=3,"Lost customer", "Others"))))</f>
        <v>Lost customer</v>
      </c>
    </row>
    <row r="604" spans="2:20" x14ac:dyDescent="0.25">
      <c r="B604" s="4">
        <v>602</v>
      </c>
      <c r="C604" s="5">
        <v>45283</v>
      </c>
      <c r="D604" s="4" t="s">
        <v>615</v>
      </c>
      <c r="E604" s="4" t="s">
        <v>13</v>
      </c>
      <c r="F604" s="4">
        <v>20</v>
      </c>
      <c r="G604" s="4" t="s">
        <v>16</v>
      </c>
      <c r="H604" s="4">
        <v>1</v>
      </c>
      <c r="I604" s="12">
        <v>300</v>
      </c>
      <c r="J604" s="14">
        <v>300</v>
      </c>
      <c r="K604" s="35">
        <f t="shared" si="9"/>
        <v>45292</v>
      </c>
      <c r="L604" s="37">
        <f>Table1[[#This Row],[Latest Date]]-Table1[[#This Row],[Date]]</f>
        <v>9</v>
      </c>
      <c r="M604" s="37">
        <f>COUNT(Table1[[#This Row],[Date]])</f>
        <v>1</v>
      </c>
      <c r="N604" s="37">
        <f>SUM(Table1[[#This Row],[Total Amount]])</f>
        <v>300</v>
      </c>
      <c r="O604" s="37">
        <f>IF(Table1[[#This Row],[Recency]]&lt;=_xlfn.QUARTILE.INC(L:L,1),4, IF(Table1[[#This Row],[Recency]]&lt;=_xlfn.QUARTILE.INC(L:L,2), 3, IF(Table1[[#This Row],[Recency]]&lt;=_xlfn.QUARTILE.INC(L:L,3), 2, 1)))</f>
        <v>4</v>
      </c>
      <c r="P604" s="37">
        <f>IF(Table1[[#This Row],[Frequency]]&lt;=_xlfn.QUARTILE.INC(M:M,1), 1, IF(Table1[[#This Row],[Frequency]]&lt;=_xlfn.QUARTILE.INC(M:M,2), 2, IF(Table1[[#This Row],[Frequency]]&lt;=_xlfn.QUARTILE.INC(M:M,3), 3, 4)))</f>
        <v>1</v>
      </c>
      <c r="Q604" s="37">
        <f>IF(Table1[[#This Row],[Monetary]]&lt;=_xlfn.QUARTILE.INC(N:N,1),1,IF(Table1[[#This Row],[Monetary]]&lt;=_xlfn.QUARTILE.INC(N:N,2),2,IF(Table1[[#This Row],[Monetary]]&lt;=_xlfn.QUARTILE.INC(N:N,3),3,4)))</f>
        <v>3</v>
      </c>
      <c r="R604" s="42" t="str">
        <f>Table1[[#This Row],[R Score]]&amp;Table1[[#This Row],[F Score]]&amp;Table1[[#This Row],[M Score]]</f>
        <v>413</v>
      </c>
      <c r="S604" s="37">
        <f>Table1[[#This Row],[R Score]]+Table1[[#This Row],[F Score]]+Table1[[#This Row],[M Score]]</f>
        <v>8</v>
      </c>
      <c r="T604" s="37" t="str">
        <f>IF(Table1[[#This Row],[RFM Score]]=12,"Best customer",IF(Table1[[#This Row],[RFM Score]]&gt;=8,"Loyal customer",IF(Table1[[#This Row],[RFM Score]]&gt;=6,"At Risk",IF(Table1[[#This Row],[RFM Score]]&gt;=3,"Lost customer", "Others"))))</f>
        <v>Loyal customer</v>
      </c>
    </row>
    <row r="605" spans="2:20" x14ac:dyDescent="0.25">
      <c r="B605" s="1">
        <v>603</v>
      </c>
      <c r="C605" s="2">
        <v>45123</v>
      </c>
      <c r="D605" s="1" t="s">
        <v>616</v>
      </c>
      <c r="E605" s="1" t="s">
        <v>13</v>
      </c>
      <c r="F605" s="1">
        <v>40</v>
      </c>
      <c r="G605" s="1" t="s">
        <v>14</v>
      </c>
      <c r="H605" s="1">
        <v>3</v>
      </c>
      <c r="I605" s="11">
        <v>30</v>
      </c>
      <c r="J605" s="13">
        <v>90</v>
      </c>
      <c r="K605" s="34">
        <f t="shared" si="9"/>
        <v>45292</v>
      </c>
      <c r="L605" s="36">
        <f>Table1[[#This Row],[Latest Date]]-Table1[[#This Row],[Date]]</f>
        <v>169</v>
      </c>
      <c r="M605" s="36">
        <f>COUNT(Table1[[#This Row],[Date]])</f>
        <v>1</v>
      </c>
      <c r="N605" s="36">
        <f>SUM(Table1[[#This Row],[Total Amount]])</f>
        <v>90</v>
      </c>
      <c r="O605" s="36">
        <f>IF(Table1[[#This Row],[Recency]]&lt;=_xlfn.QUARTILE.INC(L:L,1),4, IF(Table1[[#This Row],[Recency]]&lt;=_xlfn.QUARTILE.INC(L:L,2), 3, IF(Table1[[#This Row],[Recency]]&lt;=_xlfn.QUARTILE.INC(L:L,3), 2, 1)))</f>
        <v>3</v>
      </c>
      <c r="P605" s="36">
        <f>IF(Table1[[#This Row],[Frequency]]&lt;=_xlfn.QUARTILE.INC(M:M,1), 1, IF(Table1[[#This Row],[Frequency]]&lt;=_xlfn.QUARTILE.INC(M:M,2), 2, IF(Table1[[#This Row],[Frequency]]&lt;=_xlfn.QUARTILE.INC(M:M,3), 3, 4)))</f>
        <v>1</v>
      </c>
      <c r="Q605" s="36">
        <f>IF(Table1[[#This Row],[Monetary]]&lt;=_xlfn.QUARTILE.INC(N:N,1),1,IF(Table1[[#This Row],[Monetary]]&lt;=_xlfn.QUARTILE.INC(N:N,2),2,IF(Table1[[#This Row],[Monetary]]&lt;=_xlfn.QUARTILE.INC(N:N,3),3,4)))</f>
        <v>2</v>
      </c>
      <c r="R605" s="41" t="str">
        <f>Table1[[#This Row],[R Score]]&amp;Table1[[#This Row],[F Score]]&amp;Table1[[#This Row],[M Score]]</f>
        <v>312</v>
      </c>
      <c r="S605" s="36">
        <f>Table1[[#This Row],[R Score]]+Table1[[#This Row],[F Score]]+Table1[[#This Row],[M Score]]</f>
        <v>6</v>
      </c>
      <c r="T605" s="36" t="str">
        <f>IF(Table1[[#This Row],[RFM Score]]=12,"Best customer",IF(Table1[[#This Row],[RFM Score]]&gt;=8,"Loyal customer",IF(Table1[[#This Row],[RFM Score]]&gt;=6,"At Risk",IF(Table1[[#This Row],[RFM Score]]&gt;=3,"Lost customer", "Others"))))</f>
        <v>At Risk</v>
      </c>
    </row>
    <row r="606" spans="2:20" x14ac:dyDescent="0.25">
      <c r="B606" s="4">
        <v>604</v>
      </c>
      <c r="C606" s="5">
        <v>45180</v>
      </c>
      <c r="D606" s="4" t="s">
        <v>617</v>
      </c>
      <c r="E606" s="4" t="s">
        <v>13</v>
      </c>
      <c r="F606" s="4">
        <v>29</v>
      </c>
      <c r="G606" s="4" t="s">
        <v>16</v>
      </c>
      <c r="H606" s="4">
        <v>4</v>
      </c>
      <c r="I606" s="12">
        <v>50</v>
      </c>
      <c r="J606" s="14">
        <v>200</v>
      </c>
      <c r="K606" s="35">
        <f t="shared" si="9"/>
        <v>45292</v>
      </c>
      <c r="L606" s="37">
        <f>Table1[[#This Row],[Latest Date]]-Table1[[#This Row],[Date]]</f>
        <v>112</v>
      </c>
      <c r="M606" s="37">
        <f>COUNT(Table1[[#This Row],[Date]])</f>
        <v>1</v>
      </c>
      <c r="N606" s="37">
        <f>SUM(Table1[[#This Row],[Total Amount]])</f>
        <v>200</v>
      </c>
      <c r="O606" s="37">
        <f>IF(Table1[[#This Row],[Recency]]&lt;=_xlfn.QUARTILE.INC(L:L,1),4, IF(Table1[[#This Row],[Recency]]&lt;=_xlfn.QUARTILE.INC(L:L,2), 3, IF(Table1[[#This Row],[Recency]]&lt;=_xlfn.QUARTILE.INC(L:L,3), 2, 1)))</f>
        <v>3</v>
      </c>
      <c r="P606" s="37">
        <f>IF(Table1[[#This Row],[Frequency]]&lt;=_xlfn.QUARTILE.INC(M:M,1), 1, IF(Table1[[#This Row],[Frequency]]&lt;=_xlfn.QUARTILE.INC(M:M,2), 2, IF(Table1[[#This Row],[Frequency]]&lt;=_xlfn.QUARTILE.INC(M:M,3), 3, 4)))</f>
        <v>1</v>
      </c>
      <c r="Q606" s="37">
        <f>IF(Table1[[#This Row],[Monetary]]&lt;=_xlfn.QUARTILE.INC(N:N,1),1,IF(Table1[[#This Row],[Monetary]]&lt;=_xlfn.QUARTILE.INC(N:N,2),2,IF(Table1[[#This Row],[Monetary]]&lt;=_xlfn.QUARTILE.INC(N:N,3),3,4)))</f>
        <v>3</v>
      </c>
      <c r="R606" s="42" t="str">
        <f>Table1[[#This Row],[R Score]]&amp;Table1[[#This Row],[F Score]]&amp;Table1[[#This Row],[M Score]]</f>
        <v>313</v>
      </c>
      <c r="S606" s="37">
        <f>Table1[[#This Row],[R Score]]+Table1[[#This Row],[F Score]]+Table1[[#This Row],[M Score]]</f>
        <v>7</v>
      </c>
      <c r="T606" s="37" t="str">
        <f>IF(Table1[[#This Row],[RFM Score]]=12,"Best customer",IF(Table1[[#This Row],[RFM Score]]&gt;=8,"Loyal customer",IF(Table1[[#This Row],[RFM Score]]&gt;=6,"At Risk",IF(Table1[[#This Row],[RFM Score]]&gt;=3,"Lost customer", "Others"))))</f>
        <v>At Risk</v>
      </c>
    </row>
    <row r="607" spans="2:20" x14ac:dyDescent="0.25">
      <c r="B607" s="1">
        <v>605</v>
      </c>
      <c r="C607" s="2">
        <v>45131</v>
      </c>
      <c r="D607" s="1" t="s">
        <v>618</v>
      </c>
      <c r="E607" s="1" t="s">
        <v>10</v>
      </c>
      <c r="F607" s="1">
        <v>37</v>
      </c>
      <c r="G607" s="1" t="s">
        <v>16</v>
      </c>
      <c r="H607" s="1">
        <v>2</v>
      </c>
      <c r="I607" s="11">
        <v>500</v>
      </c>
      <c r="J607" s="13">
        <v>1000</v>
      </c>
      <c r="K607" s="34">
        <f t="shared" si="9"/>
        <v>45292</v>
      </c>
      <c r="L607" s="36">
        <f>Table1[[#This Row],[Latest Date]]-Table1[[#This Row],[Date]]</f>
        <v>161</v>
      </c>
      <c r="M607" s="36">
        <f>COUNT(Table1[[#This Row],[Date]])</f>
        <v>1</v>
      </c>
      <c r="N607" s="36">
        <f>SUM(Table1[[#This Row],[Total Amount]])</f>
        <v>1000</v>
      </c>
      <c r="O607" s="36">
        <f>IF(Table1[[#This Row],[Recency]]&lt;=_xlfn.QUARTILE.INC(L:L,1),4, IF(Table1[[#This Row],[Recency]]&lt;=_xlfn.QUARTILE.INC(L:L,2), 3, IF(Table1[[#This Row],[Recency]]&lt;=_xlfn.QUARTILE.INC(L:L,3), 2, 1)))</f>
        <v>3</v>
      </c>
      <c r="P607" s="36">
        <f>IF(Table1[[#This Row],[Frequency]]&lt;=_xlfn.QUARTILE.INC(M:M,1), 1, IF(Table1[[#This Row],[Frequency]]&lt;=_xlfn.QUARTILE.INC(M:M,2), 2, IF(Table1[[#This Row],[Frequency]]&lt;=_xlfn.QUARTILE.INC(M:M,3), 3, 4)))</f>
        <v>1</v>
      </c>
      <c r="Q607" s="36">
        <f>IF(Table1[[#This Row],[Monetary]]&lt;=_xlfn.QUARTILE.INC(N:N,1),1,IF(Table1[[#This Row],[Monetary]]&lt;=_xlfn.QUARTILE.INC(N:N,2),2,IF(Table1[[#This Row],[Monetary]]&lt;=_xlfn.QUARTILE.INC(N:N,3),3,4)))</f>
        <v>4</v>
      </c>
      <c r="R607" s="41" t="str">
        <f>Table1[[#This Row],[R Score]]&amp;Table1[[#This Row],[F Score]]&amp;Table1[[#This Row],[M Score]]</f>
        <v>314</v>
      </c>
      <c r="S607" s="36">
        <f>Table1[[#This Row],[R Score]]+Table1[[#This Row],[F Score]]+Table1[[#This Row],[M Score]]</f>
        <v>8</v>
      </c>
      <c r="T607" s="36" t="str">
        <f>IF(Table1[[#This Row],[RFM Score]]=12,"Best customer",IF(Table1[[#This Row],[RFM Score]]&gt;=8,"Loyal customer",IF(Table1[[#This Row],[RFM Score]]&gt;=6,"At Risk",IF(Table1[[#This Row],[RFM Score]]&gt;=3,"Lost customer", "Others"))))</f>
        <v>Loyal customer</v>
      </c>
    </row>
    <row r="608" spans="2:20" x14ac:dyDescent="0.25">
      <c r="B608" s="4">
        <v>606</v>
      </c>
      <c r="C608" s="5">
        <v>45051</v>
      </c>
      <c r="D608" s="4" t="s">
        <v>619</v>
      </c>
      <c r="E608" s="4" t="s">
        <v>10</v>
      </c>
      <c r="F608" s="4">
        <v>22</v>
      </c>
      <c r="G608" s="4" t="s">
        <v>16</v>
      </c>
      <c r="H608" s="4">
        <v>1</v>
      </c>
      <c r="I608" s="12">
        <v>50</v>
      </c>
      <c r="J608" s="14">
        <v>50</v>
      </c>
      <c r="K608" s="35">
        <f t="shared" si="9"/>
        <v>45292</v>
      </c>
      <c r="L608" s="37">
        <f>Table1[[#This Row],[Latest Date]]-Table1[[#This Row],[Date]]</f>
        <v>241</v>
      </c>
      <c r="M608" s="37">
        <f>COUNT(Table1[[#This Row],[Date]])</f>
        <v>1</v>
      </c>
      <c r="N608" s="37">
        <f>SUM(Table1[[#This Row],[Total Amount]])</f>
        <v>50</v>
      </c>
      <c r="O608" s="37">
        <f>IF(Table1[[#This Row],[Recency]]&lt;=_xlfn.QUARTILE.INC(L:L,1),4, IF(Table1[[#This Row],[Recency]]&lt;=_xlfn.QUARTILE.INC(L:L,2), 3, IF(Table1[[#This Row],[Recency]]&lt;=_xlfn.QUARTILE.INC(L:L,3), 2, 1)))</f>
        <v>2</v>
      </c>
      <c r="P608" s="37">
        <f>IF(Table1[[#This Row],[Frequency]]&lt;=_xlfn.QUARTILE.INC(M:M,1), 1, IF(Table1[[#This Row],[Frequency]]&lt;=_xlfn.QUARTILE.INC(M:M,2), 2, IF(Table1[[#This Row],[Frequency]]&lt;=_xlfn.QUARTILE.INC(M:M,3), 3, 4)))</f>
        <v>1</v>
      </c>
      <c r="Q608" s="37">
        <f>IF(Table1[[#This Row],[Monetary]]&lt;=_xlfn.QUARTILE.INC(N:N,1),1,IF(Table1[[#This Row],[Monetary]]&lt;=_xlfn.QUARTILE.INC(N:N,2),2,IF(Table1[[#This Row],[Monetary]]&lt;=_xlfn.QUARTILE.INC(N:N,3),3,4)))</f>
        <v>1</v>
      </c>
      <c r="R608" s="42" t="str">
        <f>Table1[[#This Row],[R Score]]&amp;Table1[[#This Row],[F Score]]&amp;Table1[[#This Row],[M Score]]</f>
        <v>211</v>
      </c>
      <c r="S608" s="37">
        <f>Table1[[#This Row],[R Score]]+Table1[[#This Row],[F Score]]+Table1[[#This Row],[M Score]]</f>
        <v>4</v>
      </c>
      <c r="T608" s="37" t="str">
        <f>IF(Table1[[#This Row],[RFM Score]]=12,"Best customer",IF(Table1[[#This Row],[RFM Score]]&gt;=8,"Loyal customer",IF(Table1[[#This Row],[RFM Score]]&gt;=6,"At Risk",IF(Table1[[#This Row],[RFM Score]]&gt;=3,"Lost customer", "Others"))))</f>
        <v>Lost customer</v>
      </c>
    </row>
    <row r="609" spans="2:20" x14ac:dyDescent="0.25">
      <c r="B609" s="1">
        <v>607</v>
      </c>
      <c r="C609" s="2">
        <v>45002</v>
      </c>
      <c r="D609" s="1" t="s">
        <v>620</v>
      </c>
      <c r="E609" s="1" t="s">
        <v>10</v>
      </c>
      <c r="F609" s="1">
        <v>54</v>
      </c>
      <c r="G609" s="1" t="s">
        <v>14</v>
      </c>
      <c r="H609" s="1">
        <v>3</v>
      </c>
      <c r="I609" s="11">
        <v>25</v>
      </c>
      <c r="J609" s="13">
        <v>75</v>
      </c>
      <c r="K609" s="34">
        <f t="shared" si="9"/>
        <v>45292</v>
      </c>
      <c r="L609" s="36">
        <f>Table1[[#This Row],[Latest Date]]-Table1[[#This Row],[Date]]</f>
        <v>290</v>
      </c>
      <c r="M609" s="36">
        <f>COUNT(Table1[[#This Row],[Date]])</f>
        <v>1</v>
      </c>
      <c r="N609" s="36">
        <f>SUM(Table1[[#This Row],[Total Amount]])</f>
        <v>75</v>
      </c>
      <c r="O609" s="36">
        <f>IF(Table1[[#This Row],[Recency]]&lt;=_xlfn.QUARTILE.INC(L:L,1),4, IF(Table1[[#This Row],[Recency]]&lt;=_xlfn.QUARTILE.INC(L:L,2), 3, IF(Table1[[#This Row],[Recency]]&lt;=_xlfn.QUARTILE.INC(L:L,3), 2, 1)))</f>
        <v>1</v>
      </c>
      <c r="P609" s="36">
        <f>IF(Table1[[#This Row],[Frequency]]&lt;=_xlfn.QUARTILE.INC(M:M,1), 1, IF(Table1[[#This Row],[Frequency]]&lt;=_xlfn.QUARTILE.INC(M:M,2), 2, IF(Table1[[#This Row],[Frequency]]&lt;=_xlfn.QUARTILE.INC(M:M,3), 3, 4)))</f>
        <v>1</v>
      </c>
      <c r="Q609" s="36">
        <f>IF(Table1[[#This Row],[Monetary]]&lt;=_xlfn.QUARTILE.INC(N:N,1),1,IF(Table1[[#This Row],[Monetary]]&lt;=_xlfn.QUARTILE.INC(N:N,2),2,IF(Table1[[#This Row],[Monetary]]&lt;=_xlfn.QUARTILE.INC(N:N,3),3,4)))</f>
        <v>2</v>
      </c>
      <c r="R609" s="41" t="str">
        <f>Table1[[#This Row],[R Score]]&amp;Table1[[#This Row],[F Score]]&amp;Table1[[#This Row],[M Score]]</f>
        <v>112</v>
      </c>
      <c r="S609" s="36">
        <f>Table1[[#This Row],[R Score]]+Table1[[#This Row],[F Score]]+Table1[[#This Row],[M Score]]</f>
        <v>4</v>
      </c>
      <c r="T609" s="36" t="str">
        <f>IF(Table1[[#This Row],[RFM Score]]=12,"Best customer",IF(Table1[[#This Row],[RFM Score]]&gt;=8,"Loyal customer",IF(Table1[[#This Row],[RFM Score]]&gt;=6,"At Risk",IF(Table1[[#This Row],[RFM Score]]&gt;=3,"Lost customer", "Others"))))</f>
        <v>Lost customer</v>
      </c>
    </row>
    <row r="610" spans="2:20" x14ac:dyDescent="0.25">
      <c r="B610" s="4">
        <v>608</v>
      </c>
      <c r="C610" s="5">
        <v>45262</v>
      </c>
      <c r="D610" s="4" t="s">
        <v>621</v>
      </c>
      <c r="E610" s="4" t="s">
        <v>13</v>
      </c>
      <c r="F610" s="4">
        <v>55</v>
      </c>
      <c r="G610" s="4" t="s">
        <v>16</v>
      </c>
      <c r="H610" s="4">
        <v>3</v>
      </c>
      <c r="I610" s="12">
        <v>500</v>
      </c>
      <c r="J610" s="14">
        <v>1500</v>
      </c>
      <c r="K610" s="35">
        <f t="shared" si="9"/>
        <v>45292</v>
      </c>
      <c r="L610" s="37">
        <f>Table1[[#This Row],[Latest Date]]-Table1[[#This Row],[Date]]</f>
        <v>30</v>
      </c>
      <c r="M610" s="37">
        <f>COUNT(Table1[[#This Row],[Date]])</f>
        <v>1</v>
      </c>
      <c r="N610" s="37">
        <f>SUM(Table1[[#This Row],[Total Amount]])</f>
        <v>1500</v>
      </c>
      <c r="O610" s="37">
        <f>IF(Table1[[#This Row],[Recency]]&lt;=_xlfn.QUARTILE.INC(L:L,1),4, IF(Table1[[#This Row],[Recency]]&lt;=_xlfn.QUARTILE.INC(L:L,2), 3, IF(Table1[[#This Row],[Recency]]&lt;=_xlfn.QUARTILE.INC(L:L,3), 2, 1)))</f>
        <v>4</v>
      </c>
      <c r="P610" s="37">
        <f>IF(Table1[[#This Row],[Frequency]]&lt;=_xlfn.QUARTILE.INC(M:M,1), 1, IF(Table1[[#This Row],[Frequency]]&lt;=_xlfn.QUARTILE.INC(M:M,2), 2, IF(Table1[[#This Row],[Frequency]]&lt;=_xlfn.QUARTILE.INC(M:M,3), 3, 4)))</f>
        <v>1</v>
      </c>
      <c r="Q610" s="37">
        <f>IF(Table1[[#This Row],[Monetary]]&lt;=_xlfn.QUARTILE.INC(N:N,1),1,IF(Table1[[#This Row],[Monetary]]&lt;=_xlfn.QUARTILE.INC(N:N,2),2,IF(Table1[[#This Row],[Monetary]]&lt;=_xlfn.QUARTILE.INC(N:N,3),3,4)))</f>
        <v>4</v>
      </c>
      <c r="R610" s="42" t="str">
        <f>Table1[[#This Row],[R Score]]&amp;Table1[[#This Row],[F Score]]&amp;Table1[[#This Row],[M Score]]</f>
        <v>414</v>
      </c>
      <c r="S610" s="37">
        <f>Table1[[#This Row],[R Score]]+Table1[[#This Row],[F Score]]+Table1[[#This Row],[M Score]]</f>
        <v>9</v>
      </c>
      <c r="T610" s="37" t="str">
        <f>IF(Table1[[#This Row],[RFM Score]]=12,"Best customer",IF(Table1[[#This Row],[RFM Score]]&gt;=8,"Loyal customer",IF(Table1[[#This Row],[RFM Score]]&gt;=6,"At Risk",IF(Table1[[#This Row],[RFM Score]]&gt;=3,"Lost customer", "Others"))))</f>
        <v>Loyal customer</v>
      </c>
    </row>
    <row r="611" spans="2:20" x14ac:dyDescent="0.25">
      <c r="B611" s="1">
        <v>609</v>
      </c>
      <c r="C611" s="2">
        <v>45279</v>
      </c>
      <c r="D611" s="1" t="s">
        <v>622</v>
      </c>
      <c r="E611" s="1" t="s">
        <v>13</v>
      </c>
      <c r="F611" s="1">
        <v>47</v>
      </c>
      <c r="G611" s="1" t="s">
        <v>14</v>
      </c>
      <c r="H611" s="1">
        <v>2</v>
      </c>
      <c r="I611" s="11">
        <v>50</v>
      </c>
      <c r="J611" s="13">
        <v>100</v>
      </c>
      <c r="K611" s="34">
        <f t="shared" si="9"/>
        <v>45292</v>
      </c>
      <c r="L611" s="36">
        <f>Table1[[#This Row],[Latest Date]]-Table1[[#This Row],[Date]]</f>
        <v>13</v>
      </c>
      <c r="M611" s="36">
        <f>COUNT(Table1[[#This Row],[Date]])</f>
        <v>1</v>
      </c>
      <c r="N611" s="36">
        <f>SUM(Table1[[#This Row],[Total Amount]])</f>
        <v>100</v>
      </c>
      <c r="O611" s="36">
        <f>IF(Table1[[#This Row],[Recency]]&lt;=_xlfn.QUARTILE.INC(L:L,1),4, IF(Table1[[#This Row],[Recency]]&lt;=_xlfn.QUARTILE.INC(L:L,2), 3, IF(Table1[[#This Row],[Recency]]&lt;=_xlfn.QUARTILE.INC(L:L,3), 2, 1)))</f>
        <v>4</v>
      </c>
      <c r="P611" s="36">
        <f>IF(Table1[[#This Row],[Frequency]]&lt;=_xlfn.QUARTILE.INC(M:M,1), 1, IF(Table1[[#This Row],[Frequency]]&lt;=_xlfn.QUARTILE.INC(M:M,2), 2, IF(Table1[[#This Row],[Frequency]]&lt;=_xlfn.QUARTILE.INC(M:M,3), 3, 4)))</f>
        <v>1</v>
      </c>
      <c r="Q611" s="36">
        <f>IF(Table1[[#This Row],[Monetary]]&lt;=_xlfn.QUARTILE.INC(N:N,1),1,IF(Table1[[#This Row],[Monetary]]&lt;=_xlfn.QUARTILE.INC(N:N,2),2,IF(Table1[[#This Row],[Monetary]]&lt;=_xlfn.QUARTILE.INC(N:N,3),3,4)))</f>
        <v>2</v>
      </c>
      <c r="R611" s="41" t="str">
        <f>Table1[[#This Row],[R Score]]&amp;Table1[[#This Row],[F Score]]&amp;Table1[[#This Row],[M Score]]</f>
        <v>412</v>
      </c>
      <c r="S611" s="36">
        <f>Table1[[#This Row],[R Score]]+Table1[[#This Row],[F Score]]+Table1[[#This Row],[M Score]]</f>
        <v>7</v>
      </c>
      <c r="T611" s="36" t="str">
        <f>IF(Table1[[#This Row],[RFM Score]]=12,"Best customer",IF(Table1[[#This Row],[RFM Score]]&gt;=8,"Loyal customer",IF(Table1[[#This Row],[RFM Score]]&gt;=6,"At Risk",IF(Table1[[#This Row],[RFM Score]]&gt;=3,"Lost customer", "Others"))))</f>
        <v>At Risk</v>
      </c>
    </row>
    <row r="612" spans="2:20" x14ac:dyDescent="0.25">
      <c r="B612" s="4">
        <v>610</v>
      </c>
      <c r="C612" s="5">
        <v>44929</v>
      </c>
      <c r="D612" s="4" t="s">
        <v>623</v>
      </c>
      <c r="E612" s="4" t="s">
        <v>13</v>
      </c>
      <c r="F612" s="4">
        <v>26</v>
      </c>
      <c r="G612" s="4" t="s">
        <v>11</v>
      </c>
      <c r="H612" s="4">
        <v>2</v>
      </c>
      <c r="I612" s="12">
        <v>300</v>
      </c>
      <c r="J612" s="14">
        <v>600</v>
      </c>
      <c r="K612" s="35">
        <f t="shared" si="9"/>
        <v>45292</v>
      </c>
      <c r="L612" s="37">
        <f>Table1[[#This Row],[Latest Date]]-Table1[[#This Row],[Date]]</f>
        <v>363</v>
      </c>
      <c r="M612" s="37">
        <f>COUNT(Table1[[#This Row],[Date]])</f>
        <v>1</v>
      </c>
      <c r="N612" s="37">
        <f>SUM(Table1[[#This Row],[Total Amount]])</f>
        <v>600</v>
      </c>
      <c r="O612" s="37">
        <f>IF(Table1[[#This Row],[Recency]]&lt;=_xlfn.QUARTILE.INC(L:L,1),4, IF(Table1[[#This Row],[Recency]]&lt;=_xlfn.QUARTILE.INC(L:L,2), 3, IF(Table1[[#This Row],[Recency]]&lt;=_xlfn.QUARTILE.INC(L:L,3), 2, 1)))</f>
        <v>1</v>
      </c>
      <c r="P612" s="37">
        <f>IF(Table1[[#This Row],[Frequency]]&lt;=_xlfn.QUARTILE.INC(M:M,1), 1, IF(Table1[[#This Row],[Frequency]]&lt;=_xlfn.QUARTILE.INC(M:M,2), 2, IF(Table1[[#This Row],[Frequency]]&lt;=_xlfn.QUARTILE.INC(M:M,3), 3, 4)))</f>
        <v>1</v>
      </c>
      <c r="Q612" s="37">
        <f>IF(Table1[[#This Row],[Monetary]]&lt;=_xlfn.QUARTILE.INC(N:N,1),1,IF(Table1[[#This Row],[Monetary]]&lt;=_xlfn.QUARTILE.INC(N:N,2),2,IF(Table1[[#This Row],[Monetary]]&lt;=_xlfn.QUARTILE.INC(N:N,3),3,4)))</f>
        <v>3</v>
      </c>
      <c r="R612" s="42" t="str">
        <f>Table1[[#This Row],[R Score]]&amp;Table1[[#This Row],[F Score]]&amp;Table1[[#This Row],[M Score]]</f>
        <v>113</v>
      </c>
      <c r="S612" s="37">
        <f>Table1[[#This Row],[R Score]]+Table1[[#This Row],[F Score]]+Table1[[#This Row],[M Score]]</f>
        <v>5</v>
      </c>
      <c r="T612" s="37" t="str">
        <f>IF(Table1[[#This Row],[RFM Score]]=12,"Best customer",IF(Table1[[#This Row],[RFM Score]]&gt;=8,"Loyal customer",IF(Table1[[#This Row],[RFM Score]]&gt;=6,"At Risk",IF(Table1[[#This Row],[RFM Score]]&gt;=3,"Lost customer", "Others"))))</f>
        <v>Lost customer</v>
      </c>
    </row>
    <row r="613" spans="2:20" x14ac:dyDescent="0.25">
      <c r="B613" s="1">
        <v>611</v>
      </c>
      <c r="C613" s="2">
        <v>44981</v>
      </c>
      <c r="D613" s="1" t="s">
        <v>624</v>
      </c>
      <c r="E613" s="1" t="s">
        <v>10</v>
      </c>
      <c r="F613" s="1">
        <v>51</v>
      </c>
      <c r="G613" s="1" t="s">
        <v>11</v>
      </c>
      <c r="H613" s="1">
        <v>3</v>
      </c>
      <c r="I613" s="11">
        <v>500</v>
      </c>
      <c r="J613" s="13">
        <v>1500</v>
      </c>
      <c r="K613" s="34">
        <f t="shared" si="9"/>
        <v>45292</v>
      </c>
      <c r="L613" s="36">
        <f>Table1[[#This Row],[Latest Date]]-Table1[[#This Row],[Date]]</f>
        <v>311</v>
      </c>
      <c r="M613" s="36">
        <f>COUNT(Table1[[#This Row],[Date]])</f>
        <v>1</v>
      </c>
      <c r="N613" s="36">
        <f>SUM(Table1[[#This Row],[Total Amount]])</f>
        <v>1500</v>
      </c>
      <c r="O613" s="36">
        <f>IF(Table1[[#This Row],[Recency]]&lt;=_xlfn.QUARTILE.INC(L:L,1),4, IF(Table1[[#This Row],[Recency]]&lt;=_xlfn.QUARTILE.INC(L:L,2), 3, IF(Table1[[#This Row],[Recency]]&lt;=_xlfn.QUARTILE.INC(L:L,3), 2, 1)))</f>
        <v>1</v>
      </c>
      <c r="P613" s="36">
        <f>IF(Table1[[#This Row],[Frequency]]&lt;=_xlfn.QUARTILE.INC(M:M,1), 1, IF(Table1[[#This Row],[Frequency]]&lt;=_xlfn.QUARTILE.INC(M:M,2), 2, IF(Table1[[#This Row],[Frequency]]&lt;=_xlfn.QUARTILE.INC(M:M,3), 3, 4)))</f>
        <v>1</v>
      </c>
      <c r="Q613" s="36">
        <f>IF(Table1[[#This Row],[Monetary]]&lt;=_xlfn.QUARTILE.INC(N:N,1),1,IF(Table1[[#This Row],[Monetary]]&lt;=_xlfn.QUARTILE.INC(N:N,2),2,IF(Table1[[#This Row],[Monetary]]&lt;=_xlfn.QUARTILE.INC(N:N,3),3,4)))</f>
        <v>4</v>
      </c>
      <c r="R613" s="41" t="str">
        <f>Table1[[#This Row],[R Score]]&amp;Table1[[#This Row],[F Score]]&amp;Table1[[#This Row],[M Score]]</f>
        <v>114</v>
      </c>
      <c r="S613" s="36">
        <f>Table1[[#This Row],[R Score]]+Table1[[#This Row],[F Score]]+Table1[[#This Row],[M Score]]</f>
        <v>6</v>
      </c>
      <c r="T613" s="36" t="str">
        <f>IF(Table1[[#This Row],[RFM Score]]=12,"Best customer",IF(Table1[[#This Row],[RFM Score]]&gt;=8,"Loyal customer",IF(Table1[[#This Row],[RFM Score]]&gt;=6,"At Risk",IF(Table1[[#This Row],[RFM Score]]&gt;=3,"Lost customer", "Others"))))</f>
        <v>At Risk</v>
      </c>
    </row>
    <row r="614" spans="2:20" x14ac:dyDescent="0.25">
      <c r="B614" s="4">
        <v>612</v>
      </c>
      <c r="C614" s="5">
        <v>45144</v>
      </c>
      <c r="D614" s="4" t="s">
        <v>625</v>
      </c>
      <c r="E614" s="4" t="s">
        <v>13</v>
      </c>
      <c r="F614" s="4">
        <v>61</v>
      </c>
      <c r="G614" s="4" t="s">
        <v>16</v>
      </c>
      <c r="H614" s="4">
        <v>1</v>
      </c>
      <c r="I614" s="12">
        <v>500</v>
      </c>
      <c r="J614" s="14">
        <v>500</v>
      </c>
      <c r="K614" s="35">
        <f t="shared" si="9"/>
        <v>45292</v>
      </c>
      <c r="L614" s="37">
        <f>Table1[[#This Row],[Latest Date]]-Table1[[#This Row],[Date]]</f>
        <v>148</v>
      </c>
      <c r="M614" s="37">
        <f>COUNT(Table1[[#This Row],[Date]])</f>
        <v>1</v>
      </c>
      <c r="N614" s="37">
        <f>SUM(Table1[[#This Row],[Total Amount]])</f>
        <v>500</v>
      </c>
      <c r="O614" s="37">
        <f>IF(Table1[[#This Row],[Recency]]&lt;=_xlfn.QUARTILE.INC(L:L,1),4, IF(Table1[[#This Row],[Recency]]&lt;=_xlfn.QUARTILE.INC(L:L,2), 3, IF(Table1[[#This Row],[Recency]]&lt;=_xlfn.QUARTILE.INC(L:L,3), 2, 1)))</f>
        <v>3</v>
      </c>
      <c r="P614" s="37">
        <f>IF(Table1[[#This Row],[Frequency]]&lt;=_xlfn.QUARTILE.INC(M:M,1), 1, IF(Table1[[#This Row],[Frequency]]&lt;=_xlfn.QUARTILE.INC(M:M,2), 2, IF(Table1[[#This Row],[Frequency]]&lt;=_xlfn.QUARTILE.INC(M:M,3), 3, 4)))</f>
        <v>1</v>
      </c>
      <c r="Q614" s="37">
        <f>IF(Table1[[#This Row],[Monetary]]&lt;=_xlfn.QUARTILE.INC(N:N,1),1,IF(Table1[[#This Row],[Monetary]]&lt;=_xlfn.QUARTILE.INC(N:N,2),2,IF(Table1[[#This Row],[Monetary]]&lt;=_xlfn.QUARTILE.INC(N:N,3),3,4)))</f>
        <v>3</v>
      </c>
      <c r="R614" s="42" t="str">
        <f>Table1[[#This Row],[R Score]]&amp;Table1[[#This Row],[F Score]]&amp;Table1[[#This Row],[M Score]]</f>
        <v>313</v>
      </c>
      <c r="S614" s="37">
        <f>Table1[[#This Row],[R Score]]+Table1[[#This Row],[F Score]]+Table1[[#This Row],[M Score]]</f>
        <v>7</v>
      </c>
      <c r="T614" s="37" t="str">
        <f>IF(Table1[[#This Row],[RFM Score]]=12,"Best customer",IF(Table1[[#This Row],[RFM Score]]&gt;=8,"Loyal customer",IF(Table1[[#This Row],[RFM Score]]&gt;=6,"At Risk",IF(Table1[[#This Row],[RFM Score]]&gt;=3,"Lost customer", "Others"))))</f>
        <v>At Risk</v>
      </c>
    </row>
    <row r="615" spans="2:20" x14ac:dyDescent="0.25">
      <c r="B615" s="1">
        <v>613</v>
      </c>
      <c r="C615" s="2">
        <v>45039</v>
      </c>
      <c r="D615" s="1" t="s">
        <v>626</v>
      </c>
      <c r="E615" s="1" t="s">
        <v>13</v>
      </c>
      <c r="F615" s="1">
        <v>52</v>
      </c>
      <c r="G615" s="1" t="s">
        <v>14</v>
      </c>
      <c r="H615" s="1">
        <v>3</v>
      </c>
      <c r="I615" s="11">
        <v>30</v>
      </c>
      <c r="J615" s="13">
        <v>90</v>
      </c>
      <c r="K615" s="34">
        <f t="shared" si="9"/>
        <v>45292</v>
      </c>
      <c r="L615" s="36">
        <f>Table1[[#This Row],[Latest Date]]-Table1[[#This Row],[Date]]</f>
        <v>253</v>
      </c>
      <c r="M615" s="36">
        <f>COUNT(Table1[[#This Row],[Date]])</f>
        <v>1</v>
      </c>
      <c r="N615" s="36">
        <f>SUM(Table1[[#This Row],[Total Amount]])</f>
        <v>90</v>
      </c>
      <c r="O615" s="36">
        <f>IF(Table1[[#This Row],[Recency]]&lt;=_xlfn.QUARTILE.INC(L:L,1),4, IF(Table1[[#This Row],[Recency]]&lt;=_xlfn.QUARTILE.INC(L:L,2), 3, IF(Table1[[#This Row],[Recency]]&lt;=_xlfn.QUARTILE.INC(L:L,3), 2, 1)))</f>
        <v>2</v>
      </c>
      <c r="P615" s="36">
        <f>IF(Table1[[#This Row],[Frequency]]&lt;=_xlfn.QUARTILE.INC(M:M,1), 1, IF(Table1[[#This Row],[Frequency]]&lt;=_xlfn.QUARTILE.INC(M:M,2), 2, IF(Table1[[#This Row],[Frequency]]&lt;=_xlfn.QUARTILE.INC(M:M,3), 3, 4)))</f>
        <v>1</v>
      </c>
      <c r="Q615" s="36">
        <f>IF(Table1[[#This Row],[Monetary]]&lt;=_xlfn.QUARTILE.INC(N:N,1),1,IF(Table1[[#This Row],[Monetary]]&lt;=_xlfn.QUARTILE.INC(N:N,2),2,IF(Table1[[#This Row],[Monetary]]&lt;=_xlfn.QUARTILE.INC(N:N,3),3,4)))</f>
        <v>2</v>
      </c>
      <c r="R615" s="41" t="str">
        <f>Table1[[#This Row],[R Score]]&amp;Table1[[#This Row],[F Score]]&amp;Table1[[#This Row],[M Score]]</f>
        <v>212</v>
      </c>
      <c r="S615" s="36">
        <f>Table1[[#This Row],[R Score]]+Table1[[#This Row],[F Score]]+Table1[[#This Row],[M Score]]</f>
        <v>5</v>
      </c>
      <c r="T615" s="36" t="str">
        <f>IF(Table1[[#This Row],[RFM Score]]=12,"Best customer",IF(Table1[[#This Row],[RFM Score]]&gt;=8,"Loyal customer",IF(Table1[[#This Row],[RFM Score]]&gt;=6,"At Risk",IF(Table1[[#This Row],[RFM Score]]&gt;=3,"Lost customer", "Others"))))</f>
        <v>Lost customer</v>
      </c>
    </row>
    <row r="616" spans="2:20" x14ac:dyDescent="0.25">
      <c r="B616" s="4">
        <v>614</v>
      </c>
      <c r="C616" s="5">
        <v>45017</v>
      </c>
      <c r="D616" s="4" t="s">
        <v>627</v>
      </c>
      <c r="E616" s="4" t="s">
        <v>13</v>
      </c>
      <c r="F616" s="4">
        <v>39</v>
      </c>
      <c r="G616" s="4" t="s">
        <v>11</v>
      </c>
      <c r="H616" s="4">
        <v>4</v>
      </c>
      <c r="I616" s="12">
        <v>300</v>
      </c>
      <c r="J616" s="14">
        <v>1200</v>
      </c>
      <c r="K616" s="35">
        <f t="shared" si="9"/>
        <v>45292</v>
      </c>
      <c r="L616" s="37">
        <f>Table1[[#This Row],[Latest Date]]-Table1[[#This Row],[Date]]</f>
        <v>275</v>
      </c>
      <c r="M616" s="37">
        <f>COUNT(Table1[[#This Row],[Date]])</f>
        <v>1</v>
      </c>
      <c r="N616" s="37">
        <f>SUM(Table1[[#This Row],[Total Amount]])</f>
        <v>1200</v>
      </c>
      <c r="O616" s="37">
        <f>IF(Table1[[#This Row],[Recency]]&lt;=_xlfn.QUARTILE.INC(L:L,1),4, IF(Table1[[#This Row],[Recency]]&lt;=_xlfn.QUARTILE.INC(L:L,2), 3, IF(Table1[[#This Row],[Recency]]&lt;=_xlfn.QUARTILE.INC(L:L,3), 2, 1)))</f>
        <v>1</v>
      </c>
      <c r="P616" s="37">
        <f>IF(Table1[[#This Row],[Frequency]]&lt;=_xlfn.QUARTILE.INC(M:M,1), 1, IF(Table1[[#This Row],[Frequency]]&lt;=_xlfn.QUARTILE.INC(M:M,2), 2, IF(Table1[[#This Row],[Frequency]]&lt;=_xlfn.QUARTILE.INC(M:M,3), 3, 4)))</f>
        <v>1</v>
      </c>
      <c r="Q616" s="37">
        <f>IF(Table1[[#This Row],[Monetary]]&lt;=_xlfn.QUARTILE.INC(N:N,1),1,IF(Table1[[#This Row],[Monetary]]&lt;=_xlfn.QUARTILE.INC(N:N,2),2,IF(Table1[[#This Row],[Monetary]]&lt;=_xlfn.QUARTILE.INC(N:N,3),3,4)))</f>
        <v>4</v>
      </c>
      <c r="R616" s="42" t="str">
        <f>Table1[[#This Row],[R Score]]&amp;Table1[[#This Row],[F Score]]&amp;Table1[[#This Row],[M Score]]</f>
        <v>114</v>
      </c>
      <c r="S616" s="37">
        <f>Table1[[#This Row],[R Score]]+Table1[[#This Row],[F Score]]+Table1[[#This Row],[M Score]]</f>
        <v>6</v>
      </c>
      <c r="T616" s="37" t="str">
        <f>IF(Table1[[#This Row],[RFM Score]]=12,"Best customer",IF(Table1[[#This Row],[RFM Score]]&gt;=8,"Loyal customer",IF(Table1[[#This Row],[RFM Score]]&gt;=6,"At Risk",IF(Table1[[#This Row],[RFM Score]]&gt;=3,"Lost customer", "Others"))))</f>
        <v>At Risk</v>
      </c>
    </row>
    <row r="617" spans="2:20" x14ac:dyDescent="0.25">
      <c r="B617" s="1">
        <v>615</v>
      </c>
      <c r="C617" s="2">
        <v>45283</v>
      </c>
      <c r="D617" s="1" t="s">
        <v>628</v>
      </c>
      <c r="E617" s="1" t="s">
        <v>13</v>
      </c>
      <c r="F617" s="1">
        <v>61</v>
      </c>
      <c r="G617" s="1" t="s">
        <v>14</v>
      </c>
      <c r="H617" s="1">
        <v>4</v>
      </c>
      <c r="I617" s="11">
        <v>25</v>
      </c>
      <c r="J617" s="13">
        <v>100</v>
      </c>
      <c r="K617" s="34">
        <f t="shared" si="9"/>
        <v>45292</v>
      </c>
      <c r="L617" s="36">
        <f>Table1[[#This Row],[Latest Date]]-Table1[[#This Row],[Date]]</f>
        <v>9</v>
      </c>
      <c r="M617" s="36">
        <f>COUNT(Table1[[#This Row],[Date]])</f>
        <v>1</v>
      </c>
      <c r="N617" s="36">
        <f>SUM(Table1[[#This Row],[Total Amount]])</f>
        <v>100</v>
      </c>
      <c r="O617" s="36">
        <f>IF(Table1[[#This Row],[Recency]]&lt;=_xlfn.QUARTILE.INC(L:L,1),4, IF(Table1[[#This Row],[Recency]]&lt;=_xlfn.QUARTILE.INC(L:L,2), 3, IF(Table1[[#This Row],[Recency]]&lt;=_xlfn.QUARTILE.INC(L:L,3), 2, 1)))</f>
        <v>4</v>
      </c>
      <c r="P617" s="36">
        <f>IF(Table1[[#This Row],[Frequency]]&lt;=_xlfn.QUARTILE.INC(M:M,1), 1, IF(Table1[[#This Row],[Frequency]]&lt;=_xlfn.QUARTILE.INC(M:M,2), 2, IF(Table1[[#This Row],[Frequency]]&lt;=_xlfn.QUARTILE.INC(M:M,3), 3, 4)))</f>
        <v>1</v>
      </c>
      <c r="Q617" s="36">
        <f>IF(Table1[[#This Row],[Monetary]]&lt;=_xlfn.QUARTILE.INC(N:N,1),1,IF(Table1[[#This Row],[Monetary]]&lt;=_xlfn.QUARTILE.INC(N:N,2),2,IF(Table1[[#This Row],[Monetary]]&lt;=_xlfn.QUARTILE.INC(N:N,3),3,4)))</f>
        <v>2</v>
      </c>
      <c r="R617" s="41" t="str">
        <f>Table1[[#This Row],[R Score]]&amp;Table1[[#This Row],[F Score]]&amp;Table1[[#This Row],[M Score]]</f>
        <v>412</v>
      </c>
      <c r="S617" s="36">
        <f>Table1[[#This Row],[R Score]]+Table1[[#This Row],[F Score]]+Table1[[#This Row],[M Score]]</f>
        <v>7</v>
      </c>
      <c r="T617" s="36" t="str">
        <f>IF(Table1[[#This Row],[RFM Score]]=12,"Best customer",IF(Table1[[#This Row],[RFM Score]]&gt;=8,"Loyal customer",IF(Table1[[#This Row],[RFM Score]]&gt;=6,"At Risk",IF(Table1[[#This Row],[RFM Score]]&gt;=3,"Lost customer", "Others"))))</f>
        <v>At Risk</v>
      </c>
    </row>
    <row r="618" spans="2:20" x14ac:dyDescent="0.25">
      <c r="B618" s="4">
        <v>616</v>
      </c>
      <c r="C618" s="5">
        <v>45192</v>
      </c>
      <c r="D618" s="4" t="s">
        <v>629</v>
      </c>
      <c r="E618" s="4" t="s">
        <v>10</v>
      </c>
      <c r="F618" s="4">
        <v>41</v>
      </c>
      <c r="G618" s="4" t="s">
        <v>14</v>
      </c>
      <c r="H618" s="4">
        <v>2</v>
      </c>
      <c r="I618" s="12">
        <v>50</v>
      </c>
      <c r="J618" s="14">
        <v>100</v>
      </c>
      <c r="K618" s="35">
        <f t="shared" si="9"/>
        <v>45292</v>
      </c>
      <c r="L618" s="37">
        <f>Table1[[#This Row],[Latest Date]]-Table1[[#This Row],[Date]]</f>
        <v>100</v>
      </c>
      <c r="M618" s="37">
        <f>COUNT(Table1[[#This Row],[Date]])</f>
        <v>1</v>
      </c>
      <c r="N618" s="37">
        <f>SUM(Table1[[#This Row],[Total Amount]])</f>
        <v>100</v>
      </c>
      <c r="O618" s="37">
        <f>IF(Table1[[#This Row],[Recency]]&lt;=_xlfn.QUARTILE.INC(L:L,1),4, IF(Table1[[#This Row],[Recency]]&lt;=_xlfn.QUARTILE.INC(L:L,2), 3, IF(Table1[[#This Row],[Recency]]&lt;=_xlfn.QUARTILE.INC(L:L,3), 2, 1)))</f>
        <v>3</v>
      </c>
      <c r="P618" s="37">
        <f>IF(Table1[[#This Row],[Frequency]]&lt;=_xlfn.QUARTILE.INC(M:M,1), 1, IF(Table1[[#This Row],[Frequency]]&lt;=_xlfn.QUARTILE.INC(M:M,2), 2, IF(Table1[[#This Row],[Frequency]]&lt;=_xlfn.QUARTILE.INC(M:M,3), 3, 4)))</f>
        <v>1</v>
      </c>
      <c r="Q618" s="37">
        <f>IF(Table1[[#This Row],[Monetary]]&lt;=_xlfn.QUARTILE.INC(N:N,1),1,IF(Table1[[#This Row],[Monetary]]&lt;=_xlfn.QUARTILE.INC(N:N,2),2,IF(Table1[[#This Row],[Monetary]]&lt;=_xlfn.QUARTILE.INC(N:N,3),3,4)))</f>
        <v>2</v>
      </c>
      <c r="R618" s="42" t="str">
        <f>Table1[[#This Row],[R Score]]&amp;Table1[[#This Row],[F Score]]&amp;Table1[[#This Row],[M Score]]</f>
        <v>312</v>
      </c>
      <c r="S618" s="37">
        <f>Table1[[#This Row],[R Score]]+Table1[[#This Row],[F Score]]+Table1[[#This Row],[M Score]]</f>
        <v>6</v>
      </c>
      <c r="T618" s="37" t="str">
        <f>IF(Table1[[#This Row],[RFM Score]]=12,"Best customer",IF(Table1[[#This Row],[RFM Score]]&gt;=8,"Loyal customer",IF(Table1[[#This Row],[RFM Score]]&gt;=6,"At Risk",IF(Table1[[#This Row],[RFM Score]]&gt;=3,"Lost customer", "Others"))))</f>
        <v>At Risk</v>
      </c>
    </row>
    <row r="619" spans="2:20" x14ac:dyDescent="0.25">
      <c r="B619" s="1">
        <v>617</v>
      </c>
      <c r="C619" s="2">
        <v>45164</v>
      </c>
      <c r="D619" s="1" t="s">
        <v>630</v>
      </c>
      <c r="E619" s="1" t="s">
        <v>10</v>
      </c>
      <c r="F619" s="1">
        <v>34</v>
      </c>
      <c r="G619" s="1" t="s">
        <v>16</v>
      </c>
      <c r="H619" s="1">
        <v>1</v>
      </c>
      <c r="I619" s="11">
        <v>30</v>
      </c>
      <c r="J619" s="13">
        <v>30</v>
      </c>
      <c r="K619" s="34">
        <f t="shared" si="9"/>
        <v>45292</v>
      </c>
      <c r="L619" s="36">
        <f>Table1[[#This Row],[Latest Date]]-Table1[[#This Row],[Date]]</f>
        <v>128</v>
      </c>
      <c r="M619" s="36">
        <f>COUNT(Table1[[#This Row],[Date]])</f>
        <v>1</v>
      </c>
      <c r="N619" s="36">
        <f>SUM(Table1[[#This Row],[Total Amount]])</f>
        <v>30</v>
      </c>
      <c r="O619" s="36">
        <f>IF(Table1[[#This Row],[Recency]]&lt;=_xlfn.QUARTILE.INC(L:L,1),4, IF(Table1[[#This Row],[Recency]]&lt;=_xlfn.QUARTILE.INC(L:L,2), 3, IF(Table1[[#This Row],[Recency]]&lt;=_xlfn.QUARTILE.INC(L:L,3), 2, 1)))</f>
        <v>3</v>
      </c>
      <c r="P619" s="36">
        <f>IF(Table1[[#This Row],[Frequency]]&lt;=_xlfn.QUARTILE.INC(M:M,1), 1, IF(Table1[[#This Row],[Frequency]]&lt;=_xlfn.QUARTILE.INC(M:M,2), 2, IF(Table1[[#This Row],[Frequency]]&lt;=_xlfn.QUARTILE.INC(M:M,3), 3, 4)))</f>
        <v>1</v>
      </c>
      <c r="Q619" s="36">
        <f>IF(Table1[[#This Row],[Monetary]]&lt;=_xlfn.QUARTILE.INC(N:N,1),1,IF(Table1[[#This Row],[Monetary]]&lt;=_xlfn.QUARTILE.INC(N:N,2),2,IF(Table1[[#This Row],[Monetary]]&lt;=_xlfn.QUARTILE.INC(N:N,3),3,4)))</f>
        <v>1</v>
      </c>
      <c r="R619" s="41" t="str">
        <f>Table1[[#This Row],[R Score]]&amp;Table1[[#This Row],[F Score]]&amp;Table1[[#This Row],[M Score]]</f>
        <v>311</v>
      </c>
      <c r="S619" s="36">
        <f>Table1[[#This Row],[R Score]]+Table1[[#This Row],[F Score]]+Table1[[#This Row],[M Score]]</f>
        <v>5</v>
      </c>
      <c r="T619" s="36" t="str">
        <f>IF(Table1[[#This Row],[RFM Score]]=12,"Best customer",IF(Table1[[#This Row],[RFM Score]]&gt;=8,"Loyal customer",IF(Table1[[#This Row],[RFM Score]]&gt;=6,"At Risk",IF(Table1[[#This Row],[RFM Score]]&gt;=3,"Lost customer", "Others"))))</f>
        <v>Lost customer</v>
      </c>
    </row>
    <row r="620" spans="2:20" x14ac:dyDescent="0.25">
      <c r="B620" s="4">
        <v>618</v>
      </c>
      <c r="C620" s="5">
        <v>44952</v>
      </c>
      <c r="D620" s="4" t="s">
        <v>631</v>
      </c>
      <c r="E620" s="4" t="s">
        <v>13</v>
      </c>
      <c r="F620" s="4">
        <v>27</v>
      </c>
      <c r="G620" s="4" t="s">
        <v>11</v>
      </c>
      <c r="H620" s="4">
        <v>1</v>
      </c>
      <c r="I620" s="12">
        <v>50</v>
      </c>
      <c r="J620" s="14">
        <v>50</v>
      </c>
      <c r="K620" s="35">
        <f t="shared" si="9"/>
        <v>45292</v>
      </c>
      <c r="L620" s="37">
        <f>Table1[[#This Row],[Latest Date]]-Table1[[#This Row],[Date]]</f>
        <v>340</v>
      </c>
      <c r="M620" s="37">
        <f>COUNT(Table1[[#This Row],[Date]])</f>
        <v>1</v>
      </c>
      <c r="N620" s="37">
        <f>SUM(Table1[[#This Row],[Total Amount]])</f>
        <v>50</v>
      </c>
      <c r="O620" s="37">
        <f>IF(Table1[[#This Row],[Recency]]&lt;=_xlfn.QUARTILE.INC(L:L,1),4, IF(Table1[[#This Row],[Recency]]&lt;=_xlfn.QUARTILE.INC(L:L,2), 3, IF(Table1[[#This Row],[Recency]]&lt;=_xlfn.QUARTILE.INC(L:L,3), 2, 1)))</f>
        <v>1</v>
      </c>
      <c r="P620" s="37">
        <f>IF(Table1[[#This Row],[Frequency]]&lt;=_xlfn.QUARTILE.INC(M:M,1), 1, IF(Table1[[#This Row],[Frequency]]&lt;=_xlfn.QUARTILE.INC(M:M,2), 2, IF(Table1[[#This Row],[Frequency]]&lt;=_xlfn.QUARTILE.INC(M:M,3), 3, 4)))</f>
        <v>1</v>
      </c>
      <c r="Q620" s="37">
        <f>IF(Table1[[#This Row],[Monetary]]&lt;=_xlfn.QUARTILE.INC(N:N,1),1,IF(Table1[[#This Row],[Monetary]]&lt;=_xlfn.QUARTILE.INC(N:N,2),2,IF(Table1[[#This Row],[Monetary]]&lt;=_xlfn.QUARTILE.INC(N:N,3),3,4)))</f>
        <v>1</v>
      </c>
      <c r="R620" s="42" t="str">
        <f>Table1[[#This Row],[R Score]]&amp;Table1[[#This Row],[F Score]]&amp;Table1[[#This Row],[M Score]]</f>
        <v>111</v>
      </c>
      <c r="S620" s="37">
        <f>Table1[[#This Row],[R Score]]+Table1[[#This Row],[F Score]]+Table1[[#This Row],[M Score]]</f>
        <v>3</v>
      </c>
      <c r="T620" s="37" t="str">
        <f>IF(Table1[[#This Row],[RFM Score]]=12,"Best customer",IF(Table1[[#This Row],[RFM Score]]&gt;=8,"Loyal customer",IF(Table1[[#This Row],[RFM Score]]&gt;=6,"At Risk",IF(Table1[[#This Row],[RFM Score]]&gt;=3,"Lost customer", "Others"))))</f>
        <v>Lost customer</v>
      </c>
    </row>
    <row r="621" spans="2:20" x14ac:dyDescent="0.25">
      <c r="B621" s="1">
        <v>619</v>
      </c>
      <c r="C621" s="2">
        <v>45212</v>
      </c>
      <c r="D621" s="1" t="s">
        <v>632</v>
      </c>
      <c r="E621" s="1" t="s">
        <v>10</v>
      </c>
      <c r="F621" s="1">
        <v>47</v>
      </c>
      <c r="G621" s="1" t="s">
        <v>16</v>
      </c>
      <c r="H621" s="1">
        <v>4</v>
      </c>
      <c r="I621" s="11">
        <v>25</v>
      </c>
      <c r="J621" s="13">
        <v>100</v>
      </c>
      <c r="K621" s="34">
        <f t="shared" si="9"/>
        <v>45292</v>
      </c>
      <c r="L621" s="36">
        <f>Table1[[#This Row],[Latest Date]]-Table1[[#This Row],[Date]]</f>
        <v>80</v>
      </c>
      <c r="M621" s="36">
        <f>COUNT(Table1[[#This Row],[Date]])</f>
        <v>1</v>
      </c>
      <c r="N621" s="36">
        <f>SUM(Table1[[#This Row],[Total Amount]])</f>
        <v>100</v>
      </c>
      <c r="O621" s="36">
        <f>IF(Table1[[#This Row],[Recency]]&lt;=_xlfn.QUARTILE.INC(L:L,1),4, IF(Table1[[#This Row],[Recency]]&lt;=_xlfn.QUARTILE.INC(L:L,2), 3, IF(Table1[[#This Row],[Recency]]&lt;=_xlfn.QUARTILE.INC(L:L,3), 2, 1)))</f>
        <v>4</v>
      </c>
      <c r="P621" s="36">
        <f>IF(Table1[[#This Row],[Frequency]]&lt;=_xlfn.QUARTILE.INC(M:M,1), 1, IF(Table1[[#This Row],[Frequency]]&lt;=_xlfn.QUARTILE.INC(M:M,2), 2, IF(Table1[[#This Row],[Frequency]]&lt;=_xlfn.QUARTILE.INC(M:M,3), 3, 4)))</f>
        <v>1</v>
      </c>
      <c r="Q621" s="36">
        <f>IF(Table1[[#This Row],[Monetary]]&lt;=_xlfn.QUARTILE.INC(N:N,1),1,IF(Table1[[#This Row],[Monetary]]&lt;=_xlfn.QUARTILE.INC(N:N,2),2,IF(Table1[[#This Row],[Monetary]]&lt;=_xlfn.QUARTILE.INC(N:N,3),3,4)))</f>
        <v>2</v>
      </c>
      <c r="R621" s="41" t="str">
        <f>Table1[[#This Row],[R Score]]&amp;Table1[[#This Row],[F Score]]&amp;Table1[[#This Row],[M Score]]</f>
        <v>412</v>
      </c>
      <c r="S621" s="36">
        <f>Table1[[#This Row],[R Score]]+Table1[[#This Row],[F Score]]+Table1[[#This Row],[M Score]]</f>
        <v>7</v>
      </c>
      <c r="T621" s="36" t="str">
        <f>IF(Table1[[#This Row],[RFM Score]]=12,"Best customer",IF(Table1[[#This Row],[RFM Score]]&gt;=8,"Loyal customer",IF(Table1[[#This Row],[RFM Score]]&gt;=6,"At Risk",IF(Table1[[#This Row],[RFM Score]]&gt;=3,"Lost customer", "Others"))))</f>
        <v>At Risk</v>
      </c>
    </row>
    <row r="622" spans="2:20" x14ac:dyDescent="0.25">
      <c r="B622" s="4">
        <v>620</v>
      </c>
      <c r="C622" s="5">
        <v>45054</v>
      </c>
      <c r="D622" s="4" t="s">
        <v>633</v>
      </c>
      <c r="E622" s="4" t="s">
        <v>10</v>
      </c>
      <c r="F622" s="4">
        <v>63</v>
      </c>
      <c r="G622" s="4" t="s">
        <v>16</v>
      </c>
      <c r="H622" s="4">
        <v>3</v>
      </c>
      <c r="I622" s="12">
        <v>25</v>
      </c>
      <c r="J622" s="14">
        <v>75</v>
      </c>
      <c r="K622" s="35">
        <f t="shared" si="9"/>
        <v>45292</v>
      </c>
      <c r="L622" s="37">
        <f>Table1[[#This Row],[Latest Date]]-Table1[[#This Row],[Date]]</f>
        <v>238</v>
      </c>
      <c r="M622" s="37">
        <f>COUNT(Table1[[#This Row],[Date]])</f>
        <v>1</v>
      </c>
      <c r="N622" s="37">
        <f>SUM(Table1[[#This Row],[Total Amount]])</f>
        <v>75</v>
      </c>
      <c r="O622" s="37">
        <f>IF(Table1[[#This Row],[Recency]]&lt;=_xlfn.QUARTILE.INC(L:L,1),4, IF(Table1[[#This Row],[Recency]]&lt;=_xlfn.QUARTILE.INC(L:L,2), 3, IF(Table1[[#This Row],[Recency]]&lt;=_xlfn.QUARTILE.INC(L:L,3), 2, 1)))</f>
        <v>2</v>
      </c>
      <c r="P622" s="37">
        <f>IF(Table1[[#This Row],[Frequency]]&lt;=_xlfn.QUARTILE.INC(M:M,1), 1, IF(Table1[[#This Row],[Frequency]]&lt;=_xlfn.QUARTILE.INC(M:M,2), 2, IF(Table1[[#This Row],[Frequency]]&lt;=_xlfn.QUARTILE.INC(M:M,3), 3, 4)))</f>
        <v>1</v>
      </c>
      <c r="Q622" s="37">
        <f>IF(Table1[[#This Row],[Monetary]]&lt;=_xlfn.QUARTILE.INC(N:N,1),1,IF(Table1[[#This Row],[Monetary]]&lt;=_xlfn.QUARTILE.INC(N:N,2),2,IF(Table1[[#This Row],[Monetary]]&lt;=_xlfn.QUARTILE.INC(N:N,3),3,4)))</f>
        <v>2</v>
      </c>
      <c r="R622" s="42" t="str">
        <f>Table1[[#This Row],[R Score]]&amp;Table1[[#This Row],[F Score]]&amp;Table1[[#This Row],[M Score]]</f>
        <v>212</v>
      </c>
      <c r="S622" s="37">
        <f>Table1[[#This Row],[R Score]]+Table1[[#This Row],[F Score]]+Table1[[#This Row],[M Score]]</f>
        <v>5</v>
      </c>
      <c r="T622" s="37" t="str">
        <f>IF(Table1[[#This Row],[RFM Score]]=12,"Best customer",IF(Table1[[#This Row],[RFM Score]]&gt;=8,"Loyal customer",IF(Table1[[#This Row],[RFM Score]]&gt;=6,"At Risk",IF(Table1[[#This Row],[RFM Score]]&gt;=3,"Lost customer", "Others"))))</f>
        <v>Lost customer</v>
      </c>
    </row>
    <row r="623" spans="2:20" x14ac:dyDescent="0.25">
      <c r="B623" s="1">
        <v>621</v>
      </c>
      <c r="C623" s="2">
        <v>44989</v>
      </c>
      <c r="D623" s="1" t="s">
        <v>634</v>
      </c>
      <c r="E623" s="1" t="s">
        <v>13</v>
      </c>
      <c r="F623" s="1">
        <v>40</v>
      </c>
      <c r="G623" s="1" t="s">
        <v>11</v>
      </c>
      <c r="H623" s="1">
        <v>2</v>
      </c>
      <c r="I623" s="11">
        <v>500</v>
      </c>
      <c r="J623" s="13">
        <v>1000</v>
      </c>
      <c r="K623" s="34">
        <f t="shared" si="9"/>
        <v>45292</v>
      </c>
      <c r="L623" s="36">
        <f>Table1[[#This Row],[Latest Date]]-Table1[[#This Row],[Date]]</f>
        <v>303</v>
      </c>
      <c r="M623" s="36">
        <f>COUNT(Table1[[#This Row],[Date]])</f>
        <v>1</v>
      </c>
      <c r="N623" s="36">
        <f>SUM(Table1[[#This Row],[Total Amount]])</f>
        <v>1000</v>
      </c>
      <c r="O623" s="36">
        <f>IF(Table1[[#This Row],[Recency]]&lt;=_xlfn.QUARTILE.INC(L:L,1),4, IF(Table1[[#This Row],[Recency]]&lt;=_xlfn.QUARTILE.INC(L:L,2), 3, IF(Table1[[#This Row],[Recency]]&lt;=_xlfn.QUARTILE.INC(L:L,3), 2, 1)))</f>
        <v>1</v>
      </c>
      <c r="P623" s="36">
        <f>IF(Table1[[#This Row],[Frequency]]&lt;=_xlfn.QUARTILE.INC(M:M,1), 1, IF(Table1[[#This Row],[Frequency]]&lt;=_xlfn.QUARTILE.INC(M:M,2), 2, IF(Table1[[#This Row],[Frequency]]&lt;=_xlfn.QUARTILE.INC(M:M,3), 3, 4)))</f>
        <v>1</v>
      </c>
      <c r="Q623" s="36">
        <f>IF(Table1[[#This Row],[Monetary]]&lt;=_xlfn.QUARTILE.INC(N:N,1),1,IF(Table1[[#This Row],[Monetary]]&lt;=_xlfn.QUARTILE.INC(N:N,2),2,IF(Table1[[#This Row],[Monetary]]&lt;=_xlfn.QUARTILE.INC(N:N,3),3,4)))</f>
        <v>4</v>
      </c>
      <c r="R623" s="41" t="str">
        <f>Table1[[#This Row],[R Score]]&amp;Table1[[#This Row],[F Score]]&amp;Table1[[#This Row],[M Score]]</f>
        <v>114</v>
      </c>
      <c r="S623" s="36">
        <f>Table1[[#This Row],[R Score]]+Table1[[#This Row],[F Score]]+Table1[[#This Row],[M Score]]</f>
        <v>6</v>
      </c>
      <c r="T623" s="36" t="str">
        <f>IF(Table1[[#This Row],[RFM Score]]=12,"Best customer",IF(Table1[[#This Row],[RFM Score]]&gt;=8,"Loyal customer",IF(Table1[[#This Row],[RFM Score]]&gt;=6,"At Risk",IF(Table1[[#This Row],[RFM Score]]&gt;=3,"Lost customer", "Others"))))</f>
        <v>At Risk</v>
      </c>
    </row>
    <row r="624" spans="2:20" x14ac:dyDescent="0.25">
      <c r="B624" s="4">
        <v>622</v>
      </c>
      <c r="C624" s="5">
        <v>45160</v>
      </c>
      <c r="D624" s="4" t="s">
        <v>635</v>
      </c>
      <c r="E624" s="4" t="s">
        <v>13</v>
      </c>
      <c r="F624" s="4">
        <v>49</v>
      </c>
      <c r="G624" s="4" t="s">
        <v>11</v>
      </c>
      <c r="H624" s="4">
        <v>3</v>
      </c>
      <c r="I624" s="12">
        <v>25</v>
      </c>
      <c r="J624" s="14">
        <v>75</v>
      </c>
      <c r="K624" s="35">
        <f t="shared" si="9"/>
        <v>45292</v>
      </c>
      <c r="L624" s="37">
        <f>Table1[[#This Row],[Latest Date]]-Table1[[#This Row],[Date]]</f>
        <v>132</v>
      </c>
      <c r="M624" s="37">
        <f>COUNT(Table1[[#This Row],[Date]])</f>
        <v>1</v>
      </c>
      <c r="N624" s="37">
        <f>SUM(Table1[[#This Row],[Total Amount]])</f>
        <v>75</v>
      </c>
      <c r="O624" s="37">
        <f>IF(Table1[[#This Row],[Recency]]&lt;=_xlfn.QUARTILE.INC(L:L,1),4, IF(Table1[[#This Row],[Recency]]&lt;=_xlfn.QUARTILE.INC(L:L,2), 3, IF(Table1[[#This Row],[Recency]]&lt;=_xlfn.QUARTILE.INC(L:L,3), 2, 1)))</f>
        <v>3</v>
      </c>
      <c r="P624" s="37">
        <f>IF(Table1[[#This Row],[Frequency]]&lt;=_xlfn.QUARTILE.INC(M:M,1), 1, IF(Table1[[#This Row],[Frequency]]&lt;=_xlfn.QUARTILE.INC(M:M,2), 2, IF(Table1[[#This Row],[Frequency]]&lt;=_xlfn.QUARTILE.INC(M:M,3), 3, 4)))</f>
        <v>1</v>
      </c>
      <c r="Q624" s="37">
        <f>IF(Table1[[#This Row],[Monetary]]&lt;=_xlfn.QUARTILE.INC(N:N,1),1,IF(Table1[[#This Row],[Monetary]]&lt;=_xlfn.QUARTILE.INC(N:N,2),2,IF(Table1[[#This Row],[Monetary]]&lt;=_xlfn.QUARTILE.INC(N:N,3),3,4)))</f>
        <v>2</v>
      </c>
      <c r="R624" s="42" t="str">
        <f>Table1[[#This Row],[R Score]]&amp;Table1[[#This Row],[F Score]]&amp;Table1[[#This Row],[M Score]]</f>
        <v>312</v>
      </c>
      <c r="S624" s="37">
        <f>Table1[[#This Row],[R Score]]+Table1[[#This Row],[F Score]]+Table1[[#This Row],[M Score]]</f>
        <v>6</v>
      </c>
      <c r="T624" s="37" t="str">
        <f>IF(Table1[[#This Row],[RFM Score]]=12,"Best customer",IF(Table1[[#This Row],[RFM Score]]&gt;=8,"Loyal customer",IF(Table1[[#This Row],[RFM Score]]&gt;=6,"At Risk",IF(Table1[[#This Row],[RFM Score]]&gt;=3,"Lost customer", "Others"))))</f>
        <v>At Risk</v>
      </c>
    </row>
    <row r="625" spans="2:20" x14ac:dyDescent="0.25">
      <c r="B625" s="1">
        <v>623</v>
      </c>
      <c r="C625" s="2">
        <v>44995</v>
      </c>
      <c r="D625" s="1" t="s">
        <v>636</v>
      </c>
      <c r="E625" s="1" t="s">
        <v>10</v>
      </c>
      <c r="F625" s="1">
        <v>34</v>
      </c>
      <c r="G625" s="1" t="s">
        <v>14</v>
      </c>
      <c r="H625" s="1">
        <v>3</v>
      </c>
      <c r="I625" s="11">
        <v>50</v>
      </c>
      <c r="J625" s="13">
        <v>150</v>
      </c>
      <c r="K625" s="34">
        <f t="shared" si="9"/>
        <v>45292</v>
      </c>
      <c r="L625" s="36">
        <f>Table1[[#This Row],[Latest Date]]-Table1[[#This Row],[Date]]</f>
        <v>297</v>
      </c>
      <c r="M625" s="36">
        <f>COUNT(Table1[[#This Row],[Date]])</f>
        <v>1</v>
      </c>
      <c r="N625" s="36">
        <f>SUM(Table1[[#This Row],[Total Amount]])</f>
        <v>150</v>
      </c>
      <c r="O625" s="36">
        <f>IF(Table1[[#This Row],[Recency]]&lt;=_xlfn.QUARTILE.INC(L:L,1),4, IF(Table1[[#This Row],[Recency]]&lt;=_xlfn.QUARTILE.INC(L:L,2), 3, IF(Table1[[#This Row],[Recency]]&lt;=_xlfn.QUARTILE.INC(L:L,3), 2, 1)))</f>
        <v>1</v>
      </c>
      <c r="P625" s="36">
        <f>IF(Table1[[#This Row],[Frequency]]&lt;=_xlfn.QUARTILE.INC(M:M,1), 1, IF(Table1[[#This Row],[Frequency]]&lt;=_xlfn.QUARTILE.INC(M:M,2), 2, IF(Table1[[#This Row],[Frequency]]&lt;=_xlfn.QUARTILE.INC(M:M,3), 3, 4)))</f>
        <v>1</v>
      </c>
      <c r="Q625" s="36">
        <f>IF(Table1[[#This Row],[Monetary]]&lt;=_xlfn.QUARTILE.INC(N:N,1),1,IF(Table1[[#This Row],[Monetary]]&lt;=_xlfn.QUARTILE.INC(N:N,2),2,IF(Table1[[#This Row],[Monetary]]&lt;=_xlfn.QUARTILE.INC(N:N,3),3,4)))</f>
        <v>3</v>
      </c>
      <c r="R625" s="41" t="str">
        <f>Table1[[#This Row],[R Score]]&amp;Table1[[#This Row],[F Score]]&amp;Table1[[#This Row],[M Score]]</f>
        <v>113</v>
      </c>
      <c r="S625" s="36">
        <f>Table1[[#This Row],[R Score]]+Table1[[#This Row],[F Score]]+Table1[[#This Row],[M Score]]</f>
        <v>5</v>
      </c>
      <c r="T625" s="36" t="str">
        <f>IF(Table1[[#This Row],[RFM Score]]=12,"Best customer",IF(Table1[[#This Row],[RFM Score]]&gt;=8,"Loyal customer",IF(Table1[[#This Row],[RFM Score]]&gt;=6,"At Risk",IF(Table1[[#This Row],[RFM Score]]&gt;=3,"Lost customer", "Others"))))</f>
        <v>Lost customer</v>
      </c>
    </row>
    <row r="626" spans="2:20" x14ac:dyDescent="0.25">
      <c r="B626" s="4">
        <v>624</v>
      </c>
      <c r="C626" s="5">
        <v>45164</v>
      </c>
      <c r="D626" s="4" t="s">
        <v>637</v>
      </c>
      <c r="E626" s="4" t="s">
        <v>13</v>
      </c>
      <c r="F626" s="4">
        <v>34</v>
      </c>
      <c r="G626" s="4" t="s">
        <v>11</v>
      </c>
      <c r="H626" s="4">
        <v>3</v>
      </c>
      <c r="I626" s="12">
        <v>300</v>
      </c>
      <c r="J626" s="14">
        <v>900</v>
      </c>
      <c r="K626" s="35">
        <f t="shared" si="9"/>
        <v>45292</v>
      </c>
      <c r="L626" s="37">
        <f>Table1[[#This Row],[Latest Date]]-Table1[[#This Row],[Date]]</f>
        <v>128</v>
      </c>
      <c r="M626" s="37">
        <f>COUNT(Table1[[#This Row],[Date]])</f>
        <v>1</v>
      </c>
      <c r="N626" s="37">
        <f>SUM(Table1[[#This Row],[Total Amount]])</f>
        <v>900</v>
      </c>
      <c r="O626" s="37">
        <f>IF(Table1[[#This Row],[Recency]]&lt;=_xlfn.QUARTILE.INC(L:L,1),4, IF(Table1[[#This Row],[Recency]]&lt;=_xlfn.QUARTILE.INC(L:L,2), 3, IF(Table1[[#This Row],[Recency]]&lt;=_xlfn.QUARTILE.INC(L:L,3), 2, 1)))</f>
        <v>3</v>
      </c>
      <c r="P626" s="37">
        <f>IF(Table1[[#This Row],[Frequency]]&lt;=_xlfn.QUARTILE.INC(M:M,1), 1, IF(Table1[[#This Row],[Frequency]]&lt;=_xlfn.QUARTILE.INC(M:M,2), 2, IF(Table1[[#This Row],[Frequency]]&lt;=_xlfn.QUARTILE.INC(M:M,3), 3, 4)))</f>
        <v>1</v>
      </c>
      <c r="Q626" s="37">
        <f>IF(Table1[[#This Row],[Monetary]]&lt;=_xlfn.QUARTILE.INC(N:N,1),1,IF(Table1[[#This Row],[Monetary]]&lt;=_xlfn.QUARTILE.INC(N:N,2),2,IF(Table1[[#This Row],[Monetary]]&lt;=_xlfn.QUARTILE.INC(N:N,3),3,4)))</f>
        <v>3</v>
      </c>
      <c r="R626" s="42" t="str">
        <f>Table1[[#This Row],[R Score]]&amp;Table1[[#This Row],[F Score]]&amp;Table1[[#This Row],[M Score]]</f>
        <v>313</v>
      </c>
      <c r="S626" s="37">
        <f>Table1[[#This Row],[R Score]]+Table1[[#This Row],[F Score]]+Table1[[#This Row],[M Score]]</f>
        <v>7</v>
      </c>
      <c r="T626" s="37" t="str">
        <f>IF(Table1[[#This Row],[RFM Score]]=12,"Best customer",IF(Table1[[#This Row],[RFM Score]]&gt;=8,"Loyal customer",IF(Table1[[#This Row],[RFM Score]]&gt;=6,"At Risk",IF(Table1[[#This Row],[RFM Score]]&gt;=3,"Lost customer", "Others"))))</f>
        <v>At Risk</v>
      </c>
    </row>
    <row r="627" spans="2:20" x14ac:dyDescent="0.25">
      <c r="B627" s="1">
        <v>625</v>
      </c>
      <c r="C627" s="2">
        <v>45268</v>
      </c>
      <c r="D627" s="1" t="s">
        <v>638</v>
      </c>
      <c r="E627" s="1" t="s">
        <v>10</v>
      </c>
      <c r="F627" s="1">
        <v>31</v>
      </c>
      <c r="G627" s="1" t="s">
        <v>14</v>
      </c>
      <c r="H627" s="1">
        <v>1</v>
      </c>
      <c r="I627" s="11">
        <v>300</v>
      </c>
      <c r="J627" s="13">
        <v>300</v>
      </c>
      <c r="K627" s="34">
        <f t="shared" si="9"/>
        <v>45292</v>
      </c>
      <c r="L627" s="36">
        <f>Table1[[#This Row],[Latest Date]]-Table1[[#This Row],[Date]]</f>
        <v>24</v>
      </c>
      <c r="M627" s="36">
        <f>COUNT(Table1[[#This Row],[Date]])</f>
        <v>1</v>
      </c>
      <c r="N627" s="36">
        <f>SUM(Table1[[#This Row],[Total Amount]])</f>
        <v>300</v>
      </c>
      <c r="O627" s="36">
        <f>IF(Table1[[#This Row],[Recency]]&lt;=_xlfn.QUARTILE.INC(L:L,1),4, IF(Table1[[#This Row],[Recency]]&lt;=_xlfn.QUARTILE.INC(L:L,2), 3, IF(Table1[[#This Row],[Recency]]&lt;=_xlfn.QUARTILE.INC(L:L,3), 2, 1)))</f>
        <v>4</v>
      </c>
      <c r="P627" s="36">
        <f>IF(Table1[[#This Row],[Frequency]]&lt;=_xlfn.QUARTILE.INC(M:M,1), 1, IF(Table1[[#This Row],[Frequency]]&lt;=_xlfn.QUARTILE.INC(M:M,2), 2, IF(Table1[[#This Row],[Frequency]]&lt;=_xlfn.QUARTILE.INC(M:M,3), 3, 4)))</f>
        <v>1</v>
      </c>
      <c r="Q627" s="36">
        <f>IF(Table1[[#This Row],[Monetary]]&lt;=_xlfn.QUARTILE.INC(N:N,1),1,IF(Table1[[#This Row],[Monetary]]&lt;=_xlfn.QUARTILE.INC(N:N,2),2,IF(Table1[[#This Row],[Monetary]]&lt;=_xlfn.QUARTILE.INC(N:N,3),3,4)))</f>
        <v>3</v>
      </c>
      <c r="R627" s="41" t="str">
        <f>Table1[[#This Row],[R Score]]&amp;Table1[[#This Row],[F Score]]&amp;Table1[[#This Row],[M Score]]</f>
        <v>413</v>
      </c>
      <c r="S627" s="36">
        <f>Table1[[#This Row],[R Score]]+Table1[[#This Row],[F Score]]+Table1[[#This Row],[M Score]]</f>
        <v>8</v>
      </c>
      <c r="T627" s="36" t="str">
        <f>IF(Table1[[#This Row],[RFM Score]]=12,"Best customer",IF(Table1[[#This Row],[RFM Score]]&gt;=8,"Loyal customer",IF(Table1[[#This Row],[RFM Score]]&gt;=6,"At Risk",IF(Table1[[#This Row],[RFM Score]]&gt;=3,"Lost customer", "Others"))))</f>
        <v>Loyal customer</v>
      </c>
    </row>
    <row r="628" spans="2:20" x14ac:dyDescent="0.25">
      <c r="B628" s="4">
        <v>626</v>
      </c>
      <c r="C628" s="5">
        <v>45198</v>
      </c>
      <c r="D628" s="4" t="s">
        <v>639</v>
      </c>
      <c r="E628" s="4" t="s">
        <v>13</v>
      </c>
      <c r="F628" s="4">
        <v>26</v>
      </c>
      <c r="G628" s="4" t="s">
        <v>14</v>
      </c>
      <c r="H628" s="4">
        <v>4</v>
      </c>
      <c r="I628" s="12">
        <v>500</v>
      </c>
      <c r="J628" s="14">
        <v>2000</v>
      </c>
      <c r="K628" s="35">
        <f t="shared" si="9"/>
        <v>45292</v>
      </c>
      <c r="L628" s="37">
        <f>Table1[[#This Row],[Latest Date]]-Table1[[#This Row],[Date]]</f>
        <v>94</v>
      </c>
      <c r="M628" s="37">
        <f>COUNT(Table1[[#This Row],[Date]])</f>
        <v>1</v>
      </c>
      <c r="N628" s="37">
        <f>SUM(Table1[[#This Row],[Total Amount]])</f>
        <v>2000</v>
      </c>
      <c r="O628" s="37">
        <f>IF(Table1[[#This Row],[Recency]]&lt;=_xlfn.QUARTILE.INC(L:L,1),4, IF(Table1[[#This Row],[Recency]]&lt;=_xlfn.QUARTILE.INC(L:L,2), 3, IF(Table1[[#This Row],[Recency]]&lt;=_xlfn.QUARTILE.INC(L:L,3), 2, 1)))</f>
        <v>3</v>
      </c>
      <c r="P628" s="37">
        <f>IF(Table1[[#This Row],[Frequency]]&lt;=_xlfn.QUARTILE.INC(M:M,1), 1, IF(Table1[[#This Row],[Frequency]]&lt;=_xlfn.QUARTILE.INC(M:M,2), 2, IF(Table1[[#This Row],[Frequency]]&lt;=_xlfn.QUARTILE.INC(M:M,3), 3, 4)))</f>
        <v>1</v>
      </c>
      <c r="Q628" s="37">
        <f>IF(Table1[[#This Row],[Monetary]]&lt;=_xlfn.QUARTILE.INC(N:N,1),1,IF(Table1[[#This Row],[Monetary]]&lt;=_xlfn.QUARTILE.INC(N:N,2),2,IF(Table1[[#This Row],[Monetary]]&lt;=_xlfn.QUARTILE.INC(N:N,3),3,4)))</f>
        <v>4</v>
      </c>
      <c r="R628" s="42" t="str">
        <f>Table1[[#This Row],[R Score]]&amp;Table1[[#This Row],[F Score]]&amp;Table1[[#This Row],[M Score]]</f>
        <v>314</v>
      </c>
      <c r="S628" s="37">
        <f>Table1[[#This Row],[R Score]]+Table1[[#This Row],[F Score]]+Table1[[#This Row],[M Score]]</f>
        <v>8</v>
      </c>
      <c r="T628" s="37" t="str">
        <f>IF(Table1[[#This Row],[RFM Score]]=12,"Best customer",IF(Table1[[#This Row],[RFM Score]]&gt;=8,"Loyal customer",IF(Table1[[#This Row],[RFM Score]]&gt;=6,"At Risk",IF(Table1[[#This Row],[RFM Score]]&gt;=3,"Lost customer", "Others"))))</f>
        <v>Loyal customer</v>
      </c>
    </row>
    <row r="629" spans="2:20" x14ac:dyDescent="0.25">
      <c r="B629" s="1">
        <v>627</v>
      </c>
      <c r="C629" s="2">
        <v>45213</v>
      </c>
      <c r="D629" s="1" t="s">
        <v>640</v>
      </c>
      <c r="E629" s="1" t="s">
        <v>10</v>
      </c>
      <c r="F629" s="1">
        <v>57</v>
      </c>
      <c r="G629" s="1" t="s">
        <v>14</v>
      </c>
      <c r="H629" s="1">
        <v>1</v>
      </c>
      <c r="I629" s="11">
        <v>50</v>
      </c>
      <c r="J629" s="13">
        <v>50</v>
      </c>
      <c r="K629" s="34">
        <f t="shared" si="9"/>
        <v>45292</v>
      </c>
      <c r="L629" s="36">
        <f>Table1[[#This Row],[Latest Date]]-Table1[[#This Row],[Date]]</f>
        <v>79</v>
      </c>
      <c r="M629" s="36">
        <f>COUNT(Table1[[#This Row],[Date]])</f>
        <v>1</v>
      </c>
      <c r="N629" s="36">
        <f>SUM(Table1[[#This Row],[Total Amount]])</f>
        <v>50</v>
      </c>
      <c r="O629" s="36">
        <f>IF(Table1[[#This Row],[Recency]]&lt;=_xlfn.QUARTILE.INC(L:L,1),4, IF(Table1[[#This Row],[Recency]]&lt;=_xlfn.QUARTILE.INC(L:L,2), 3, IF(Table1[[#This Row],[Recency]]&lt;=_xlfn.QUARTILE.INC(L:L,3), 2, 1)))</f>
        <v>4</v>
      </c>
      <c r="P629" s="36">
        <f>IF(Table1[[#This Row],[Frequency]]&lt;=_xlfn.QUARTILE.INC(M:M,1), 1, IF(Table1[[#This Row],[Frequency]]&lt;=_xlfn.QUARTILE.INC(M:M,2), 2, IF(Table1[[#This Row],[Frequency]]&lt;=_xlfn.QUARTILE.INC(M:M,3), 3, 4)))</f>
        <v>1</v>
      </c>
      <c r="Q629" s="36">
        <f>IF(Table1[[#This Row],[Monetary]]&lt;=_xlfn.QUARTILE.INC(N:N,1),1,IF(Table1[[#This Row],[Monetary]]&lt;=_xlfn.QUARTILE.INC(N:N,2),2,IF(Table1[[#This Row],[Monetary]]&lt;=_xlfn.QUARTILE.INC(N:N,3),3,4)))</f>
        <v>1</v>
      </c>
      <c r="R629" s="41" t="str">
        <f>Table1[[#This Row],[R Score]]&amp;Table1[[#This Row],[F Score]]&amp;Table1[[#This Row],[M Score]]</f>
        <v>411</v>
      </c>
      <c r="S629" s="36">
        <f>Table1[[#This Row],[R Score]]+Table1[[#This Row],[F Score]]+Table1[[#This Row],[M Score]]</f>
        <v>6</v>
      </c>
      <c r="T629" s="36" t="str">
        <f>IF(Table1[[#This Row],[RFM Score]]=12,"Best customer",IF(Table1[[#This Row],[RFM Score]]&gt;=8,"Loyal customer",IF(Table1[[#This Row],[RFM Score]]&gt;=6,"At Risk",IF(Table1[[#This Row],[RFM Score]]&gt;=3,"Lost customer", "Others"))))</f>
        <v>At Risk</v>
      </c>
    </row>
    <row r="630" spans="2:20" x14ac:dyDescent="0.25">
      <c r="B630" s="4">
        <v>628</v>
      </c>
      <c r="C630" s="5">
        <v>45231</v>
      </c>
      <c r="D630" s="4" t="s">
        <v>641</v>
      </c>
      <c r="E630" s="4" t="s">
        <v>13</v>
      </c>
      <c r="F630" s="4">
        <v>19</v>
      </c>
      <c r="G630" s="4" t="s">
        <v>11</v>
      </c>
      <c r="H630" s="4">
        <v>4</v>
      </c>
      <c r="I630" s="12">
        <v>50</v>
      </c>
      <c r="J630" s="14">
        <v>200</v>
      </c>
      <c r="K630" s="35">
        <f t="shared" si="9"/>
        <v>45292</v>
      </c>
      <c r="L630" s="37">
        <f>Table1[[#This Row],[Latest Date]]-Table1[[#This Row],[Date]]</f>
        <v>61</v>
      </c>
      <c r="M630" s="37">
        <f>COUNT(Table1[[#This Row],[Date]])</f>
        <v>1</v>
      </c>
      <c r="N630" s="37">
        <f>SUM(Table1[[#This Row],[Total Amount]])</f>
        <v>200</v>
      </c>
      <c r="O630" s="37">
        <f>IF(Table1[[#This Row],[Recency]]&lt;=_xlfn.QUARTILE.INC(L:L,1),4, IF(Table1[[#This Row],[Recency]]&lt;=_xlfn.QUARTILE.INC(L:L,2), 3, IF(Table1[[#This Row],[Recency]]&lt;=_xlfn.QUARTILE.INC(L:L,3), 2, 1)))</f>
        <v>4</v>
      </c>
      <c r="P630" s="37">
        <f>IF(Table1[[#This Row],[Frequency]]&lt;=_xlfn.QUARTILE.INC(M:M,1), 1, IF(Table1[[#This Row],[Frequency]]&lt;=_xlfn.QUARTILE.INC(M:M,2), 2, IF(Table1[[#This Row],[Frequency]]&lt;=_xlfn.QUARTILE.INC(M:M,3), 3, 4)))</f>
        <v>1</v>
      </c>
      <c r="Q630" s="37">
        <f>IF(Table1[[#This Row],[Monetary]]&lt;=_xlfn.QUARTILE.INC(N:N,1),1,IF(Table1[[#This Row],[Monetary]]&lt;=_xlfn.QUARTILE.INC(N:N,2),2,IF(Table1[[#This Row],[Monetary]]&lt;=_xlfn.QUARTILE.INC(N:N,3),3,4)))</f>
        <v>3</v>
      </c>
      <c r="R630" s="42" t="str">
        <f>Table1[[#This Row],[R Score]]&amp;Table1[[#This Row],[F Score]]&amp;Table1[[#This Row],[M Score]]</f>
        <v>413</v>
      </c>
      <c r="S630" s="37">
        <f>Table1[[#This Row],[R Score]]+Table1[[#This Row],[F Score]]+Table1[[#This Row],[M Score]]</f>
        <v>8</v>
      </c>
      <c r="T630" s="37" t="str">
        <f>IF(Table1[[#This Row],[RFM Score]]=12,"Best customer",IF(Table1[[#This Row],[RFM Score]]&gt;=8,"Loyal customer",IF(Table1[[#This Row],[RFM Score]]&gt;=6,"At Risk",IF(Table1[[#This Row],[RFM Score]]&gt;=3,"Lost customer", "Others"))))</f>
        <v>Loyal customer</v>
      </c>
    </row>
    <row r="631" spans="2:20" x14ac:dyDescent="0.25">
      <c r="B631" s="1">
        <v>629</v>
      </c>
      <c r="C631" s="2">
        <v>45089</v>
      </c>
      <c r="D631" s="1" t="s">
        <v>642</v>
      </c>
      <c r="E631" s="1" t="s">
        <v>10</v>
      </c>
      <c r="F631" s="1">
        <v>62</v>
      </c>
      <c r="G631" s="1" t="s">
        <v>16</v>
      </c>
      <c r="H631" s="1">
        <v>2</v>
      </c>
      <c r="I631" s="11">
        <v>25</v>
      </c>
      <c r="J631" s="13">
        <v>50</v>
      </c>
      <c r="K631" s="34">
        <f t="shared" si="9"/>
        <v>45292</v>
      </c>
      <c r="L631" s="36">
        <f>Table1[[#This Row],[Latest Date]]-Table1[[#This Row],[Date]]</f>
        <v>203</v>
      </c>
      <c r="M631" s="36">
        <f>COUNT(Table1[[#This Row],[Date]])</f>
        <v>1</v>
      </c>
      <c r="N631" s="36">
        <f>SUM(Table1[[#This Row],[Total Amount]])</f>
        <v>50</v>
      </c>
      <c r="O631" s="36">
        <f>IF(Table1[[#This Row],[Recency]]&lt;=_xlfn.QUARTILE.INC(L:L,1),4, IF(Table1[[#This Row],[Recency]]&lt;=_xlfn.QUARTILE.INC(L:L,2), 3, IF(Table1[[#This Row],[Recency]]&lt;=_xlfn.QUARTILE.INC(L:L,3), 2, 1)))</f>
        <v>2</v>
      </c>
      <c r="P631" s="36">
        <f>IF(Table1[[#This Row],[Frequency]]&lt;=_xlfn.QUARTILE.INC(M:M,1), 1, IF(Table1[[#This Row],[Frequency]]&lt;=_xlfn.QUARTILE.INC(M:M,2), 2, IF(Table1[[#This Row],[Frequency]]&lt;=_xlfn.QUARTILE.INC(M:M,3), 3, 4)))</f>
        <v>1</v>
      </c>
      <c r="Q631" s="36">
        <f>IF(Table1[[#This Row],[Monetary]]&lt;=_xlfn.QUARTILE.INC(N:N,1),1,IF(Table1[[#This Row],[Monetary]]&lt;=_xlfn.QUARTILE.INC(N:N,2),2,IF(Table1[[#This Row],[Monetary]]&lt;=_xlfn.QUARTILE.INC(N:N,3),3,4)))</f>
        <v>1</v>
      </c>
      <c r="R631" s="41" t="str">
        <f>Table1[[#This Row],[R Score]]&amp;Table1[[#This Row],[F Score]]&amp;Table1[[#This Row],[M Score]]</f>
        <v>211</v>
      </c>
      <c r="S631" s="36">
        <f>Table1[[#This Row],[R Score]]+Table1[[#This Row],[F Score]]+Table1[[#This Row],[M Score]]</f>
        <v>4</v>
      </c>
      <c r="T631" s="36" t="str">
        <f>IF(Table1[[#This Row],[RFM Score]]=12,"Best customer",IF(Table1[[#This Row],[RFM Score]]&gt;=8,"Loyal customer",IF(Table1[[#This Row],[RFM Score]]&gt;=6,"At Risk",IF(Table1[[#This Row],[RFM Score]]&gt;=3,"Lost customer", "Others"))))</f>
        <v>Lost customer</v>
      </c>
    </row>
    <row r="632" spans="2:20" x14ac:dyDescent="0.25">
      <c r="B632" s="4">
        <v>630</v>
      </c>
      <c r="C632" s="5">
        <v>45153</v>
      </c>
      <c r="D632" s="4" t="s">
        <v>643</v>
      </c>
      <c r="E632" s="4" t="s">
        <v>10</v>
      </c>
      <c r="F632" s="4">
        <v>42</v>
      </c>
      <c r="G632" s="4" t="s">
        <v>14</v>
      </c>
      <c r="H632" s="4">
        <v>2</v>
      </c>
      <c r="I632" s="12">
        <v>50</v>
      </c>
      <c r="J632" s="14">
        <v>100</v>
      </c>
      <c r="K632" s="35">
        <f t="shared" si="9"/>
        <v>45292</v>
      </c>
      <c r="L632" s="37">
        <f>Table1[[#This Row],[Latest Date]]-Table1[[#This Row],[Date]]</f>
        <v>139</v>
      </c>
      <c r="M632" s="37">
        <f>COUNT(Table1[[#This Row],[Date]])</f>
        <v>1</v>
      </c>
      <c r="N632" s="37">
        <f>SUM(Table1[[#This Row],[Total Amount]])</f>
        <v>100</v>
      </c>
      <c r="O632" s="37">
        <f>IF(Table1[[#This Row],[Recency]]&lt;=_xlfn.QUARTILE.INC(L:L,1),4, IF(Table1[[#This Row],[Recency]]&lt;=_xlfn.QUARTILE.INC(L:L,2), 3, IF(Table1[[#This Row],[Recency]]&lt;=_xlfn.QUARTILE.INC(L:L,3), 2, 1)))</f>
        <v>3</v>
      </c>
      <c r="P632" s="37">
        <f>IF(Table1[[#This Row],[Frequency]]&lt;=_xlfn.QUARTILE.INC(M:M,1), 1, IF(Table1[[#This Row],[Frequency]]&lt;=_xlfn.QUARTILE.INC(M:M,2), 2, IF(Table1[[#This Row],[Frequency]]&lt;=_xlfn.QUARTILE.INC(M:M,3), 3, 4)))</f>
        <v>1</v>
      </c>
      <c r="Q632" s="37">
        <f>IF(Table1[[#This Row],[Monetary]]&lt;=_xlfn.QUARTILE.INC(N:N,1),1,IF(Table1[[#This Row],[Monetary]]&lt;=_xlfn.QUARTILE.INC(N:N,2),2,IF(Table1[[#This Row],[Monetary]]&lt;=_xlfn.QUARTILE.INC(N:N,3),3,4)))</f>
        <v>2</v>
      </c>
      <c r="R632" s="42" t="str">
        <f>Table1[[#This Row],[R Score]]&amp;Table1[[#This Row],[F Score]]&amp;Table1[[#This Row],[M Score]]</f>
        <v>312</v>
      </c>
      <c r="S632" s="37">
        <f>Table1[[#This Row],[R Score]]+Table1[[#This Row],[F Score]]+Table1[[#This Row],[M Score]]</f>
        <v>6</v>
      </c>
      <c r="T632" s="37" t="str">
        <f>IF(Table1[[#This Row],[RFM Score]]=12,"Best customer",IF(Table1[[#This Row],[RFM Score]]&gt;=8,"Loyal customer",IF(Table1[[#This Row],[RFM Score]]&gt;=6,"At Risk",IF(Table1[[#This Row],[RFM Score]]&gt;=3,"Lost customer", "Others"))))</f>
        <v>At Risk</v>
      </c>
    </row>
    <row r="633" spans="2:20" x14ac:dyDescent="0.25">
      <c r="B633" s="1">
        <v>631</v>
      </c>
      <c r="C633" s="2">
        <v>45240</v>
      </c>
      <c r="D633" s="1" t="s">
        <v>644</v>
      </c>
      <c r="E633" s="1" t="s">
        <v>10</v>
      </c>
      <c r="F633" s="1">
        <v>56</v>
      </c>
      <c r="G633" s="1" t="s">
        <v>16</v>
      </c>
      <c r="H633" s="1">
        <v>3</v>
      </c>
      <c r="I633" s="11">
        <v>30</v>
      </c>
      <c r="J633" s="13">
        <v>90</v>
      </c>
      <c r="K633" s="34">
        <f t="shared" si="9"/>
        <v>45292</v>
      </c>
      <c r="L633" s="36">
        <f>Table1[[#This Row],[Latest Date]]-Table1[[#This Row],[Date]]</f>
        <v>52</v>
      </c>
      <c r="M633" s="36">
        <f>COUNT(Table1[[#This Row],[Date]])</f>
        <v>1</v>
      </c>
      <c r="N633" s="36">
        <f>SUM(Table1[[#This Row],[Total Amount]])</f>
        <v>90</v>
      </c>
      <c r="O633" s="36">
        <f>IF(Table1[[#This Row],[Recency]]&lt;=_xlfn.QUARTILE.INC(L:L,1),4, IF(Table1[[#This Row],[Recency]]&lt;=_xlfn.QUARTILE.INC(L:L,2), 3, IF(Table1[[#This Row],[Recency]]&lt;=_xlfn.QUARTILE.INC(L:L,3), 2, 1)))</f>
        <v>4</v>
      </c>
      <c r="P633" s="36">
        <f>IF(Table1[[#This Row],[Frequency]]&lt;=_xlfn.QUARTILE.INC(M:M,1), 1, IF(Table1[[#This Row],[Frequency]]&lt;=_xlfn.QUARTILE.INC(M:M,2), 2, IF(Table1[[#This Row],[Frequency]]&lt;=_xlfn.QUARTILE.INC(M:M,3), 3, 4)))</f>
        <v>1</v>
      </c>
      <c r="Q633" s="36">
        <f>IF(Table1[[#This Row],[Monetary]]&lt;=_xlfn.QUARTILE.INC(N:N,1),1,IF(Table1[[#This Row],[Monetary]]&lt;=_xlfn.QUARTILE.INC(N:N,2),2,IF(Table1[[#This Row],[Monetary]]&lt;=_xlfn.QUARTILE.INC(N:N,3),3,4)))</f>
        <v>2</v>
      </c>
      <c r="R633" s="41" t="str">
        <f>Table1[[#This Row],[R Score]]&amp;Table1[[#This Row],[F Score]]&amp;Table1[[#This Row],[M Score]]</f>
        <v>412</v>
      </c>
      <c r="S633" s="36">
        <f>Table1[[#This Row],[R Score]]+Table1[[#This Row],[F Score]]+Table1[[#This Row],[M Score]]</f>
        <v>7</v>
      </c>
      <c r="T633" s="36" t="str">
        <f>IF(Table1[[#This Row],[RFM Score]]=12,"Best customer",IF(Table1[[#This Row],[RFM Score]]&gt;=8,"Loyal customer",IF(Table1[[#This Row],[RFM Score]]&gt;=6,"At Risk",IF(Table1[[#This Row],[RFM Score]]&gt;=3,"Lost customer", "Others"))))</f>
        <v>At Risk</v>
      </c>
    </row>
    <row r="634" spans="2:20" x14ac:dyDescent="0.25">
      <c r="B634" s="4">
        <v>632</v>
      </c>
      <c r="C634" s="5">
        <v>45185</v>
      </c>
      <c r="D634" s="4" t="s">
        <v>645</v>
      </c>
      <c r="E634" s="4" t="s">
        <v>13</v>
      </c>
      <c r="F634" s="4">
        <v>26</v>
      </c>
      <c r="G634" s="4" t="s">
        <v>16</v>
      </c>
      <c r="H634" s="4">
        <v>4</v>
      </c>
      <c r="I634" s="12">
        <v>25</v>
      </c>
      <c r="J634" s="14">
        <v>100</v>
      </c>
      <c r="K634" s="35">
        <f t="shared" si="9"/>
        <v>45292</v>
      </c>
      <c r="L634" s="37">
        <f>Table1[[#This Row],[Latest Date]]-Table1[[#This Row],[Date]]</f>
        <v>107</v>
      </c>
      <c r="M634" s="37">
        <f>COUNT(Table1[[#This Row],[Date]])</f>
        <v>1</v>
      </c>
      <c r="N634" s="37">
        <f>SUM(Table1[[#This Row],[Total Amount]])</f>
        <v>100</v>
      </c>
      <c r="O634" s="37">
        <f>IF(Table1[[#This Row],[Recency]]&lt;=_xlfn.QUARTILE.INC(L:L,1),4, IF(Table1[[#This Row],[Recency]]&lt;=_xlfn.QUARTILE.INC(L:L,2), 3, IF(Table1[[#This Row],[Recency]]&lt;=_xlfn.QUARTILE.INC(L:L,3), 2, 1)))</f>
        <v>3</v>
      </c>
      <c r="P634" s="37">
        <f>IF(Table1[[#This Row],[Frequency]]&lt;=_xlfn.QUARTILE.INC(M:M,1), 1, IF(Table1[[#This Row],[Frequency]]&lt;=_xlfn.QUARTILE.INC(M:M,2), 2, IF(Table1[[#This Row],[Frequency]]&lt;=_xlfn.QUARTILE.INC(M:M,3), 3, 4)))</f>
        <v>1</v>
      </c>
      <c r="Q634" s="37">
        <f>IF(Table1[[#This Row],[Monetary]]&lt;=_xlfn.QUARTILE.INC(N:N,1),1,IF(Table1[[#This Row],[Monetary]]&lt;=_xlfn.QUARTILE.INC(N:N,2),2,IF(Table1[[#This Row],[Monetary]]&lt;=_xlfn.QUARTILE.INC(N:N,3),3,4)))</f>
        <v>2</v>
      </c>
      <c r="R634" s="42" t="str">
        <f>Table1[[#This Row],[R Score]]&amp;Table1[[#This Row],[F Score]]&amp;Table1[[#This Row],[M Score]]</f>
        <v>312</v>
      </c>
      <c r="S634" s="37">
        <f>Table1[[#This Row],[R Score]]+Table1[[#This Row],[F Score]]+Table1[[#This Row],[M Score]]</f>
        <v>6</v>
      </c>
      <c r="T634" s="37" t="str">
        <f>IF(Table1[[#This Row],[RFM Score]]=12,"Best customer",IF(Table1[[#This Row],[RFM Score]]&gt;=8,"Loyal customer",IF(Table1[[#This Row],[RFM Score]]&gt;=6,"At Risk",IF(Table1[[#This Row],[RFM Score]]&gt;=3,"Lost customer", "Others"))))</f>
        <v>At Risk</v>
      </c>
    </row>
    <row r="635" spans="2:20" x14ac:dyDescent="0.25">
      <c r="B635" s="1">
        <v>633</v>
      </c>
      <c r="C635" s="2">
        <v>45145</v>
      </c>
      <c r="D635" s="1" t="s">
        <v>646</v>
      </c>
      <c r="E635" s="1" t="s">
        <v>10</v>
      </c>
      <c r="F635" s="1">
        <v>39</v>
      </c>
      <c r="G635" s="1" t="s">
        <v>11</v>
      </c>
      <c r="H635" s="1">
        <v>4</v>
      </c>
      <c r="I635" s="11">
        <v>30</v>
      </c>
      <c r="J635" s="13">
        <v>120</v>
      </c>
      <c r="K635" s="34">
        <f t="shared" si="9"/>
        <v>45292</v>
      </c>
      <c r="L635" s="36">
        <f>Table1[[#This Row],[Latest Date]]-Table1[[#This Row],[Date]]</f>
        <v>147</v>
      </c>
      <c r="M635" s="36">
        <f>COUNT(Table1[[#This Row],[Date]])</f>
        <v>1</v>
      </c>
      <c r="N635" s="36">
        <f>SUM(Table1[[#This Row],[Total Amount]])</f>
        <v>120</v>
      </c>
      <c r="O635" s="36">
        <f>IF(Table1[[#This Row],[Recency]]&lt;=_xlfn.QUARTILE.INC(L:L,1),4, IF(Table1[[#This Row],[Recency]]&lt;=_xlfn.QUARTILE.INC(L:L,2), 3, IF(Table1[[#This Row],[Recency]]&lt;=_xlfn.QUARTILE.INC(L:L,3), 2, 1)))</f>
        <v>3</v>
      </c>
      <c r="P635" s="36">
        <f>IF(Table1[[#This Row],[Frequency]]&lt;=_xlfn.QUARTILE.INC(M:M,1), 1, IF(Table1[[#This Row],[Frequency]]&lt;=_xlfn.QUARTILE.INC(M:M,2), 2, IF(Table1[[#This Row],[Frequency]]&lt;=_xlfn.QUARTILE.INC(M:M,3), 3, 4)))</f>
        <v>1</v>
      </c>
      <c r="Q635" s="36">
        <f>IF(Table1[[#This Row],[Monetary]]&lt;=_xlfn.QUARTILE.INC(N:N,1),1,IF(Table1[[#This Row],[Monetary]]&lt;=_xlfn.QUARTILE.INC(N:N,2),2,IF(Table1[[#This Row],[Monetary]]&lt;=_xlfn.QUARTILE.INC(N:N,3),3,4)))</f>
        <v>2</v>
      </c>
      <c r="R635" s="41" t="str">
        <f>Table1[[#This Row],[R Score]]&amp;Table1[[#This Row],[F Score]]&amp;Table1[[#This Row],[M Score]]</f>
        <v>312</v>
      </c>
      <c r="S635" s="36">
        <f>Table1[[#This Row],[R Score]]+Table1[[#This Row],[F Score]]+Table1[[#This Row],[M Score]]</f>
        <v>6</v>
      </c>
      <c r="T635" s="36" t="str">
        <f>IF(Table1[[#This Row],[RFM Score]]=12,"Best customer",IF(Table1[[#This Row],[RFM Score]]&gt;=8,"Loyal customer",IF(Table1[[#This Row],[RFM Score]]&gt;=6,"At Risk",IF(Table1[[#This Row],[RFM Score]]&gt;=3,"Lost customer", "Others"))))</f>
        <v>At Risk</v>
      </c>
    </row>
    <row r="636" spans="2:20" x14ac:dyDescent="0.25">
      <c r="B636" s="4">
        <v>634</v>
      </c>
      <c r="C636" s="5">
        <v>45207</v>
      </c>
      <c r="D636" s="4" t="s">
        <v>647</v>
      </c>
      <c r="E636" s="4" t="s">
        <v>10</v>
      </c>
      <c r="F636" s="4">
        <v>60</v>
      </c>
      <c r="G636" s="4" t="s">
        <v>16</v>
      </c>
      <c r="H636" s="4">
        <v>4</v>
      </c>
      <c r="I636" s="12">
        <v>500</v>
      </c>
      <c r="J636" s="14">
        <v>2000</v>
      </c>
      <c r="K636" s="35">
        <f t="shared" si="9"/>
        <v>45292</v>
      </c>
      <c r="L636" s="37">
        <f>Table1[[#This Row],[Latest Date]]-Table1[[#This Row],[Date]]</f>
        <v>85</v>
      </c>
      <c r="M636" s="37">
        <f>COUNT(Table1[[#This Row],[Date]])</f>
        <v>1</v>
      </c>
      <c r="N636" s="37">
        <f>SUM(Table1[[#This Row],[Total Amount]])</f>
        <v>2000</v>
      </c>
      <c r="O636" s="37">
        <f>IF(Table1[[#This Row],[Recency]]&lt;=_xlfn.QUARTILE.INC(L:L,1),4, IF(Table1[[#This Row],[Recency]]&lt;=_xlfn.QUARTILE.INC(L:L,2), 3, IF(Table1[[#This Row],[Recency]]&lt;=_xlfn.QUARTILE.INC(L:L,3), 2, 1)))</f>
        <v>4</v>
      </c>
      <c r="P636" s="37">
        <f>IF(Table1[[#This Row],[Frequency]]&lt;=_xlfn.QUARTILE.INC(M:M,1), 1, IF(Table1[[#This Row],[Frequency]]&lt;=_xlfn.QUARTILE.INC(M:M,2), 2, IF(Table1[[#This Row],[Frequency]]&lt;=_xlfn.QUARTILE.INC(M:M,3), 3, 4)))</f>
        <v>1</v>
      </c>
      <c r="Q636" s="37">
        <f>IF(Table1[[#This Row],[Monetary]]&lt;=_xlfn.QUARTILE.INC(N:N,1),1,IF(Table1[[#This Row],[Monetary]]&lt;=_xlfn.QUARTILE.INC(N:N,2),2,IF(Table1[[#This Row],[Monetary]]&lt;=_xlfn.QUARTILE.INC(N:N,3),3,4)))</f>
        <v>4</v>
      </c>
      <c r="R636" s="42" t="str">
        <f>Table1[[#This Row],[R Score]]&amp;Table1[[#This Row],[F Score]]&amp;Table1[[#This Row],[M Score]]</f>
        <v>414</v>
      </c>
      <c r="S636" s="37">
        <f>Table1[[#This Row],[R Score]]+Table1[[#This Row],[F Score]]+Table1[[#This Row],[M Score]]</f>
        <v>9</v>
      </c>
      <c r="T636" s="37" t="str">
        <f>IF(Table1[[#This Row],[RFM Score]]=12,"Best customer",IF(Table1[[#This Row],[RFM Score]]&gt;=8,"Loyal customer",IF(Table1[[#This Row],[RFM Score]]&gt;=6,"At Risk",IF(Table1[[#This Row],[RFM Score]]&gt;=3,"Lost customer", "Others"))))</f>
        <v>Loyal customer</v>
      </c>
    </row>
    <row r="637" spans="2:20" x14ac:dyDescent="0.25">
      <c r="B637" s="1">
        <v>635</v>
      </c>
      <c r="C637" s="2">
        <v>45155</v>
      </c>
      <c r="D637" s="1" t="s">
        <v>648</v>
      </c>
      <c r="E637" s="1" t="s">
        <v>13</v>
      </c>
      <c r="F637" s="1">
        <v>63</v>
      </c>
      <c r="G637" s="1" t="s">
        <v>16</v>
      </c>
      <c r="H637" s="1">
        <v>3</v>
      </c>
      <c r="I637" s="11">
        <v>300</v>
      </c>
      <c r="J637" s="13">
        <v>900</v>
      </c>
      <c r="K637" s="34">
        <f t="shared" si="9"/>
        <v>45292</v>
      </c>
      <c r="L637" s="36">
        <f>Table1[[#This Row],[Latest Date]]-Table1[[#This Row],[Date]]</f>
        <v>137</v>
      </c>
      <c r="M637" s="36">
        <f>COUNT(Table1[[#This Row],[Date]])</f>
        <v>1</v>
      </c>
      <c r="N637" s="36">
        <f>SUM(Table1[[#This Row],[Total Amount]])</f>
        <v>900</v>
      </c>
      <c r="O637" s="36">
        <f>IF(Table1[[#This Row],[Recency]]&lt;=_xlfn.QUARTILE.INC(L:L,1),4, IF(Table1[[#This Row],[Recency]]&lt;=_xlfn.QUARTILE.INC(L:L,2), 3, IF(Table1[[#This Row],[Recency]]&lt;=_xlfn.QUARTILE.INC(L:L,3), 2, 1)))</f>
        <v>3</v>
      </c>
      <c r="P637" s="36">
        <f>IF(Table1[[#This Row],[Frequency]]&lt;=_xlfn.QUARTILE.INC(M:M,1), 1, IF(Table1[[#This Row],[Frequency]]&lt;=_xlfn.QUARTILE.INC(M:M,2), 2, IF(Table1[[#This Row],[Frequency]]&lt;=_xlfn.QUARTILE.INC(M:M,3), 3, 4)))</f>
        <v>1</v>
      </c>
      <c r="Q637" s="36">
        <f>IF(Table1[[#This Row],[Monetary]]&lt;=_xlfn.QUARTILE.INC(N:N,1),1,IF(Table1[[#This Row],[Monetary]]&lt;=_xlfn.QUARTILE.INC(N:N,2),2,IF(Table1[[#This Row],[Monetary]]&lt;=_xlfn.QUARTILE.INC(N:N,3),3,4)))</f>
        <v>3</v>
      </c>
      <c r="R637" s="41" t="str">
        <f>Table1[[#This Row],[R Score]]&amp;Table1[[#This Row],[F Score]]&amp;Table1[[#This Row],[M Score]]</f>
        <v>313</v>
      </c>
      <c r="S637" s="36">
        <f>Table1[[#This Row],[R Score]]+Table1[[#This Row],[F Score]]+Table1[[#This Row],[M Score]]</f>
        <v>7</v>
      </c>
      <c r="T637" s="36" t="str">
        <f>IF(Table1[[#This Row],[RFM Score]]=12,"Best customer",IF(Table1[[#This Row],[RFM Score]]&gt;=8,"Loyal customer",IF(Table1[[#This Row],[RFM Score]]&gt;=6,"At Risk",IF(Table1[[#This Row],[RFM Score]]&gt;=3,"Lost customer", "Others"))))</f>
        <v>At Risk</v>
      </c>
    </row>
    <row r="638" spans="2:20" x14ac:dyDescent="0.25">
      <c r="B638" s="4">
        <v>636</v>
      </c>
      <c r="C638" s="5">
        <v>45008</v>
      </c>
      <c r="D638" s="4" t="s">
        <v>649</v>
      </c>
      <c r="E638" s="4" t="s">
        <v>13</v>
      </c>
      <c r="F638" s="4">
        <v>21</v>
      </c>
      <c r="G638" s="4" t="s">
        <v>11</v>
      </c>
      <c r="H638" s="4">
        <v>3</v>
      </c>
      <c r="I638" s="12">
        <v>500</v>
      </c>
      <c r="J638" s="14">
        <v>1500</v>
      </c>
      <c r="K638" s="35">
        <f t="shared" si="9"/>
        <v>45292</v>
      </c>
      <c r="L638" s="37">
        <f>Table1[[#This Row],[Latest Date]]-Table1[[#This Row],[Date]]</f>
        <v>284</v>
      </c>
      <c r="M638" s="37">
        <f>COUNT(Table1[[#This Row],[Date]])</f>
        <v>1</v>
      </c>
      <c r="N638" s="37">
        <f>SUM(Table1[[#This Row],[Total Amount]])</f>
        <v>1500</v>
      </c>
      <c r="O638" s="37">
        <f>IF(Table1[[#This Row],[Recency]]&lt;=_xlfn.QUARTILE.INC(L:L,1),4, IF(Table1[[#This Row],[Recency]]&lt;=_xlfn.QUARTILE.INC(L:L,2), 3, IF(Table1[[#This Row],[Recency]]&lt;=_xlfn.QUARTILE.INC(L:L,3), 2, 1)))</f>
        <v>1</v>
      </c>
      <c r="P638" s="37">
        <f>IF(Table1[[#This Row],[Frequency]]&lt;=_xlfn.QUARTILE.INC(M:M,1), 1, IF(Table1[[#This Row],[Frequency]]&lt;=_xlfn.QUARTILE.INC(M:M,2), 2, IF(Table1[[#This Row],[Frequency]]&lt;=_xlfn.QUARTILE.INC(M:M,3), 3, 4)))</f>
        <v>1</v>
      </c>
      <c r="Q638" s="37">
        <f>IF(Table1[[#This Row],[Monetary]]&lt;=_xlfn.QUARTILE.INC(N:N,1),1,IF(Table1[[#This Row],[Monetary]]&lt;=_xlfn.QUARTILE.INC(N:N,2),2,IF(Table1[[#This Row],[Monetary]]&lt;=_xlfn.QUARTILE.INC(N:N,3),3,4)))</f>
        <v>4</v>
      </c>
      <c r="R638" s="42" t="str">
        <f>Table1[[#This Row],[R Score]]&amp;Table1[[#This Row],[F Score]]&amp;Table1[[#This Row],[M Score]]</f>
        <v>114</v>
      </c>
      <c r="S638" s="37">
        <f>Table1[[#This Row],[R Score]]+Table1[[#This Row],[F Score]]+Table1[[#This Row],[M Score]]</f>
        <v>6</v>
      </c>
      <c r="T638" s="37" t="str">
        <f>IF(Table1[[#This Row],[RFM Score]]=12,"Best customer",IF(Table1[[#This Row],[RFM Score]]&gt;=8,"Loyal customer",IF(Table1[[#This Row],[RFM Score]]&gt;=6,"At Risk",IF(Table1[[#This Row],[RFM Score]]&gt;=3,"Lost customer", "Others"))))</f>
        <v>At Risk</v>
      </c>
    </row>
    <row r="639" spans="2:20" x14ac:dyDescent="0.25">
      <c r="B639" s="1">
        <v>637</v>
      </c>
      <c r="C639" s="2">
        <v>45170</v>
      </c>
      <c r="D639" s="1" t="s">
        <v>650</v>
      </c>
      <c r="E639" s="1" t="s">
        <v>10</v>
      </c>
      <c r="F639" s="1">
        <v>43</v>
      </c>
      <c r="G639" s="1" t="s">
        <v>14</v>
      </c>
      <c r="H639" s="1">
        <v>2</v>
      </c>
      <c r="I639" s="11">
        <v>300</v>
      </c>
      <c r="J639" s="13">
        <v>600</v>
      </c>
      <c r="K639" s="34">
        <f t="shared" si="9"/>
        <v>45292</v>
      </c>
      <c r="L639" s="36">
        <f>Table1[[#This Row],[Latest Date]]-Table1[[#This Row],[Date]]</f>
        <v>122</v>
      </c>
      <c r="M639" s="36">
        <f>COUNT(Table1[[#This Row],[Date]])</f>
        <v>1</v>
      </c>
      <c r="N639" s="36">
        <f>SUM(Table1[[#This Row],[Total Amount]])</f>
        <v>600</v>
      </c>
      <c r="O639" s="36">
        <f>IF(Table1[[#This Row],[Recency]]&lt;=_xlfn.QUARTILE.INC(L:L,1),4, IF(Table1[[#This Row],[Recency]]&lt;=_xlfn.QUARTILE.INC(L:L,2), 3, IF(Table1[[#This Row],[Recency]]&lt;=_xlfn.QUARTILE.INC(L:L,3), 2, 1)))</f>
        <v>3</v>
      </c>
      <c r="P639" s="36">
        <f>IF(Table1[[#This Row],[Frequency]]&lt;=_xlfn.QUARTILE.INC(M:M,1), 1, IF(Table1[[#This Row],[Frequency]]&lt;=_xlfn.QUARTILE.INC(M:M,2), 2, IF(Table1[[#This Row],[Frequency]]&lt;=_xlfn.QUARTILE.INC(M:M,3), 3, 4)))</f>
        <v>1</v>
      </c>
      <c r="Q639" s="36">
        <f>IF(Table1[[#This Row],[Monetary]]&lt;=_xlfn.QUARTILE.INC(N:N,1),1,IF(Table1[[#This Row],[Monetary]]&lt;=_xlfn.QUARTILE.INC(N:N,2),2,IF(Table1[[#This Row],[Monetary]]&lt;=_xlfn.QUARTILE.INC(N:N,3),3,4)))</f>
        <v>3</v>
      </c>
      <c r="R639" s="41" t="str">
        <f>Table1[[#This Row],[R Score]]&amp;Table1[[#This Row],[F Score]]&amp;Table1[[#This Row],[M Score]]</f>
        <v>313</v>
      </c>
      <c r="S639" s="36">
        <f>Table1[[#This Row],[R Score]]+Table1[[#This Row],[F Score]]+Table1[[#This Row],[M Score]]</f>
        <v>7</v>
      </c>
      <c r="T639" s="36" t="str">
        <f>IF(Table1[[#This Row],[RFM Score]]=12,"Best customer",IF(Table1[[#This Row],[RFM Score]]&gt;=8,"Loyal customer",IF(Table1[[#This Row],[RFM Score]]&gt;=6,"At Risk",IF(Table1[[#This Row],[RFM Score]]&gt;=3,"Lost customer", "Others"))))</f>
        <v>At Risk</v>
      </c>
    </row>
    <row r="640" spans="2:20" x14ac:dyDescent="0.25">
      <c r="B640" s="4">
        <v>638</v>
      </c>
      <c r="C640" s="5">
        <v>45157</v>
      </c>
      <c r="D640" s="4" t="s">
        <v>651</v>
      </c>
      <c r="E640" s="4" t="s">
        <v>10</v>
      </c>
      <c r="F640" s="4">
        <v>46</v>
      </c>
      <c r="G640" s="4" t="s">
        <v>16</v>
      </c>
      <c r="H640" s="4">
        <v>1</v>
      </c>
      <c r="I640" s="12">
        <v>500</v>
      </c>
      <c r="J640" s="14">
        <v>500</v>
      </c>
      <c r="K640" s="35">
        <f t="shared" si="9"/>
        <v>45292</v>
      </c>
      <c r="L640" s="37">
        <f>Table1[[#This Row],[Latest Date]]-Table1[[#This Row],[Date]]</f>
        <v>135</v>
      </c>
      <c r="M640" s="37">
        <f>COUNT(Table1[[#This Row],[Date]])</f>
        <v>1</v>
      </c>
      <c r="N640" s="37">
        <f>SUM(Table1[[#This Row],[Total Amount]])</f>
        <v>500</v>
      </c>
      <c r="O640" s="37">
        <f>IF(Table1[[#This Row],[Recency]]&lt;=_xlfn.QUARTILE.INC(L:L,1),4, IF(Table1[[#This Row],[Recency]]&lt;=_xlfn.QUARTILE.INC(L:L,2), 3, IF(Table1[[#This Row],[Recency]]&lt;=_xlfn.QUARTILE.INC(L:L,3), 2, 1)))</f>
        <v>3</v>
      </c>
      <c r="P640" s="37">
        <f>IF(Table1[[#This Row],[Frequency]]&lt;=_xlfn.QUARTILE.INC(M:M,1), 1, IF(Table1[[#This Row],[Frequency]]&lt;=_xlfn.QUARTILE.INC(M:M,2), 2, IF(Table1[[#This Row],[Frequency]]&lt;=_xlfn.QUARTILE.INC(M:M,3), 3, 4)))</f>
        <v>1</v>
      </c>
      <c r="Q640" s="37">
        <f>IF(Table1[[#This Row],[Monetary]]&lt;=_xlfn.QUARTILE.INC(N:N,1),1,IF(Table1[[#This Row],[Monetary]]&lt;=_xlfn.QUARTILE.INC(N:N,2),2,IF(Table1[[#This Row],[Monetary]]&lt;=_xlfn.QUARTILE.INC(N:N,3),3,4)))</f>
        <v>3</v>
      </c>
      <c r="R640" s="42" t="str">
        <f>Table1[[#This Row],[R Score]]&amp;Table1[[#This Row],[F Score]]&amp;Table1[[#This Row],[M Score]]</f>
        <v>313</v>
      </c>
      <c r="S640" s="37">
        <f>Table1[[#This Row],[R Score]]+Table1[[#This Row],[F Score]]+Table1[[#This Row],[M Score]]</f>
        <v>7</v>
      </c>
      <c r="T640" s="37" t="str">
        <f>IF(Table1[[#This Row],[RFM Score]]=12,"Best customer",IF(Table1[[#This Row],[RFM Score]]&gt;=8,"Loyal customer",IF(Table1[[#This Row],[RFM Score]]&gt;=6,"At Risk",IF(Table1[[#This Row],[RFM Score]]&gt;=3,"Lost customer", "Others"))))</f>
        <v>At Risk</v>
      </c>
    </row>
    <row r="641" spans="2:20" x14ac:dyDescent="0.25">
      <c r="B641" s="1">
        <v>639</v>
      </c>
      <c r="C641" s="2">
        <v>45059</v>
      </c>
      <c r="D641" s="1" t="s">
        <v>652</v>
      </c>
      <c r="E641" s="1" t="s">
        <v>13</v>
      </c>
      <c r="F641" s="1">
        <v>62</v>
      </c>
      <c r="G641" s="1" t="s">
        <v>11</v>
      </c>
      <c r="H641" s="1">
        <v>4</v>
      </c>
      <c r="I641" s="11">
        <v>50</v>
      </c>
      <c r="J641" s="13">
        <v>200</v>
      </c>
      <c r="K641" s="34">
        <f t="shared" si="9"/>
        <v>45292</v>
      </c>
      <c r="L641" s="36">
        <f>Table1[[#This Row],[Latest Date]]-Table1[[#This Row],[Date]]</f>
        <v>233</v>
      </c>
      <c r="M641" s="36">
        <f>COUNT(Table1[[#This Row],[Date]])</f>
        <v>1</v>
      </c>
      <c r="N641" s="36">
        <f>SUM(Table1[[#This Row],[Total Amount]])</f>
        <v>200</v>
      </c>
      <c r="O641" s="36">
        <f>IF(Table1[[#This Row],[Recency]]&lt;=_xlfn.QUARTILE.INC(L:L,1),4, IF(Table1[[#This Row],[Recency]]&lt;=_xlfn.QUARTILE.INC(L:L,2), 3, IF(Table1[[#This Row],[Recency]]&lt;=_xlfn.QUARTILE.INC(L:L,3), 2, 1)))</f>
        <v>2</v>
      </c>
      <c r="P641" s="36">
        <f>IF(Table1[[#This Row],[Frequency]]&lt;=_xlfn.QUARTILE.INC(M:M,1), 1, IF(Table1[[#This Row],[Frequency]]&lt;=_xlfn.QUARTILE.INC(M:M,2), 2, IF(Table1[[#This Row],[Frequency]]&lt;=_xlfn.QUARTILE.INC(M:M,3), 3, 4)))</f>
        <v>1</v>
      </c>
      <c r="Q641" s="36">
        <f>IF(Table1[[#This Row],[Monetary]]&lt;=_xlfn.QUARTILE.INC(N:N,1),1,IF(Table1[[#This Row],[Monetary]]&lt;=_xlfn.QUARTILE.INC(N:N,2),2,IF(Table1[[#This Row],[Monetary]]&lt;=_xlfn.QUARTILE.INC(N:N,3),3,4)))</f>
        <v>3</v>
      </c>
      <c r="R641" s="41" t="str">
        <f>Table1[[#This Row],[R Score]]&amp;Table1[[#This Row],[F Score]]&amp;Table1[[#This Row],[M Score]]</f>
        <v>213</v>
      </c>
      <c r="S641" s="36">
        <f>Table1[[#This Row],[R Score]]+Table1[[#This Row],[F Score]]+Table1[[#This Row],[M Score]]</f>
        <v>6</v>
      </c>
      <c r="T641" s="36" t="str">
        <f>IF(Table1[[#This Row],[RFM Score]]=12,"Best customer",IF(Table1[[#This Row],[RFM Score]]&gt;=8,"Loyal customer",IF(Table1[[#This Row],[RFM Score]]&gt;=6,"At Risk",IF(Table1[[#This Row],[RFM Score]]&gt;=3,"Lost customer", "Others"))))</f>
        <v>At Risk</v>
      </c>
    </row>
    <row r="642" spans="2:20" x14ac:dyDescent="0.25">
      <c r="B642" s="4">
        <v>640</v>
      </c>
      <c r="C642" s="5">
        <v>45053</v>
      </c>
      <c r="D642" s="4" t="s">
        <v>653</v>
      </c>
      <c r="E642" s="4" t="s">
        <v>13</v>
      </c>
      <c r="F642" s="4">
        <v>51</v>
      </c>
      <c r="G642" s="4" t="s">
        <v>16</v>
      </c>
      <c r="H642" s="4">
        <v>4</v>
      </c>
      <c r="I642" s="12">
        <v>30</v>
      </c>
      <c r="J642" s="14">
        <v>120</v>
      </c>
      <c r="K642" s="35">
        <f t="shared" si="9"/>
        <v>45292</v>
      </c>
      <c r="L642" s="37">
        <f>Table1[[#This Row],[Latest Date]]-Table1[[#This Row],[Date]]</f>
        <v>239</v>
      </c>
      <c r="M642" s="37">
        <f>COUNT(Table1[[#This Row],[Date]])</f>
        <v>1</v>
      </c>
      <c r="N642" s="37">
        <f>SUM(Table1[[#This Row],[Total Amount]])</f>
        <v>120</v>
      </c>
      <c r="O642" s="37">
        <f>IF(Table1[[#This Row],[Recency]]&lt;=_xlfn.QUARTILE.INC(L:L,1),4, IF(Table1[[#This Row],[Recency]]&lt;=_xlfn.QUARTILE.INC(L:L,2), 3, IF(Table1[[#This Row],[Recency]]&lt;=_xlfn.QUARTILE.INC(L:L,3), 2, 1)))</f>
        <v>2</v>
      </c>
      <c r="P642" s="37">
        <f>IF(Table1[[#This Row],[Frequency]]&lt;=_xlfn.QUARTILE.INC(M:M,1), 1, IF(Table1[[#This Row],[Frequency]]&lt;=_xlfn.QUARTILE.INC(M:M,2), 2, IF(Table1[[#This Row],[Frequency]]&lt;=_xlfn.QUARTILE.INC(M:M,3), 3, 4)))</f>
        <v>1</v>
      </c>
      <c r="Q642" s="37">
        <f>IF(Table1[[#This Row],[Monetary]]&lt;=_xlfn.QUARTILE.INC(N:N,1),1,IF(Table1[[#This Row],[Monetary]]&lt;=_xlfn.QUARTILE.INC(N:N,2),2,IF(Table1[[#This Row],[Monetary]]&lt;=_xlfn.QUARTILE.INC(N:N,3),3,4)))</f>
        <v>2</v>
      </c>
      <c r="R642" s="42" t="str">
        <f>Table1[[#This Row],[R Score]]&amp;Table1[[#This Row],[F Score]]&amp;Table1[[#This Row],[M Score]]</f>
        <v>212</v>
      </c>
      <c r="S642" s="37">
        <f>Table1[[#This Row],[R Score]]+Table1[[#This Row],[F Score]]+Table1[[#This Row],[M Score]]</f>
        <v>5</v>
      </c>
      <c r="T642" s="37" t="str">
        <f>IF(Table1[[#This Row],[RFM Score]]=12,"Best customer",IF(Table1[[#This Row],[RFM Score]]&gt;=8,"Loyal customer",IF(Table1[[#This Row],[RFM Score]]&gt;=6,"At Risk",IF(Table1[[#This Row],[RFM Score]]&gt;=3,"Lost customer", "Others"))))</f>
        <v>Lost customer</v>
      </c>
    </row>
    <row r="643" spans="2:20" x14ac:dyDescent="0.25">
      <c r="B643" s="1">
        <v>641</v>
      </c>
      <c r="C643" s="2">
        <v>45253</v>
      </c>
      <c r="D643" s="1" t="s">
        <v>654</v>
      </c>
      <c r="E643" s="1" t="s">
        <v>13</v>
      </c>
      <c r="F643" s="1">
        <v>40</v>
      </c>
      <c r="G643" s="1" t="s">
        <v>16</v>
      </c>
      <c r="H643" s="1">
        <v>1</v>
      </c>
      <c r="I643" s="11">
        <v>300</v>
      </c>
      <c r="J643" s="13">
        <v>300</v>
      </c>
      <c r="K643" s="34">
        <f t="shared" ref="K643:K706" si="10">MAX(C:C)</f>
        <v>45292</v>
      </c>
      <c r="L643" s="36">
        <f>Table1[[#This Row],[Latest Date]]-Table1[[#This Row],[Date]]</f>
        <v>39</v>
      </c>
      <c r="M643" s="36">
        <f>COUNT(Table1[[#This Row],[Date]])</f>
        <v>1</v>
      </c>
      <c r="N643" s="36">
        <f>SUM(Table1[[#This Row],[Total Amount]])</f>
        <v>300</v>
      </c>
      <c r="O643" s="36">
        <f>IF(Table1[[#This Row],[Recency]]&lt;=_xlfn.QUARTILE.INC(L:L,1),4, IF(Table1[[#This Row],[Recency]]&lt;=_xlfn.QUARTILE.INC(L:L,2), 3, IF(Table1[[#This Row],[Recency]]&lt;=_xlfn.QUARTILE.INC(L:L,3), 2, 1)))</f>
        <v>4</v>
      </c>
      <c r="P643" s="36">
        <f>IF(Table1[[#This Row],[Frequency]]&lt;=_xlfn.QUARTILE.INC(M:M,1), 1, IF(Table1[[#This Row],[Frequency]]&lt;=_xlfn.QUARTILE.INC(M:M,2), 2, IF(Table1[[#This Row],[Frequency]]&lt;=_xlfn.QUARTILE.INC(M:M,3), 3, 4)))</f>
        <v>1</v>
      </c>
      <c r="Q643" s="36">
        <f>IF(Table1[[#This Row],[Monetary]]&lt;=_xlfn.QUARTILE.INC(N:N,1),1,IF(Table1[[#This Row],[Monetary]]&lt;=_xlfn.QUARTILE.INC(N:N,2),2,IF(Table1[[#This Row],[Monetary]]&lt;=_xlfn.QUARTILE.INC(N:N,3),3,4)))</f>
        <v>3</v>
      </c>
      <c r="R643" s="41" t="str">
        <f>Table1[[#This Row],[R Score]]&amp;Table1[[#This Row],[F Score]]&amp;Table1[[#This Row],[M Score]]</f>
        <v>413</v>
      </c>
      <c r="S643" s="36">
        <f>Table1[[#This Row],[R Score]]+Table1[[#This Row],[F Score]]+Table1[[#This Row],[M Score]]</f>
        <v>8</v>
      </c>
      <c r="T643" s="36" t="str">
        <f>IF(Table1[[#This Row],[RFM Score]]=12,"Best customer",IF(Table1[[#This Row],[RFM Score]]&gt;=8,"Loyal customer",IF(Table1[[#This Row],[RFM Score]]&gt;=6,"At Risk",IF(Table1[[#This Row],[RFM Score]]&gt;=3,"Lost customer", "Others"))))</f>
        <v>Loyal customer</v>
      </c>
    </row>
    <row r="644" spans="2:20" x14ac:dyDescent="0.25">
      <c r="B644" s="4">
        <v>642</v>
      </c>
      <c r="C644" s="5">
        <v>45068</v>
      </c>
      <c r="D644" s="4" t="s">
        <v>655</v>
      </c>
      <c r="E644" s="4" t="s">
        <v>13</v>
      </c>
      <c r="F644" s="4">
        <v>54</v>
      </c>
      <c r="G644" s="4" t="s">
        <v>14</v>
      </c>
      <c r="H644" s="4">
        <v>4</v>
      </c>
      <c r="I644" s="12">
        <v>25</v>
      </c>
      <c r="J644" s="14">
        <v>100</v>
      </c>
      <c r="K644" s="35">
        <f t="shared" si="10"/>
        <v>45292</v>
      </c>
      <c r="L644" s="37">
        <f>Table1[[#This Row],[Latest Date]]-Table1[[#This Row],[Date]]</f>
        <v>224</v>
      </c>
      <c r="M644" s="37">
        <f>COUNT(Table1[[#This Row],[Date]])</f>
        <v>1</v>
      </c>
      <c r="N644" s="37">
        <f>SUM(Table1[[#This Row],[Total Amount]])</f>
        <v>100</v>
      </c>
      <c r="O644" s="37">
        <f>IF(Table1[[#This Row],[Recency]]&lt;=_xlfn.QUARTILE.INC(L:L,1),4, IF(Table1[[#This Row],[Recency]]&lt;=_xlfn.QUARTILE.INC(L:L,2), 3, IF(Table1[[#This Row],[Recency]]&lt;=_xlfn.QUARTILE.INC(L:L,3), 2, 1)))</f>
        <v>2</v>
      </c>
      <c r="P644" s="37">
        <f>IF(Table1[[#This Row],[Frequency]]&lt;=_xlfn.QUARTILE.INC(M:M,1), 1, IF(Table1[[#This Row],[Frequency]]&lt;=_xlfn.QUARTILE.INC(M:M,2), 2, IF(Table1[[#This Row],[Frequency]]&lt;=_xlfn.QUARTILE.INC(M:M,3), 3, 4)))</f>
        <v>1</v>
      </c>
      <c r="Q644" s="37">
        <f>IF(Table1[[#This Row],[Monetary]]&lt;=_xlfn.QUARTILE.INC(N:N,1),1,IF(Table1[[#This Row],[Monetary]]&lt;=_xlfn.QUARTILE.INC(N:N,2),2,IF(Table1[[#This Row],[Monetary]]&lt;=_xlfn.QUARTILE.INC(N:N,3),3,4)))</f>
        <v>2</v>
      </c>
      <c r="R644" s="42" t="str">
        <f>Table1[[#This Row],[R Score]]&amp;Table1[[#This Row],[F Score]]&amp;Table1[[#This Row],[M Score]]</f>
        <v>212</v>
      </c>
      <c r="S644" s="37">
        <f>Table1[[#This Row],[R Score]]+Table1[[#This Row],[F Score]]+Table1[[#This Row],[M Score]]</f>
        <v>5</v>
      </c>
      <c r="T644" s="37" t="str">
        <f>IF(Table1[[#This Row],[RFM Score]]=12,"Best customer",IF(Table1[[#This Row],[RFM Score]]&gt;=8,"Loyal customer",IF(Table1[[#This Row],[RFM Score]]&gt;=6,"At Risk",IF(Table1[[#This Row],[RFM Score]]&gt;=3,"Lost customer", "Others"))))</f>
        <v>Lost customer</v>
      </c>
    </row>
    <row r="645" spans="2:20" x14ac:dyDescent="0.25">
      <c r="B645" s="1">
        <v>643</v>
      </c>
      <c r="C645" s="2">
        <v>45193</v>
      </c>
      <c r="D645" s="1" t="s">
        <v>656</v>
      </c>
      <c r="E645" s="1" t="s">
        <v>13</v>
      </c>
      <c r="F645" s="1">
        <v>28</v>
      </c>
      <c r="G645" s="1" t="s">
        <v>16</v>
      </c>
      <c r="H645" s="1">
        <v>3</v>
      </c>
      <c r="I645" s="11">
        <v>30</v>
      </c>
      <c r="J645" s="13">
        <v>90</v>
      </c>
      <c r="K645" s="34">
        <f t="shared" si="10"/>
        <v>45292</v>
      </c>
      <c r="L645" s="36">
        <f>Table1[[#This Row],[Latest Date]]-Table1[[#This Row],[Date]]</f>
        <v>99</v>
      </c>
      <c r="M645" s="36">
        <f>COUNT(Table1[[#This Row],[Date]])</f>
        <v>1</v>
      </c>
      <c r="N645" s="36">
        <f>SUM(Table1[[#This Row],[Total Amount]])</f>
        <v>90</v>
      </c>
      <c r="O645" s="36">
        <f>IF(Table1[[#This Row],[Recency]]&lt;=_xlfn.QUARTILE.INC(L:L,1),4, IF(Table1[[#This Row],[Recency]]&lt;=_xlfn.QUARTILE.INC(L:L,2), 3, IF(Table1[[#This Row],[Recency]]&lt;=_xlfn.QUARTILE.INC(L:L,3), 2, 1)))</f>
        <v>3</v>
      </c>
      <c r="P645" s="36">
        <f>IF(Table1[[#This Row],[Frequency]]&lt;=_xlfn.QUARTILE.INC(M:M,1), 1, IF(Table1[[#This Row],[Frequency]]&lt;=_xlfn.QUARTILE.INC(M:M,2), 2, IF(Table1[[#This Row],[Frequency]]&lt;=_xlfn.QUARTILE.INC(M:M,3), 3, 4)))</f>
        <v>1</v>
      </c>
      <c r="Q645" s="36">
        <f>IF(Table1[[#This Row],[Monetary]]&lt;=_xlfn.QUARTILE.INC(N:N,1),1,IF(Table1[[#This Row],[Monetary]]&lt;=_xlfn.QUARTILE.INC(N:N,2),2,IF(Table1[[#This Row],[Monetary]]&lt;=_xlfn.QUARTILE.INC(N:N,3),3,4)))</f>
        <v>2</v>
      </c>
      <c r="R645" s="41" t="str">
        <f>Table1[[#This Row],[R Score]]&amp;Table1[[#This Row],[F Score]]&amp;Table1[[#This Row],[M Score]]</f>
        <v>312</v>
      </c>
      <c r="S645" s="36">
        <f>Table1[[#This Row],[R Score]]+Table1[[#This Row],[F Score]]+Table1[[#This Row],[M Score]]</f>
        <v>6</v>
      </c>
      <c r="T645" s="36" t="str">
        <f>IF(Table1[[#This Row],[RFM Score]]=12,"Best customer",IF(Table1[[#This Row],[RFM Score]]&gt;=8,"Loyal customer",IF(Table1[[#This Row],[RFM Score]]&gt;=6,"At Risk",IF(Table1[[#This Row],[RFM Score]]&gt;=3,"Lost customer", "Others"))))</f>
        <v>At Risk</v>
      </c>
    </row>
    <row r="646" spans="2:20" x14ac:dyDescent="0.25">
      <c r="B646" s="4">
        <v>644</v>
      </c>
      <c r="C646" s="5">
        <v>45175</v>
      </c>
      <c r="D646" s="4" t="s">
        <v>657</v>
      </c>
      <c r="E646" s="4" t="s">
        <v>10</v>
      </c>
      <c r="F646" s="4">
        <v>23</v>
      </c>
      <c r="G646" s="4" t="s">
        <v>11</v>
      </c>
      <c r="H646" s="4">
        <v>3</v>
      </c>
      <c r="I646" s="12">
        <v>25</v>
      </c>
      <c r="J646" s="14">
        <v>75</v>
      </c>
      <c r="K646" s="35">
        <f t="shared" si="10"/>
        <v>45292</v>
      </c>
      <c r="L646" s="37">
        <f>Table1[[#This Row],[Latest Date]]-Table1[[#This Row],[Date]]</f>
        <v>117</v>
      </c>
      <c r="M646" s="37">
        <f>COUNT(Table1[[#This Row],[Date]])</f>
        <v>1</v>
      </c>
      <c r="N646" s="37">
        <f>SUM(Table1[[#This Row],[Total Amount]])</f>
        <v>75</v>
      </c>
      <c r="O646" s="37">
        <f>IF(Table1[[#This Row],[Recency]]&lt;=_xlfn.QUARTILE.INC(L:L,1),4, IF(Table1[[#This Row],[Recency]]&lt;=_xlfn.QUARTILE.INC(L:L,2), 3, IF(Table1[[#This Row],[Recency]]&lt;=_xlfn.QUARTILE.INC(L:L,3), 2, 1)))</f>
        <v>3</v>
      </c>
      <c r="P646" s="37">
        <f>IF(Table1[[#This Row],[Frequency]]&lt;=_xlfn.QUARTILE.INC(M:M,1), 1, IF(Table1[[#This Row],[Frequency]]&lt;=_xlfn.QUARTILE.INC(M:M,2), 2, IF(Table1[[#This Row],[Frequency]]&lt;=_xlfn.QUARTILE.INC(M:M,3), 3, 4)))</f>
        <v>1</v>
      </c>
      <c r="Q646" s="37">
        <f>IF(Table1[[#This Row],[Monetary]]&lt;=_xlfn.QUARTILE.INC(N:N,1),1,IF(Table1[[#This Row],[Monetary]]&lt;=_xlfn.QUARTILE.INC(N:N,2),2,IF(Table1[[#This Row],[Monetary]]&lt;=_xlfn.QUARTILE.INC(N:N,3),3,4)))</f>
        <v>2</v>
      </c>
      <c r="R646" s="42" t="str">
        <f>Table1[[#This Row],[R Score]]&amp;Table1[[#This Row],[F Score]]&amp;Table1[[#This Row],[M Score]]</f>
        <v>312</v>
      </c>
      <c r="S646" s="37">
        <f>Table1[[#This Row],[R Score]]+Table1[[#This Row],[F Score]]+Table1[[#This Row],[M Score]]</f>
        <v>6</v>
      </c>
      <c r="T646" s="37" t="str">
        <f>IF(Table1[[#This Row],[RFM Score]]=12,"Best customer",IF(Table1[[#This Row],[RFM Score]]&gt;=8,"Loyal customer",IF(Table1[[#This Row],[RFM Score]]&gt;=6,"At Risk",IF(Table1[[#This Row],[RFM Score]]&gt;=3,"Lost customer", "Others"))))</f>
        <v>At Risk</v>
      </c>
    </row>
    <row r="647" spans="2:20" x14ac:dyDescent="0.25">
      <c r="B647" s="1">
        <v>645</v>
      </c>
      <c r="C647" s="2">
        <v>45247</v>
      </c>
      <c r="D647" s="1" t="s">
        <v>658</v>
      </c>
      <c r="E647" s="1" t="s">
        <v>13</v>
      </c>
      <c r="F647" s="1">
        <v>35</v>
      </c>
      <c r="G647" s="1" t="s">
        <v>16</v>
      </c>
      <c r="H647" s="1">
        <v>4</v>
      </c>
      <c r="I647" s="11">
        <v>30</v>
      </c>
      <c r="J647" s="13">
        <v>120</v>
      </c>
      <c r="K647" s="34">
        <f t="shared" si="10"/>
        <v>45292</v>
      </c>
      <c r="L647" s="36">
        <f>Table1[[#This Row],[Latest Date]]-Table1[[#This Row],[Date]]</f>
        <v>45</v>
      </c>
      <c r="M647" s="36">
        <f>COUNT(Table1[[#This Row],[Date]])</f>
        <v>1</v>
      </c>
      <c r="N647" s="36">
        <f>SUM(Table1[[#This Row],[Total Amount]])</f>
        <v>120</v>
      </c>
      <c r="O647" s="36">
        <f>IF(Table1[[#This Row],[Recency]]&lt;=_xlfn.QUARTILE.INC(L:L,1),4, IF(Table1[[#This Row],[Recency]]&lt;=_xlfn.QUARTILE.INC(L:L,2), 3, IF(Table1[[#This Row],[Recency]]&lt;=_xlfn.QUARTILE.INC(L:L,3), 2, 1)))</f>
        <v>4</v>
      </c>
      <c r="P647" s="36">
        <f>IF(Table1[[#This Row],[Frequency]]&lt;=_xlfn.QUARTILE.INC(M:M,1), 1, IF(Table1[[#This Row],[Frequency]]&lt;=_xlfn.QUARTILE.INC(M:M,2), 2, IF(Table1[[#This Row],[Frequency]]&lt;=_xlfn.QUARTILE.INC(M:M,3), 3, 4)))</f>
        <v>1</v>
      </c>
      <c r="Q647" s="36">
        <f>IF(Table1[[#This Row],[Monetary]]&lt;=_xlfn.QUARTILE.INC(N:N,1),1,IF(Table1[[#This Row],[Monetary]]&lt;=_xlfn.QUARTILE.INC(N:N,2),2,IF(Table1[[#This Row],[Monetary]]&lt;=_xlfn.QUARTILE.INC(N:N,3),3,4)))</f>
        <v>2</v>
      </c>
      <c r="R647" s="41" t="str">
        <f>Table1[[#This Row],[R Score]]&amp;Table1[[#This Row],[F Score]]&amp;Table1[[#This Row],[M Score]]</f>
        <v>412</v>
      </c>
      <c r="S647" s="36">
        <f>Table1[[#This Row],[R Score]]+Table1[[#This Row],[F Score]]+Table1[[#This Row],[M Score]]</f>
        <v>7</v>
      </c>
      <c r="T647" s="36" t="str">
        <f>IF(Table1[[#This Row],[RFM Score]]=12,"Best customer",IF(Table1[[#This Row],[RFM Score]]&gt;=8,"Loyal customer",IF(Table1[[#This Row],[RFM Score]]&gt;=6,"At Risk",IF(Table1[[#This Row],[RFM Score]]&gt;=3,"Lost customer", "Others"))))</f>
        <v>At Risk</v>
      </c>
    </row>
    <row r="648" spans="2:20" x14ac:dyDescent="0.25">
      <c r="B648" s="4">
        <v>646</v>
      </c>
      <c r="C648" s="5">
        <v>45049</v>
      </c>
      <c r="D648" s="4" t="s">
        <v>659</v>
      </c>
      <c r="E648" s="4" t="s">
        <v>10</v>
      </c>
      <c r="F648" s="4">
        <v>38</v>
      </c>
      <c r="G648" s="4" t="s">
        <v>14</v>
      </c>
      <c r="H648" s="4">
        <v>3</v>
      </c>
      <c r="I648" s="12">
        <v>30</v>
      </c>
      <c r="J648" s="14">
        <v>90</v>
      </c>
      <c r="K648" s="35">
        <f t="shared" si="10"/>
        <v>45292</v>
      </c>
      <c r="L648" s="37">
        <f>Table1[[#This Row],[Latest Date]]-Table1[[#This Row],[Date]]</f>
        <v>243</v>
      </c>
      <c r="M648" s="37">
        <f>COUNT(Table1[[#This Row],[Date]])</f>
        <v>1</v>
      </c>
      <c r="N648" s="37">
        <f>SUM(Table1[[#This Row],[Total Amount]])</f>
        <v>90</v>
      </c>
      <c r="O648" s="37">
        <f>IF(Table1[[#This Row],[Recency]]&lt;=_xlfn.QUARTILE.INC(L:L,1),4, IF(Table1[[#This Row],[Recency]]&lt;=_xlfn.QUARTILE.INC(L:L,2), 3, IF(Table1[[#This Row],[Recency]]&lt;=_xlfn.QUARTILE.INC(L:L,3), 2, 1)))</f>
        <v>2</v>
      </c>
      <c r="P648" s="37">
        <f>IF(Table1[[#This Row],[Frequency]]&lt;=_xlfn.QUARTILE.INC(M:M,1), 1, IF(Table1[[#This Row],[Frequency]]&lt;=_xlfn.QUARTILE.INC(M:M,2), 2, IF(Table1[[#This Row],[Frequency]]&lt;=_xlfn.QUARTILE.INC(M:M,3), 3, 4)))</f>
        <v>1</v>
      </c>
      <c r="Q648" s="37">
        <f>IF(Table1[[#This Row],[Monetary]]&lt;=_xlfn.QUARTILE.INC(N:N,1),1,IF(Table1[[#This Row],[Monetary]]&lt;=_xlfn.QUARTILE.INC(N:N,2),2,IF(Table1[[#This Row],[Monetary]]&lt;=_xlfn.QUARTILE.INC(N:N,3),3,4)))</f>
        <v>2</v>
      </c>
      <c r="R648" s="42" t="str">
        <f>Table1[[#This Row],[R Score]]&amp;Table1[[#This Row],[F Score]]&amp;Table1[[#This Row],[M Score]]</f>
        <v>212</v>
      </c>
      <c r="S648" s="37">
        <f>Table1[[#This Row],[R Score]]+Table1[[#This Row],[F Score]]+Table1[[#This Row],[M Score]]</f>
        <v>5</v>
      </c>
      <c r="T648" s="37" t="str">
        <f>IF(Table1[[#This Row],[RFM Score]]=12,"Best customer",IF(Table1[[#This Row],[RFM Score]]&gt;=8,"Loyal customer",IF(Table1[[#This Row],[RFM Score]]&gt;=6,"At Risk",IF(Table1[[#This Row],[RFM Score]]&gt;=3,"Lost customer", "Others"))))</f>
        <v>Lost customer</v>
      </c>
    </row>
    <row r="649" spans="2:20" x14ac:dyDescent="0.25">
      <c r="B649" s="1">
        <v>647</v>
      </c>
      <c r="C649" s="2">
        <v>45067</v>
      </c>
      <c r="D649" s="1" t="s">
        <v>660</v>
      </c>
      <c r="E649" s="1" t="s">
        <v>10</v>
      </c>
      <c r="F649" s="1">
        <v>59</v>
      </c>
      <c r="G649" s="1" t="s">
        <v>14</v>
      </c>
      <c r="H649" s="1">
        <v>3</v>
      </c>
      <c r="I649" s="11">
        <v>500</v>
      </c>
      <c r="J649" s="13">
        <v>1500</v>
      </c>
      <c r="K649" s="34">
        <f t="shared" si="10"/>
        <v>45292</v>
      </c>
      <c r="L649" s="36">
        <f>Table1[[#This Row],[Latest Date]]-Table1[[#This Row],[Date]]</f>
        <v>225</v>
      </c>
      <c r="M649" s="36">
        <f>COUNT(Table1[[#This Row],[Date]])</f>
        <v>1</v>
      </c>
      <c r="N649" s="36">
        <f>SUM(Table1[[#This Row],[Total Amount]])</f>
        <v>1500</v>
      </c>
      <c r="O649" s="36">
        <f>IF(Table1[[#This Row],[Recency]]&lt;=_xlfn.QUARTILE.INC(L:L,1),4, IF(Table1[[#This Row],[Recency]]&lt;=_xlfn.QUARTILE.INC(L:L,2), 3, IF(Table1[[#This Row],[Recency]]&lt;=_xlfn.QUARTILE.INC(L:L,3), 2, 1)))</f>
        <v>2</v>
      </c>
      <c r="P649" s="36">
        <f>IF(Table1[[#This Row],[Frequency]]&lt;=_xlfn.QUARTILE.INC(M:M,1), 1, IF(Table1[[#This Row],[Frequency]]&lt;=_xlfn.QUARTILE.INC(M:M,2), 2, IF(Table1[[#This Row],[Frequency]]&lt;=_xlfn.QUARTILE.INC(M:M,3), 3, 4)))</f>
        <v>1</v>
      </c>
      <c r="Q649" s="36">
        <f>IF(Table1[[#This Row],[Monetary]]&lt;=_xlfn.QUARTILE.INC(N:N,1),1,IF(Table1[[#This Row],[Monetary]]&lt;=_xlfn.QUARTILE.INC(N:N,2),2,IF(Table1[[#This Row],[Monetary]]&lt;=_xlfn.QUARTILE.INC(N:N,3),3,4)))</f>
        <v>4</v>
      </c>
      <c r="R649" s="41" t="str">
        <f>Table1[[#This Row],[R Score]]&amp;Table1[[#This Row],[F Score]]&amp;Table1[[#This Row],[M Score]]</f>
        <v>214</v>
      </c>
      <c r="S649" s="36">
        <f>Table1[[#This Row],[R Score]]+Table1[[#This Row],[F Score]]+Table1[[#This Row],[M Score]]</f>
        <v>7</v>
      </c>
      <c r="T649" s="36" t="str">
        <f>IF(Table1[[#This Row],[RFM Score]]=12,"Best customer",IF(Table1[[#This Row],[RFM Score]]&gt;=8,"Loyal customer",IF(Table1[[#This Row],[RFM Score]]&gt;=6,"At Risk",IF(Table1[[#This Row],[RFM Score]]&gt;=3,"Lost customer", "Others"))))</f>
        <v>At Risk</v>
      </c>
    </row>
    <row r="650" spans="2:20" x14ac:dyDescent="0.25">
      <c r="B650" s="4">
        <v>648</v>
      </c>
      <c r="C650" s="5">
        <v>45152</v>
      </c>
      <c r="D650" s="4" t="s">
        <v>661</v>
      </c>
      <c r="E650" s="4" t="s">
        <v>10</v>
      </c>
      <c r="F650" s="4">
        <v>53</v>
      </c>
      <c r="G650" s="4" t="s">
        <v>11</v>
      </c>
      <c r="H650" s="4">
        <v>4</v>
      </c>
      <c r="I650" s="12">
        <v>300</v>
      </c>
      <c r="J650" s="14">
        <v>1200</v>
      </c>
      <c r="K650" s="35">
        <f t="shared" si="10"/>
        <v>45292</v>
      </c>
      <c r="L650" s="37">
        <f>Table1[[#This Row],[Latest Date]]-Table1[[#This Row],[Date]]</f>
        <v>140</v>
      </c>
      <c r="M650" s="37">
        <f>COUNT(Table1[[#This Row],[Date]])</f>
        <v>1</v>
      </c>
      <c r="N650" s="37">
        <f>SUM(Table1[[#This Row],[Total Amount]])</f>
        <v>1200</v>
      </c>
      <c r="O650" s="37">
        <f>IF(Table1[[#This Row],[Recency]]&lt;=_xlfn.QUARTILE.INC(L:L,1),4, IF(Table1[[#This Row],[Recency]]&lt;=_xlfn.QUARTILE.INC(L:L,2), 3, IF(Table1[[#This Row],[Recency]]&lt;=_xlfn.QUARTILE.INC(L:L,3), 2, 1)))</f>
        <v>3</v>
      </c>
      <c r="P650" s="37">
        <f>IF(Table1[[#This Row],[Frequency]]&lt;=_xlfn.QUARTILE.INC(M:M,1), 1, IF(Table1[[#This Row],[Frequency]]&lt;=_xlfn.QUARTILE.INC(M:M,2), 2, IF(Table1[[#This Row],[Frequency]]&lt;=_xlfn.QUARTILE.INC(M:M,3), 3, 4)))</f>
        <v>1</v>
      </c>
      <c r="Q650" s="37">
        <f>IF(Table1[[#This Row],[Monetary]]&lt;=_xlfn.QUARTILE.INC(N:N,1),1,IF(Table1[[#This Row],[Monetary]]&lt;=_xlfn.QUARTILE.INC(N:N,2),2,IF(Table1[[#This Row],[Monetary]]&lt;=_xlfn.QUARTILE.INC(N:N,3),3,4)))</f>
        <v>4</v>
      </c>
      <c r="R650" s="42" t="str">
        <f>Table1[[#This Row],[R Score]]&amp;Table1[[#This Row],[F Score]]&amp;Table1[[#This Row],[M Score]]</f>
        <v>314</v>
      </c>
      <c r="S650" s="37">
        <f>Table1[[#This Row],[R Score]]+Table1[[#This Row],[F Score]]+Table1[[#This Row],[M Score]]</f>
        <v>8</v>
      </c>
      <c r="T650" s="37" t="str">
        <f>IF(Table1[[#This Row],[RFM Score]]=12,"Best customer",IF(Table1[[#This Row],[RFM Score]]&gt;=8,"Loyal customer",IF(Table1[[#This Row],[RFM Score]]&gt;=6,"At Risk",IF(Table1[[#This Row],[RFM Score]]&gt;=3,"Lost customer", "Others"))))</f>
        <v>Loyal customer</v>
      </c>
    </row>
    <row r="651" spans="2:20" x14ac:dyDescent="0.25">
      <c r="B651" s="1">
        <v>649</v>
      </c>
      <c r="C651" s="2">
        <v>44966</v>
      </c>
      <c r="D651" s="1" t="s">
        <v>662</v>
      </c>
      <c r="E651" s="1" t="s">
        <v>13</v>
      </c>
      <c r="F651" s="1">
        <v>58</v>
      </c>
      <c r="G651" s="1" t="s">
        <v>14</v>
      </c>
      <c r="H651" s="1">
        <v>2</v>
      </c>
      <c r="I651" s="11">
        <v>300</v>
      </c>
      <c r="J651" s="13">
        <v>600</v>
      </c>
      <c r="K651" s="34">
        <f t="shared" si="10"/>
        <v>45292</v>
      </c>
      <c r="L651" s="36">
        <f>Table1[[#This Row],[Latest Date]]-Table1[[#This Row],[Date]]</f>
        <v>326</v>
      </c>
      <c r="M651" s="36">
        <f>COUNT(Table1[[#This Row],[Date]])</f>
        <v>1</v>
      </c>
      <c r="N651" s="36">
        <f>SUM(Table1[[#This Row],[Total Amount]])</f>
        <v>600</v>
      </c>
      <c r="O651" s="36">
        <f>IF(Table1[[#This Row],[Recency]]&lt;=_xlfn.QUARTILE.INC(L:L,1),4, IF(Table1[[#This Row],[Recency]]&lt;=_xlfn.QUARTILE.INC(L:L,2), 3, IF(Table1[[#This Row],[Recency]]&lt;=_xlfn.QUARTILE.INC(L:L,3), 2, 1)))</f>
        <v>1</v>
      </c>
      <c r="P651" s="36">
        <f>IF(Table1[[#This Row],[Frequency]]&lt;=_xlfn.QUARTILE.INC(M:M,1), 1, IF(Table1[[#This Row],[Frequency]]&lt;=_xlfn.QUARTILE.INC(M:M,2), 2, IF(Table1[[#This Row],[Frequency]]&lt;=_xlfn.QUARTILE.INC(M:M,3), 3, 4)))</f>
        <v>1</v>
      </c>
      <c r="Q651" s="36">
        <f>IF(Table1[[#This Row],[Monetary]]&lt;=_xlfn.QUARTILE.INC(N:N,1),1,IF(Table1[[#This Row],[Monetary]]&lt;=_xlfn.QUARTILE.INC(N:N,2),2,IF(Table1[[#This Row],[Monetary]]&lt;=_xlfn.QUARTILE.INC(N:N,3),3,4)))</f>
        <v>3</v>
      </c>
      <c r="R651" s="41" t="str">
        <f>Table1[[#This Row],[R Score]]&amp;Table1[[#This Row],[F Score]]&amp;Table1[[#This Row],[M Score]]</f>
        <v>113</v>
      </c>
      <c r="S651" s="36">
        <f>Table1[[#This Row],[R Score]]+Table1[[#This Row],[F Score]]+Table1[[#This Row],[M Score]]</f>
        <v>5</v>
      </c>
      <c r="T651" s="36" t="str">
        <f>IF(Table1[[#This Row],[RFM Score]]=12,"Best customer",IF(Table1[[#This Row],[RFM Score]]&gt;=8,"Loyal customer",IF(Table1[[#This Row],[RFM Score]]&gt;=6,"At Risk",IF(Table1[[#This Row],[RFM Score]]&gt;=3,"Lost customer", "Others"))))</f>
        <v>Lost customer</v>
      </c>
    </row>
    <row r="652" spans="2:20" x14ac:dyDescent="0.25">
      <c r="B652" s="4">
        <v>650</v>
      </c>
      <c r="C652" s="5">
        <v>45292</v>
      </c>
      <c r="D652" s="4" t="s">
        <v>663</v>
      </c>
      <c r="E652" s="4" t="s">
        <v>10</v>
      </c>
      <c r="F652" s="4">
        <v>55</v>
      </c>
      <c r="G652" s="4" t="s">
        <v>16</v>
      </c>
      <c r="H652" s="4">
        <v>1</v>
      </c>
      <c r="I652" s="12">
        <v>30</v>
      </c>
      <c r="J652" s="14">
        <v>30</v>
      </c>
      <c r="K652" s="35">
        <f t="shared" si="10"/>
        <v>45292</v>
      </c>
      <c r="L652" s="37">
        <f>Table1[[#This Row],[Latest Date]]-Table1[[#This Row],[Date]]</f>
        <v>0</v>
      </c>
      <c r="M652" s="37">
        <f>COUNT(Table1[[#This Row],[Date]])</f>
        <v>1</v>
      </c>
      <c r="N652" s="37">
        <f>SUM(Table1[[#This Row],[Total Amount]])</f>
        <v>30</v>
      </c>
      <c r="O652" s="37">
        <f>IF(Table1[[#This Row],[Recency]]&lt;=_xlfn.QUARTILE.INC(L:L,1),4, IF(Table1[[#This Row],[Recency]]&lt;=_xlfn.QUARTILE.INC(L:L,2), 3, IF(Table1[[#This Row],[Recency]]&lt;=_xlfn.QUARTILE.INC(L:L,3), 2, 1)))</f>
        <v>4</v>
      </c>
      <c r="P652" s="37">
        <f>IF(Table1[[#This Row],[Frequency]]&lt;=_xlfn.QUARTILE.INC(M:M,1), 1, IF(Table1[[#This Row],[Frequency]]&lt;=_xlfn.QUARTILE.INC(M:M,2), 2, IF(Table1[[#This Row],[Frequency]]&lt;=_xlfn.QUARTILE.INC(M:M,3), 3, 4)))</f>
        <v>1</v>
      </c>
      <c r="Q652" s="37">
        <f>IF(Table1[[#This Row],[Monetary]]&lt;=_xlfn.QUARTILE.INC(N:N,1),1,IF(Table1[[#This Row],[Monetary]]&lt;=_xlfn.QUARTILE.INC(N:N,2),2,IF(Table1[[#This Row],[Monetary]]&lt;=_xlfn.QUARTILE.INC(N:N,3),3,4)))</f>
        <v>1</v>
      </c>
      <c r="R652" s="42" t="str">
        <f>Table1[[#This Row],[R Score]]&amp;Table1[[#This Row],[F Score]]&amp;Table1[[#This Row],[M Score]]</f>
        <v>411</v>
      </c>
      <c r="S652" s="37">
        <f>Table1[[#This Row],[R Score]]+Table1[[#This Row],[F Score]]+Table1[[#This Row],[M Score]]</f>
        <v>6</v>
      </c>
      <c r="T652" s="37" t="str">
        <f>IF(Table1[[#This Row],[RFM Score]]=12,"Best customer",IF(Table1[[#This Row],[RFM Score]]&gt;=8,"Loyal customer",IF(Table1[[#This Row],[RFM Score]]&gt;=6,"At Risk",IF(Table1[[#This Row],[RFM Score]]&gt;=3,"Lost customer", "Others"))))</f>
        <v>At Risk</v>
      </c>
    </row>
    <row r="653" spans="2:20" x14ac:dyDescent="0.25">
      <c r="B653" s="1">
        <v>651</v>
      </c>
      <c r="C653" s="2">
        <v>45073</v>
      </c>
      <c r="D653" s="1" t="s">
        <v>664</v>
      </c>
      <c r="E653" s="1" t="s">
        <v>10</v>
      </c>
      <c r="F653" s="1">
        <v>51</v>
      </c>
      <c r="G653" s="1" t="s">
        <v>14</v>
      </c>
      <c r="H653" s="1">
        <v>3</v>
      </c>
      <c r="I653" s="11">
        <v>50</v>
      </c>
      <c r="J653" s="13">
        <v>150</v>
      </c>
      <c r="K653" s="34">
        <f t="shared" si="10"/>
        <v>45292</v>
      </c>
      <c r="L653" s="36">
        <f>Table1[[#This Row],[Latest Date]]-Table1[[#This Row],[Date]]</f>
        <v>219</v>
      </c>
      <c r="M653" s="36">
        <f>COUNT(Table1[[#This Row],[Date]])</f>
        <v>1</v>
      </c>
      <c r="N653" s="36">
        <f>SUM(Table1[[#This Row],[Total Amount]])</f>
        <v>150</v>
      </c>
      <c r="O653" s="36">
        <f>IF(Table1[[#This Row],[Recency]]&lt;=_xlfn.QUARTILE.INC(L:L,1),4, IF(Table1[[#This Row],[Recency]]&lt;=_xlfn.QUARTILE.INC(L:L,2), 3, IF(Table1[[#This Row],[Recency]]&lt;=_xlfn.QUARTILE.INC(L:L,3), 2, 1)))</f>
        <v>2</v>
      </c>
      <c r="P653" s="36">
        <f>IF(Table1[[#This Row],[Frequency]]&lt;=_xlfn.QUARTILE.INC(M:M,1), 1, IF(Table1[[#This Row],[Frequency]]&lt;=_xlfn.QUARTILE.INC(M:M,2), 2, IF(Table1[[#This Row],[Frequency]]&lt;=_xlfn.QUARTILE.INC(M:M,3), 3, 4)))</f>
        <v>1</v>
      </c>
      <c r="Q653" s="36">
        <f>IF(Table1[[#This Row],[Monetary]]&lt;=_xlfn.QUARTILE.INC(N:N,1),1,IF(Table1[[#This Row],[Monetary]]&lt;=_xlfn.QUARTILE.INC(N:N,2),2,IF(Table1[[#This Row],[Monetary]]&lt;=_xlfn.QUARTILE.INC(N:N,3),3,4)))</f>
        <v>3</v>
      </c>
      <c r="R653" s="41" t="str">
        <f>Table1[[#This Row],[R Score]]&amp;Table1[[#This Row],[F Score]]&amp;Table1[[#This Row],[M Score]]</f>
        <v>213</v>
      </c>
      <c r="S653" s="36">
        <f>Table1[[#This Row],[R Score]]+Table1[[#This Row],[F Score]]+Table1[[#This Row],[M Score]]</f>
        <v>6</v>
      </c>
      <c r="T653" s="36" t="str">
        <f>IF(Table1[[#This Row],[RFM Score]]=12,"Best customer",IF(Table1[[#This Row],[RFM Score]]&gt;=8,"Loyal customer",IF(Table1[[#This Row],[RFM Score]]&gt;=6,"At Risk",IF(Table1[[#This Row],[RFM Score]]&gt;=3,"Lost customer", "Others"))))</f>
        <v>At Risk</v>
      </c>
    </row>
    <row r="654" spans="2:20" x14ac:dyDescent="0.25">
      <c r="B654" s="4">
        <v>652</v>
      </c>
      <c r="C654" s="5">
        <v>45047</v>
      </c>
      <c r="D654" s="4" t="s">
        <v>665</v>
      </c>
      <c r="E654" s="4" t="s">
        <v>13</v>
      </c>
      <c r="F654" s="4">
        <v>34</v>
      </c>
      <c r="G654" s="4" t="s">
        <v>11</v>
      </c>
      <c r="H654" s="4">
        <v>2</v>
      </c>
      <c r="I654" s="12">
        <v>50</v>
      </c>
      <c r="J654" s="14">
        <v>100</v>
      </c>
      <c r="K654" s="35">
        <f t="shared" si="10"/>
        <v>45292</v>
      </c>
      <c r="L654" s="37">
        <f>Table1[[#This Row],[Latest Date]]-Table1[[#This Row],[Date]]</f>
        <v>245</v>
      </c>
      <c r="M654" s="37">
        <f>COUNT(Table1[[#This Row],[Date]])</f>
        <v>1</v>
      </c>
      <c r="N654" s="37">
        <f>SUM(Table1[[#This Row],[Total Amount]])</f>
        <v>100</v>
      </c>
      <c r="O654" s="37">
        <f>IF(Table1[[#This Row],[Recency]]&lt;=_xlfn.QUARTILE.INC(L:L,1),4, IF(Table1[[#This Row],[Recency]]&lt;=_xlfn.QUARTILE.INC(L:L,2), 3, IF(Table1[[#This Row],[Recency]]&lt;=_xlfn.QUARTILE.INC(L:L,3), 2, 1)))</f>
        <v>2</v>
      </c>
      <c r="P654" s="37">
        <f>IF(Table1[[#This Row],[Frequency]]&lt;=_xlfn.QUARTILE.INC(M:M,1), 1, IF(Table1[[#This Row],[Frequency]]&lt;=_xlfn.QUARTILE.INC(M:M,2), 2, IF(Table1[[#This Row],[Frequency]]&lt;=_xlfn.QUARTILE.INC(M:M,3), 3, 4)))</f>
        <v>1</v>
      </c>
      <c r="Q654" s="37">
        <f>IF(Table1[[#This Row],[Monetary]]&lt;=_xlfn.QUARTILE.INC(N:N,1),1,IF(Table1[[#This Row],[Monetary]]&lt;=_xlfn.QUARTILE.INC(N:N,2),2,IF(Table1[[#This Row],[Monetary]]&lt;=_xlfn.QUARTILE.INC(N:N,3),3,4)))</f>
        <v>2</v>
      </c>
      <c r="R654" s="42" t="str">
        <f>Table1[[#This Row],[R Score]]&amp;Table1[[#This Row],[F Score]]&amp;Table1[[#This Row],[M Score]]</f>
        <v>212</v>
      </c>
      <c r="S654" s="37">
        <f>Table1[[#This Row],[R Score]]+Table1[[#This Row],[F Score]]+Table1[[#This Row],[M Score]]</f>
        <v>5</v>
      </c>
      <c r="T654" s="37" t="str">
        <f>IF(Table1[[#This Row],[RFM Score]]=12,"Best customer",IF(Table1[[#This Row],[RFM Score]]&gt;=8,"Loyal customer",IF(Table1[[#This Row],[RFM Score]]&gt;=6,"At Risk",IF(Table1[[#This Row],[RFM Score]]&gt;=3,"Lost customer", "Others"))))</f>
        <v>Lost customer</v>
      </c>
    </row>
    <row r="655" spans="2:20" x14ac:dyDescent="0.25">
      <c r="B655" s="1">
        <v>653</v>
      </c>
      <c r="C655" s="2">
        <v>45066</v>
      </c>
      <c r="D655" s="1" t="s">
        <v>666</v>
      </c>
      <c r="E655" s="1" t="s">
        <v>10</v>
      </c>
      <c r="F655" s="1">
        <v>54</v>
      </c>
      <c r="G655" s="1" t="s">
        <v>14</v>
      </c>
      <c r="H655" s="1">
        <v>3</v>
      </c>
      <c r="I655" s="11">
        <v>25</v>
      </c>
      <c r="J655" s="13">
        <v>75</v>
      </c>
      <c r="K655" s="34">
        <f t="shared" si="10"/>
        <v>45292</v>
      </c>
      <c r="L655" s="36">
        <f>Table1[[#This Row],[Latest Date]]-Table1[[#This Row],[Date]]</f>
        <v>226</v>
      </c>
      <c r="M655" s="36">
        <f>COUNT(Table1[[#This Row],[Date]])</f>
        <v>1</v>
      </c>
      <c r="N655" s="36">
        <f>SUM(Table1[[#This Row],[Total Amount]])</f>
        <v>75</v>
      </c>
      <c r="O655" s="36">
        <f>IF(Table1[[#This Row],[Recency]]&lt;=_xlfn.QUARTILE.INC(L:L,1),4, IF(Table1[[#This Row],[Recency]]&lt;=_xlfn.QUARTILE.INC(L:L,2), 3, IF(Table1[[#This Row],[Recency]]&lt;=_xlfn.QUARTILE.INC(L:L,3), 2, 1)))</f>
        <v>2</v>
      </c>
      <c r="P655" s="36">
        <f>IF(Table1[[#This Row],[Frequency]]&lt;=_xlfn.QUARTILE.INC(M:M,1), 1, IF(Table1[[#This Row],[Frequency]]&lt;=_xlfn.QUARTILE.INC(M:M,2), 2, IF(Table1[[#This Row],[Frequency]]&lt;=_xlfn.QUARTILE.INC(M:M,3), 3, 4)))</f>
        <v>1</v>
      </c>
      <c r="Q655" s="36">
        <f>IF(Table1[[#This Row],[Monetary]]&lt;=_xlfn.QUARTILE.INC(N:N,1),1,IF(Table1[[#This Row],[Monetary]]&lt;=_xlfn.QUARTILE.INC(N:N,2),2,IF(Table1[[#This Row],[Monetary]]&lt;=_xlfn.QUARTILE.INC(N:N,3),3,4)))</f>
        <v>2</v>
      </c>
      <c r="R655" s="41" t="str">
        <f>Table1[[#This Row],[R Score]]&amp;Table1[[#This Row],[F Score]]&amp;Table1[[#This Row],[M Score]]</f>
        <v>212</v>
      </c>
      <c r="S655" s="36">
        <f>Table1[[#This Row],[R Score]]+Table1[[#This Row],[F Score]]+Table1[[#This Row],[M Score]]</f>
        <v>5</v>
      </c>
      <c r="T655" s="36" t="str">
        <f>IF(Table1[[#This Row],[RFM Score]]=12,"Best customer",IF(Table1[[#This Row],[RFM Score]]&gt;=8,"Loyal customer",IF(Table1[[#This Row],[RFM Score]]&gt;=6,"At Risk",IF(Table1[[#This Row],[RFM Score]]&gt;=3,"Lost customer", "Others"))))</f>
        <v>Lost customer</v>
      </c>
    </row>
    <row r="656" spans="2:20" x14ac:dyDescent="0.25">
      <c r="B656" s="4">
        <v>654</v>
      </c>
      <c r="C656" s="5">
        <v>45098</v>
      </c>
      <c r="D656" s="4" t="s">
        <v>667</v>
      </c>
      <c r="E656" s="4" t="s">
        <v>10</v>
      </c>
      <c r="F656" s="4">
        <v>42</v>
      </c>
      <c r="G656" s="4" t="s">
        <v>14</v>
      </c>
      <c r="H656" s="4">
        <v>3</v>
      </c>
      <c r="I656" s="12">
        <v>25</v>
      </c>
      <c r="J656" s="14">
        <v>75</v>
      </c>
      <c r="K656" s="35">
        <f t="shared" si="10"/>
        <v>45292</v>
      </c>
      <c r="L656" s="37">
        <f>Table1[[#This Row],[Latest Date]]-Table1[[#This Row],[Date]]</f>
        <v>194</v>
      </c>
      <c r="M656" s="37">
        <f>COUNT(Table1[[#This Row],[Date]])</f>
        <v>1</v>
      </c>
      <c r="N656" s="37">
        <f>SUM(Table1[[#This Row],[Total Amount]])</f>
        <v>75</v>
      </c>
      <c r="O656" s="37">
        <f>IF(Table1[[#This Row],[Recency]]&lt;=_xlfn.QUARTILE.INC(L:L,1),4, IF(Table1[[#This Row],[Recency]]&lt;=_xlfn.QUARTILE.INC(L:L,2), 3, IF(Table1[[#This Row],[Recency]]&lt;=_xlfn.QUARTILE.INC(L:L,3), 2, 1)))</f>
        <v>2</v>
      </c>
      <c r="P656" s="37">
        <f>IF(Table1[[#This Row],[Frequency]]&lt;=_xlfn.QUARTILE.INC(M:M,1), 1, IF(Table1[[#This Row],[Frequency]]&lt;=_xlfn.QUARTILE.INC(M:M,2), 2, IF(Table1[[#This Row],[Frequency]]&lt;=_xlfn.QUARTILE.INC(M:M,3), 3, 4)))</f>
        <v>1</v>
      </c>
      <c r="Q656" s="37">
        <f>IF(Table1[[#This Row],[Monetary]]&lt;=_xlfn.QUARTILE.INC(N:N,1),1,IF(Table1[[#This Row],[Monetary]]&lt;=_xlfn.QUARTILE.INC(N:N,2),2,IF(Table1[[#This Row],[Monetary]]&lt;=_xlfn.QUARTILE.INC(N:N,3),3,4)))</f>
        <v>2</v>
      </c>
      <c r="R656" s="42" t="str">
        <f>Table1[[#This Row],[R Score]]&amp;Table1[[#This Row],[F Score]]&amp;Table1[[#This Row],[M Score]]</f>
        <v>212</v>
      </c>
      <c r="S656" s="37">
        <f>Table1[[#This Row],[R Score]]+Table1[[#This Row],[F Score]]+Table1[[#This Row],[M Score]]</f>
        <v>5</v>
      </c>
      <c r="T656" s="37" t="str">
        <f>IF(Table1[[#This Row],[RFM Score]]=12,"Best customer",IF(Table1[[#This Row],[RFM Score]]&gt;=8,"Loyal customer",IF(Table1[[#This Row],[RFM Score]]&gt;=6,"At Risk",IF(Table1[[#This Row],[RFM Score]]&gt;=3,"Lost customer", "Others"))))</f>
        <v>Lost customer</v>
      </c>
    </row>
    <row r="657" spans="2:20" x14ac:dyDescent="0.25">
      <c r="B657" s="1">
        <v>655</v>
      </c>
      <c r="C657" s="2">
        <v>45090</v>
      </c>
      <c r="D657" s="1" t="s">
        <v>668</v>
      </c>
      <c r="E657" s="1" t="s">
        <v>13</v>
      </c>
      <c r="F657" s="1">
        <v>55</v>
      </c>
      <c r="G657" s="1" t="s">
        <v>14</v>
      </c>
      <c r="H657" s="1">
        <v>1</v>
      </c>
      <c r="I657" s="11">
        <v>500</v>
      </c>
      <c r="J657" s="13">
        <v>500</v>
      </c>
      <c r="K657" s="34">
        <f t="shared" si="10"/>
        <v>45292</v>
      </c>
      <c r="L657" s="36">
        <f>Table1[[#This Row],[Latest Date]]-Table1[[#This Row],[Date]]</f>
        <v>202</v>
      </c>
      <c r="M657" s="36">
        <f>COUNT(Table1[[#This Row],[Date]])</f>
        <v>1</v>
      </c>
      <c r="N657" s="36">
        <f>SUM(Table1[[#This Row],[Total Amount]])</f>
        <v>500</v>
      </c>
      <c r="O657" s="36">
        <f>IF(Table1[[#This Row],[Recency]]&lt;=_xlfn.QUARTILE.INC(L:L,1),4, IF(Table1[[#This Row],[Recency]]&lt;=_xlfn.QUARTILE.INC(L:L,2), 3, IF(Table1[[#This Row],[Recency]]&lt;=_xlfn.QUARTILE.INC(L:L,3), 2, 1)))</f>
        <v>2</v>
      </c>
      <c r="P657" s="36">
        <f>IF(Table1[[#This Row],[Frequency]]&lt;=_xlfn.QUARTILE.INC(M:M,1), 1, IF(Table1[[#This Row],[Frequency]]&lt;=_xlfn.QUARTILE.INC(M:M,2), 2, IF(Table1[[#This Row],[Frequency]]&lt;=_xlfn.QUARTILE.INC(M:M,3), 3, 4)))</f>
        <v>1</v>
      </c>
      <c r="Q657" s="36">
        <f>IF(Table1[[#This Row],[Monetary]]&lt;=_xlfn.QUARTILE.INC(N:N,1),1,IF(Table1[[#This Row],[Monetary]]&lt;=_xlfn.QUARTILE.INC(N:N,2),2,IF(Table1[[#This Row],[Monetary]]&lt;=_xlfn.QUARTILE.INC(N:N,3),3,4)))</f>
        <v>3</v>
      </c>
      <c r="R657" s="41" t="str">
        <f>Table1[[#This Row],[R Score]]&amp;Table1[[#This Row],[F Score]]&amp;Table1[[#This Row],[M Score]]</f>
        <v>213</v>
      </c>
      <c r="S657" s="36">
        <f>Table1[[#This Row],[R Score]]+Table1[[#This Row],[F Score]]+Table1[[#This Row],[M Score]]</f>
        <v>6</v>
      </c>
      <c r="T657" s="36" t="str">
        <f>IF(Table1[[#This Row],[RFM Score]]=12,"Best customer",IF(Table1[[#This Row],[RFM Score]]&gt;=8,"Loyal customer",IF(Table1[[#This Row],[RFM Score]]&gt;=6,"At Risk",IF(Table1[[#This Row],[RFM Score]]&gt;=3,"Lost customer", "Others"))))</f>
        <v>At Risk</v>
      </c>
    </row>
    <row r="658" spans="2:20" x14ac:dyDescent="0.25">
      <c r="B658" s="4">
        <v>656</v>
      </c>
      <c r="C658" s="5">
        <v>45203</v>
      </c>
      <c r="D658" s="4" t="s">
        <v>669</v>
      </c>
      <c r="E658" s="4" t="s">
        <v>10</v>
      </c>
      <c r="F658" s="4">
        <v>29</v>
      </c>
      <c r="G658" s="4" t="s">
        <v>11</v>
      </c>
      <c r="H658" s="4">
        <v>3</v>
      </c>
      <c r="I658" s="12">
        <v>30</v>
      </c>
      <c r="J658" s="14">
        <v>90</v>
      </c>
      <c r="K658" s="35">
        <f t="shared" si="10"/>
        <v>45292</v>
      </c>
      <c r="L658" s="37">
        <f>Table1[[#This Row],[Latest Date]]-Table1[[#This Row],[Date]]</f>
        <v>89</v>
      </c>
      <c r="M658" s="37">
        <f>COUNT(Table1[[#This Row],[Date]])</f>
        <v>1</v>
      </c>
      <c r="N658" s="37">
        <f>SUM(Table1[[#This Row],[Total Amount]])</f>
        <v>90</v>
      </c>
      <c r="O658" s="37">
        <f>IF(Table1[[#This Row],[Recency]]&lt;=_xlfn.QUARTILE.INC(L:L,1),4, IF(Table1[[#This Row],[Recency]]&lt;=_xlfn.QUARTILE.INC(L:L,2), 3, IF(Table1[[#This Row],[Recency]]&lt;=_xlfn.QUARTILE.INC(L:L,3), 2, 1)))</f>
        <v>4</v>
      </c>
      <c r="P658" s="37">
        <f>IF(Table1[[#This Row],[Frequency]]&lt;=_xlfn.QUARTILE.INC(M:M,1), 1, IF(Table1[[#This Row],[Frequency]]&lt;=_xlfn.QUARTILE.INC(M:M,2), 2, IF(Table1[[#This Row],[Frequency]]&lt;=_xlfn.QUARTILE.INC(M:M,3), 3, 4)))</f>
        <v>1</v>
      </c>
      <c r="Q658" s="37">
        <f>IF(Table1[[#This Row],[Monetary]]&lt;=_xlfn.QUARTILE.INC(N:N,1),1,IF(Table1[[#This Row],[Monetary]]&lt;=_xlfn.QUARTILE.INC(N:N,2),2,IF(Table1[[#This Row],[Monetary]]&lt;=_xlfn.QUARTILE.INC(N:N,3),3,4)))</f>
        <v>2</v>
      </c>
      <c r="R658" s="42" t="str">
        <f>Table1[[#This Row],[R Score]]&amp;Table1[[#This Row],[F Score]]&amp;Table1[[#This Row],[M Score]]</f>
        <v>412</v>
      </c>
      <c r="S658" s="37">
        <f>Table1[[#This Row],[R Score]]+Table1[[#This Row],[F Score]]+Table1[[#This Row],[M Score]]</f>
        <v>7</v>
      </c>
      <c r="T658" s="37" t="str">
        <f>IF(Table1[[#This Row],[RFM Score]]=12,"Best customer",IF(Table1[[#This Row],[RFM Score]]&gt;=8,"Loyal customer",IF(Table1[[#This Row],[RFM Score]]&gt;=6,"At Risk",IF(Table1[[#This Row],[RFM Score]]&gt;=3,"Lost customer", "Others"))))</f>
        <v>At Risk</v>
      </c>
    </row>
    <row r="659" spans="2:20" x14ac:dyDescent="0.25">
      <c r="B659" s="1">
        <v>657</v>
      </c>
      <c r="C659" s="2">
        <v>44968</v>
      </c>
      <c r="D659" s="1" t="s">
        <v>670</v>
      </c>
      <c r="E659" s="1" t="s">
        <v>10</v>
      </c>
      <c r="F659" s="1">
        <v>40</v>
      </c>
      <c r="G659" s="1" t="s">
        <v>14</v>
      </c>
      <c r="H659" s="1">
        <v>1</v>
      </c>
      <c r="I659" s="11">
        <v>25</v>
      </c>
      <c r="J659" s="13">
        <v>25</v>
      </c>
      <c r="K659" s="34">
        <f t="shared" si="10"/>
        <v>45292</v>
      </c>
      <c r="L659" s="36">
        <f>Table1[[#This Row],[Latest Date]]-Table1[[#This Row],[Date]]</f>
        <v>324</v>
      </c>
      <c r="M659" s="36">
        <f>COUNT(Table1[[#This Row],[Date]])</f>
        <v>1</v>
      </c>
      <c r="N659" s="36">
        <f>SUM(Table1[[#This Row],[Total Amount]])</f>
        <v>25</v>
      </c>
      <c r="O659" s="36">
        <f>IF(Table1[[#This Row],[Recency]]&lt;=_xlfn.QUARTILE.INC(L:L,1),4, IF(Table1[[#This Row],[Recency]]&lt;=_xlfn.QUARTILE.INC(L:L,2), 3, IF(Table1[[#This Row],[Recency]]&lt;=_xlfn.QUARTILE.INC(L:L,3), 2, 1)))</f>
        <v>1</v>
      </c>
      <c r="P659" s="36">
        <f>IF(Table1[[#This Row],[Frequency]]&lt;=_xlfn.QUARTILE.INC(M:M,1), 1, IF(Table1[[#This Row],[Frequency]]&lt;=_xlfn.QUARTILE.INC(M:M,2), 2, IF(Table1[[#This Row],[Frequency]]&lt;=_xlfn.QUARTILE.INC(M:M,3), 3, 4)))</f>
        <v>1</v>
      </c>
      <c r="Q659" s="36">
        <f>IF(Table1[[#This Row],[Monetary]]&lt;=_xlfn.QUARTILE.INC(N:N,1),1,IF(Table1[[#This Row],[Monetary]]&lt;=_xlfn.QUARTILE.INC(N:N,2),2,IF(Table1[[#This Row],[Monetary]]&lt;=_xlfn.QUARTILE.INC(N:N,3),3,4)))</f>
        <v>1</v>
      </c>
      <c r="R659" s="41" t="str">
        <f>Table1[[#This Row],[R Score]]&amp;Table1[[#This Row],[F Score]]&amp;Table1[[#This Row],[M Score]]</f>
        <v>111</v>
      </c>
      <c r="S659" s="36">
        <f>Table1[[#This Row],[R Score]]+Table1[[#This Row],[F Score]]+Table1[[#This Row],[M Score]]</f>
        <v>3</v>
      </c>
      <c r="T659" s="36" t="str">
        <f>IF(Table1[[#This Row],[RFM Score]]=12,"Best customer",IF(Table1[[#This Row],[RFM Score]]&gt;=8,"Loyal customer",IF(Table1[[#This Row],[RFM Score]]&gt;=6,"At Risk",IF(Table1[[#This Row],[RFM Score]]&gt;=3,"Lost customer", "Others"))))</f>
        <v>Lost customer</v>
      </c>
    </row>
    <row r="660" spans="2:20" x14ac:dyDescent="0.25">
      <c r="B660" s="4">
        <v>658</v>
      </c>
      <c r="C660" s="5">
        <v>44997</v>
      </c>
      <c r="D660" s="4" t="s">
        <v>671</v>
      </c>
      <c r="E660" s="4" t="s">
        <v>10</v>
      </c>
      <c r="F660" s="4">
        <v>59</v>
      </c>
      <c r="G660" s="4" t="s">
        <v>14</v>
      </c>
      <c r="H660" s="4">
        <v>1</v>
      </c>
      <c r="I660" s="12">
        <v>25</v>
      </c>
      <c r="J660" s="14">
        <v>25</v>
      </c>
      <c r="K660" s="35">
        <f t="shared" si="10"/>
        <v>45292</v>
      </c>
      <c r="L660" s="37">
        <f>Table1[[#This Row],[Latest Date]]-Table1[[#This Row],[Date]]</f>
        <v>295</v>
      </c>
      <c r="M660" s="37">
        <f>COUNT(Table1[[#This Row],[Date]])</f>
        <v>1</v>
      </c>
      <c r="N660" s="37">
        <f>SUM(Table1[[#This Row],[Total Amount]])</f>
        <v>25</v>
      </c>
      <c r="O660" s="37">
        <f>IF(Table1[[#This Row],[Recency]]&lt;=_xlfn.QUARTILE.INC(L:L,1),4, IF(Table1[[#This Row],[Recency]]&lt;=_xlfn.QUARTILE.INC(L:L,2), 3, IF(Table1[[#This Row],[Recency]]&lt;=_xlfn.QUARTILE.INC(L:L,3), 2, 1)))</f>
        <v>1</v>
      </c>
      <c r="P660" s="37">
        <f>IF(Table1[[#This Row],[Frequency]]&lt;=_xlfn.QUARTILE.INC(M:M,1), 1, IF(Table1[[#This Row],[Frequency]]&lt;=_xlfn.QUARTILE.INC(M:M,2), 2, IF(Table1[[#This Row],[Frequency]]&lt;=_xlfn.QUARTILE.INC(M:M,3), 3, 4)))</f>
        <v>1</v>
      </c>
      <c r="Q660" s="37">
        <f>IF(Table1[[#This Row],[Monetary]]&lt;=_xlfn.QUARTILE.INC(N:N,1),1,IF(Table1[[#This Row],[Monetary]]&lt;=_xlfn.QUARTILE.INC(N:N,2),2,IF(Table1[[#This Row],[Monetary]]&lt;=_xlfn.QUARTILE.INC(N:N,3),3,4)))</f>
        <v>1</v>
      </c>
      <c r="R660" s="42" t="str">
        <f>Table1[[#This Row],[R Score]]&amp;Table1[[#This Row],[F Score]]&amp;Table1[[#This Row],[M Score]]</f>
        <v>111</v>
      </c>
      <c r="S660" s="37">
        <f>Table1[[#This Row],[R Score]]+Table1[[#This Row],[F Score]]+Table1[[#This Row],[M Score]]</f>
        <v>3</v>
      </c>
      <c r="T660" s="37" t="str">
        <f>IF(Table1[[#This Row],[RFM Score]]=12,"Best customer",IF(Table1[[#This Row],[RFM Score]]&gt;=8,"Loyal customer",IF(Table1[[#This Row],[RFM Score]]&gt;=6,"At Risk",IF(Table1[[#This Row],[RFM Score]]&gt;=3,"Lost customer", "Others"))))</f>
        <v>Lost customer</v>
      </c>
    </row>
    <row r="661" spans="2:20" x14ac:dyDescent="0.25">
      <c r="B661" s="1">
        <v>659</v>
      </c>
      <c r="C661" s="2">
        <v>45004</v>
      </c>
      <c r="D661" s="1" t="s">
        <v>672</v>
      </c>
      <c r="E661" s="1" t="s">
        <v>13</v>
      </c>
      <c r="F661" s="1">
        <v>39</v>
      </c>
      <c r="G661" s="1" t="s">
        <v>16</v>
      </c>
      <c r="H661" s="1">
        <v>1</v>
      </c>
      <c r="I661" s="11">
        <v>30</v>
      </c>
      <c r="J661" s="13">
        <v>30</v>
      </c>
      <c r="K661" s="34">
        <f t="shared" si="10"/>
        <v>45292</v>
      </c>
      <c r="L661" s="36">
        <f>Table1[[#This Row],[Latest Date]]-Table1[[#This Row],[Date]]</f>
        <v>288</v>
      </c>
      <c r="M661" s="36">
        <f>COUNT(Table1[[#This Row],[Date]])</f>
        <v>1</v>
      </c>
      <c r="N661" s="36">
        <f>SUM(Table1[[#This Row],[Total Amount]])</f>
        <v>30</v>
      </c>
      <c r="O661" s="36">
        <f>IF(Table1[[#This Row],[Recency]]&lt;=_xlfn.QUARTILE.INC(L:L,1),4, IF(Table1[[#This Row],[Recency]]&lt;=_xlfn.QUARTILE.INC(L:L,2), 3, IF(Table1[[#This Row],[Recency]]&lt;=_xlfn.QUARTILE.INC(L:L,3), 2, 1)))</f>
        <v>1</v>
      </c>
      <c r="P661" s="36">
        <f>IF(Table1[[#This Row],[Frequency]]&lt;=_xlfn.QUARTILE.INC(M:M,1), 1, IF(Table1[[#This Row],[Frequency]]&lt;=_xlfn.QUARTILE.INC(M:M,2), 2, IF(Table1[[#This Row],[Frequency]]&lt;=_xlfn.QUARTILE.INC(M:M,3), 3, 4)))</f>
        <v>1</v>
      </c>
      <c r="Q661" s="36">
        <f>IF(Table1[[#This Row],[Monetary]]&lt;=_xlfn.QUARTILE.INC(N:N,1),1,IF(Table1[[#This Row],[Monetary]]&lt;=_xlfn.QUARTILE.INC(N:N,2),2,IF(Table1[[#This Row],[Monetary]]&lt;=_xlfn.QUARTILE.INC(N:N,3),3,4)))</f>
        <v>1</v>
      </c>
      <c r="R661" s="41" t="str">
        <f>Table1[[#This Row],[R Score]]&amp;Table1[[#This Row],[F Score]]&amp;Table1[[#This Row],[M Score]]</f>
        <v>111</v>
      </c>
      <c r="S661" s="36">
        <f>Table1[[#This Row],[R Score]]+Table1[[#This Row],[F Score]]+Table1[[#This Row],[M Score]]</f>
        <v>3</v>
      </c>
      <c r="T661" s="36" t="str">
        <f>IF(Table1[[#This Row],[RFM Score]]=12,"Best customer",IF(Table1[[#This Row],[RFM Score]]&gt;=8,"Loyal customer",IF(Table1[[#This Row],[RFM Score]]&gt;=6,"At Risk",IF(Table1[[#This Row],[RFM Score]]&gt;=3,"Lost customer", "Others"))))</f>
        <v>Lost customer</v>
      </c>
    </row>
    <row r="662" spans="2:20" x14ac:dyDescent="0.25">
      <c r="B662" s="4">
        <v>660</v>
      </c>
      <c r="C662" s="5">
        <v>45045</v>
      </c>
      <c r="D662" s="4" t="s">
        <v>673</v>
      </c>
      <c r="E662" s="4" t="s">
        <v>13</v>
      </c>
      <c r="F662" s="4">
        <v>38</v>
      </c>
      <c r="G662" s="4" t="s">
        <v>11</v>
      </c>
      <c r="H662" s="4">
        <v>2</v>
      </c>
      <c r="I662" s="12">
        <v>500</v>
      </c>
      <c r="J662" s="14">
        <v>1000</v>
      </c>
      <c r="K662" s="35">
        <f t="shared" si="10"/>
        <v>45292</v>
      </c>
      <c r="L662" s="37">
        <f>Table1[[#This Row],[Latest Date]]-Table1[[#This Row],[Date]]</f>
        <v>247</v>
      </c>
      <c r="M662" s="37">
        <f>COUNT(Table1[[#This Row],[Date]])</f>
        <v>1</v>
      </c>
      <c r="N662" s="37">
        <f>SUM(Table1[[#This Row],[Total Amount]])</f>
        <v>1000</v>
      </c>
      <c r="O662" s="37">
        <f>IF(Table1[[#This Row],[Recency]]&lt;=_xlfn.QUARTILE.INC(L:L,1),4, IF(Table1[[#This Row],[Recency]]&lt;=_xlfn.QUARTILE.INC(L:L,2), 3, IF(Table1[[#This Row],[Recency]]&lt;=_xlfn.QUARTILE.INC(L:L,3), 2, 1)))</f>
        <v>2</v>
      </c>
      <c r="P662" s="37">
        <f>IF(Table1[[#This Row],[Frequency]]&lt;=_xlfn.QUARTILE.INC(M:M,1), 1, IF(Table1[[#This Row],[Frequency]]&lt;=_xlfn.QUARTILE.INC(M:M,2), 2, IF(Table1[[#This Row],[Frequency]]&lt;=_xlfn.QUARTILE.INC(M:M,3), 3, 4)))</f>
        <v>1</v>
      </c>
      <c r="Q662" s="37">
        <f>IF(Table1[[#This Row],[Monetary]]&lt;=_xlfn.QUARTILE.INC(N:N,1),1,IF(Table1[[#This Row],[Monetary]]&lt;=_xlfn.QUARTILE.INC(N:N,2),2,IF(Table1[[#This Row],[Monetary]]&lt;=_xlfn.QUARTILE.INC(N:N,3),3,4)))</f>
        <v>4</v>
      </c>
      <c r="R662" s="42" t="str">
        <f>Table1[[#This Row],[R Score]]&amp;Table1[[#This Row],[F Score]]&amp;Table1[[#This Row],[M Score]]</f>
        <v>214</v>
      </c>
      <c r="S662" s="37">
        <f>Table1[[#This Row],[R Score]]+Table1[[#This Row],[F Score]]+Table1[[#This Row],[M Score]]</f>
        <v>7</v>
      </c>
      <c r="T662" s="37" t="str">
        <f>IF(Table1[[#This Row],[RFM Score]]=12,"Best customer",IF(Table1[[#This Row],[RFM Score]]&gt;=8,"Loyal customer",IF(Table1[[#This Row],[RFM Score]]&gt;=6,"At Risk",IF(Table1[[#This Row],[RFM Score]]&gt;=3,"Lost customer", "Others"))))</f>
        <v>At Risk</v>
      </c>
    </row>
    <row r="663" spans="2:20" x14ac:dyDescent="0.25">
      <c r="B663" s="1">
        <v>661</v>
      </c>
      <c r="C663" s="2">
        <v>45123</v>
      </c>
      <c r="D663" s="1" t="s">
        <v>674</v>
      </c>
      <c r="E663" s="1" t="s">
        <v>13</v>
      </c>
      <c r="F663" s="1">
        <v>44</v>
      </c>
      <c r="G663" s="1" t="s">
        <v>14</v>
      </c>
      <c r="H663" s="1">
        <v>4</v>
      </c>
      <c r="I663" s="11">
        <v>25</v>
      </c>
      <c r="J663" s="13">
        <v>100</v>
      </c>
      <c r="K663" s="34">
        <f t="shared" si="10"/>
        <v>45292</v>
      </c>
      <c r="L663" s="36">
        <f>Table1[[#This Row],[Latest Date]]-Table1[[#This Row],[Date]]</f>
        <v>169</v>
      </c>
      <c r="M663" s="36">
        <f>COUNT(Table1[[#This Row],[Date]])</f>
        <v>1</v>
      </c>
      <c r="N663" s="36">
        <f>SUM(Table1[[#This Row],[Total Amount]])</f>
        <v>100</v>
      </c>
      <c r="O663" s="36">
        <f>IF(Table1[[#This Row],[Recency]]&lt;=_xlfn.QUARTILE.INC(L:L,1),4, IF(Table1[[#This Row],[Recency]]&lt;=_xlfn.QUARTILE.INC(L:L,2), 3, IF(Table1[[#This Row],[Recency]]&lt;=_xlfn.QUARTILE.INC(L:L,3), 2, 1)))</f>
        <v>3</v>
      </c>
      <c r="P663" s="36">
        <f>IF(Table1[[#This Row],[Frequency]]&lt;=_xlfn.QUARTILE.INC(M:M,1), 1, IF(Table1[[#This Row],[Frequency]]&lt;=_xlfn.QUARTILE.INC(M:M,2), 2, IF(Table1[[#This Row],[Frequency]]&lt;=_xlfn.QUARTILE.INC(M:M,3), 3, 4)))</f>
        <v>1</v>
      </c>
      <c r="Q663" s="36">
        <f>IF(Table1[[#This Row],[Monetary]]&lt;=_xlfn.QUARTILE.INC(N:N,1),1,IF(Table1[[#This Row],[Monetary]]&lt;=_xlfn.QUARTILE.INC(N:N,2),2,IF(Table1[[#This Row],[Monetary]]&lt;=_xlfn.QUARTILE.INC(N:N,3),3,4)))</f>
        <v>2</v>
      </c>
      <c r="R663" s="41" t="str">
        <f>Table1[[#This Row],[R Score]]&amp;Table1[[#This Row],[F Score]]&amp;Table1[[#This Row],[M Score]]</f>
        <v>312</v>
      </c>
      <c r="S663" s="36">
        <f>Table1[[#This Row],[R Score]]+Table1[[#This Row],[F Score]]+Table1[[#This Row],[M Score]]</f>
        <v>6</v>
      </c>
      <c r="T663" s="36" t="str">
        <f>IF(Table1[[#This Row],[RFM Score]]=12,"Best customer",IF(Table1[[#This Row],[RFM Score]]&gt;=8,"Loyal customer",IF(Table1[[#This Row],[RFM Score]]&gt;=6,"At Risk",IF(Table1[[#This Row],[RFM Score]]&gt;=3,"Lost customer", "Others"))))</f>
        <v>At Risk</v>
      </c>
    </row>
    <row r="664" spans="2:20" x14ac:dyDescent="0.25">
      <c r="B664" s="4">
        <v>662</v>
      </c>
      <c r="C664" s="5">
        <v>45282</v>
      </c>
      <c r="D664" s="4" t="s">
        <v>675</v>
      </c>
      <c r="E664" s="4" t="s">
        <v>10</v>
      </c>
      <c r="F664" s="4">
        <v>48</v>
      </c>
      <c r="G664" s="4" t="s">
        <v>11</v>
      </c>
      <c r="H664" s="4">
        <v>2</v>
      </c>
      <c r="I664" s="12">
        <v>500</v>
      </c>
      <c r="J664" s="14">
        <v>1000</v>
      </c>
      <c r="K664" s="35">
        <f t="shared" si="10"/>
        <v>45292</v>
      </c>
      <c r="L664" s="37">
        <f>Table1[[#This Row],[Latest Date]]-Table1[[#This Row],[Date]]</f>
        <v>10</v>
      </c>
      <c r="M664" s="37">
        <f>COUNT(Table1[[#This Row],[Date]])</f>
        <v>1</v>
      </c>
      <c r="N664" s="37">
        <f>SUM(Table1[[#This Row],[Total Amount]])</f>
        <v>1000</v>
      </c>
      <c r="O664" s="37">
        <f>IF(Table1[[#This Row],[Recency]]&lt;=_xlfn.QUARTILE.INC(L:L,1),4, IF(Table1[[#This Row],[Recency]]&lt;=_xlfn.QUARTILE.INC(L:L,2), 3, IF(Table1[[#This Row],[Recency]]&lt;=_xlfn.QUARTILE.INC(L:L,3), 2, 1)))</f>
        <v>4</v>
      </c>
      <c r="P664" s="37">
        <f>IF(Table1[[#This Row],[Frequency]]&lt;=_xlfn.QUARTILE.INC(M:M,1), 1, IF(Table1[[#This Row],[Frequency]]&lt;=_xlfn.QUARTILE.INC(M:M,2), 2, IF(Table1[[#This Row],[Frequency]]&lt;=_xlfn.QUARTILE.INC(M:M,3), 3, 4)))</f>
        <v>1</v>
      </c>
      <c r="Q664" s="37">
        <f>IF(Table1[[#This Row],[Monetary]]&lt;=_xlfn.QUARTILE.INC(N:N,1),1,IF(Table1[[#This Row],[Monetary]]&lt;=_xlfn.QUARTILE.INC(N:N,2),2,IF(Table1[[#This Row],[Monetary]]&lt;=_xlfn.QUARTILE.INC(N:N,3),3,4)))</f>
        <v>4</v>
      </c>
      <c r="R664" s="42" t="str">
        <f>Table1[[#This Row],[R Score]]&amp;Table1[[#This Row],[F Score]]&amp;Table1[[#This Row],[M Score]]</f>
        <v>414</v>
      </c>
      <c r="S664" s="37">
        <f>Table1[[#This Row],[R Score]]+Table1[[#This Row],[F Score]]+Table1[[#This Row],[M Score]]</f>
        <v>9</v>
      </c>
      <c r="T664" s="37" t="str">
        <f>IF(Table1[[#This Row],[RFM Score]]=12,"Best customer",IF(Table1[[#This Row],[RFM Score]]&gt;=8,"Loyal customer",IF(Table1[[#This Row],[RFM Score]]&gt;=6,"At Risk",IF(Table1[[#This Row],[RFM Score]]&gt;=3,"Lost customer", "Others"))))</f>
        <v>Loyal customer</v>
      </c>
    </row>
    <row r="665" spans="2:20" x14ac:dyDescent="0.25">
      <c r="B665" s="1">
        <v>663</v>
      </c>
      <c r="C665" s="2">
        <v>45005</v>
      </c>
      <c r="D665" s="1" t="s">
        <v>676</v>
      </c>
      <c r="E665" s="1" t="s">
        <v>10</v>
      </c>
      <c r="F665" s="1">
        <v>23</v>
      </c>
      <c r="G665" s="1" t="s">
        <v>14</v>
      </c>
      <c r="H665" s="1">
        <v>4</v>
      </c>
      <c r="I665" s="11">
        <v>300</v>
      </c>
      <c r="J665" s="13">
        <v>1200</v>
      </c>
      <c r="K665" s="34">
        <f t="shared" si="10"/>
        <v>45292</v>
      </c>
      <c r="L665" s="36">
        <f>Table1[[#This Row],[Latest Date]]-Table1[[#This Row],[Date]]</f>
        <v>287</v>
      </c>
      <c r="M665" s="36">
        <f>COUNT(Table1[[#This Row],[Date]])</f>
        <v>1</v>
      </c>
      <c r="N665" s="36">
        <f>SUM(Table1[[#This Row],[Total Amount]])</f>
        <v>1200</v>
      </c>
      <c r="O665" s="36">
        <f>IF(Table1[[#This Row],[Recency]]&lt;=_xlfn.QUARTILE.INC(L:L,1),4, IF(Table1[[#This Row],[Recency]]&lt;=_xlfn.QUARTILE.INC(L:L,2), 3, IF(Table1[[#This Row],[Recency]]&lt;=_xlfn.QUARTILE.INC(L:L,3), 2, 1)))</f>
        <v>1</v>
      </c>
      <c r="P665" s="36">
        <f>IF(Table1[[#This Row],[Frequency]]&lt;=_xlfn.QUARTILE.INC(M:M,1), 1, IF(Table1[[#This Row],[Frequency]]&lt;=_xlfn.QUARTILE.INC(M:M,2), 2, IF(Table1[[#This Row],[Frequency]]&lt;=_xlfn.QUARTILE.INC(M:M,3), 3, 4)))</f>
        <v>1</v>
      </c>
      <c r="Q665" s="36">
        <f>IF(Table1[[#This Row],[Monetary]]&lt;=_xlfn.QUARTILE.INC(N:N,1),1,IF(Table1[[#This Row],[Monetary]]&lt;=_xlfn.QUARTILE.INC(N:N,2),2,IF(Table1[[#This Row],[Monetary]]&lt;=_xlfn.QUARTILE.INC(N:N,3),3,4)))</f>
        <v>4</v>
      </c>
      <c r="R665" s="41" t="str">
        <f>Table1[[#This Row],[R Score]]&amp;Table1[[#This Row],[F Score]]&amp;Table1[[#This Row],[M Score]]</f>
        <v>114</v>
      </c>
      <c r="S665" s="36">
        <f>Table1[[#This Row],[R Score]]+Table1[[#This Row],[F Score]]+Table1[[#This Row],[M Score]]</f>
        <v>6</v>
      </c>
      <c r="T665" s="36" t="str">
        <f>IF(Table1[[#This Row],[RFM Score]]=12,"Best customer",IF(Table1[[#This Row],[RFM Score]]&gt;=8,"Loyal customer",IF(Table1[[#This Row],[RFM Score]]&gt;=6,"At Risk",IF(Table1[[#This Row],[RFM Score]]&gt;=3,"Lost customer", "Others"))))</f>
        <v>At Risk</v>
      </c>
    </row>
    <row r="666" spans="2:20" x14ac:dyDescent="0.25">
      <c r="B666" s="4">
        <v>664</v>
      </c>
      <c r="C666" s="5">
        <v>45288</v>
      </c>
      <c r="D666" s="4" t="s">
        <v>677</v>
      </c>
      <c r="E666" s="4" t="s">
        <v>13</v>
      </c>
      <c r="F666" s="4">
        <v>44</v>
      </c>
      <c r="G666" s="4" t="s">
        <v>14</v>
      </c>
      <c r="H666" s="4">
        <v>4</v>
      </c>
      <c r="I666" s="12">
        <v>500</v>
      </c>
      <c r="J666" s="14">
        <v>2000</v>
      </c>
      <c r="K666" s="35">
        <f t="shared" si="10"/>
        <v>45292</v>
      </c>
      <c r="L666" s="37">
        <f>Table1[[#This Row],[Latest Date]]-Table1[[#This Row],[Date]]</f>
        <v>4</v>
      </c>
      <c r="M666" s="37">
        <f>COUNT(Table1[[#This Row],[Date]])</f>
        <v>1</v>
      </c>
      <c r="N666" s="37">
        <f>SUM(Table1[[#This Row],[Total Amount]])</f>
        <v>2000</v>
      </c>
      <c r="O666" s="37">
        <f>IF(Table1[[#This Row],[Recency]]&lt;=_xlfn.QUARTILE.INC(L:L,1),4, IF(Table1[[#This Row],[Recency]]&lt;=_xlfn.QUARTILE.INC(L:L,2), 3, IF(Table1[[#This Row],[Recency]]&lt;=_xlfn.QUARTILE.INC(L:L,3), 2, 1)))</f>
        <v>4</v>
      </c>
      <c r="P666" s="37">
        <f>IF(Table1[[#This Row],[Frequency]]&lt;=_xlfn.QUARTILE.INC(M:M,1), 1, IF(Table1[[#This Row],[Frequency]]&lt;=_xlfn.QUARTILE.INC(M:M,2), 2, IF(Table1[[#This Row],[Frequency]]&lt;=_xlfn.QUARTILE.INC(M:M,3), 3, 4)))</f>
        <v>1</v>
      </c>
      <c r="Q666" s="37">
        <f>IF(Table1[[#This Row],[Monetary]]&lt;=_xlfn.QUARTILE.INC(N:N,1),1,IF(Table1[[#This Row],[Monetary]]&lt;=_xlfn.QUARTILE.INC(N:N,2),2,IF(Table1[[#This Row],[Monetary]]&lt;=_xlfn.QUARTILE.INC(N:N,3),3,4)))</f>
        <v>4</v>
      </c>
      <c r="R666" s="42" t="str">
        <f>Table1[[#This Row],[R Score]]&amp;Table1[[#This Row],[F Score]]&amp;Table1[[#This Row],[M Score]]</f>
        <v>414</v>
      </c>
      <c r="S666" s="37">
        <f>Table1[[#This Row],[R Score]]+Table1[[#This Row],[F Score]]+Table1[[#This Row],[M Score]]</f>
        <v>9</v>
      </c>
      <c r="T666" s="37" t="str">
        <f>IF(Table1[[#This Row],[RFM Score]]=12,"Best customer",IF(Table1[[#This Row],[RFM Score]]&gt;=8,"Loyal customer",IF(Table1[[#This Row],[RFM Score]]&gt;=6,"At Risk",IF(Table1[[#This Row],[RFM Score]]&gt;=3,"Lost customer", "Others"))))</f>
        <v>Loyal customer</v>
      </c>
    </row>
    <row r="667" spans="2:20" x14ac:dyDescent="0.25">
      <c r="B667" s="1">
        <v>665</v>
      </c>
      <c r="C667" s="2">
        <v>45036</v>
      </c>
      <c r="D667" s="1" t="s">
        <v>678</v>
      </c>
      <c r="E667" s="1" t="s">
        <v>10</v>
      </c>
      <c r="F667" s="1">
        <v>57</v>
      </c>
      <c r="G667" s="1" t="s">
        <v>14</v>
      </c>
      <c r="H667" s="1">
        <v>1</v>
      </c>
      <c r="I667" s="11">
        <v>50</v>
      </c>
      <c r="J667" s="13">
        <v>50</v>
      </c>
      <c r="K667" s="34">
        <f t="shared" si="10"/>
        <v>45292</v>
      </c>
      <c r="L667" s="36">
        <f>Table1[[#This Row],[Latest Date]]-Table1[[#This Row],[Date]]</f>
        <v>256</v>
      </c>
      <c r="M667" s="36">
        <f>COUNT(Table1[[#This Row],[Date]])</f>
        <v>1</v>
      </c>
      <c r="N667" s="36">
        <f>SUM(Table1[[#This Row],[Total Amount]])</f>
        <v>50</v>
      </c>
      <c r="O667" s="36">
        <f>IF(Table1[[#This Row],[Recency]]&lt;=_xlfn.QUARTILE.INC(L:L,1),4, IF(Table1[[#This Row],[Recency]]&lt;=_xlfn.QUARTILE.INC(L:L,2), 3, IF(Table1[[#This Row],[Recency]]&lt;=_xlfn.QUARTILE.INC(L:L,3), 2, 1)))</f>
        <v>2</v>
      </c>
      <c r="P667" s="36">
        <f>IF(Table1[[#This Row],[Frequency]]&lt;=_xlfn.QUARTILE.INC(M:M,1), 1, IF(Table1[[#This Row],[Frequency]]&lt;=_xlfn.QUARTILE.INC(M:M,2), 2, IF(Table1[[#This Row],[Frequency]]&lt;=_xlfn.QUARTILE.INC(M:M,3), 3, 4)))</f>
        <v>1</v>
      </c>
      <c r="Q667" s="36">
        <f>IF(Table1[[#This Row],[Monetary]]&lt;=_xlfn.QUARTILE.INC(N:N,1),1,IF(Table1[[#This Row],[Monetary]]&lt;=_xlfn.QUARTILE.INC(N:N,2),2,IF(Table1[[#This Row],[Monetary]]&lt;=_xlfn.QUARTILE.INC(N:N,3),3,4)))</f>
        <v>1</v>
      </c>
      <c r="R667" s="41" t="str">
        <f>Table1[[#This Row],[R Score]]&amp;Table1[[#This Row],[F Score]]&amp;Table1[[#This Row],[M Score]]</f>
        <v>211</v>
      </c>
      <c r="S667" s="36">
        <f>Table1[[#This Row],[R Score]]+Table1[[#This Row],[F Score]]+Table1[[#This Row],[M Score]]</f>
        <v>4</v>
      </c>
      <c r="T667" s="36" t="str">
        <f>IF(Table1[[#This Row],[RFM Score]]=12,"Best customer",IF(Table1[[#This Row],[RFM Score]]&gt;=8,"Loyal customer",IF(Table1[[#This Row],[RFM Score]]&gt;=6,"At Risk",IF(Table1[[#This Row],[RFM Score]]&gt;=3,"Lost customer", "Others"))))</f>
        <v>Lost customer</v>
      </c>
    </row>
    <row r="668" spans="2:20" x14ac:dyDescent="0.25">
      <c r="B668" s="4">
        <v>666</v>
      </c>
      <c r="C668" s="5">
        <v>44959</v>
      </c>
      <c r="D668" s="4" t="s">
        <v>679</v>
      </c>
      <c r="E668" s="4" t="s">
        <v>10</v>
      </c>
      <c r="F668" s="4">
        <v>51</v>
      </c>
      <c r="G668" s="4" t="s">
        <v>16</v>
      </c>
      <c r="H668" s="4">
        <v>3</v>
      </c>
      <c r="I668" s="12">
        <v>50</v>
      </c>
      <c r="J668" s="14">
        <v>150</v>
      </c>
      <c r="K668" s="35">
        <f t="shared" si="10"/>
        <v>45292</v>
      </c>
      <c r="L668" s="37">
        <f>Table1[[#This Row],[Latest Date]]-Table1[[#This Row],[Date]]</f>
        <v>333</v>
      </c>
      <c r="M668" s="37">
        <f>COUNT(Table1[[#This Row],[Date]])</f>
        <v>1</v>
      </c>
      <c r="N668" s="37">
        <f>SUM(Table1[[#This Row],[Total Amount]])</f>
        <v>150</v>
      </c>
      <c r="O668" s="37">
        <f>IF(Table1[[#This Row],[Recency]]&lt;=_xlfn.QUARTILE.INC(L:L,1),4, IF(Table1[[#This Row],[Recency]]&lt;=_xlfn.QUARTILE.INC(L:L,2), 3, IF(Table1[[#This Row],[Recency]]&lt;=_xlfn.QUARTILE.INC(L:L,3), 2, 1)))</f>
        <v>1</v>
      </c>
      <c r="P668" s="37">
        <f>IF(Table1[[#This Row],[Frequency]]&lt;=_xlfn.QUARTILE.INC(M:M,1), 1, IF(Table1[[#This Row],[Frequency]]&lt;=_xlfn.QUARTILE.INC(M:M,2), 2, IF(Table1[[#This Row],[Frequency]]&lt;=_xlfn.QUARTILE.INC(M:M,3), 3, 4)))</f>
        <v>1</v>
      </c>
      <c r="Q668" s="37">
        <f>IF(Table1[[#This Row],[Monetary]]&lt;=_xlfn.QUARTILE.INC(N:N,1),1,IF(Table1[[#This Row],[Monetary]]&lt;=_xlfn.QUARTILE.INC(N:N,2),2,IF(Table1[[#This Row],[Monetary]]&lt;=_xlfn.QUARTILE.INC(N:N,3),3,4)))</f>
        <v>3</v>
      </c>
      <c r="R668" s="42" t="str">
        <f>Table1[[#This Row],[R Score]]&amp;Table1[[#This Row],[F Score]]&amp;Table1[[#This Row],[M Score]]</f>
        <v>113</v>
      </c>
      <c r="S668" s="37">
        <f>Table1[[#This Row],[R Score]]+Table1[[#This Row],[F Score]]+Table1[[#This Row],[M Score]]</f>
        <v>5</v>
      </c>
      <c r="T668" s="37" t="str">
        <f>IF(Table1[[#This Row],[RFM Score]]=12,"Best customer",IF(Table1[[#This Row],[RFM Score]]&gt;=8,"Loyal customer",IF(Table1[[#This Row],[RFM Score]]&gt;=6,"At Risk",IF(Table1[[#This Row],[RFM Score]]&gt;=3,"Lost customer", "Others"))))</f>
        <v>Lost customer</v>
      </c>
    </row>
    <row r="669" spans="2:20" x14ac:dyDescent="0.25">
      <c r="B669" s="1">
        <v>667</v>
      </c>
      <c r="C669" s="2">
        <v>45139</v>
      </c>
      <c r="D669" s="1" t="s">
        <v>680</v>
      </c>
      <c r="E669" s="1" t="s">
        <v>13</v>
      </c>
      <c r="F669" s="1">
        <v>29</v>
      </c>
      <c r="G669" s="1" t="s">
        <v>16</v>
      </c>
      <c r="H669" s="1">
        <v>1</v>
      </c>
      <c r="I669" s="11">
        <v>500</v>
      </c>
      <c r="J669" s="13">
        <v>500</v>
      </c>
      <c r="K669" s="34">
        <f t="shared" si="10"/>
        <v>45292</v>
      </c>
      <c r="L669" s="36">
        <f>Table1[[#This Row],[Latest Date]]-Table1[[#This Row],[Date]]</f>
        <v>153</v>
      </c>
      <c r="M669" s="36">
        <f>COUNT(Table1[[#This Row],[Date]])</f>
        <v>1</v>
      </c>
      <c r="N669" s="36">
        <f>SUM(Table1[[#This Row],[Total Amount]])</f>
        <v>500</v>
      </c>
      <c r="O669" s="36">
        <f>IF(Table1[[#This Row],[Recency]]&lt;=_xlfn.QUARTILE.INC(L:L,1),4, IF(Table1[[#This Row],[Recency]]&lt;=_xlfn.QUARTILE.INC(L:L,2), 3, IF(Table1[[#This Row],[Recency]]&lt;=_xlfn.QUARTILE.INC(L:L,3), 2, 1)))</f>
        <v>3</v>
      </c>
      <c r="P669" s="36">
        <f>IF(Table1[[#This Row],[Frequency]]&lt;=_xlfn.QUARTILE.INC(M:M,1), 1, IF(Table1[[#This Row],[Frequency]]&lt;=_xlfn.QUARTILE.INC(M:M,2), 2, IF(Table1[[#This Row],[Frequency]]&lt;=_xlfn.QUARTILE.INC(M:M,3), 3, 4)))</f>
        <v>1</v>
      </c>
      <c r="Q669" s="36">
        <f>IF(Table1[[#This Row],[Monetary]]&lt;=_xlfn.QUARTILE.INC(N:N,1),1,IF(Table1[[#This Row],[Monetary]]&lt;=_xlfn.QUARTILE.INC(N:N,2),2,IF(Table1[[#This Row],[Monetary]]&lt;=_xlfn.QUARTILE.INC(N:N,3),3,4)))</f>
        <v>3</v>
      </c>
      <c r="R669" s="41" t="str">
        <f>Table1[[#This Row],[R Score]]&amp;Table1[[#This Row],[F Score]]&amp;Table1[[#This Row],[M Score]]</f>
        <v>313</v>
      </c>
      <c r="S669" s="36">
        <f>Table1[[#This Row],[R Score]]+Table1[[#This Row],[F Score]]+Table1[[#This Row],[M Score]]</f>
        <v>7</v>
      </c>
      <c r="T669" s="36" t="str">
        <f>IF(Table1[[#This Row],[RFM Score]]=12,"Best customer",IF(Table1[[#This Row],[RFM Score]]&gt;=8,"Loyal customer",IF(Table1[[#This Row],[RFM Score]]&gt;=6,"At Risk",IF(Table1[[#This Row],[RFM Score]]&gt;=3,"Lost customer", "Others"))))</f>
        <v>At Risk</v>
      </c>
    </row>
    <row r="670" spans="2:20" x14ac:dyDescent="0.25">
      <c r="B670" s="4">
        <v>668</v>
      </c>
      <c r="C670" s="5">
        <v>45135</v>
      </c>
      <c r="D670" s="4" t="s">
        <v>681</v>
      </c>
      <c r="E670" s="4" t="s">
        <v>13</v>
      </c>
      <c r="F670" s="4">
        <v>62</v>
      </c>
      <c r="G670" s="4" t="s">
        <v>16</v>
      </c>
      <c r="H670" s="4">
        <v>3</v>
      </c>
      <c r="I670" s="12">
        <v>50</v>
      </c>
      <c r="J670" s="14">
        <v>150</v>
      </c>
      <c r="K670" s="35">
        <f t="shared" si="10"/>
        <v>45292</v>
      </c>
      <c r="L670" s="37">
        <f>Table1[[#This Row],[Latest Date]]-Table1[[#This Row],[Date]]</f>
        <v>157</v>
      </c>
      <c r="M670" s="37">
        <f>COUNT(Table1[[#This Row],[Date]])</f>
        <v>1</v>
      </c>
      <c r="N670" s="37">
        <f>SUM(Table1[[#This Row],[Total Amount]])</f>
        <v>150</v>
      </c>
      <c r="O670" s="37">
        <f>IF(Table1[[#This Row],[Recency]]&lt;=_xlfn.QUARTILE.INC(L:L,1),4, IF(Table1[[#This Row],[Recency]]&lt;=_xlfn.QUARTILE.INC(L:L,2), 3, IF(Table1[[#This Row],[Recency]]&lt;=_xlfn.QUARTILE.INC(L:L,3), 2, 1)))</f>
        <v>3</v>
      </c>
      <c r="P670" s="37">
        <f>IF(Table1[[#This Row],[Frequency]]&lt;=_xlfn.QUARTILE.INC(M:M,1), 1, IF(Table1[[#This Row],[Frequency]]&lt;=_xlfn.QUARTILE.INC(M:M,2), 2, IF(Table1[[#This Row],[Frequency]]&lt;=_xlfn.QUARTILE.INC(M:M,3), 3, 4)))</f>
        <v>1</v>
      </c>
      <c r="Q670" s="37">
        <f>IF(Table1[[#This Row],[Monetary]]&lt;=_xlfn.QUARTILE.INC(N:N,1),1,IF(Table1[[#This Row],[Monetary]]&lt;=_xlfn.QUARTILE.INC(N:N,2),2,IF(Table1[[#This Row],[Monetary]]&lt;=_xlfn.QUARTILE.INC(N:N,3),3,4)))</f>
        <v>3</v>
      </c>
      <c r="R670" s="42" t="str">
        <f>Table1[[#This Row],[R Score]]&amp;Table1[[#This Row],[F Score]]&amp;Table1[[#This Row],[M Score]]</f>
        <v>313</v>
      </c>
      <c r="S670" s="37">
        <f>Table1[[#This Row],[R Score]]+Table1[[#This Row],[F Score]]+Table1[[#This Row],[M Score]]</f>
        <v>7</v>
      </c>
      <c r="T670" s="37" t="str">
        <f>IF(Table1[[#This Row],[RFM Score]]=12,"Best customer",IF(Table1[[#This Row],[RFM Score]]&gt;=8,"Loyal customer",IF(Table1[[#This Row],[RFM Score]]&gt;=6,"At Risk",IF(Table1[[#This Row],[RFM Score]]&gt;=3,"Lost customer", "Others"))))</f>
        <v>At Risk</v>
      </c>
    </row>
    <row r="671" spans="2:20" x14ac:dyDescent="0.25">
      <c r="B671" s="1">
        <v>669</v>
      </c>
      <c r="C671" s="2">
        <v>45096</v>
      </c>
      <c r="D671" s="1" t="s">
        <v>682</v>
      </c>
      <c r="E671" s="1" t="s">
        <v>10</v>
      </c>
      <c r="F671" s="1">
        <v>24</v>
      </c>
      <c r="G671" s="1" t="s">
        <v>11</v>
      </c>
      <c r="H671" s="1">
        <v>4</v>
      </c>
      <c r="I671" s="11">
        <v>300</v>
      </c>
      <c r="J671" s="13">
        <v>1200</v>
      </c>
      <c r="K671" s="34">
        <f t="shared" si="10"/>
        <v>45292</v>
      </c>
      <c r="L671" s="36">
        <f>Table1[[#This Row],[Latest Date]]-Table1[[#This Row],[Date]]</f>
        <v>196</v>
      </c>
      <c r="M671" s="36">
        <f>COUNT(Table1[[#This Row],[Date]])</f>
        <v>1</v>
      </c>
      <c r="N671" s="36">
        <f>SUM(Table1[[#This Row],[Total Amount]])</f>
        <v>1200</v>
      </c>
      <c r="O671" s="36">
        <f>IF(Table1[[#This Row],[Recency]]&lt;=_xlfn.QUARTILE.INC(L:L,1),4, IF(Table1[[#This Row],[Recency]]&lt;=_xlfn.QUARTILE.INC(L:L,2), 3, IF(Table1[[#This Row],[Recency]]&lt;=_xlfn.QUARTILE.INC(L:L,3), 2, 1)))</f>
        <v>2</v>
      </c>
      <c r="P671" s="36">
        <f>IF(Table1[[#This Row],[Frequency]]&lt;=_xlfn.QUARTILE.INC(M:M,1), 1, IF(Table1[[#This Row],[Frequency]]&lt;=_xlfn.QUARTILE.INC(M:M,2), 2, IF(Table1[[#This Row],[Frequency]]&lt;=_xlfn.QUARTILE.INC(M:M,3), 3, 4)))</f>
        <v>1</v>
      </c>
      <c r="Q671" s="36">
        <f>IF(Table1[[#This Row],[Monetary]]&lt;=_xlfn.QUARTILE.INC(N:N,1),1,IF(Table1[[#This Row],[Monetary]]&lt;=_xlfn.QUARTILE.INC(N:N,2),2,IF(Table1[[#This Row],[Monetary]]&lt;=_xlfn.QUARTILE.INC(N:N,3),3,4)))</f>
        <v>4</v>
      </c>
      <c r="R671" s="41" t="str">
        <f>Table1[[#This Row],[R Score]]&amp;Table1[[#This Row],[F Score]]&amp;Table1[[#This Row],[M Score]]</f>
        <v>214</v>
      </c>
      <c r="S671" s="36">
        <f>Table1[[#This Row],[R Score]]+Table1[[#This Row],[F Score]]+Table1[[#This Row],[M Score]]</f>
        <v>7</v>
      </c>
      <c r="T671" s="36" t="str">
        <f>IF(Table1[[#This Row],[RFM Score]]=12,"Best customer",IF(Table1[[#This Row],[RFM Score]]&gt;=8,"Loyal customer",IF(Table1[[#This Row],[RFM Score]]&gt;=6,"At Risk",IF(Table1[[#This Row],[RFM Score]]&gt;=3,"Lost customer", "Others"))))</f>
        <v>At Risk</v>
      </c>
    </row>
    <row r="672" spans="2:20" x14ac:dyDescent="0.25">
      <c r="B672" s="4">
        <v>670</v>
      </c>
      <c r="C672" s="5">
        <v>45204</v>
      </c>
      <c r="D672" s="4" t="s">
        <v>683</v>
      </c>
      <c r="E672" s="4" t="s">
        <v>10</v>
      </c>
      <c r="F672" s="4">
        <v>27</v>
      </c>
      <c r="G672" s="4" t="s">
        <v>11</v>
      </c>
      <c r="H672" s="4">
        <v>1</v>
      </c>
      <c r="I672" s="12">
        <v>30</v>
      </c>
      <c r="J672" s="14">
        <v>30</v>
      </c>
      <c r="K672" s="35">
        <f t="shared" si="10"/>
        <v>45292</v>
      </c>
      <c r="L672" s="37">
        <f>Table1[[#This Row],[Latest Date]]-Table1[[#This Row],[Date]]</f>
        <v>88</v>
      </c>
      <c r="M672" s="37">
        <f>COUNT(Table1[[#This Row],[Date]])</f>
        <v>1</v>
      </c>
      <c r="N672" s="37">
        <f>SUM(Table1[[#This Row],[Total Amount]])</f>
        <v>30</v>
      </c>
      <c r="O672" s="37">
        <f>IF(Table1[[#This Row],[Recency]]&lt;=_xlfn.QUARTILE.INC(L:L,1),4, IF(Table1[[#This Row],[Recency]]&lt;=_xlfn.QUARTILE.INC(L:L,2), 3, IF(Table1[[#This Row],[Recency]]&lt;=_xlfn.QUARTILE.INC(L:L,3), 2, 1)))</f>
        <v>4</v>
      </c>
      <c r="P672" s="37">
        <f>IF(Table1[[#This Row],[Frequency]]&lt;=_xlfn.QUARTILE.INC(M:M,1), 1, IF(Table1[[#This Row],[Frequency]]&lt;=_xlfn.QUARTILE.INC(M:M,2), 2, IF(Table1[[#This Row],[Frequency]]&lt;=_xlfn.QUARTILE.INC(M:M,3), 3, 4)))</f>
        <v>1</v>
      </c>
      <c r="Q672" s="37">
        <f>IF(Table1[[#This Row],[Monetary]]&lt;=_xlfn.QUARTILE.INC(N:N,1),1,IF(Table1[[#This Row],[Monetary]]&lt;=_xlfn.QUARTILE.INC(N:N,2),2,IF(Table1[[#This Row],[Monetary]]&lt;=_xlfn.QUARTILE.INC(N:N,3),3,4)))</f>
        <v>1</v>
      </c>
      <c r="R672" s="42" t="str">
        <f>Table1[[#This Row],[R Score]]&amp;Table1[[#This Row],[F Score]]&amp;Table1[[#This Row],[M Score]]</f>
        <v>411</v>
      </c>
      <c r="S672" s="37">
        <f>Table1[[#This Row],[R Score]]+Table1[[#This Row],[F Score]]+Table1[[#This Row],[M Score]]</f>
        <v>6</v>
      </c>
      <c r="T672" s="37" t="str">
        <f>IF(Table1[[#This Row],[RFM Score]]=12,"Best customer",IF(Table1[[#This Row],[RFM Score]]&gt;=8,"Loyal customer",IF(Table1[[#This Row],[RFM Score]]&gt;=6,"At Risk",IF(Table1[[#This Row],[RFM Score]]&gt;=3,"Lost customer", "Others"))))</f>
        <v>At Risk</v>
      </c>
    </row>
    <row r="673" spans="2:20" x14ac:dyDescent="0.25">
      <c r="B673" s="1">
        <v>671</v>
      </c>
      <c r="C673" s="2">
        <v>45165</v>
      </c>
      <c r="D673" s="1" t="s">
        <v>684</v>
      </c>
      <c r="E673" s="1" t="s">
        <v>10</v>
      </c>
      <c r="F673" s="1">
        <v>62</v>
      </c>
      <c r="G673" s="1" t="s">
        <v>16</v>
      </c>
      <c r="H673" s="1">
        <v>3</v>
      </c>
      <c r="I673" s="11">
        <v>50</v>
      </c>
      <c r="J673" s="13">
        <v>150</v>
      </c>
      <c r="K673" s="34">
        <f t="shared" si="10"/>
        <v>45292</v>
      </c>
      <c r="L673" s="36">
        <f>Table1[[#This Row],[Latest Date]]-Table1[[#This Row],[Date]]</f>
        <v>127</v>
      </c>
      <c r="M673" s="36">
        <f>COUNT(Table1[[#This Row],[Date]])</f>
        <v>1</v>
      </c>
      <c r="N673" s="36">
        <f>SUM(Table1[[#This Row],[Total Amount]])</f>
        <v>150</v>
      </c>
      <c r="O673" s="36">
        <f>IF(Table1[[#This Row],[Recency]]&lt;=_xlfn.QUARTILE.INC(L:L,1),4, IF(Table1[[#This Row],[Recency]]&lt;=_xlfn.QUARTILE.INC(L:L,2), 3, IF(Table1[[#This Row],[Recency]]&lt;=_xlfn.QUARTILE.INC(L:L,3), 2, 1)))</f>
        <v>3</v>
      </c>
      <c r="P673" s="36">
        <f>IF(Table1[[#This Row],[Frequency]]&lt;=_xlfn.QUARTILE.INC(M:M,1), 1, IF(Table1[[#This Row],[Frequency]]&lt;=_xlfn.QUARTILE.INC(M:M,2), 2, IF(Table1[[#This Row],[Frequency]]&lt;=_xlfn.QUARTILE.INC(M:M,3), 3, 4)))</f>
        <v>1</v>
      </c>
      <c r="Q673" s="36">
        <f>IF(Table1[[#This Row],[Monetary]]&lt;=_xlfn.QUARTILE.INC(N:N,1),1,IF(Table1[[#This Row],[Monetary]]&lt;=_xlfn.QUARTILE.INC(N:N,2),2,IF(Table1[[#This Row],[Monetary]]&lt;=_xlfn.QUARTILE.INC(N:N,3),3,4)))</f>
        <v>3</v>
      </c>
      <c r="R673" s="41" t="str">
        <f>Table1[[#This Row],[R Score]]&amp;Table1[[#This Row],[F Score]]&amp;Table1[[#This Row],[M Score]]</f>
        <v>313</v>
      </c>
      <c r="S673" s="36">
        <f>Table1[[#This Row],[R Score]]+Table1[[#This Row],[F Score]]+Table1[[#This Row],[M Score]]</f>
        <v>7</v>
      </c>
      <c r="T673" s="36" t="str">
        <f>IF(Table1[[#This Row],[RFM Score]]=12,"Best customer",IF(Table1[[#This Row],[RFM Score]]&gt;=8,"Loyal customer",IF(Table1[[#This Row],[RFM Score]]&gt;=6,"At Risk",IF(Table1[[#This Row],[RFM Score]]&gt;=3,"Lost customer", "Others"))))</f>
        <v>At Risk</v>
      </c>
    </row>
    <row r="674" spans="2:20" x14ac:dyDescent="0.25">
      <c r="B674" s="4">
        <v>672</v>
      </c>
      <c r="C674" s="5">
        <v>45139</v>
      </c>
      <c r="D674" s="4" t="s">
        <v>685</v>
      </c>
      <c r="E674" s="4" t="s">
        <v>13</v>
      </c>
      <c r="F674" s="4">
        <v>34</v>
      </c>
      <c r="G674" s="4" t="s">
        <v>11</v>
      </c>
      <c r="H674" s="4">
        <v>2</v>
      </c>
      <c r="I674" s="12">
        <v>50</v>
      </c>
      <c r="J674" s="14">
        <v>100</v>
      </c>
      <c r="K674" s="35">
        <f t="shared" si="10"/>
        <v>45292</v>
      </c>
      <c r="L674" s="37">
        <f>Table1[[#This Row],[Latest Date]]-Table1[[#This Row],[Date]]</f>
        <v>153</v>
      </c>
      <c r="M674" s="37">
        <f>COUNT(Table1[[#This Row],[Date]])</f>
        <v>1</v>
      </c>
      <c r="N674" s="37">
        <f>SUM(Table1[[#This Row],[Total Amount]])</f>
        <v>100</v>
      </c>
      <c r="O674" s="37">
        <f>IF(Table1[[#This Row],[Recency]]&lt;=_xlfn.QUARTILE.INC(L:L,1),4, IF(Table1[[#This Row],[Recency]]&lt;=_xlfn.QUARTILE.INC(L:L,2), 3, IF(Table1[[#This Row],[Recency]]&lt;=_xlfn.QUARTILE.INC(L:L,3), 2, 1)))</f>
        <v>3</v>
      </c>
      <c r="P674" s="37">
        <f>IF(Table1[[#This Row],[Frequency]]&lt;=_xlfn.QUARTILE.INC(M:M,1), 1, IF(Table1[[#This Row],[Frequency]]&lt;=_xlfn.QUARTILE.INC(M:M,2), 2, IF(Table1[[#This Row],[Frequency]]&lt;=_xlfn.QUARTILE.INC(M:M,3), 3, 4)))</f>
        <v>1</v>
      </c>
      <c r="Q674" s="37">
        <f>IF(Table1[[#This Row],[Monetary]]&lt;=_xlfn.QUARTILE.INC(N:N,1),1,IF(Table1[[#This Row],[Monetary]]&lt;=_xlfn.QUARTILE.INC(N:N,2),2,IF(Table1[[#This Row],[Monetary]]&lt;=_xlfn.QUARTILE.INC(N:N,3),3,4)))</f>
        <v>2</v>
      </c>
      <c r="R674" s="42" t="str">
        <f>Table1[[#This Row],[R Score]]&amp;Table1[[#This Row],[F Score]]&amp;Table1[[#This Row],[M Score]]</f>
        <v>312</v>
      </c>
      <c r="S674" s="37">
        <f>Table1[[#This Row],[R Score]]+Table1[[#This Row],[F Score]]+Table1[[#This Row],[M Score]]</f>
        <v>6</v>
      </c>
      <c r="T674" s="37" t="str">
        <f>IF(Table1[[#This Row],[RFM Score]]=12,"Best customer",IF(Table1[[#This Row],[RFM Score]]&gt;=8,"Loyal customer",IF(Table1[[#This Row],[RFM Score]]&gt;=6,"At Risk",IF(Table1[[#This Row],[RFM Score]]&gt;=3,"Lost customer", "Others"))))</f>
        <v>At Risk</v>
      </c>
    </row>
    <row r="675" spans="2:20" x14ac:dyDescent="0.25">
      <c r="B675" s="1">
        <v>673</v>
      </c>
      <c r="C675" s="2">
        <v>44958</v>
      </c>
      <c r="D675" s="1" t="s">
        <v>686</v>
      </c>
      <c r="E675" s="1" t="s">
        <v>13</v>
      </c>
      <c r="F675" s="1">
        <v>43</v>
      </c>
      <c r="G675" s="1" t="s">
        <v>14</v>
      </c>
      <c r="H675" s="1">
        <v>3</v>
      </c>
      <c r="I675" s="11">
        <v>500</v>
      </c>
      <c r="J675" s="13">
        <v>1500</v>
      </c>
      <c r="K675" s="34">
        <f t="shared" si="10"/>
        <v>45292</v>
      </c>
      <c r="L675" s="36">
        <f>Table1[[#This Row],[Latest Date]]-Table1[[#This Row],[Date]]</f>
        <v>334</v>
      </c>
      <c r="M675" s="36">
        <f>COUNT(Table1[[#This Row],[Date]])</f>
        <v>1</v>
      </c>
      <c r="N675" s="36">
        <f>SUM(Table1[[#This Row],[Total Amount]])</f>
        <v>1500</v>
      </c>
      <c r="O675" s="36">
        <f>IF(Table1[[#This Row],[Recency]]&lt;=_xlfn.QUARTILE.INC(L:L,1),4, IF(Table1[[#This Row],[Recency]]&lt;=_xlfn.QUARTILE.INC(L:L,2), 3, IF(Table1[[#This Row],[Recency]]&lt;=_xlfn.QUARTILE.INC(L:L,3), 2, 1)))</f>
        <v>1</v>
      </c>
      <c r="P675" s="36">
        <f>IF(Table1[[#This Row],[Frequency]]&lt;=_xlfn.QUARTILE.INC(M:M,1), 1, IF(Table1[[#This Row],[Frequency]]&lt;=_xlfn.QUARTILE.INC(M:M,2), 2, IF(Table1[[#This Row],[Frequency]]&lt;=_xlfn.QUARTILE.INC(M:M,3), 3, 4)))</f>
        <v>1</v>
      </c>
      <c r="Q675" s="36">
        <f>IF(Table1[[#This Row],[Monetary]]&lt;=_xlfn.QUARTILE.INC(N:N,1),1,IF(Table1[[#This Row],[Monetary]]&lt;=_xlfn.QUARTILE.INC(N:N,2),2,IF(Table1[[#This Row],[Monetary]]&lt;=_xlfn.QUARTILE.INC(N:N,3),3,4)))</f>
        <v>4</v>
      </c>
      <c r="R675" s="41" t="str">
        <f>Table1[[#This Row],[R Score]]&amp;Table1[[#This Row],[F Score]]&amp;Table1[[#This Row],[M Score]]</f>
        <v>114</v>
      </c>
      <c r="S675" s="36">
        <f>Table1[[#This Row],[R Score]]+Table1[[#This Row],[F Score]]+Table1[[#This Row],[M Score]]</f>
        <v>6</v>
      </c>
      <c r="T675" s="36" t="str">
        <f>IF(Table1[[#This Row],[RFM Score]]=12,"Best customer",IF(Table1[[#This Row],[RFM Score]]&gt;=8,"Loyal customer",IF(Table1[[#This Row],[RFM Score]]&gt;=6,"At Risk",IF(Table1[[#This Row],[RFM Score]]&gt;=3,"Lost customer", "Others"))))</f>
        <v>At Risk</v>
      </c>
    </row>
    <row r="676" spans="2:20" x14ac:dyDescent="0.25">
      <c r="B676" s="4">
        <v>674</v>
      </c>
      <c r="C676" s="5">
        <v>45032</v>
      </c>
      <c r="D676" s="4" t="s">
        <v>687</v>
      </c>
      <c r="E676" s="4" t="s">
        <v>13</v>
      </c>
      <c r="F676" s="4">
        <v>38</v>
      </c>
      <c r="G676" s="4" t="s">
        <v>14</v>
      </c>
      <c r="H676" s="4">
        <v>1</v>
      </c>
      <c r="I676" s="12">
        <v>300</v>
      </c>
      <c r="J676" s="14">
        <v>300</v>
      </c>
      <c r="K676" s="35">
        <f t="shared" si="10"/>
        <v>45292</v>
      </c>
      <c r="L676" s="37">
        <f>Table1[[#This Row],[Latest Date]]-Table1[[#This Row],[Date]]</f>
        <v>260</v>
      </c>
      <c r="M676" s="37">
        <f>COUNT(Table1[[#This Row],[Date]])</f>
        <v>1</v>
      </c>
      <c r="N676" s="37">
        <f>SUM(Table1[[#This Row],[Total Amount]])</f>
        <v>300</v>
      </c>
      <c r="O676" s="37">
        <f>IF(Table1[[#This Row],[Recency]]&lt;=_xlfn.QUARTILE.INC(L:L,1),4, IF(Table1[[#This Row],[Recency]]&lt;=_xlfn.QUARTILE.INC(L:L,2), 3, IF(Table1[[#This Row],[Recency]]&lt;=_xlfn.QUARTILE.INC(L:L,3), 2, 1)))</f>
        <v>2</v>
      </c>
      <c r="P676" s="37">
        <f>IF(Table1[[#This Row],[Frequency]]&lt;=_xlfn.QUARTILE.INC(M:M,1), 1, IF(Table1[[#This Row],[Frequency]]&lt;=_xlfn.QUARTILE.INC(M:M,2), 2, IF(Table1[[#This Row],[Frequency]]&lt;=_xlfn.QUARTILE.INC(M:M,3), 3, 4)))</f>
        <v>1</v>
      </c>
      <c r="Q676" s="37">
        <f>IF(Table1[[#This Row],[Monetary]]&lt;=_xlfn.QUARTILE.INC(N:N,1),1,IF(Table1[[#This Row],[Monetary]]&lt;=_xlfn.QUARTILE.INC(N:N,2),2,IF(Table1[[#This Row],[Monetary]]&lt;=_xlfn.QUARTILE.INC(N:N,3),3,4)))</f>
        <v>3</v>
      </c>
      <c r="R676" s="42" t="str">
        <f>Table1[[#This Row],[R Score]]&amp;Table1[[#This Row],[F Score]]&amp;Table1[[#This Row],[M Score]]</f>
        <v>213</v>
      </c>
      <c r="S676" s="37">
        <f>Table1[[#This Row],[R Score]]+Table1[[#This Row],[F Score]]+Table1[[#This Row],[M Score]]</f>
        <v>6</v>
      </c>
      <c r="T676" s="37" t="str">
        <f>IF(Table1[[#This Row],[RFM Score]]=12,"Best customer",IF(Table1[[#This Row],[RFM Score]]&gt;=8,"Loyal customer",IF(Table1[[#This Row],[RFM Score]]&gt;=6,"At Risk",IF(Table1[[#This Row],[RFM Score]]&gt;=3,"Lost customer", "Others"))))</f>
        <v>At Risk</v>
      </c>
    </row>
    <row r="677" spans="2:20" x14ac:dyDescent="0.25">
      <c r="B677" s="1">
        <v>675</v>
      </c>
      <c r="C677" s="2">
        <v>45142</v>
      </c>
      <c r="D677" s="1" t="s">
        <v>688</v>
      </c>
      <c r="E677" s="1" t="s">
        <v>13</v>
      </c>
      <c r="F677" s="1">
        <v>45</v>
      </c>
      <c r="G677" s="1" t="s">
        <v>14</v>
      </c>
      <c r="H677" s="1">
        <v>2</v>
      </c>
      <c r="I677" s="11">
        <v>30</v>
      </c>
      <c r="J677" s="13">
        <v>60</v>
      </c>
      <c r="K677" s="34">
        <f t="shared" si="10"/>
        <v>45292</v>
      </c>
      <c r="L677" s="36">
        <f>Table1[[#This Row],[Latest Date]]-Table1[[#This Row],[Date]]</f>
        <v>150</v>
      </c>
      <c r="M677" s="36">
        <f>COUNT(Table1[[#This Row],[Date]])</f>
        <v>1</v>
      </c>
      <c r="N677" s="36">
        <f>SUM(Table1[[#This Row],[Total Amount]])</f>
        <v>60</v>
      </c>
      <c r="O677" s="36">
        <f>IF(Table1[[#This Row],[Recency]]&lt;=_xlfn.QUARTILE.INC(L:L,1),4, IF(Table1[[#This Row],[Recency]]&lt;=_xlfn.QUARTILE.INC(L:L,2), 3, IF(Table1[[#This Row],[Recency]]&lt;=_xlfn.QUARTILE.INC(L:L,3), 2, 1)))</f>
        <v>3</v>
      </c>
      <c r="P677" s="36">
        <f>IF(Table1[[#This Row],[Frequency]]&lt;=_xlfn.QUARTILE.INC(M:M,1), 1, IF(Table1[[#This Row],[Frequency]]&lt;=_xlfn.QUARTILE.INC(M:M,2), 2, IF(Table1[[#This Row],[Frequency]]&lt;=_xlfn.QUARTILE.INC(M:M,3), 3, 4)))</f>
        <v>1</v>
      </c>
      <c r="Q677" s="36">
        <f>IF(Table1[[#This Row],[Monetary]]&lt;=_xlfn.QUARTILE.INC(N:N,1),1,IF(Table1[[#This Row],[Monetary]]&lt;=_xlfn.QUARTILE.INC(N:N,2),2,IF(Table1[[#This Row],[Monetary]]&lt;=_xlfn.QUARTILE.INC(N:N,3),3,4)))</f>
        <v>1</v>
      </c>
      <c r="R677" s="41" t="str">
        <f>Table1[[#This Row],[R Score]]&amp;Table1[[#This Row],[F Score]]&amp;Table1[[#This Row],[M Score]]</f>
        <v>311</v>
      </c>
      <c r="S677" s="36">
        <f>Table1[[#This Row],[R Score]]+Table1[[#This Row],[F Score]]+Table1[[#This Row],[M Score]]</f>
        <v>5</v>
      </c>
      <c r="T677" s="36" t="str">
        <f>IF(Table1[[#This Row],[RFM Score]]=12,"Best customer",IF(Table1[[#This Row],[RFM Score]]&gt;=8,"Loyal customer",IF(Table1[[#This Row],[RFM Score]]&gt;=6,"At Risk",IF(Table1[[#This Row],[RFM Score]]&gt;=3,"Lost customer", "Others"))))</f>
        <v>Lost customer</v>
      </c>
    </row>
    <row r="678" spans="2:20" x14ac:dyDescent="0.25">
      <c r="B678" s="4">
        <v>676</v>
      </c>
      <c r="C678" s="5">
        <v>45126</v>
      </c>
      <c r="D678" s="4" t="s">
        <v>689</v>
      </c>
      <c r="E678" s="4" t="s">
        <v>10</v>
      </c>
      <c r="F678" s="4">
        <v>63</v>
      </c>
      <c r="G678" s="4" t="s">
        <v>16</v>
      </c>
      <c r="H678" s="4">
        <v>3</v>
      </c>
      <c r="I678" s="12">
        <v>500</v>
      </c>
      <c r="J678" s="14">
        <v>1500</v>
      </c>
      <c r="K678" s="35">
        <f t="shared" si="10"/>
        <v>45292</v>
      </c>
      <c r="L678" s="37">
        <f>Table1[[#This Row],[Latest Date]]-Table1[[#This Row],[Date]]</f>
        <v>166</v>
      </c>
      <c r="M678" s="37">
        <f>COUNT(Table1[[#This Row],[Date]])</f>
        <v>1</v>
      </c>
      <c r="N678" s="37">
        <f>SUM(Table1[[#This Row],[Total Amount]])</f>
        <v>1500</v>
      </c>
      <c r="O678" s="37">
        <f>IF(Table1[[#This Row],[Recency]]&lt;=_xlfn.QUARTILE.INC(L:L,1),4, IF(Table1[[#This Row],[Recency]]&lt;=_xlfn.QUARTILE.INC(L:L,2), 3, IF(Table1[[#This Row],[Recency]]&lt;=_xlfn.QUARTILE.INC(L:L,3), 2, 1)))</f>
        <v>3</v>
      </c>
      <c r="P678" s="37">
        <f>IF(Table1[[#This Row],[Frequency]]&lt;=_xlfn.QUARTILE.INC(M:M,1), 1, IF(Table1[[#This Row],[Frequency]]&lt;=_xlfn.QUARTILE.INC(M:M,2), 2, IF(Table1[[#This Row],[Frequency]]&lt;=_xlfn.QUARTILE.INC(M:M,3), 3, 4)))</f>
        <v>1</v>
      </c>
      <c r="Q678" s="37">
        <f>IF(Table1[[#This Row],[Monetary]]&lt;=_xlfn.QUARTILE.INC(N:N,1),1,IF(Table1[[#This Row],[Monetary]]&lt;=_xlfn.QUARTILE.INC(N:N,2),2,IF(Table1[[#This Row],[Monetary]]&lt;=_xlfn.QUARTILE.INC(N:N,3),3,4)))</f>
        <v>4</v>
      </c>
      <c r="R678" s="42" t="str">
        <f>Table1[[#This Row],[R Score]]&amp;Table1[[#This Row],[F Score]]&amp;Table1[[#This Row],[M Score]]</f>
        <v>314</v>
      </c>
      <c r="S678" s="37">
        <f>Table1[[#This Row],[R Score]]+Table1[[#This Row],[F Score]]+Table1[[#This Row],[M Score]]</f>
        <v>8</v>
      </c>
      <c r="T678" s="37" t="str">
        <f>IF(Table1[[#This Row],[RFM Score]]=12,"Best customer",IF(Table1[[#This Row],[RFM Score]]&gt;=8,"Loyal customer",IF(Table1[[#This Row],[RFM Score]]&gt;=6,"At Risk",IF(Table1[[#This Row],[RFM Score]]&gt;=3,"Lost customer", "Others"))))</f>
        <v>Loyal customer</v>
      </c>
    </row>
    <row r="679" spans="2:20" x14ac:dyDescent="0.25">
      <c r="B679" s="1">
        <v>677</v>
      </c>
      <c r="C679" s="2">
        <v>45226</v>
      </c>
      <c r="D679" s="1" t="s">
        <v>690</v>
      </c>
      <c r="E679" s="1" t="s">
        <v>13</v>
      </c>
      <c r="F679" s="1">
        <v>19</v>
      </c>
      <c r="G679" s="1" t="s">
        <v>11</v>
      </c>
      <c r="H679" s="1">
        <v>3</v>
      </c>
      <c r="I679" s="11">
        <v>500</v>
      </c>
      <c r="J679" s="13">
        <v>1500</v>
      </c>
      <c r="K679" s="34">
        <f t="shared" si="10"/>
        <v>45292</v>
      </c>
      <c r="L679" s="36">
        <f>Table1[[#This Row],[Latest Date]]-Table1[[#This Row],[Date]]</f>
        <v>66</v>
      </c>
      <c r="M679" s="36">
        <f>COUNT(Table1[[#This Row],[Date]])</f>
        <v>1</v>
      </c>
      <c r="N679" s="36">
        <f>SUM(Table1[[#This Row],[Total Amount]])</f>
        <v>1500</v>
      </c>
      <c r="O679" s="36">
        <f>IF(Table1[[#This Row],[Recency]]&lt;=_xlfn.QUARTILE.INC(L:L,1),4, IF(Table1[[#This Row],[Recency]]&lt;=_xlfn.QUARTILE.INC(L:L,2), 3, IF(Table1[[#This Row],[Recency]]&lt;=_xlfn.QUARTILE.INC(L:L,3), 2, 1)))</f>
        <v>4</v>
      </c>
      <c r="P679" s="36">
        <f>IF(Table1[[#This Row],[Frequency]]&lt;=_xlfn.QUARTILE.INC(M:M,1), 1, IF(Table1[[#This Row],[Frequency]]&lt;=_xlfn.QUARTILE.INC(M:M,2), 2, IF(Table1[[#This Row],[Frequency]]&lt;=_xlfn.QUARTILE.INC(M:M,3), 3, 4)))</f>
        <v>1</v>
      </c>
      <c r="Q679" s="36">
        <f>IF(Table1[[#This Row],[Monetary]]&lt;=_xlfn.QUARTILE.INC(N:N,1),1,IF(Table1[[#This Row],[Monetary]]&lt;=_xlfn.QUARTILE.INC(N:N,2),2,IF(Table1[[#This Row],[Monetary]]&lt;=_xlfn.QUARTILE.INC(N:N,3),3,4)))</f>
        <v>4</v>
      </c>
      <c r="R679" s="41" t="str">
        <f>Table1[[#This Row],[R Score]]&amp;Table1[[#This Row],[F Score]]&amp;Table1[[#This Row],[M Score]]</f>
        <v>414</v>
      </c>
      <c r="S679" s="36">
        <f>Table1[[#This Row],[R Score]]+Table1[[#This Row],[F Score]]+Table1[[#This Row],[M Score]]</f>
        <v>9</v>
      </c>
      <c r="T679" s="36" t="str">
        <f>IF(Table1[[#This Row],[RFM Score]]=12,"Best customer",IF(Table1[[#This Row],[RFM Score]]&gt;=8,"Loyal customer",IF(Table1[[#This Row],[RFM Score]]&gt;=6,"At Risk",IF(Table1[[#This Row],[RFM Score]]&gt;=3,"Lost customer", "Others"))))</f>
        <v>Loyal customer</v>
      </c>
    </row>
    <row r="680" spans="2:20" x14ac:dyDescent="0.25">
      <c r="B680" s="4">
        <v>678</v>
      </c>
      <c r="C680" s="5">
        <v>45283</v>
      </c>
      <c r="D680" s="4" t="s">
        <v>691</v>
      </c>
      <c r="E680" s="4" t="s">
        <v>13</v>
      </c>
      <c r="F680" s="4">
        <v>60</v>
      </c>
      <c r="G680" s="4" t="s">
        <v>16</v>
      </c>
      <c r="H680" s="4">
        <v>3</v>
      </c>
      <c r="I680" s="12">
        <v>300</v>
      </c>
      <c r="J680" s="14">
        <v>900</v>
      </c>
      <c r="K680" s="35">
        <f t="shared" si="10"/>
        <v>45292</v>
      </c>
      <c r="L680" s="37">
        <f>Table1[[#This Row],[Latest Date]]-Table1[[#This Row],[Date]]</f>
        <v>9</v>
      </c>
      <c r="M680" s="37">
        <f>COUNT(Table1[[#This Row],[Date]])</f>
        <v>1</v>
      </c>
      <c r="N680" s="37">
        <f>SUM(Table1[[#This Row],[Total Amount]])</f>
        <v>900</v>
      </c>
      <c r="O680" s="37">
        <f>IF(Table1[[#This Row],[Recency]]&lt;=_xlfn.QUARTILE.INC(L:L,1),4, IF(Table1[[#This Row],[Recency]]&lt;=_xlfn.QUARTILE.INC(L:L,2), 3, IF(Table1[[#This Row],[Recency]]&lt;=_xlfn.QUARTILE.INC(L:L,3), 2, 1)))</f>
        <v>4</v>
      </c>
      <c r="P680" s="37">
        <f>IF(Table1[[#This Row],[Frequency]]&lt;=_xlfn.QUARTILE.INC(M:M,1), 1, IF(Table1[[#This Row],[Frequency]]&lt;=_xlfn.QUARTILE.INC(M:M,2), 2, IF(Table1[[#This Row],[Frequency]]&lt;=_xlfn.QUARTILE.INC(M:M,3), 3, 4)))</f>
        <v>1</v>
      </c>
      <c r="Q680" s="37">
        <f>IF(Table1[[#This Row],[Monetary]]&lt;=_xlfn.QUARTILE.INC(N:N,1),1,IF(Table1[[#This Row],[Monetary]]&lt;=_xlfn.QUARTILE.INC(N:N,2),2,IF(Table1[[#This Row],[Monetary]]&lt;=_xlfn.QUARTILE.INC(N:N,3),3,4)))</f>
        <v>3</v>
      </c>
      <c r="R680" s="42" t="str">
        <f>Table1[[#This Row],[R Score]]&amp;Table1[[#This Row],[F Score]]&amp;Table1[[#This Row],[M Score]]</f>
        <v>413</v>
      </c>
      <c r="S680" s="37">
        <f>Table1[[#This Row],[R Score]]+Table1[[#This Row],[F Score]]+Table1[[#This Row],[M Score]]</f>
        <v>8</v>
      </c>
      <c r="T680" s="37" t="str">
        <f>IF(Table1[[#This Row],[RFM Score]]=12,"Best customer",IF(Table1[[#This Row],[RFM Score]]&gt;=8,"Loyal customer",IF(Table1[[#This Row],[RFM Score]]&gt;=6,"At Risk",IF(Table1[[#This Row],[RFM Score]]&gt;=3,"Lost customer", "Others"))))</f>
        <v>Loyal customer</v>
      </c>
    </row>
    <row r="681" spans="2:20" x14ac:dyDescent="0.25">
      <c r="B681" s="1">
        <v>679</v>
      </c>
      <c r="C681" s="2">
        <v>44937</v>
      </c>
      <c r="D681" s="1" t="s">
        <v>692</v>
      </c>
      <c r="E681" s="1" t="s">
        <v>13</v>
      </c>
      <c r="F681" s="1">
        <v>18</v>
      </c>
      <c r="G681" s="1" t="s">
        <v>11</v>
      </c>
      <c r="H681" s="1">
        <v>3</v>
      </c>
      <c r="I681" s="11">
        <v>30</v>
      </c>
      <c r="J681" s="13">
        <v>90</v>
      </c>
      <c r="K681" s="34">
        <f t="shared" si="10"/>
        <v>45292</v>
      </c>
      <c r="L681" s="36">
        <f>Table1[[#This Row],[Latest Date]]-Table1[[#This Row],[Date]]</f>
        <v>355</v>
      </c>
      <c r="M681" s="36">
        <f>COUNT(Table1[[#This Row],[Date]])</f>
        <v>1</v>
      </c>
      <c r="N681" s="36">
        <f>SUM(Table1[[#This Row],[Total Amount]])</f>
        <v>90</v>
      </c>
      <c r="O681" s="36">
        <f>IF(Table1[[#This Row],[Recency]]&lt;=_xlfn.QUARTILE.INC(L:L,1),4, IF(Table1[[#This Row],[Recency]]&lt;=_xlfn.QUARTILE.INC(L:L,2), 3, IF(Table1[[#This Row],[Recency]]&lt;=_xlfn.QUARTILE.INC(L:L,3), 2, 1)))</f>
        <v>1</v>
      </c>
      <c r="P681" s="36">
        <f>IF(Table1[[#This Row],[Frequency]]&lt;=_xlfn.QUARTILE.INC(M:M,1), 1, IF(Table1[[#This Row],[Frequency]]&lt;=_xlfn.QUARTILE.INC(M:M,2), 2, IF(Table1[[#This Row],[Frequency]]&lt;=_xlfn.QUARTILE.INC(M:M,3), 3, 4)))</f>
        <v>1</v>
      </c>
      <c r="Q681" s="36">
        <f>IF(Table1[[#This Row],[Monetary]]&lt;=_xlfn.QUARTILE.INC(N:N,1),1,IF(Table1[[#This Row],[Monetary]]&lt;=_xlfn.QUARTILE.INC(N:N,2),2,IF(Table1[[#This Row],[Monetary]]&lt;=_xlfn.QUARTILE.INC(N:N,3),3,4)))</f>
        <v>2</v>
      </c>
      <c r="R681" s="41" t="str">
        <f>Table1[[#This Row],[R Score]]&amp;Table1[[#This Row],[F Score]]&amp;Table1[[#This Row],[M Score]]</f>
        <v>112</v>
      </c>
      <c r="S681" s="36">
        <f>Table1[[#This Row],[R Score]]+Table1[[#This Row],[F Score]]+Table1[[#This Row],[M Score]]</f>
        <v>4</v>
      </c>
      <c r="T681" s="36" t="str">
        <f>IF(Table1[[#This Row],[RFM Score]]=12,"Best customer",IF(Table1[[#This Row],[RFM Score]]&gt;=8,"Loyal customer",IF(Table1[[#This Row],[RFM Score]]&gt;=6,"At Risk",IF(Table1[[#This Row],[RFM Score]]&gt;=3,"Lost customer", "Others"))))</f>
        <v>Lost customer</v>
      </c>
    </row>
    <row r="682" spans="2:20" x14ac:dyDescent="0.25">
      <c r="B682" s="4">
        <v>680</v>
      </c>
      <c r="C682" s="5">
        <v>45221</v>
      </c>
      <c r="D682" s="4" t="s">
        <v>693</v>
      </c>
      <c r="E682" s="4" t="s">
        <v>13</v>
      </c>
      <c r="F682" s="4">
        <v>53</v>
      </c>
      <c r="G682" s="4" t="s">
        <v>14</v>
      </c>
      <c r="H682" s="4">
        <v>3</v>
      </c>
      <c r="I682" s="12">
        <v>300</v>
      </c>
      <c r="J682" s="14">
        <v>900</v>
      </c>
      <c r="K682" s="35">
        <f t="shared" si="10"/>
        <v>45292</v>
      </c>
      <c r="L682" s="37">
        <f>Table1[[#This Row],[Latest Date]]-Table1[[#This Row],[Date]]</f>
        <v>71</v>
      </c>
      <c r="M682" s="37">
        <f>COUNT(Table1[[#This Row],[Date]])</f>
        <v>1</v>
      </c>
      <c r="N682" s="37">
        <f>SUM(Table1[[#This Row],[Total Amount]])</f>
        <v>900</v>
      </c>
      <c r="O682" s="37">
        <f>IF(Table1[[#This Row],[Recency]]&lt;=_xlfn.QUARTILE.INC(L:L,1),4, IF(Table1[[#This Row],[Recency]]&lt;=_xlfn.QUARTILE.INC(L:L,2), 3, IF(Table1[[#This Row],[Recency]]&lt;=_xlfn.QUARTILE.INC(L:L,3), 2, 1)))</f>
        <v>4</v>
      </c>
      <c r="P682" s="37">
        <f>IF(Table1[[#This Row],[Frequency]]&lt;=_xlfn.QUARTILE.INC(M:M,1), 1, IF(Table1[[#This Row],[Frequency]]&lt;=_xlfn.QUARTILE.INC(M:M,2), 2, IF(Table1[[#This Row],[Frequency]]&lt;=_xlfn.QUARTILE.INC(M:M,3), 3, 4)))</f>
        <v>1</v>
      </c>
      <c r="Q682" s="37">
        <f>IF(Table1[[#This Row],[Monetary]]&lt;=_xlfn.QUARTILE.INC(N:N,1),1,IF(Table1[[#This Row],[Monetary]]&lt;=_xlfn.QUARTILE.INC(N:N,2),2,IF(Table1[[#This Row],[Monetary]]&lt;=_xlfn.QUARTILE.INC(N:N,3),3,4)))</f>
        <v>3</v>
      </c>
      <c r="R682" s="42" t="str">
        <f>Table1[[#This Row],[R Score]]&amp;Table1[[#This Row],[F Score]]&amp;Table1[[#This Row],[M Score]]</f>
        <v>413</v>
      </c>
      <c r="S682" s="37">
        <f>Table1[[#This Row],[R Score]]+Table1[[#This Row],[F Score]]+Table1[[#This Row],[M Score]]</f>
        <v>8</v>
      </c>
      <c r="T682" s="37" t="str">
        <f>IF(Table1[[#This Row],[RFM Score]]=12,"Best customer",IF(Table1[[#This Row],[RFM Score]]&gt;=8,"Loyal customer",IF(Table1[[#This Row],[RFM Score]]&gt;=6,"At Risk",IF(Table1[[#This Row],[RFM Score]]&gt;=3,"Lost customer", "Others"))))</f>
        <v>Loyal customer</v>
      </c>
    </row>
    <row r="683" spans="2:20" x14ac:dyDescent="0.25">
      <c r="B683" s="1">
        <v>681</v>
      </c>
      <c r="C683" s="2">
        <v>45121</v>
      </c>
      <c r="D683" s="1" t="s">
        <v>694</v>
      </c>
      <c r="E683" s="1" t="s">
        <v>13</v>
      </c>
      <c r="F683" s="1">
        <v>43</v>
      </c>
      <c r="G683" s="1" t="s">
        <v>16</v>
      </c>
      <c r="H683" s="1">
        <v>2</v>
      </c>
      <c r="I683" s="11">
        <v>30</v>
      </c>
      <c r="J683" s="13">
        <v>60</v>
      </c>
      <c r="K683" s="34">
        <f t="shared" si="10"/>
        <v>45292</v>
      </c>
      <c r="L683" s="36">
        <f>Table1[[#This Row],[Latest Date]]-Table1[[#This Row],[Date]]</f>
        <v>171</v>
      </c>
      <c r="M683" s="36">
        <f>COUNT(Table1[[#This Row],[Date]])</f>
        <v>1</v>
      </c>
      <c r="N683" s="36">
        <f>SUM(Table1[[#This Row],[Total Amount]])</f>
        <v>60</v>
      </c>
      <c r="O683" s="36">
        <f>IF(Table1[[#This Row],[Recency]]&lt;=_xlfn.QUARTILE.INC(L:L,1),4, IF(Table1[[#This Row],[Recency]]&lt;=_xlfn.QUARTILE.INC(L:L,2), 3, IF(Table1[[#This Row],[Recency]]&lt;=_xlfn.QUARTILE.INC(L:L,3), 2, 1)))</f>
        <v>3</v>
      </c>
      <c r="P683" s="36">
        <f>IF(Table1[[#This Row],[Frequency]]&lt;=_xlfn.QUARTILE.INC(M:M,1), 1, IF(Table1[[#This Row],[Frequency]]&lt;=_xlfn.QUARTILE.INC(M:M,2), 2, IF(Table1[[#This Row],[Frequency]]&lt;=_xlfn.QUARTILE.INC(M:M,3), 3, 4)))</f>
        <v>1</v>
      </c>
      <c r="Q683" s="36">
        <f>IF(Table1[[#This Row],[Monetary]]&lt;=_xlfn.QUARTILE.INC(N:N,1),1,IF(Table1[[#This Row],[Monetary]]&lt;=_xlfn.QUARTILE.INC(N:N,2),2,IF(Table1[[#This Row],[Monetary]]&lt;=_xlfn.QUARTILE.INC(N:N,3),3,4)))</f>
        <v>1</v>
      </c>
      <c r="R683" s="41" t="str">
        <f>Table1[[#This Row],[R Score]]&amp;Table1[[#This Row],[F Score]]&amp;Table1[[#This Row],[M Score]]</f>
        <v>311</v>
      </c>
      <c r="S683" s="36">
        <f>Table1[[#This Row],[R Score]]+Table1[[#This Row],[F Score]]+Table1[[#This Row],[M Score]]</f>
        <v>5</v>
      </c>
      <c r="T683" s="36" t="str">
        <f>IF(Table1[[#This Row],[RFM Score]]=12,"Best customer",IF(Table1[[#This Row],[RFM Score]]&gt;=8,"Loyal customer",IF(Table1[[#This Row],[RFM Score]]&gt;=6,"At Risk",IF(Table1[[#This Row],[RFM Score]]&gt;=3,"Lost customer", "Others"))))</f>
        <v>Lost customer</v>
      </c>
    </row>
    <row r="684" spans="2:20" x14ac:dyDescent="0.25">
      <c r="B684" s="4">
        <v>682</v>
      </c>
      <c r="C684" s="5">
        <v>45171</v>
      </c>
      <c r="D684" s="4" t="s">
        <v>695</v>
      </c>
      <c r="E684" s="4" t="s">
        <v>10</v>
      </c>
      <c r="F684" s="4">
        <v>46</v>
      </c>
      <c r="G684" s="4" t="s">
        <v>11</v>
      </c>
      <c r="H684" s="4">
        <v>4</v>
      </c>
      <c r="I684" s="12">
        <v>300</v>
      </c>
      <c r="J684" s="14">
        <v>1200</v>
      </c>
      <c r="K684" s="35">
        <f t="shared" si="10"/>
        <v>45292</v>
      </c>
      <c r="L684" s="37">
        <f>Table1[[#This Row],[Latest Date]]-Table1[[#This Row],[Date]]</f>
        <v>121</v>
      </c>
      <c r="M684" s="37">
        <f>COUNT(Table1[[#This Row],[Date]])</f>
        <v>1</v>
      </c>
      <c r="N684" s="37">
        <f>SUM(Table1[[#This Row],[Total Amount]])</f>
        <v>1200</v>
      </c>
      <c r="O684" s="37">
        <f>IF(Table1[[#This Row],[Recency]]&lt;=_xlfn.QUARTILE.INC(L:L,1),4, IF(Table1[[#This Row],[Recency]]&lt;=_xlfn.QUARTILE.INC(L:L,2), 3, IF(Table1[[#This Row],[Recency]]&lt;=_xlfn.QUARTILE.INC(L:L,3), 2, 1)))</f>
        <v>3</v>
      </c>
      <c r="P684" s="37">
        <f>IF(Table1[[#This Row],[Frequency]]&lt;=_xlfn.QUARTILE.INC(M:M,1), 1, IF(Table1[[#This Row],[Frequency]]&lt;=_xlfn.QUARTILE.INC(M:M,2), 2, IF(Table1[[#This Row],[Frequency]]&lt;=_xlfn.QUARTILE.INC(M:M,3), 3, 4)))</f>
        <v>1</v>
      </c>
      <c r="Q684" s="37">
        <f>IF(Table1[[#This Row],[Monetary]]&lt;=_xlfn.QUARTILE.INC(N:N,1),1,IF(Table1[[#This Row],[Monetary]]&lt;=_xlfn.QUARTILE.INC(N:N,2),2,IF(Table1[[#This Row],[Monetary]]&lt;=_xlfn.QUARTILE.INC(N:N,3),3,4)))</f>
        <v>4</v>
      </c>
      <c r="R684" s="42" t="str">
        <f>Table1[[#This Row],[R Score]]&amp;Table1[[#This Row],[F Score]]&amp;Table1[[#This Row],[M Score]]</f>
        <v>314</v>
      </c>
      <c r="S684" s="37">
        <f>Table1[[#This Row],[R Score]]+Table1[[#This Row],[F Score]]+Table1[[#This Row],[M Score]]</f>
        <v>8</v>
      </c>
      <c r="T684" s="37" t="str">
        <f>IF(Table1[[#This Row],[RFM Score]]=12,"Best customer",IF(Table1[[#This Row],[RFM Score]]&gt;=8,"Loyal customer",IF(Table1[[#This Row],[RFM Score]]&gt;=6,"At Risk",IF(Table1[[#This Row],[RFM Score]]&gt;=3,"Lost customer", "Others"))))</f>
        <v>Loyal customer</v>
      </c>
    </row>
    <row r="685" spans="2:20" x14ac:dyDescent="0.25">
      <c r="B685" s="1">
        <v>683</v>
      </c>
      <c r="C685" s="2">
        <v>44930</v>
      </c>
      <c r="D685" s="1" t="s">
        <v>696</v>
      </c>
      <c r="E685" s="1" t="s">
        <v>10</v>
      </c>
      <c r="F685" s="1">
        <v>38</v>
      </c>
      <c r="G685" s="1" t="s">
        <v>11</v>
      </c>
      <c r="H685" s="1">
        <v>2</v>
      </c>
      <c r="I685" s="11">
        <v>500</v>
      </c>
      <c r="J685" s="13">
        <v>1000</v>
      </c>
      <c r="K685" s="34">
        <f t="shared" si="10"/>
        <v>45292</v>
      </c>
      <c r="L685" s="36">
        <f>Table1[[#This Row],[Latest Date]]-Table1[[#This Row],[Date]]</f>
        <v>362</v>
      </c>
      <c r="M685" s="36">
        <f>COUNT(Table1[[#This Row],[Date]])</f>
        <v>1</v>
      </c>
      <c r="N685" s="36">
        <f>SUM(Table1[[#This Row],[Total Amount]])</f>
        <v>1000</v>
      </c>
      <c r="O685" s="36">
        <f>IF(Table1[[#This Row],[Recency]]&lt;=_xlfn.QUARTILE.INC(L:L,1),4, IF(Table1[[#This Row],[Recency]]&lt;=_xlfn.QUARTILE.INC(L:L,2), 3, IF(Table1[[#This Row],[Recency]]&lt;=_xlfn.QUARTILE.INC(L:L,3), 2, 1)))</f>
        <v>1</v>
      </c>
      <c r="P685" s="36">
        <f>IF(Table1[[#This Row],[Frequency]]&lt;=_xlfn.QUARTILE.INC(M:M,1), 1, IF(Table1[[#This Row],[Frequency]]&lt;=_xlfn.QUARTILE.INC(M:M,2), 2, IF(Table1[[#This Row],[Frequency]]&lt;=_xlfn.QUARTILE.INC(M:M,3), 3, 4)))</f>
        <v>1</v>
      </c>
      <c r="Q685" s="36">
        <f>IF(Table1[[#This Row],[Monetary]]&lt;=_xlfn.QUARTILE.INC(N:N,1),1,IF(Table1[[#This Row],[Monetary]]&lt;=_xlfn.QUARTILE.INC(N:N,2),2,IF(Table1[[#This Row],[Monetary]]&lt;=_xlfn.QUARTILE.INC(N:N,3),3,4)))</f>
        <v>4</v>
      </c>
      <c r="R685" s="41" t="str">
        <f>Table1[[#This Row],[R Score]]&amp;Table1[[#This Row],[F Score]]&amp;Table1[[#This Row],[M Score]]</f>
        <v>114</v>
      </c>
      <c r="S685" s="36">
        <f>Table1[[#This Row],[R Score]]+Table1[[#This Row],[F Score]]+Table1[[#This Row],[M Score]]</f>
        <v>6</v>
      </c>
      <c r="T685" s="36" t="str">
        <f>IF(Table1[[#This Row],[RFM Score]]=12,"Best customer",IF(Table1[[#This Row],[RFM Score]]&gt;=8,"Loyal customer",IF(Table1[[#This Row],[RFM Score]]&gt;=6,"At Risk",IF(Table1[[#This Row],[RFM Score]]&gt;=3,"Lost customer", "Others"))))</f>
        <v>At Risk</v>
      </c>
    </row>
    <row r="686" spans="2:20" x14ac:dyDescent="0.25">
      <c r="B686" s="4">
        <v>684</v>
      </c>
      <c r="C686" s="5">
        <v>45107</v>
      </c>
      <c r="D686" s="4" t="s">
        <v>697</v>
      </c>
      <c r="E686" s="4" t="s">
        <v>13</v>
      </c>
      <c r="F686" s="4">
        <v>28</v>
      </c>
      <c r="G686" s="4" t="s">
        <v>14</v>
      </c>
      <c r="H686" s="4">
        <v>2</v>
      </c>
      <c r="I686" s="12">
        <v>500</v>
      </c>
      <c r="J686" s="14">
        <v>1000</v>
      </c>
      <c r="K686" s="35">
        <f t="shared" si="10"/>
        <v>45292</v>
      </c>
      <c r="L686" s="37">
        <f>Table1[[#This Row],[Latest Date]]-Table1[[#This Row],[Date]]</f>
        <v>185</v>
      </c>
      <c r="M686" s="37">
        <f>COUNT(Table1[[#This Row],[Date]])</f>
        <v>1</v>
      </c>
      <c r="N686" s="37">
        <f>SUM(Table1[[#This Row],[Total Amount]])</f>
        <v>1000</v>
      </c>
      <c r="O686" s="37">
        <f>IF(Table1[[#This Row],[Recency]]&lt;=_xlfn.QUARTILE.INC(L:L,1),4, IF(Table1[[#This Row],[Recency]]&lt;=_xlfn.QUARTILE.INC(L:L,2), 3, IF(Table1[[#This Row],[Recency]]&lt;=_xlfn.QUARTILE.INC(L:L,3), 2, 1)))</f>
        <v>3</v>
      </c>
      <c r="P686" s="37">
        <f>IF(Table1[[#This Row],[Frequency]]&lt;=_xlfn.QUARTILE.INC(M:M,1), 1, IF(Table1[[#This Row],[Frequency]]&lt;=_xlfn.QUARTILE.INC(M:M,2), 2, IF(Table1[[#This Row],[Frequency]]&lt;=_xlfn.QUARTILE.INC(M:M,3), 3, 4)))</f>
        <v>1</v>
      </c>
      <c r="Q686" s="37">
        <f>IF(Table1[[#This Row],[Monetary]]&lt;=_xlfn.QUARTILE.INC(N:N,1),1,IF(Table1[[#This Row],[Monetary]]&lt;=_xlfn.QUARTILE.INC(N:N,2),2,IF(Table1[[#This Row],[Monetary]]&lt;=_xlfn.QUARTILE.INC(N:N,3),3,4)))</f>
        <v>4</v>
      </c>
      <c r="R686" s="42" t="str">
        <f>Table1[[#This Row],[R Score]]&amp;Table1[[#This Row],[F Score]]&amp;Table1[[#This Row],[M Score]]</f>
        <v>314</v>
      </c>
      <c r="S686" s="37">
        <f>Table1[[#This Row],[R Score]]+Table1[[#This Row],[F Score]]+Table1[[#This Row],[M Score]]</f>
        <v>8</v>
      </c>
      <c r="T686" s="37" t="str">
        <f>IF(Table1[[#This Row],[RFM Score]]=12,"Best customer",IF(Table1[[#This Row],[RFM Score]]&gt;=8,"Loyal customer",IF(Table1[[#This Row],[RFM Score]]&gt;=6,"At Risk",IF(Table1[[#This Row],[RFM Score]]&gt;=3,"Lost customer", "Others"))))</f>
        <v>Loyal customer</v>
      </c>
    </row>
    <row r="687" spans="2:20" x14ac:dyDescent="0.25">
      <c r="B687" s="1">
        <v>685</v>
      </c>
      <c r="C687" s="2">
        <v>45079</v>
      </c>
      <c r="D687" s="1" t="s">
        <v>698</v>
      </c>
      <c r="E687" s="1" t="s">
        <v>10</v>
      </c>
      <c r="F687" s="1">
        <v>57</v>
      </c>
      <c r="G687" s="1" t="s">
        <v>16</v>
      </c>
      <c r="H687" s="1">
        <v>2</v>
      </c>
      <c r="I687" s="11">
        <v>25</v>
      </c>
      <c r="J687" s="13">
        <v>50</v>
      </c>
      <c r="K687" s="34">
        <f t="shared" si="10"/>
        <v>45292</v>
      </c>
      <c r="L687" s="36">
        <f>Table1[[#This Row],[Latest Date]]-Table1[[#This Row],[Date]]</f>
        <v>213</v>
      </c>
      <c r="M687" s="36">
        <f>COUNT(Table1[[#This Row],[Date]])</f>
        <v>1</v>
      </c>
      <c r="N687" s="36">
        <f>SUM(Table1[[#This Row],[Total Amount]])</f>
        <v>50</v>
      </c>
      <c r="O687" s="36">
        <f>IF(Table1[[#This Row],[Recency]]&lt;=_xlfn.QUARTILE.INC(L:L,1),4, IF(Table1[[#This Row],[Recency]]&lt;=_xlfn.QUARTILE.INC(L:L,2), 3, IF(Table1[[#This Row],[Recency]]&lt;=_xlfn.QUARTILE.INC(L:L,3), 2, 1)))</f>
        <v>2</v>
      </c>
      <c r="P687" s="36">
        <f>IF(Table1[[#This Row],[Frequency]]&lt;=_xlfn.QUARTILE.INC(M:M,1), 1, IF(Table1[[#This Row],[Frequency]]&lt;=_xlfn.QUARTILE.INC(M:M,2), 2, IF(Table1[[#This Row],[Frequency]]&lt;=_xlfn.QUARTILE.INC(M:M,3), 3, 4)))</f>
        <v>1</v>
      </c>
      <c r="Q687" s="36">
        <f>IF(Table1[[#This Row],[Monetary]]&lt;=_xlfn.QUARTILE.INC(N:N,1),1,IF(Table1[[#This Row],[Monetary]]&lt;=_xlfn.QUARTILE.INC(N:N,2),2,IF(Table1[[#This Row],[Monetary]]&lt;=_xlfn.QUARTILE.INC(N:N,3),3,4)))</f>
        <v>1</v>
      </c>
      <c r="R687" s="41" t="str">
        <f>Table1[[#This Row],[R Score]]&amp;Table1[[#This Row],[F Score]]&amp;Table1[[#This Row],[M Score]]</f>
        <v>211</v>
      </c>
      <c r="S687" s="36">
        <f>Table1[[#This Row],[R Score]]+Table1[[#This Row],[F Score]]+Table1[[#This Row],[M Score]]</f>
        <v>4</v>
      </c>
      <c r="T687" s="36" t="str">
        <f>IF(Table1[[#This Row],[RFM Score]]=12,"Best customer",IF(Table1[[#This Row],[RFM Score]]&gt;=8,"Loyal customer",IF(Table1[[#This Row],[RFM Score]]&gt;=6,"At Risk",IF(Table1[[#This Row],[RFM Score]]&gt;=3,"Lost customer", "Others"))))</f>
        <v>Lost customer</v>
      </c>
    </row>
    <row r="688" spans="2:20" x14ac:dyDescent="0.25">
      <c r="B688" s="4">
        <v>686</v>
      </c>
      <c r="C688" s="5">
        <v>45126</v>
      </c>
      <c r="D688" s="4" t="s">
        <v>699</v>
      </c>
      <c r="E688" s="4" t="s">
        <v>13</v>
      </c>
      <c r="F688" s="4">
        <v>28</v>
      </c>
      <c r="G688" s="4" t="s">
        <v>16</v>
      </c>
      <c r="H688" s="4">
        <v>4</v>
      </c>
      <c r="I688" s="12">
        <v>50</v>
      </c>
      <c r="J688" s="14">
        <v>200</v>
      </c>
      <c r="K688" s="35">
        <f t="shared" si="10"/>
        <v>45292</v>
      </c>
      <c r="L688" s="37">
        <f>Table1[[#This Row],[Latest Date]]-Table1[[#This Row],[Date]]</f>
        <v>166</v>
      </c>
      <c r="M688" s="37">
        <f>COUNT(Table1[[#This Row],[Date]])</f>
        <v>1</v>
      </c>
      <c r="N688" s="37">
        <f>SUM(Table1[[#This Row],[Total Amount]])</f>
        <v>200</v>
      </c>
      <c r="O688" s="37">
        <f>IF(Table1[[#This Row],[Recency]]&lt;=_xlfn.QUARTILE.INC(L:L,1),4, IF(Table1[[#This Row],[Recency]]&lt;=_xlfn.QUARTILE.INC(L:L,2), 3, IF(Table1[[#This Row],[Recency]]&lt;=_xlfn.QUARTILE.INC(L:L,3), 2, 1)))</f>
        <v>3</v>
      </c>
      <c r="P688" s="37">
        <f>IF(Table1[[#This Row],[Frequency]]&lt;=_xlfn.QUARTILE.INC(M:M,1), 1, IF(Table1[[#This Row],[Frequency]]&lt;=_xlfn.QUARTILE.INC(M:M,2), 2, IF(Table1[[#This Row],[Frequency]]&lt;=_xlfn.QUARTILE.INC(M:M,3), 3, 4)))</f>
        <v>1</v>
      </c>
      <c r="Q688" s="37">
        <f>IF(Table1[[#This Row],[Monetary]]&lt;=_xlfn.QUARTILE.INC(N:N,1),1,IF(Table1[[#This Row],[Monetary]]&lt;=_xlfn.QUARTILE.INC(N:N,2),2,IF(Table1[[#This Row],[Monetary]]&lt;=_xlfn.QUARTILE.INC(N:N,3),3,4)))</f>
        <v>3</v>
      </c>
      <c r="R688" s="42" t="str">
        <f>Table1[[#This Row],[R Score]]&amp;Table1[[#This Row],[F Score]]&amp;Table1[[#This Row],[M Score]]</f>
        <v>313</v>
      </c>
      <c r="S688" s="37">
        <f>Table1[[#This Row],[R Score]]+Table1[[#This Row],[F Score]]+Table1[[#This Row],[M Score]]</f>
        <v>7</v>
      </c>
      <c r="T688" s="37" t="str">
        <f>IF(Table1[[#This Row],[RFM Score]]=12,"Best customer",IF(Table1[[#This Row],[RFM Score]]&gt;=8,"Loyal customer",IF(Table1[[#This Row],[RFM Score]]&gt;=6,"At Risk",IF(Table1[[#This Row],[RFM Score]]&gt;=3,"Lost customer", "Others"))))</f>
        <v>At Risk</v>
      </c>
    </row>
    <row r="689" spans="2:20" x14ac:dyDescent="0.25">
      <c r="B689" s="1">
        <v>687</v>
      </c>
      <c r="C689" s="2">
        <v>45141</v>
      </c>
      <c r="D689" s="1" t="s">
        <v>700</v>
      </c>
      <c r="E689" s="1" t="s">
        <v>13</v>
      </c>
      <c r="F689" s="1">
        <v>53</v>
      </c>
      <c r="G689" s="1" t="s">
        <v>16</v>
      </c>
      <c r="H689" s="1">
        <v>1</v>
      </c>
      <c r="I689" s="11">
        <v>300</v>
      </c>
      <c r="J689" s="13">
        <v>300</v>
      </c>
      <c r="K689" s="34">
        <f t="shared" si="10"/>
        <v>45292</v>
      </c>
      <c r="L689" s="36">
        <f>Table1[[#This Row],[Latest Date]]-Table1[[#This Row],[Date]]</f>
        <v>151</v>
      </c>
      <c r="M689" s="36">
        <f>COUNT(Table1[[#This Row],[Date]])</f>
        <v>1</v>
      </c>
      <c r="N689" s="36">
        <f>SUM(Table1[[#This Row],[Total Amount]])</f>
        <v>300</v>
      </c>
      <c r="O689" s="36">
        <f>IF(Table1[[#This Row],[Recency]]&lt;=_xlfn.QUARTILE.INC(L:L,1),4, IF(Table1[[#This Row],[Recency]]&lt;=_xlfn.QUARTILE.INC(L:L,2), 3, IF(Table1[[#This Row],[Recency]]&lt;=_xlfn.QUARTILE.INC(L:L,3), 2, 1)))</f>
        <v>3</v>
      </c>
      <c r="P689" s="36">
        <f>IF(Table1[[#This Row],[Frequency]]&lt;=_xlfn.QUARTILE.INC(M:M,1), 1, IF(Table1[[#This Row],[Frequency]]&lt;=_xlfn.QUARTILE.INC(M:M,2), 2, IF(Table1[[#This Row],[Frequency]]&lt;=_xlfn.QUARTILE.INC(M:M,3), 3, 4)))</f>
        <v>1</v>
      </c>
      <c r="Q689" s="36">
        <f>IF(Table1[[#This Row],[Monetary]]&lt;=_xlfn.QUARTILE.INC(N:N,1),1,IF(Table1[[#This Row],[Monetary]]&lt;=_xlfn.QUARTILE.INC(N:N,2),2,IF(Table1[[#This Row],[Monetary]]&lt;=_xlfn.QUARTILE.INC(N:N,3),3,4)))</f>
        <v>3</v>
      </c>
      <c r="R689" s="41" t="str">
        <f>Table1[[#This Row],[R Score]]&amp;Table1[[#This Row],[F Score]]&amp;Table1[[#This Row],[M Score]]</f>
        <v>313</v>
      </c>
      <c r="S689" s="36">
        <f>Table1[[#This Row],[R Score]]+Table1[[#This Row],[F Score]]+Table1[[#This Row],[M Score]]</f>
        <v>7</v>
      </c>
      <c r="T689" s="36" t="str">
        <f>IF(Table1[[#This Row],[RFM Score]]=12,"Best customer",IF(Table1[[#This Row],[RFM Score]]&gt;=8,"Loyal customer",IF(Table1[[#This Row],[RFM Score]]&gt;=6,"At Risk",IF(Table1[[#This Row],[RFM Score]]&gt;=3,"Lost customer", "Others"))))</f>
        <v>At Risk</v>
      </c>
    </row>
    <row r="690" spans="2:20" x14ac:dyDescent="0.25">
      <c r="B690" s="4">
        <v>688</v>
      </c>
      <c r="C690" s="5">
        <v>45202</v>
      </c>
      <c r="D690" s="4" t="s">
        <v>701</v>
      </c>
      <c r="E690" s="4" t="s">
        <v>10</v>
      </c>
      <c r="F690" s="4">
        <v>56</v>
      </c>
      <c r="G690" s="4" t="s">
        <v>14</v>
      </c>
      <c r="H690" s="4">
        <v>4</v>
      </c>
      <c r="I690" s="12">
        <v>25</v>
      </c>
      <c r="J690" s="14">
        <v>100</v>
      </c>
      <c r="K690" s="35">
        <f t="shared" si="10"/>
        <v>45292</v>
      </c>
      <c r="L690" s="37">
        <f>Table1[[#This Row],[Latest Date]]-Table1[[#This Row],[Date]]</f>
        <v>90</v>
      </c>
      <c r="M690" s="37">
        <f>COUNT(Table1[[#This Row],[Date]])</f>
        <v>1</v>
      </c>
      <c r="N690" s="37">
        <f>SUM(Table1[[#This Row],[Total Amount]])</f>
        <v>100</v>
      </c>
      <c r="O690" s="37">
        <f>IF(Table1[[#This Row],[Recency]]&lt;=_xlfn.QUARTILE.INC(L:L,1),4, IF(Table1[[#This Row],[Recency]]&lt;=_xlfn.QUARTILE.INC(L:L,2), 3, IF(Table1[[#This Row],[Recency]]&lt;=_xlfn.QUARTILE.INC(L:L,3), 2, 1)))</f>
        <v>3</v>
      </c>
      <c r="P690" s="37">
        <f>IF(Table1[[#This Row],[Frequency]]&lt;=_xlfn.QUARTILE.INC(M:M,1), 1, IF(Table1[[#This Row],[Frequency]]&lt;=_xlfn.QUARTILE.INC(M:M,2), 2, IF(Table1[[#This Row],[Frequency]]&lt;=_xlfn.QUARTILE.INC(M:M,3), 3, 4)))</f>
        <v>1</v>
      </c>
      <c r="Q690" s="37">
        <f>IF(Table1[[#This Row],[Monetary]]&lt;=_xlfn.QUARTILE.INC(N:N,1),1,IF(Table1[[#This Row],[Monetary]]&lt;=_xlfn.QUARTILE.INC(N:N,2),2,IF(Table1[[#This Row],[Monetary]]&lt;=_xlfn.QUARTILE.INC(N:N,3),3,4)))</f>
        <v>2</v>
      </c>
      <c r="R690" s="42" t="str">
        <f>Table1[[#This Row],[R Score]]&amp;Table1[[#This Row],[F Score]]&amp;Table1[[#This Row],[M Score]]</f>
        <v>312</v>
      </c>
      <c r="S690" s="37">
        <f>Table1[[#This Row],[R Score]]+Table1[[#This Row],[F Score]]+Table1[[#This Row],[M Score]]</f>
        <v>6</v>
      </c>
      <c r="T690" s="37" t="str">
        <f>IF(Table1[[#This Row],[RFM Score]]=12,"Best customer",IF(Table1[[#This Row],[RFM Score]]&gt;=8,"Loyal customer",IF(Table1[[#This Row],[RFM Score]]&gt;=6,"At Risk",IF(Table1[[#This Row],[RFM Score]]&gt;=3,"Lost customer", "Others"))))</f>
        <v>At Risk</v>
      </c>
    </row>
    <row r="691" spans="2:20" x14ac:dyDescent="0.25">
      <c r="B691" s="1">
        <v>689</v>
      </c>
      <c r="C691" s="2">
        <v>45206</v>
      </c>
      <c r="D691" s="1" t="s">
        <v>702</v>
      </c>
      <c r="E691" s="1" t="s">
        <v>10</v>
      </c>
      <c r="F691" s="1">
        <v>57</v>
      </c>
      <c r="G691" s="1" t="s">
        <v>16</v>
      </c>
      <c r="H691" s="1">
        <v>2</v>
      </c>
      <c r="I691" s="11">
        <v>50</v>
      </c>
      <c r="J691" s="13">
        <v>100</v>
      </c>
      <c r="K691" s="34">
        <f t="shared" si="10"/>
        <v>45292</v>
      </c>
      <c r="L691" s="36">
        <f>Table1[[#This Row],[Latest Date]]-Table1[[#This Row],[Date]]</f>
        <v>86</v>
      </c>
      <c r="M691" s="36">
        <f>COUNT(Table1[[#This Row],[Date]])</f>
        <v>1</v>
      </c>
      <c r="N691" s="36">
        <f>SUM(Table1[[#This Row],[Total Amount]])</f>
        <v>100</v>
      </c>
      <c r="O691" s="36">
        <f>IF(Table1[[#This Row],[Recency]]&lt;=_xlfn.QUARTILE.INC(L:L,1),4, IF(Table1[[#This Row],[Recency]]&lt;=_xlfn.QUARTILE.INC(L:L,2), 3, IF(Table1[[#This Row],[Recency]]&lt;=_xlfn.QUARTILE.INC(L:L,3), 2, 1)))</f>
        <v>4</v>
      </c>
      <c r="P691" s="36">
        <f>IF(Table1[[#This Row],[Frequency]]&lt;=_xlfn.QUARTILE.INC(M:M,1), 1, IF(Table1[[#This Row],[Frequency]]&lt;=_xlfn.QUARTILE.INC(M:M,2), 2, IF(Table1[[#This Row],[Frequency]]&lt;=_xlfn.QUARTILE.INC(M:M,3), 3, 4)))</f>
        <v>1</v>
      </c>
      <c r="Q691" s="36">
        <f>IF(Table1[[#This Row],[Monetary]]&lt;=_xlfn.QUARTILE.INC(N:N,1),1,IF(Table1[[#This Row],[Monetary]]&lt;=_xlfn.QUARTILE.INC(N:N,2),2,IF(Table1[[#This Row],[Monetary]]&lt;=_xlfn.QUARTILE.INC(N:N,3),3,4)))</f>
        <v>2</v>
      </c>
      <c r="R691" s="41" t="str">
        <f>Table1[[#This Row],[R Score]]&amp;Table1[[#This Row],[F Score]]&amp;Table1[[#This Row],[M Score]]</f>
        <v>412</v>
      </c>
      <c r="S691" s="36">
        <f>Table1[[#This Row],[R Score]]+Table1[[#This Row],[F Score]]+Table1[[#This Row],[M Score]]</f>
        <v>7</v>
      </c>
      <c r="T691" s="36" t="str">
        <f>IF(Table1[[#This Row],[RFM Score]]=12,"Best customer",IF(Table1[[#This Row],[RFM Score]]&gt;=8,"Loyal customer",IF(Table1[[#This Row],[RFM Score]]&gt;=6,"At Risk",IF(Table1[[#This Row],[RFM Score]]&gt;=3,"Lost customer", "Others"))))</f>
        <v>At Risk</v>
      </c>
    </row>
    <row r="692" spans="2:20" x14ac:dyDescent="0.25">
      <c r="B692" s="4">
        <v>690</v>
      </c>
      <c r="C692" s="5">
        <v>45235</v>
      </c>
      <c r="D692" s="4" t="s">
        <v>703</v>
      </c>
      <c r="E692" s="4" t="s">
        <v>13</v>
      </c>
      <c r="F692" s="4">
        <v>52</v>
      </c>
      <c r="G692" s="4" t="s">
        <v>14</v>
      </c>
      <c r="H692" s="4">
        <v>3</v>
      </c>
      <c r="I692" s="12">
        <v>300</v>
      </c>
      <c r="J692" s="14">
        <v>900</v>
      </c>
      <c r="K692" s="35">
        <f t="shared" si="10"/>
        <v>45292</v>
      </c>
      <c r="L692" s="37">
        <f>Table1[[#This Row],[Latest Date]]-Table1[[#This Row],[Date]]</f>
        <v>57</v>
      </c>
      <c r="M692" s="37">
        <f>COUNT(Table1[[#This Row],[Date]])</f>
        <v>1</v>
      </c>
      <c r="N692" s="37">
        <f>SUM(Table1[[#This Row],[Total Amount]])</f>
        <v>900</v>
      </c>
      <c r="O692" s="37">
        <f>IF(Table1[[#This Row],[Recency]]&lt;=_xlfn.QUARTILE.INC(L:L,1),4, IF(Table1[[#This Row],[Recency]]&lt;=_xlfn.QUARTILE.INC(L:L,2), 3, IF(Table1[[#This Row],[Recency]]&lt;=_xlfn.QUARTILE.INC(L:L,3), 2, 1)))</f>
        <v>4</v>
      </c>
      <c r="P692" s="37">
        <f>IF(Table1[[#This Row],[Frequency]]&lt;=_xlfn.QUARTILE.INC(M:M,1), 1, IF(Table1[[#This Row],[Frequency]]&lt;=_xlfn.QUARTILE.INC(M:M,2), 2, IF(Table1[[#This Row],[Frequency]]&lt;=_xlfn.QUARTILE.INC(M:M,3), 3, 4)))</f>
        <v>1</v>
      </c>
      <c r="Q692" s="37">
        <f>IF(Table1[[#This Row],[Monetary]]&lt;=_xlfn.QUARTILE.INC(N:N,1),1,IF(Table1[[#This Row],[Monetary]]&lt;=_xlfn.QUARTILE.INC(N:N,2),2,IF(Table1[[#This Row],[Monetary]]&lt;=_xlfn.QUARTILE.INC(N:N,3),3,4)))</f>
        <v>3</v>
      </c>
      <c r="R692" s="42" t="str">
        <f>Table1[[#This Row],[R Score]]&amp;Table1[[#This Row],[F Score]]&amp;Table1[[#This Row],[M Score]]</f>
        <v>413</v>
      </c>
      <c r="S692" s="37">
        <f>Table1[[#This Row],[R Score]]+Table1[[#This Row],[F Score]]+Table1[[#This Row],[M Score]]</f>
        <v>8</v>
      </c>
      <c r="T692" s="37" t="str">
        <f>IF(Table1[[#This Row],[RFM Score]]=12,"Best customer",IF(Table1[[#This Row],[RFM Score]]&gt;=8,"Loyal customer",IF(Table1[[#This Row],[RFM Score]]&gt;=6,"At Risk",IF(Table1[[#This Row],[RFM Score]]&gt;=3,"Lost customer", "Others"))))</f>
        <v>Loyal customer</v>
      </c>
    </row>
    <row r="693" spans="2:20" x14ac:dyDescent="0.25">
      <c r="B693" s="1">
        <v>691</v>
      </c>
      <c r="C693" s="2">
        <v>45039</v>
      </c>
      <c r="D693" s="1" t="s">
        <v>704</v>
      </c>
      <c r="E693" s="1" t="s">
        <v>13</v>
      </c>
      <c r="F693" s="1">
        <v>51</v>
      </c>
      <c r="G693" s="1" t="s">
        <v>14</v>
      </c>
      <c r="H693" s="1">
        <v>3</v>
      </c>
      <c r="I693" s="11">
        <v>30</v>
      </c>
      <c r="J693" s="13">
        <v>90</v>
      </c>
      <c r="K693" s="34">
        <f t="shared" si="10"/>
        <v>45292</v>
      </c>
      <c r="L693" s="36">
        <f>Table1[[#This Row],[Latest Date]]-Table1[[#This Row],[Date]]</f>
        <v>253</v>
      </c>
      <c r="M693" s="36">
        <f>COUNT(Table1[[#This Row],[Date]])</f>
        <v>1</v>
      </c>
      <c r="N693" s="36">
        <f>SUM(Table1[[#This Row],[Total Amount]])</f>
        <v>90</v>
      </c>
      <c r="O693" s="36">
        <f>IF(Table1[[#This Row],[Recency]]&lt;=_xlfn.QUARTILE.INC(L:L,1),4, IF(Table1[[#This Row],[Recency]]&lt;=_xlfn.QUARTILE.INC(L:L,2), 3, IF(Table1[[#This Row],[Recency]]&lt;=_xlfn.QUARTILE.INC(L:L,3), 2, 1)))</f>
        <v>2</v>
      </c>
      <c r="P693" s="36">
        <f>IF(Table1[[#This Row],[Frequency]]&lt;=_xlfn.QUARTILE.INC(M:M,1), 1, IF(Table1[[#This Row],[Frequency]]&lt;=_xlfn.QUARTILE.INC(M:M,2), 2, IF(Table1[[#This Row],[Frequency]]&lt;=_xlfn.QUARTILE.INC(M:M,3), 3, 4)))</f>
        <v>1</v>
      </c>
      <c r="Q693" s="36">
        <f>IF(Table1[[#This Row],[Monetary]]&lt;=_xlfn.QUARTILE.INC(N:N,1),1,IF(Table1[[#This Row],[Monetary]]&lt;=_xlfn.QUARTILE.INC(N:N,2),2,IF(Table1[[#This Row],[Monetary]]&lt;=_xlfn.QUARTILE.INC(N:N,3),3,4)))</f>
        <v>2</v>
      </c>
      <c r="R693" s="41" t="str">
        <f>Table1[[#This Row],[R Score]]&amp;Table1[[#This Row],[F Score]]&amp;Table1[[#This Row],[M Score]]</f>
        <v>212</v>
      </c>
      <c r="S693" s="36">
        <f>Table1[[#This Row],[R Score]]+Table1[[#This Row],[F Score]]+Table1[[#This Row],[M Score]]</f>
        <v>5</v>
      </c>
      <c r="T693" s="36" t="str">
        <f>IF(Table1[[#This Row],[RFM Score]]=12,"Best customer",IF(Table1[[#This Row],[RFM Score]]&gt;=8,"Loyal customer",IF(Table1[[#This Row],[RFM Score]]&gt;=6,"At Risk",IF(Table1[[#This Row],[RFM Score]]&gt;=3,"Lost customer", "Others"))))</f>
        <v>Lost customer</v>
      </c>
    </row>
    <row r="694" spans="2:20" x14ac:dyDescent="0.25">
      <c r="B694" s="4">
        <v>692</v>
      </c>
      <c r="C694" s="5">
        <v>45176</v>
      </c>
      <c r="D694" s="4" t="s">
        <v>705</v>
      </c>
      <c r="E694" s="4" t="s">
        <v>13</v>
      </c>
      <c r="F694" s="4">
        <v>64</v>
      </c>
      <c r="G694" s="4" t="s">
        <v>14</v>
      </c>
      <c r="H694" s="4">
        <v>2</v>
      </c>
      <c r="I694" s="12">
        <v>50</v>
      </c>
      <c r="J694" s="14">
        <v>100</v>
      </c>
      <c r="K694" s="35">
        <f t="shared" si="10"/>
        <v>45292</v>
      </c>
      <c r="L694" s="37">
        <f>Table1[[#This Row],[Latest Date]]-Table1[[#This Row],[Date]]</f>
        <v>116</v>
      </c>
      <c r="M694" s="37">
        <f>COUNT(Table1[[#This Row],[Date]])</f>
        <v>1</v>
      </c>
      <c r="N694" s="37">
        <f>SUM(Table1[[#This Row],[Total Amount]])</f>
        <v>100</v>
      </c>
      <c r="O694" s="37">
        <f>IF(Table1[[#This Row],[Recency]]&lt;=_xlfn.QUARTILE.INC(L:L,1),4, IF(Table1[[#This Row],[Recency]]&lt;=_xlfn.QUARTILE.INC(L:L,2), 3, IF(Table1[[#This Row],[Recency]]&lt;=_xlfn.QUARTILE.INC(L:L,3), 2, 1)))</f>
        <v>3</v>
      </c>
      <c r="P694" s="37">
        <f>IF(Table1[[#This Row],[Frequency]]&lt;=_xlfn.QUARTILE.INC(M:M,1), 1, IF(Table1[[#This Row],[Frequency]]&lt;=_xlfn.QUARTILE.INC(M:M,2), 2, IF(Table1[[#This Row],[Frequency]]&lt;=_xlfn.QUARTILE.INC(M:M,3), 3, 4)))</f>
        <v>1</v>
      </c>
      <c r="Q694" s="37">
        <f>IF(Table1[[#This Row],[Monetary]]&lt;=_xlfn.QUARTILE.INC(N:N,1),1,IF(Table1[[#This Row],[Monetary]]&lt;=_xlfn.QUARTILE.INC(N:N,2),2,IF(Table1[[#This Row],[Monetary]]&lt;=_xlfn.QUARTILE.INC(N:N,3),3,4)))</f>
        <v>2</v>
      </c>
      <c r="R694" s="42" t="str">
        <f>Table1[[#This Row],[R Score]]&amp;Table1[[#This Row],[F Score]]&amp;Table1[[#This Row],[M Score]]</f>
        <v>312</v>
      </c>
      <c r="S694" s="37">
        <f>Table1[[#This Row],[R Score]]+Table1[[#This Row],[F Score]]+Table1[[#This Row],[M Score]]</f>
        <v>6</v>
      </c>
      <c r="T694" s="37" t="str">
        <f>IF(Table1[[#This Row],[RFM Score]]=12,"Best customer",IF(Table1[[#This Row],[RFM Score]]&gt;=8,"Loyal customer",IF(Table1[[#This Row],[RFM Score]]&gt;=6,"At Risk",IF(Table1[[#This Row],[RFM Score]]&gt;=3,"Lost customer", "Others"))))</f>
        <v>At Risk</v>
      </c>
    </row>
    <row r="695" spans="2:20" x14ac:dyDescent="0.25">
      <c r="B695" s="1">
        <v>693</v>
      </c>
      <c r="C695" s="2">
        <v>45039</v>
      </c>
      <c r="D695" s="1" t="s">
        <v>706</v>
      </c>
      <c r="E695" s="1" t="s">
        <v>10</v>
      </c>
      <c r="F695" s="1">
        <v>41</v>
      </c>
      <c r="G695" s="1" t="s">
        <v>11</v>
      </c>
      <c r="H695" s="1">
        <v>3</v>
      </c>
      <c r="I695" s="11">
        <v>500</v>
      </c>
      <c r="J695" s="13">
        <v>1500</v>
      </c>
      <c r="K695" s="34">
        <f t="shared" si="10"/>
        <v>45292</v>
      </c>
      <c r="L695" s="36">
        <f>Table1[[#This Row],[Latest Date]]-Table1[[#This Row],[Date]]</f>
        <v>253</v>
      </c>
      <c r="M695" s="36">
        <f>COUNT(Table1[[#This Row],[Date]])</f>
        <v>1</v>
      </c>
      <c r="N695" s="36">
        <f>SUM(Table1[[#This Row],[Total Amount]])</f>
        <v>1500</v>
      </c>
      <c r="O695" s="36">
        <f>IF(Table1[[#This Row],[Recency]]&lt;=_xlfn.QUARTILE.INC(L:L,1),4, IF(Table1[[#This Row],[Recency]]&lt;=_xlfn.QUARTILE.INC(L:L,2), 3, IF(Table1[[#This Row],[Recency]]&lt;=_xlfn.QUARTILE.INC(L:L,3), 2, 1)))</f>
        <v>2</v>
      </c>
      <c r="P695" s="36">
        <f>IF(Table1[[#This Row],[Frequency]]&lt;=_xlfn.QUARTILE.INC(M:M,1), 1, IF(Table1[[#This Row],[Frequency]]&lt;=_xlfn.QUARTILE.INC(M:M,2), 2, IF(Table1[[#This Row],[Frequency]]&lt;=_xlfn.QUARTILE.INC(M:M,3), 3, 4)))</f>
        <v>1</v>
      </c>
      <c r="Q695" s="36">
        <f>IF(Table1[[#This Row],[Monetary]]&lt;=_xlfn.QUARTILE.INC(N:N,1),1,IF(Table1[[#This Row],[Monetary]]&lt;=_xlfn.QUARTILE.INC(N:N,2),2,IF(Table1[[#This Row],[Monetary]]&lt;=_xlfn.QUARTILE.INC(N:N,3),3,4)))</f>
        <v>4</v>
      </c>
      <c r="R695" s="41" t="str">
        <f>Table1[[#This Row],[R Score]]&amp;Table1[[#This Row],[F Score]]&amp;Table1[[#This Row],[M Score]]</f>
        <v>214</v>
      </c>
      <c r="S695" s="36">
        <f>Table1[[#This Row],[R Score]]+Table1[[#This Row],[F Score]]+Table1[[#This Row],[M Score]]</f>
        <v>7</v>
      </c>
      <c r="T695" s="36" t="str">
        <f>IF(Table1[[#This Row],[RFM Score]]=12,"Best customer",IF(Table1[[#This Row],[RFM Score]]&gt;=8,"Loyal customer",IF(Table1[[#This Row],[RFM Score]]&gt;=6,"At Risk",IF(Table1[[#This Row],[RFM Score]]&gt;=3,"Lost customer", "Others"))))</f>
        <v>At Risk</v>
      </c>
    </row>
    <row r="696" spans="2:20" x14ac:dyDescent="0.25">
      <c r="B696" s="4">
        <v>694</v>
      </c>
      <c r="C696" s="5">
        <v>45066</v>
      </c>
      <c r="D696" s="4" t="s">
        <v>707</v>
      </c>
      <c r="E696" s="4" t="s">
        <v>13</v>
      </c>
      <c r="F696" s="4">
        <v>39</v>
      </c>
      <c r="G696" s="4" t="s">
        <v>16</v>
      </c>
      <c r="H696" s="4">
        <v>2</v>
      </c>
      <c r="I696" s="12">
        <v>25</v>
      </c>
      <c r="J696" s="14">
        <v>50</v>
      </c>
      <c r="K696" s="35">
        <f t="shared" si="10"/>
        <v>45292</v>
      </c>
      <c r="L696" s="37">
        <f>Table1[[#This Row],[Latest Date]]-Table1[[#This Row],[Date]]</f>
        <v>226</v>
      </c>
      <c r="M696" s="37">
        <f>COUNT(Table1[[#This Row],[Date]])</f>
        <v>1</v>
      </c>
      <c r="N696" s="37">
        <f>SUM(Table1[[#This Row],[Total Amount]])</f>
        <v>50</v>
      </c>
      <c r="O696" s="37">
        <f>IF(Table1[[#This Row],[Recency]]&lt;=_xlfn.QUARTILE.INC(L:L,1),4, IF(Table1[[#This Row],[Recency]]&lt;=_xlfn.QUARTILE.INC(L:L,2), 3, IF(Table1[[#This Row],[Recency]]&lt;=_xlfn.QUARTILE.INC(L:L,3), 2, 1)))</f>
        <v>2</v>
      </c>
      <c r="P696" s="37">
        <f>IF(Table1[[#This Row],[Frequency]]&lt;=_xlfn.QUARTILE.INC(M:M,1), 1, IF(Table1[[#This Row],[Frequency]]&lt;=_xlfn.QUARTILE.INC(M:M,2), 2, IF(Table1[[#This Row],[Frequency]]&lt;=_xlfn.QUARTILE.INC(M:M,3), 3, 4)))</f>
        <v>1</v>
      </c>
      <c r="Q696" s="37">
        <f>IF(Table1[[#This Row],[Monetary]]&lt;=_xlfn.QUARTILE.INC(N:N,1),1,IF(Table1[[#This Row],[Monetary]]&lt;=_xlfn.QUARTILE.INC(N:N,2),2,IF(Table1[[#This Row],[Monetary]]&lt;=_xlfn.QUARTILE.INC(N:N,3),3,4)))</f>
        <v>1</v>
      </c>
      <c r="R696" s="42" t="str">
        <f>Table1[[#This Row],[R Score]]&amp;Table1[[#This Row],[F Score]]&amp;Table1[[#This Row],[M Score]]</f>
        <v>211</v>
      </c>
      <c r="S696" s="37">
        <f>Table1[[#This Row],[R Score]]+Table1[[#This Row],[F Score]]+Table1[[#This Row],[M Score]]</f>
        <v>4</v>
      </c>
      <c r="T696" s="37" t="str">
        <f>IF(Table1[[#This Row],[RFM Score]]=12,"Best customer",IF(Table1[[#This Row],[RFM Score]]&gt;=8,"Loyal customer",IF(Table1[[#This Row],[RFM Score]]&gt;=6,"At Risk",IF(Table1[[#This Row],[RFM Score]]&gt;=3,"Lost customer", "Others"))))</f>
        <v>Lost customer</v>
      </c>
    </row>
    <row r="697" spans="2:20" x14ac:dyDescent="0.25">
      <c r="B697" s="1">
        <v>695</v>
      </c>
      <c r="C697" s="2">
        <v>45150</v>
      </c>
      <c r="D697" s="1" t="s">
        <v>708</v>
      </c>
      <c r="E697" s="1" t="s">
        <v>13</v>
      </c>
      <c r="F697" s="1">
        <v>22</v>
      </c>
      <c r="G697" s="1" t="s">
        <v>16</v>
      </c>
      <c r="H697" s="1">
        <v>3</v>
      </c>
      <c r="I697" s="11">
        <v>50</v>
      </c>
      <c r="J697" s="13">
        <v>150</v>
      </c>
      <c r="K697" s="34">
        <f t="shared" si="10"/>
        <v>45292</v>
      </c>
      <c r="L697" s="36">
        <f>Table1[[#This Row],[Latest Date]]-Table1[[#This Row],[Date]]</f>
        <v>142</v>
      </c>
      <c r="M697" s="36">
        <f>COUNT(Table1[[#This Row],[Date]])</f>
        <v>1</v>
      </c>
      <c r="N697" s="36">
        <f>SUM(Table1[[#This Row],[Total Amount]])</f>
        <v>150</v>
      </c>
      <c r="O697" s="36">
        <f>IF(Table1[[#This Row],[Recency]]&lt;=_xlfn.QUARTILE.INC(L:L,1),4, IF(Table1[[#This Row],[Recency]]&lt;=_xlfn.QUARTILE.INC(L:L,2), 3, IF(Table1[[#This Row],[Recency]]&lt;=_xlfn.QUARTILE.INC(L:L,3), 2, 1)))</f>
        <v>3</v>
      </c>
      <c r="P697" s="36">
        <f>IF(Table1[[#This Row],[Frequency]]&lt;=_xlfn.QUARTILE.INC(M:M,1), 1, IF(Table1[[#This Row],[Frequency]]&lt;=_xlfn.QUARTILE.INC(M:M,2), 2, IF(Table1[[#This Row],[Frequency]]&lt;=_xlfn.QUARTILE.INC(M:M,3), 3, 4)))</f>
        <v>1</v>
      </c>
      <c r="Q697" s="36">
        <f>IF(Table1[[#This Row],[Monetary]]&lt;=_xlfn.QUARTILE.INC(N:N,1),1,IF(Table1[[#This Row],[Monetary]]&lt;=_xlfn.QUARTILE.INC(N:N,2),2,IF(Table1[[#This Row],[Monetary]]&lt;=_xlfn.QUARTILE.INC(N:N,3),3,4)))</f>
        <v>3</v>
      </c>
      <c r="R697" s="41" t="str">
        <f>Table1[[#This Row],[R Score]]&amp;Table1[[#This Row],[F Score]]&amp;Table1[[#This Row],[M Score]]</f>
        <v>313</v>
      </c>
      <c r="S697" s="36">
        <f>Table1[[#This Row],[R Score]]+Table1[[#This Row],[F Score]]+Table1[[#This Row],[M Score]]</f>
        <v>7</v>
      </c>
      <c r="T697" s="36" t="str">
        <f>IF(Table1[[#This Row],[RFM Score]]=12,"Best customer",IF(Table1[[#This Row],[RFM Score]]&gt;=8,"Loyal customer",IF(Table1[[#This Row],[RFM Score]]&gt;=6,"At Risk",IF(Table1[[#This Row],[RFM Score]]&gt;=3,"Lost customer", "Others"))))</f>
        <v>At Risk</v>
      </c>
    </row>
    <row r="698" spans="2:20" x14ac:dyDescent="0.25">
      <c r="B698" s="4">
        <v>696</v>
      </c>
      <c r="C698" s="5">
        <v>45175</v>
      </c>
      <c r="D698" s="4" t="s">
        <v>709</v>
      </c>
      <c r="E698" s="4" t="s">
        <v>13</v>
      </c>
      <c r="F698" s="4">
        <v>50</v>
      </c>
      <c r="G698" s="4" t="s">
        <v>14</v>
      </c>
      <c r="H698" s="4">
        <v>4</v>
      </c>
      <c r="I698" s="12">
        <v>50</v>
      </c>
      <c r="J698" s="14">
        <v>200</v>
      </c>
      <c r="K698" s="35">
        <f t="shared" si="10"/>
        <v>45292</v>
      </c>
      <c r="L698" s="37">
        <f>Table1[[#This Row],[Latest Date]]-Table1[[#This Row],[Date]]</f>
        <v>117</v>
      </c>
      <c r="M698" s="37">
        <f>COUNT(Table1[[#This Row],[Date]])</f>
        <v>1</v>
      </c>
      <c r="N698" s="37">
        <f>SUM(Table1[[#This Row],[Total Amount]])</f>
        <v>200</v>
      </c>
      <c r="O698" s="37">
        <f>IF(Table1[[#This Row],[Recency]]&lt;=_xlfn.QUARTILE.INC(L:L,1),4, IF(Table1[[#This Row],[Recency]]&lt;=_xlfn.QUARTILE.INC(L:L,2), 3, IF(Table1[[#This Row],[Recency]]&lt;=_xlfn.QUARTILE.INC(L:L,3), 2, 1)))</f>
        <v>3</v>
      </c>
      <c r="P698" s="37">
        <f>IF(Table1[[#This Row],[Frequency]]&lt;=_xlfn.QUARTILE.INC(M:M,1), 1, IF(Table1[[#This Row],[Frequency]]&lt;=_xlfn.QUARTILE.INC(M:M,2), 2, IF(Table1[[#This Row],[Frequency]]&lt;=_xlfn.QUARTILE.INC(M:M,3), 3, 4)))</f>
        <v>1</v>
      </c>
      <c r="Q698" s="37">
        <f>IF(Table1[[#This Row],[Monetary]]&lt;=_xlfn.QUARTILE.INC(N:N,1),1,IF(Table1[[#This Row],[Monetary]]&lt;=_xlfn.QUARTILE.INC(N:N,2),2,IF(Table1[[#This Row],[Monetary]]&lt;=_xlfn.QUARTILE.INC(N:N,3),3,4)))</f>
        <v>3</v>
      </c>
      <c r="R698" s="42" t="str">
        <f>Table1[[#This Row],[R Score]]&amp;Table1[[#This Row],[F Score]]&amp;Table1[[#This Row],[M Score]]</f>
        <v>313</v>
      </c>
      <c r="S698" s="37">
        <f>Table1[[#This Row],[R Score]]+Table1[[#This Row],[F Score]]+Table1[[#This Row],[M Score]]</f>
        <v>7</v>
      </c>
      <c r="T698" s="37" t="str">
        <f>IF(Table1[[#This Row],[RFM Score]]=12,"Best customer",IF(Table1[[#This Row],[RFM Score]]&gt;=8,"Loyal customer",IF(Table1[[#This Row],[RFM Score]]&gt;=6,"At Risk",IF(Table1[[#This Row],[RFM Score]]&gt;=3,"Lost customer", "Others"))))</f>
        <v>At Risk</v>
      </c>
    </row>
    <row r="699" spans="2:20" x14ac:dyDescent="0.25">
      <c r="B699" s="1">
        <v>697</v>
      </c>
      <c r="C699" s="2">
        <v>44941</v>
      </c>
      <c r="D699" s="1" t="s">
        <v>710</v>
      </c>
      <c r="E699" s="1" t="s">
        <v>10</v>
      </c>
      <c r="F699" s="1">
        <v>53</v>
      </c>
      <c r="G699" s="1" t="s">
        <v>14</v>
      </c>
      <c r="H699" s="1">
        <v>1</v>
      </c>
      <c r="I699" s="11">
        <v>500</v>
      </c>
      <c r="J699" s="13">
        <v>500</v>
      </c>
      <c r="K699" s="34">
        <f t="shared" si="10"/>
        <v>45292</v>
      </c>
      <c r="L699" s="36">
        <f>Table1[[#This Row],[Latest Date]]-Table1[[#This Row],[Date]]</f>
        <v>351</v>
      </c>
      <c r="M699" s="36">
        <f>COUNT(Table1[[#This Row],[Date]])</f>
        <v>1</v>
      </c>
      <c r="N699" s="36">
        <f>SUM(Table1[[#This Row],[Total Amount]])</f>
        <v>500</v>
      </c>
      <c r="O699" s="36">
        <f>IF(Table1[[#This Row],[Recency]]&lt;=_xlfn.QUARTILE.INC(L:L,1),4, IF(Table1[[#This Row],[Recency]]&lt;=_xlfn.QUARTILE.INC(L:L,2), 3, IF(Table1[[#This Row],[Recency]]&lt;=_xlfn.QUARTILE.INC(L:L,3), 2, 1)))</f>
        <v>1</v>
      </c>
      <c r="P699" s="36">
        <f>IF(Table1[[#This Row],[Frequency]]&lt;=_xlfn.QUARTILE.INC(M:M,1), 1, IF(Table1[[#This Row],[Frequency]]&lt;=_xlfn.QUARTILE.INC(M:M,2), 2, IF(Table1[[#This Row],[Frequency]]&lt;=_xlfn.QUARTILE.INC(M:M,3), 3, 4)))</f>
        <v>1</v>
      </c>
      <c r="Q699" s="36">
        <f>IF(Table1[[#This Row],[Monetary]]&lt;=_xlfn.QUARTILE.INC(N:N,1),1,IF(Table1[[#This Row],[Monetary]]&lt;=_xlfn.QUARTILE.INC(N:N,2),2,IF(Table1[[#This Row],[Monetary]]&lt;=_xlfn.QUARTILE.INC(N:N,3),3,4)))</f>
        <v>3</v>
      </c>
      <c r="R699" s="41" t="str">
        <f>Table1[[#This Row],[R Score]]&amp;Table1[[#This Row],[F Score]]&amp;Table1[[#This Row],[M Score]]</f>
        <v>113</v>
      </c>
      <c r="S699" s="36">
        <f>Table1[[#This Row],[R Score]]+Table1[[#This Row],[F Score]]+Table1[[#This Row],[M Score]]</f>
        <v>5</v>
      </c>
      <c r="T699" s="36" t="str">
        <f>IF(Table1[[#This Row],[RFM Score]]=12,"Best customer",IF(Table1[[#This Row],[RFM Score]]&gt;=8,"Loyal customer",IF(Table1[[#This Row],[RFM Score]]&gt;=6,"At Risk",IF(Table1[[#This Row],[RFM Score]]&gt;=3,"Lost customer", "Others"))))</f>
        <v>Lost customer</v>
      </c>
    </row>
    <row r="700" spans="2:20" x14ac:dyDescent="0.25">
      <c r="B700" s="4">
        <v>698</v>
      </c>
      <c r="C700" s="5">
        <v>45126</v>
      </c>
      <c r="D700" s="4" t="s">
        <v>711</v>
      </c>
      <c r="E700" s="4" t="s">
        <v>13</v>
      </c>
      <c r="F700" s="4">
        <v>64</v>
      </c>
      <c r="G700" s="4" t="s">
        <v>16</v>
      </c>
      <c r="H700" s="4">
        <v>1</v>
      </c>
      <c r="I700" s="12">
        <v>300</v>
      </c>
      <c r="J700" s="14">
        <v>300</v>
      </c>
      <c r="K700" s="35">
        <f t="shared" si="10"/>
        <v>45292</v>
      </c>
      <c r="L700" s="37">
        <f>Table1[[#This Row],[Latest Date]]-Table1[[#This Row],[Date]]</f>
        <v>166</v>
      </c>
      <c r="M700" s="37">
        <f>COUNT(Table1[[#This Row],[Date]])</f>
        <v>1</v>
      </c>
      <c r="N700" s="37">
        <f>SUM(Table1[[#This Row],[Total Amount]])</f>
        <v>300</v>
      </c>
      <c r="O700" s="37">
        <f>IF(Table1[[#This Row],[Recency]]&lt;=_xlfn.QUARTILE.INC(L:L,1),4, IF(Table1[[#This Row],[Recency]]&lt;=_xlfn.QUARTILE.INC(L:L,2), 3, IF(Table1[[#This Row],[Recency]]&lt;=_xlfn.QUARTILE.INC(L:L,3), 2, 1)))</f>
        <v>3</v>
      </c>
      <c r="P700" s="37">
        <f>IF(Table1[[#This Row],[Frequency]]&lt;=_xlfn.QUARTILE.INC(M:M,1), 1, IF(Table1[[#This Row],[Frequency]]&lt;=_xlfn.QUARTILE.INC(M:M,2), 2, IF(Table1[[#This Row],[Frequency]]&lt;=_xlfn.QUARTILE.INC(M:M,3), 3, 4)))</f>
        <v>1</v>
      </c>
      <c r="Q700" s="37">
        <f>IF(Table1[[#This Row],[Monetary]]&lt;=_xlfn.QUARTILE.INC(N:N,1),1,IF(Table1[[#This Row],[Monetary]]&lt;=_xlfn.QUARTILE.INC(N:N,2),2,IF(Table1[[#This Row],[Monetary]]&lt;=_xlfn.QUARTILE.INC(N:N,3),3,4)))</f>
        <v>3</v>
      </c>
      <c r="R700" s="42" t="str">
        <f>Table1[[#This Row],[R Score]]&amp;Table1[[#This Row],[F Score]]&amp;Table1[[#This Row],[M Score]]</f>
        <v>313</v>
      </c>
      <c r="S700" s="37">
        <f>Table1[[#This Row],[R Score]]+Table1[[#This Row],[F Score]]+Table1[[#This Row],[M Score]]</f>
        <v>7</v>
      </c>
      <c r="T700" s="37" t="str">
        <f>IF(Table1[[#This Row],[RFM Score]]=12,"Best customer",IF(Table1[[#This Row],[RFM Score]]&gt;=8,"Loyal customer",IF(Table1[[#This Row],[RFM Score]]&gt;=6,"At Risk",IF(Table1[[#This Row],[RFM Score]]&gt;=3,"Lost customer", "Others"))))</f>
        <v>At Risk</v>
      </c>
    </row>
    <row r="701" spans="2:20" x14ac:dyDescent="0.25">
      <c r="B701" s="1">
        <v>699</v>
      </c>
      <c r="C701" s="2">
        <v>45099</v>
      </c>
      <c r="D701" s="1" t="s">
        <v>712</v>
      </c>
      <c r="E701" s="1" t="s">
        <v>13</v>
      </c>
      <c r="F701" s="1">
        <v>37</v>
      </c>
      <c r="G701" s="1" t="s">
        <v>14</v>
      </c>
      <c r="H701" s="1">
        <v>4</v>
      </c>
      <c r="I701" s="11">
        <v>30</v>
      </c>
      <c r="J701" s="13">
        <v>120</v>
      </c>
      <c r="K701" s="34">
        <f t="shared" si="10"/>
        <v>45292</v>
      </c>
      <c r="L701" s="36">
        <f>Table1[[#This Row],[Latest Date]]-Table1[[#This Row],[Date]]</f>
        <v>193</v>
      </c>
      <c r="M701" s="36">
        <f>COUNT(Table1[[#This Row],[Date]])</f>
        <v>1</v>
      </c>
      <c r="N701" s="36">
        <f>SUM(Table1[[#This Row],[Total Amount]])</f>
        <v>120</v>
      </c>
      <c r="O701" s="36">
        <f>IF(Table1[[#This Row],[Recency]]&lt;=_xlfn.QUARTILE.INC(L:L,1),4, IF(Table1[[#This Row],[Recency]]&lt;=_xlfn.QUARTILE.INC(L:L,2), 3, IF(Table1[[#This Row],[Recency]]&lt;=_xlfn.QUARTILE.INC(L:L,3), 2, 1)))</f>
        <v>2</v>
      </c>
      <c r="P701" s="36">
        <f>IF(Table1[[#This Row],[Frequency]]&lt;=_xlfn.QUARTILE.INC(M:M,1), 1, IF(Table1[[#This Row],[Frequency]]&lt;=_xlfn.QUARTILE.INC(M:M,2), 2, IF(Table1[[#This Row],[Frequency]]&lt;=_xlfn.QUARTILE.INC(M:M,3), 3, 4)))</f>
        <v>1</v>
      </c>
      <c r="Q701" s="36">
        <f>IF(Table1[[#This Row],[Monetary]]&lt;=_xlfn.QUARTILE.INC(N:N,1),1,IF(Table1[[#This Row],[Monetary]]&lt;=_xlfn.QUARTILE.INC(N:N,2),2,IF(Table1[[#This Row],[Monetary]]&lt;=_xlfn.QUARTILE.INC(N:N,3),3,4)))</f>
        <v>2</v>
      </c>
      <c r="R701" s="41" t="str">
        <f>Table1[[#This Row],[R Score]]&amp;Table1[[#This Row],[F Score]]&amp;Table1[[#This Row],[M Score]]</f>
        <v>212</v>
      </c>
      <c r="S701" s="36">
        <f>Table1[[#This Row],[R Score]]+Table1[[#This Row],[F Score]]+Table1[[#This Row],[M Score]]</f>
        <v>5</v>
      </c>
      <c r="T701" s="36" t="str">
        <f>IF(Table1[[#This Row],[RFM Score]]=12,"Best customer",IF(Table1[[#This Row],[RFM Score]]&gt;=8,"Loyal customer",IF(Table1[[#This Row],[RFM Score]]&gt;=6,"At Risk",IF(Table1[[#This Row],[RFM Score]]&gt;=3,"Lost customer", "Others"))))</f>
        <v>Lost customer</v>
      </c>
    </row>
    <row r="702" spans="2:20" x14ac:dyDescent="0.25">
      <c r="B702" s="4">
        <v>700</v>
      </c>
      <c r="C702" s="5">
        <v>45269</v>
      </c>
      <c r="D702" s="4" t="s">
        <v>713</v>
      </c>
      <c r="E702" s="4" t="s">
        <v>10</v>
      </c>
      <c r="F702" s="4">
        <v>36</v>
      </c>
      <c r="G702" s="4" t="s">
        <v>16</v>
      </c>
      <c r="H702" s="4">
        <v>4</v>
      </c>
      <c r="I702" s="12">
        <v>500</v>
      </c>
      <c r="J702" s="14">
        <v>2000</v>
      </c>
      <c r="K702" s="35">
        <f t="shared" si="10"/>
        <v>45292</v>
      </c>
      <c r="L702" s="37">
        <f>Table1[[#This Row],[Latest Date]]-Table1[[#This Row],[Date]]</f>
        <v>23</v>
      </c>
      <c r="M702" s="37">
        <f>COUNT(Table1[[#This Row],[Date]])</f>
        <v>1</v>
      </c>
      <c r="N702" s="37">
        <f>SUM(Table1[[#This Row],[Total Amount]])</f>
        <v>2000</v>
      </c>
      <c r="O702" s="37">
        <f>IF(Table1[[#This Row],[Recency]]&lt;=_xlfn.QUARTILE.INC(L:L,1),4, IF(Table1[[#This Row],[Recency]]&lt;=_xlfn.QUARTILE.INC(L:L,2), 3, IF(Table1[[#This Row],[Recency]]&lt;=_xlfn.QUARTILE.INC(L:L,3), 2, 1)))</f>
        <v>4</v>
      </c>
      <c r="P702" s="37">
        <f>IF(Table1[[#This Row],[Frequency]]&lt;=_xlfn.QUARTILE.INC(M:M,1), 1, IF(Table1[[#This Row],[Frequency]]&lt;=_xlfn.QUARTILE.INC(M:M,2), 2, IF(Table1[[#This Row],[Frequency]]&lt;=_xlfn.QUARTILE.INC(M:M,3), 3, 4)))</f>
        <v>1</v>
      </c>
      <c r="Q702" s="37">
        <f>IF(Table1[[#This Row],[Monetary]]&lt;=_xlfn.QUARTILE.INC(N:N,1),1,IF(Table1[[#This Row],[Monetary]]&lt;=_xlfn.QUARTILE.INC(N:N,2),2,IF(Table1[[#This Row],[Monetary]]&lt;=_xlfn.QUARTILE.INC(N:N,3),3,4)))</f>
        <v>4</v>
      </c>
      <c r="R702" s="42" t="str">
        <f>Table1[[#This Row],[R Score]]&amp;Table1[[#This Row],[F Score]]&amp;Table1[[#This Row],[M Score]]</f>
        <v>414</v>
      </c>
      <c r="S702" s="37">
        <f>Table1[[#This Row],[R Score]]+Table1[[#This Row],[F Score]]+Table1[[#This Row],[M Score]]</f>
        <v>9</v>
      </c>
      <c r="T702" s="37" t="str">
        <f>IF(Table1[[#This Row],[RFM Score]]=12,"Best customer",IF(Table1[[#This Row],[RFM Score]]&gt;=8,"Loyal customer",IF(Table1[[#This Row],[RFM Score]]&gt;=6,"At Risk",IF(Table1[[#This Row],[RFM Score]]&gt;=3,"Lost customer", "Others"))))</f>
        <v>Loyal customer</v>
      </c>
    </row>
    <row r="703" spans="2:20" x14ac:dyDescent="0.25">
      <c r="B703" s="1">
        <v>701</v>
      </c>
      <c r="C703" s="2">
        <v>45274</v>
      </c>
      <c r="D703" s="1" t="s">
        <v>714</v>
      </c>
      <c r="E703" s="1" t="s">
        <v>13</v>
      </c>
      <c r="F703" s="1">
        <v>52</v>
      </c>
      <c r="G703" s="1" t="s">
        <v>11</v>
      </c>
      <c r="H703" s="1">
        <v>2</v>
      </c>
      <c r="I703" s="11">
        <v>30</v>
      </c>
      <c r="J703" s="13">
        <v>60</v>
      </c>
      <c r="K703" s="34">
        <f t="shared" si="10"/>
        <v>45292</v>
      </c>
      <c r="L703" s="36">
        <f>Table1[[#This Row],[Latest Date]]-Table1[[#This Row],[Date]]</f>
        <v>18</v>
      </c>
      <c r="M703" s="36">
        <f>COUNT(Table1[[#This Row],[Date]])</f>
        <v>1</v>
      </c>
      <c r="N703" s="36">
        <f>SUM(Table1[[#This Row],[Total Amount]])</f>
        <v>60</v>
      </c>
      <c r="O703" s="36">
        <f>IF(Table1[[#This Row],[Recency]]&lt;=_xlfn.QUARTILE.INC(L:L,1),4, IF(Table1[[#This Row],[Recency]]&lt;=_xlfn.QUARTILE.INC(L:L,2), 3, IF(Table1[[#This Row],[Recency]]&lt;=_xlfn.QUARTILE.INC(L:L,3), 2, 1)))</f>
        <v>4</v>
      </c>
      <c r="P703" s="36">
        <f>IF(Table1[[#This Row],[Frequency]]&lt;=_xlfn.QUARTILE.INC(M:M,1), 1, IF(Table1[[#This Row],[Frequency]]&lt;=_xlfn.QUARTILE.INC(M:M,2), 2, IF(Table1[[#This Row],[Frequency]]&lt;=_xlfn.QUARTILE.INC(M:M,3), 3, 4)))</f>
        <v>1</v>
      </c>
      <c r="Q703" s="36">
        <f>IF(Table1[[#This Row],[Monetary]]&lt;=_xlfn.QUARTILE.INC(N:N,1),1,IF(Table1[[#This Row],[Monetary]]&lt;=_xlfn.QUARTILE.INC(N:N,2),2,IF(Table1[[#This Row],[Monetary]]&lt;=_xlfn.QUARTILE.INC(N:N,3),3,4)))</f>
        <v>1</v>
      </c>
      <c r="R703" s="41" t="str">
        <f>Table1[[#This Row],[R Score]]&amp;Table1[[#This Row],[F Score]]&amp;Table1[[#This Row],[M Score]]</f>
        <v>411</v>
      </c>
      <c r="S703" s="36">
        <f>Table1[[#This Row],[R Score]]+Table1[[#This Row],[F Score]]+Table1[[#This Row],[M Score]]</f>
        <v>6</v>
      </c>
      <c r="T703" s="36" t="str">
        <f>IF(Table1[[#This Row],[RFM Score]]=12,"Best customer",IF(Table1[[#This Row],[RFM Score]]&gt;=8,"Loyal customer",IF(Table1[[#This Row],[RFM Score]]&gt;=6,"At Risk",IF(Table1[[#This Row],[RFM Score]]&gt;=3,"Lost customer", "Others"))))</f>
        <v>At Risk</v>
      </c>
    </row>
    <row r="704" spans="2:20" x14ac:dyDescent="0.25">
      <c r="B704" s="4">
        <v>702</v>
      </c>
      <c r="C704" s="5">
        <v>45134</v>
      </c>
      <c r="D704" s="4" t="s">
        <v>715</v>
      </c>
      <c r="E704" s="4" t="s">
        <v>13</v>
      </c>
      <c r="F704" s="4">
        <v>60</v>
      </c>
      <c r="G704" s="4" t="s">
        <v>14</v>
      </c>
      <c r="H704" s="4">
        <v>2</v>
      </c>
      <c r="I704" s="12">
        <v>300</v>
      </c>
      <c r="J704" s="14">
        <v>600</v>
      </c>
      <c r="K704" s="35">
        <f t="shared" si="10"/>
        <v>45292</v>
      </c>
      <c r="L704" s="37">
        <f>Table1[[#This Row],[Latest Date]]-Table1[[#This Row],[Date]]</f>
        <v>158</v>
      </c>
      <c r="M704" s="37">
        <f>COUNT(Table1[[#This Row],[Date]])</f>
        <v>1</v>
      </c>
      <c r="N704" s="37">
        <f>SUM(Table1[[#This Row],[Total Amount]])</f>
        <v>600</v>
      </c>
      <c r="O704" s="37">
        <f>IF(Table1[[#This Row],[Recency]]&lt;=_xlfn.QUARTILE.INC(L:L,1),4, IF(Table1[[#This Row],[Recency]]&lt;=_xlfn.QUARTILE.INC(L:L,2), 3, IF(Table1[[#This Row],[Recency]]&lt;=_xlfn.QUARTILE.INC(L:L,3), 2, 1)))</f>
        <v>3</v>
      </c>
      <c r="P704" s="37">
        <f>IF(Table1[[#This Row],[Frequency]]&lt;=_xlfn.QUARTILE.INC(M:M,1), 1, IF(Table1[[#This Row],[Frequency]]&lt;=_xlfn.QUARTILE.INC(M:M,2), 2, IF(Table1[[#This Row],[Frequency]]&lt;=_xlfn.QUARTILE.INC(M:M,3), 3, 4)))</f>
        <v>1</v>
      </c>
      <c r="Q704" s="37">
        <f>IF(Table1[[#This Row],[Monetary]]&lt;=_xlfn.QUARTILE.INC(N:N,1),1,IF(Table1[[#This Row],[Monetary]]&lt;=_xlfn.QUARTILE.INC(N:N,2),2,IF(Table1[[#This Row],[Monetary]]&lt;=_xlfn.QUARTILE.INC(N:N,3),3,4)))</f>
        <v>3</v>
      </c>
      <c r="R704" s="42" t="str">
        <f>Table1[[#This Row],[R Score]]&amp;Table1[[#This Row],[F Score]]&amp;Table1[[#This Row],[M Score]]</f>
        <v>313</v>
      </c>
      <c r="S704" s="37">
        <f>Table1[[#This Row],[R Score]]+Table1[[#This Row],[F Score]]+Table1[[#This Row],[M Score]]</f>
        <v>7</v>
      </c>
      <c r="T704" s="37" t="str">
        <f>IF(Table1[[#This Row],[RFM Score]]=12,"Best customer",IF(Table1[[#This Row],[RFM Score]]&gt;=8,"Loyal customer",IF(Table1[[#This Row],[RFM Score]]&gt;=6,"At Risk",IF(Table1[[#This Row],[RFM Score]]&gt;=3,"Lost customer", "Others"))))</f>
        <v>At Risk</v>
      </c>
    </row>
    <row r="705" spans="2:20" x14ac:dyDescent="0.25">
      <c r="B705" s="1">
        <v>703</v>
      </c>
      <c r="C705" s="2">
        <v>45011</v>
      </c>
      <c r="D705" s="1" t="s">
        <v>716</v>
      </c>
      <c r="E705" s="1" t="s">
        <v>10</v>
      </c>
      <c r="F705" s="1">
        <v>34</v>
      </c>
      <c r="G705" s="1" t="s">
        <v>16</v>
      </c>
      <c r="H705" s="1">
        <v>2</v>
      </c>
      <c r="I705" s="11">
        <v>50</v>
      </c>
      <c r="J705" s="13">
        <v>100</v>
      </c>
      <c r="K705" s="34">
        <f t="shared" si="10"/>
        <v>45292</v>
      </c>
      <c r="L705" s="36">
        <f>Table1[[#This Row],[Latest Date]]-Table1[[#This Row],[Date]]</f>
        <v>281</v>
      </c>
      <c r="M705" s="36">
        <f>COUNT(Table1[[#This Row],[Date]])</f>
        <v>1</v>
      </c>
      <c r="N705" s="36">
        <f>SUM(Table1[[#This Row],[Total Amount]])</f>
        <v>100</v>
      </c>
      <c r="O705" s="36">
        <f>IF(Table1[[#This Row],[Recency]]&lt;=_xlfn.QUARTILE.INC(L:L,1),4, IF(Table1[[#This Row],[Recency]]&lt;=_xlfn.QUARTILE.INC(L:L,2), 3, IF(Table1[[#This Row],[Recency]]&lt;=_xlfn.QUARTILE.INC(L:L,3), 2, 1)))</f>
        <v>1</v>
      </c>
      <c r="P705" s="36">
        <f>IF(Table1[[#This Row],[Frequency]]&lt;=_xlfn.QUARTILE.INC(M:M,1), 1, IF(Table1[[#This Row],[Frequency]]&lt;=_xlfn.QUARTILE.INC(M:M,2), 2, IF(Table1[[#This Row],[Frequency]]&lt;=_xlfn.QUARTILE.INC(M:M,3), 3, 4)))</f>
        <v>1</v>
      </c>
      <c r="Q705" s="36">
        <f>IF(Table1[[#This Row],[Monetary]]&lt;=_xlfn.QUARTILE.INC(N:N,1),1,IF(Table1[[#This Row],[Monetary]]&lt;=_xlfn.QUARTILE.INC(N:N,2),2,IF(Table1[[#This Row],[Monetary]]&lt;=_xlfn.QUARTILE.INC(N:N,3),3,4)))</f>
        <v>2</v>
      </c>
      <c r="R705" s="41" t="str">
        <f>Table1[[#This Row],[R Score]]&amp;Table1[[#This Row],[F Score]]&amp;Table1[[#This Row],[M Score]]</f>
        <v>112</v>
      </c>
      <c r="S705" s="36">
        <f>Table1[[#This Row],[R Score]]+Table1[[#This Row],[F Score]]+Table1[[#This Row],[M Score]]</f>
        <v>4</v>
      </c>
      <c r="T705" s="36" t="str">
        <f>IF(Table1[[#This Row],[RFM Score]]=12,"Best customer",IF(Table1[[#This Row],[RFM Score]]&gt;=8,"Loyal customer",IF(Table1[[#This Row],[RFM Score]]&gt;=6,"At Risk",IF(Table1[[#This Row],[RFM Score]]&gt;=3,"Lost customer", "Others"))))</f>
        <v>Lost customer</v>
      </c>
    </row>
    <row r="706" spans="2:20" x14ac:dyDescent="0.25">
      <c r="B706" s="4">
        <v>704</v>
      </c>
      <c r="C706" s="5">
        <v>45166</v>
      </c>
      <c r="D706" s="4" t="s">
        <v>717</v>
      </c>
      <c r="E706" s="4" t="s">
        <v>13</v>
      </c>
      <c r="F706" s="4">
        <v>62</v>
      </c>
      <c r="G706" s="4" t="s">
        <v>14</v>
      </c>
      <c r="H706" s="4">
        <v>3</v>
      </c>
      <c r="I706" s="12">
        <v>30</v>
      </c>
      <c r="J706" s="14">
        <v>90</v>
      </c>
      <c r="K706" s="35">
        <f t="shared" si="10"/>
        <v>45292</v>
      </c>
      <c r="L706" s="37">
        <f>Table1[[#This Row],[Latest Date]]-Table1[[#This Row],[Date]]</f>
        <v>126</v>
      </c>
      <c r="M706" s="37">
        <f>COUNT(Table1[[#This Row],[Date]])</f>
        <v>1</v>
      </c>
      <c r="N706" s="37">
        <f>SUM(Table1[[#This Row],[Total Amount]])</f>
        <v>90</v>
      </c>
      <c r="O706" s="37">
        <f>IF(Table1[[#This Row],[Recency]]&lt;=_xlfn.QUARTILE.INC(L:L,1),4, IF(Table1[[#This Row],[Recency]]&lt;=_xlfn.QUARTILE.INC(L:L,2), 3, IF(Table1[[#This Row],[Recency]]&lt;=_xlfn.QUARTILE.INC(L:L,3), 2, 1)))</f>
        <v>3</v>
      </c>
      <c r="P706" s="37">
        <f>IF(Table1[[#This Row],[Frequency]]&lt;=_xlfn.QUARTILE.INC(M:M,1), 1, IF(Table1[[#This Row],[Frequency]]&lt;=_xlfn.QUARTILE.INC(M:M,2), 2, IF(Table1[[#This Row],[Frequency]]&lt;=_xlfn.QUARTILE.INC(M:M,3), 3, 4)))</f>
        <v>1</v>
      </c>
      <c r="Q706" s="37">
        <f>IF(Table1[[#This Row],[Monetary]]&lt;=_xlfn.QUARTILE.INC(N:N,1),1,IF(Table1[[#This Row],[Monetary]]&lt;=_xlfn.QUARTILE.INC(N:N,2),2,IF(Table1[[#This Row],[Monetary]]&lt;=_xlfn.QUARTILE.INC(N:N,3),3,4)))</f>
        <v>2</v>
      </c>
      <c r="R706" s="42" t="str">
        <f>Table1[[#This Row],[R Score]]&amp;Table1[[#This Row],[F Score]]&amp;Table1[[#This Row],[M Score]]</f>
        <v>312</v>
      </c>
      <c r="S706" s="37">
        <f>Table1[[#This Row],[R Score]]+Table1[[#This Row],[F Score]]+Table1[[#This Row],[M Score]]</f>
        <v>6</v>
      </c>
      <c r="T706" s="37" t="str">
        <f>IF(Table1[[#This Row],[RFM Score]]=12,"Best customer",IF(Table1[[#This Row],[RFM Score]]&gt;=8,"Loyal customer",IF(Table1[[#This Row],[RFM Score]]&gt;=6,"At Risk",IF(Table1[[#This Row],[RFM Score]]&gt;=3,"Lost customer", "Others"))))</f>
        <v>At Risk</v>
      </c>
    </row>
    <row r="707" spans="2:20" x14ac:dyDescent="0.25">
      <c r="B707" s="1">
        <v>705</v>
      </c>
      <c r="C707" s="2">
        <v>44992</v>
      </c>
      <c r="D707" s="1" t="s">
        <v>718</v>
      </c>
      <c r="E707" s="1" t="s">
        <v>10</v>
      </c>
      <c r="F707" s="1">
        <v>60</v>
      </c>
      <c r="G707" s="1" t="s">
        <v>16</v>
      </c>
      <c r="H707" s="1">
        <v>2</v>
      </c>
      <c r="I707" s="11">
        <v>25</v>
      </c>
      <c r="J707" s="13">
        <v>50</v>
      </c>
      <c r="K707" s="34">
        <f t="shared" ref="K707:K770" si="11">MAX(C:C)</f>
        <v>45292</v>
      </c>
      <c r="L707" s="36">
        <f>Table1[[#This Row],[Latest Date]]-Table1[[#This Row],[Date]]</f>
        <v>300</v>
      </c>
      <c r="M707" s="36">
        <f>COUNT(Table1[[#This Row],[Date]])</f>
        <v>1</v>
      </c>
      <c r="N707" s="36">
        <f>SUM(Table1[[#This Row],[Total Amount]])</f>
        <v>50</v>
      </c>
      <c r="O707" s="36">
        <f>IF(Table1[[#This Row],[Recency]]&lt;=_xlfn.QUARTILE.INC(L:L,1),4, IF(Table1[[#This Row],[Recency]]&lt;=_xlfn.QUARTILE.INC(L:L,2), 3, IF(Table1[[#This Row],[Recency]]&lt;=_xlfn.QUARTILE.INC(L:L,3), 2, 1)))</f>
        <v>1</v>
      </c>
      <c r="P707" s="36">
        <f>IF(Table1[[#This Row],[Frequency]]&lt;=_xlfn.QUARTILE.INC(M:M,1), 1, IF(Table1[[#This Row],[Frequency]]&lt;=_xlfn.QUARTILE.INC(M:M,2), 2, IF(Table1[[#This Row],[Frequency]]&lt;=_xlfn.QUARTILE.INC(M:M,3), 3, 4)))</f>
        <v>1</v>
      </c>
      <c r="Q707" s="36">
        <f>IF(Table1[[#This Row],[Monetary]]&lt;=_xlfn.QUARTILE.INC(N:N,1),1,IF(Table1[[#This Row],[Monetary]]&lt;=_xlfn.QUARTILE.INC(N:N,2),2,IF(Table1[[#This Row],[Monetary]]&lt;=_xlfn.QUARTILE.INC(N:N,3),3,4)))</f>
        <v>1</v>
      </c>
      <c r="R707" s="41" t="str">
        <f>Table1[[#This Row],[R Score]]&amp;Table1[[#This Row],[F Score]]&amp;Table1[[#This Row],[M Score]]</f>
        <v>111</v>
      </c>
      <c r="S707" s="36">
        <f>Table1[[#This Row],[R Score]]+Table1[[#This Row],[F Score]]+Table1[[#This Row],[M Score]]</f>
        <v>3</v>
      </c>
      <c r="T707" s="36" t="str">
        <f>IF(Table1[[#This Row],[RFM Score]]=12,"Best customer",IF(Table1[[#This Row],[RFM Score]]&gt;=8,"Loyal customer",IF(Table1[[#This Row],[RFM Score]]&gt;=6,"At Risk",IF(Table1[[#This Row],[RFM Score]]&gt;=3,"Lost customer", "Others"))))</f>
        <v>Lost customer</v>
      </c>
    </row>
    <row r="708" spans="2:20" x14ac:dyDescent="0.25">
      <c r="B708" s="4">
        <v>706</v>
      </c>
      <c r="C708" s="5">
        <v>45245</v>
      </c>
      <c r="D708" s="4" t="s">
        <v>719</v>
      </c>
      <c r="E708" s="4" t="s">
        <v>10</v>
      </c>
      <c r="F708" s="4">
        <v>51</v>
      </c>
      <c r="G708" s="4" t="s">
        <v>16</v>
      </c>
      <c r="H708" s="4">
        <v>4</v>
      </c>
      <c r="I708" s="12">
        <v>25</v>
      </c>
      <c r="J708" s="14">
        <v>100</v>
      </c>
      <c r="K708" s="35">
        <f t="shared" si="11"/>
        <v>45292</v>
      </c>
      <c r="L708" s="37">
        <f>Table1[[#This Row],[Latest Date]]-Table1[[#This Row],[Date]]</f>
        <v>47</v>
      </c>
      <c r="M708" s="37">
        <f>COUNT(Table1[[#This Row],[Date]])</f>
        <v>1</v>
      </c>
      <c r="N708" s="37">
        <f>SUM(Table1[[#This Row],[Total Amount]])</f>
        <v>100</v>
      </c>
      <c r="O708" s="37">
        <f>IF(Table1[[#This Row],[Recency]]&lt;=_xlfn.QUARTILE.INC(L:L,1),4, IF(Table1[[#This Row],[Recency]]&lt;=_xlfn.QUARTILE.INC(L:L,2), 3, IF(Table1[[#This Row],[Recency]]&lt;=_xlfn.QUARTILE.INC(L:L,3), 2, 1)))</f>
        <v>4</v>
      </c>
      <c r="P708" s="37">
        <f>IF(Table1[[#This Row],[Frequency]]&lt;=_xlfn.QUARTILE.INC(M:M,1), 1, IF(Table1[[#This Row],[Frequency]]&lt;=_xlfn.QUARTILE.INC(M:M,2), 2, IF(Table1[[#This Row],[Frequency]]&lt;=_xlfn.QUARTILE.INC(M:M,3), 3, 4)))</f>
        <v>1</v>
      </c>
      <c r="Q708" s="37">
        <f>IF(Table1[[#This Row],[Monetary]]&lt;=_xlfn.QUARTILE.INC(N:N,1),1,IF(Table1[[#This Row],[Monetary]]&lt;=_xlfn.QUARTILE.INC(N:N,2),2,IF(Table1[[#This Row],[Monetary]]&lt;=_xlfn.QUARTILE.INC(N:N,3),3,4)))</f>
        <v>2</v>
      </c>
      <c r="R708" s="42" t="str">
        <f>Table1[[#This Row],[R Score]]&amp;Table1[[#This Row],[F Score]]&amp;Table1[[#This Row],[M Score]]</f>
        <v>412</v>
      </c>
      <c r="S708" s="37">
        <f>Table1[[#This Row],[R Score]]+Table1[[#This Row],[F Score]]+Table1[[#This Row],[M Score]]</f>
        <v>7</v>
      </c>
      <c r="T708" s="37" t="str">
        <f>IF(Table1[[#This Row],[RFM Score]]=12,"Best customer",IF(Table1[[#This Row],[RFM Score]]&gt;=8,"Loyal customer",IF(Table1[[#This Row],[RFM Score]]&gt;=6,"At Risk",IF(Table1[[#This Row],[RFM Score]]&gt;=3,"Lost customer", "Others"))))</f>
        <v>At Risk</v>
      </c>
    </row>
    <row r="709" spans="2:20" x14ac:dyDescent="0.25">
      <c r="B709" s="1">
        <v>707</v>
      </c>
      <c r="C709" s="2">
        <v>45200</v>
      </c>
      <c r="D709" s="1" t="s">
        <v>720</v>
      </c>
      <c r="E709" s="1" t="s">
        <v>13</v>
      </c>
      <c r="F709" s="1">
        <v>26</v>
      </c>
      <c r="G709" s="1" t="s">
        <v>14</v>
      </c>
      <c r="H709" s="1">
        <v>1</v>
      </c>
      <c r="I709" s="11">
        <v>500</v>
      </c>
      <c r="J709" s="13">
        <v>500</v>
      </c>
      <c r="K709" s="34">
        <f t="shared" si="11"/>
        <v>45292</v>
      </c>
      <c r="L709" s="36">
        <f>Table1[[#This Row],[Latest Date]]-Table1[[#This Row],[Date]]</f>
        <v>92</v>
      </c>
      <c r="M709" s="36">
        <f>COUNT(Table1[[#This Row],[Date]])</f>
        <v>1</v>
      </c>
      <c r="N709" s="36">
        <f>SUM(Table1[[#This Row],[Total Amount]])</f>
        <v>500</v>
      </c>
      <c r="O709" s="36">
        <f>IF(Table1[[#This Row],[Recency]]&lt;=_xlfn.QUARTILE.INC(L:L,1),4, IF(Table1[[#This Row],[Recency]]&lt;=_xlfn.QUARTILE.INC(L:L,2), 3, IF(Table1[[#This Row],[Recency]]&lt;=_xlfn.QUARTILE.INC(L:L,3), 2, 1)))</f>
        <v>3</v>
      </c>
      <c r="P709" s="36">
        <f>IF(Table1[[#This Row],[Frequency]]&lt;=_xlfn.QUARTILE.INC(M:M,1), 1, IF(Table1[[#This Row],[Frequency]]&lt;=_xlfn.QUARTILE.INC(M:M,2), 2, IF(Table1[[#This Row],[Frequency]]&lt;=_xlfn.QUARTILE.INC(M:M,3), 3, 4)))</f>
        <v>1</v>
      </c>
      <c r="Q709" s="36">
        <f>IF(Table1[[#This Row],[Monetary]]&lt;=_xlfn.QUARTILE.INC(N:N,1),1,IF(Table1[[#This Row],[Monetary]]&lt;=_xlfn.QUARTILE.INC(N:N,2),2,IF(Table1[[#This Row],[Monetary]]&lt;=_xlfn.QUARTILE.INC(N:N,3),3,4)))</f>
        <v>3</v>
      </c>
      <c r="R709" s="41" t="str">
        <f>Table1[[#This Row],[R Score]]&amp;Table1[[#This Row],[F Score]]&amp;Table1[[#This Row],[M Score]]</f>
        <v>313</v>
      </c>
      <c r="S709" s="36">
        <f>Table1[[#This Row],[R Score]]+Table1[[#This Row],[F Score]]+Table1[[#This Row],[M Score]]</f>
        <v>7</v>
      </c>
      <c r="T709" s="36" t="str">
        <f>IF(Table1[[#This Row],[RFM Score]]=12,"Best customer",IF(Table1[[#This Row],[RFM Score]]&gt;=8,"Loyal customer",IF(Table1[[#This Row],[RFM Score]]&gt;=6,"At Risk",IF(Table1[[#This Row],[RFM Score]]&gt;=3,"Lost customer", "Others"))))</f>
        <v>At Risk</v>
      </c>
    </row>
    <row r="710" spans="2:20" x14ac:dyDescent="0.25">
      <c r="B710" s="4">
        <v>708</v>
      </c>
      <c r="C710" s="5">
        <v>44940</v>
      </c>
      <c r="D710" s="4" t="s">
        <v>721</v>
      </c>
      <c r="E710" s="4" t="s">
        <v>13</v>
      </c>
      <c r="F710" s="4">
        <v>43</v>
      </c>
      <c r="G710" s="4" t="s">
        <v>11</v>
      </c>
      <c r="H710" s="4">
        <v>3</v>
      </c>
      <c r="I710" s="12">
        <v>300</v>
      </c>
      <c r="J710" s="14">
        <v>900</v>
      </c>
      <c r="K710" s="35">
        <f t="shared" si="11"/>
        <v>45292</v>
      </c>
      <c r="L710" s="37">
        <f>Table1[[#This Row],[Latest Date]]-Table1[[#This Row],[Date]]</f>
        <v>352</v>
      </c>
      <c r="M710" s="37">
        <f>COUNT(Table1[[#This Row],[Date]])</f>
        <v>1</v>
      </c>
      <c r="N710" s="37">
        <f>SUM(Table1[[#This Row],[Total Amount]])</f>
        <v>900</v>
      </c>
      <c r="O710" s="37">
        <f>IF(Table1[[#This Row],[Recency]]&lt;=_xlfn.QUARTILE.INC(L:L,1),4, IF(Table1[[#This Row],[Recency]]&lt;=_xlfn.QUARTILE.INC(L:L,2), 3, IF(Table1[[#This Row],[Recency]]&lt;=_xlfn.QUARTILE.INC(L:L,3), 2, 1)))</f>
        <v>1</v>
      </c>
      <c r="P710" s="37">
        <f>IF(Table1[[#This Row],[Frequency]]&lt;=_xlfn.QUARTILE.INC(M:M,1), 1, IF(Table1[[#This Row],[Frequency]]&lt;=_xlfn.QUARTILE.INC(M:M,2), 2, IF(Table1[[#This Row],[Frequency]]&lt;=_xlfn.QUARTILE.INC(M:M,3), 3, 4)))</f>
        <v>1</v>
      </c>
      <c r="Q710" s="37">
        <f>IF(Table1[[#This Row],[Monetary]]&lt;=_xlfn.QUARTILE.INC(N:N,1),1,IF(Table1[[#This Row],[Monetary]]&lt;=_xlfn.QUARTILE.INC(N:N,2),2,IF(Table1[[#This Row],[Monetary]]&lt;=_xlfn.QUARTILE.INC(N:N,3),3,4)))</f>
        <v>3</v>
      </c>
      <c r="R710" s="42" t="str">
        <f>Table1[[#This Row],[R Score]]&amp;Table1[[#This Row],[F Score]]&amp;Table1[[#This Row],[M Score]]</f>
        <v>113</v>
      </c>
      <c r="S710" s="37">
        <f>Table1[[#This Row],[R Score]]+Table1[[#This Row],[F Score]]+Table1[[#This Row],[M Score]]</f>
        <v>5</v>
      </c>
      <c r="T710" s="37" t="str">
        <f>IF(Table1[[#This Row],[RFM Score]]=12,"Best customer",IF(Table1[[#This Row],[RFM Score]]&gt;=8,"Loyal customer",IF(Table1[[#This Row],[RFM Score]]&gt;=6,"At Risk",IF(Table1[[#This Row],[RFM Score]]&gt;=3,"Lost customer", "Others"))))</f>
        <v>Lost customer</v>
      </c>
    </row>
    <row r="711" spans="2:20" x14ac:dyDescent="0.25">
      <c r="B711" s="1">
        <v>709</v>
      </c>
      <c r="C711" s="2">
        <v>45128</v>
      </c>
      <c r="D711" s="1" t="s">
        <v>722</v>
      </c>
      <c r="E711" s="1" t="s">
        <v>13</v>
      </c>
      <c r="F711" s="1">
        <v>19</v>
      </c>
      <c r="G711" s="1" t="s">
        <v>16</v>
      </c>
      <c r="H711" s="1">
        <v>2</v>
      </c>
      <c r="I711" s="11">
        <v>500</v>
      </c>
      <c r="J711" s="13">
        <v>1000</v>
      </c>
      <c r="K711" s="34">
        <f t="shared" si="11"/>
        <v>45292</v>
      </c>
      <c r="L711" s="36">
        <f>Table1[[#This Row],[Latest Date]]-Table1[[#This Row],[Date]]</f>
        <v>164</v>
      </c>
      <c r="M711" s="36">
        <f>COUNT(Table1[[#This Row],[Date]])</f>
        <v>1</v>
      </c>
      <c r="N711" s="36">
        <f>SUM(Table1[[#This Row],[Total Amount]])</f>
        <v>1000</v>
      </c>
      <c r="O711" s="36">
        <f>IF(Table1[[#This Row],[Recency]]&lt;=_xlfn.QUARTILE.INC(L:L,1),4, IF(Table1[[#This Row],[Recency]]&lt;=_xlfn.QUARTILE.INC(L:L,2), 3, IF(Table1[[#This Row],[Recency]]&lt;=_xlfn.QUARTILE.INC(L:L,3), 2, 1)))</f>
        <v>3</v>
      </c>
      <c r="P711" s="36">
        <f>IF(Table1[[#This Row],[Frequency]]&lt;=_xlfn.QUARTILE.INC(M:M,1), 1, IF(Table1[[#This Row],[Frequency]]&lt;=_xlfn.QUARTILE.INC(M:M,2), 2, IF(Table1[[#This Row],[Frequency]]&lt;=_xlfn.QUARTILE.INC(M:M,3), 3, 4)))</f>
        <v>1</v>
      </c>
      <c r="Q711" s="36">
        <f>IF(Table1[[#This Row],[Monetary]]&lt;=_xlfn.QUARTILE.INC(N:N,1),1,IF(Table1[[#This Row],[Monetary]]&lt;=_xlfn.QUARTILE.INC(N:N,2),2,IF(Table1[[#This Row],[Monetary]]&lt;=_xlfn.QUARTILE.INC(N:N,3),3,4)))</f>
        <v>4</v>
      </c>
      <c r="R711" s="41" t="str">
        <f>Table1[[#This Row],[R Score]]&amp;Table1[[#This Row],[F Score]]&amp;Table1[[#This Row],[M Score]]</f>
        <v>314</v>
      </c>
      <c r="S711" s="36">
        <f>Table1[[#This Row],[R Score]]+Table1[[#This Row],[F Score]]+Table1[[#This Row],[M Score]]</f>
        <v>8</v>
      </c>
      <c r="T711" s="36" t="str">
        <f>IF(Table1[[#This Row],[RFM Score]]=12,"Best customer",IF(Table1[[#This Row],[RFM Score]]&gt;=8,"Loyal customer",IF(Table1[[#This Row],[RFM Score]]&gt;=6,"At Risk",IF(Table1[[#This Row],[RFM Score]]&gt;=3,"Lost customer", "Others"))))</f>
        <v>Loyal customer</v>
      </c>
    </row>
    <row r="712" spans="2:20" x14ac:dyDescent="0.25">
      <c r="B712" s="4">
        <v>710</v>
      </c>
      <c r="C712" s="5">
        <v>45230</v>
      </c>
      <c r="D712" s="4" t="s">
        <v>723</v>
      </c>
      <c r="E712" s="4" t="s">
        <v>13</v>
      </c>
      <c r="F712" s="4">
        <v>26</v>
      </c>
      <c r="G712" s="4" t="s">
        <v>16</v>
      </c>
      <c r="H712" s="4">
        <v>3</v>
      </c>
      <c r="I712" s="12">
        <v>500</v>
      </c>
      <c r="J712" s="14">
        <v>1500</v>
      </c>
      <c r="K712" s="35">
        <f t="shared" si="11"/>
        <v>45292</v>
      </c>
      <c r="L712" s="37">
        <f>Table1[[#This Row],[Latest Date]]-Table1[[#This Row],[Date]]</f>
        <v>62</v>
      </c>
      <c r="M712" s="37">
        <f>COUNT(Table1[[#This Row],[Date]])</f>
        <v>1</v>
      </c>
      <c r="N712" s="37">
        <f>SUM(Table1[[#This Row],[Total Amount]])</f>
        <v>1500</v>
      </c>
      <c r="O712" s="37">
        <f>IF(Table1[[#This Row],[Recency]]&lt;=_xlfn.QUARTILE.INC(L:L,1),4, IF(Table1[[#This Row],[Recency]]&lt;=_xlfn.QUARTILE.INC(L:L,2), 3, IF(Table1[[#This Row],[Recency]]&lt;=_xlfn.QUARTILE.INC(L:L,3), 2, 1)))</f>
        <v>4</v>
      </c>
      <c r="P712" s="37">
        <f>IF(Table1[[#This Row],[Frequency]]&lt;=_xlfn.QUARTILE.INC(M:M,1), 1, IF(Table1[[#This Row],[Frequency]]&lt;=_xlfn.QUARTILE.INC(M:M,2), 2, IF(Table1[[#This Row],[Frequency]]&lt;=_xlfn.QUARTILE.INC(M:M,3), 3, 4)))</f>
        <v>1</v>
      </c>
      <c r="Q712" s="37">
        <f>IF(Table1[[#This Row],[Monetary]]&lt;=_xlfn.QUARTILE.INC(N:N,1),1,IF(Table1[[#This Row],[Monetary]]&lt;=_xlfn.QUARTILE.INC(N:N,2),2,IF(Table1[[#This Row],[Monetary]]&lt;=_xlfn.QUARTILE.INC(N:N,3),3,4)))</f>
        <v>4</v>
      </c>
      <c r="R712" s="42" t="str">
        <f>Table1[[#This Row],[R Score]]&amp;Table1[[#This Row],[F Score]]&amp;Table1[[#This Row],[M Score]]</f>
        <v>414</v>
      </c>
      <c r="S712" s="37">
        <f>Table1[[#This Row],[R Score]]+Table1[[#This Row],[F Score]]+Table1[[#This Row],[M Score]]</f>
        <v>9</v>
      </c>
      <c r="T712" s="37" t="str">
        <f>IF(Table1[[#This Row],[RFM Score]]=12,"Best customer",IF(Table1[[#This Row],[RFM Score]]&gt;=8,"Loyal customer",IF(Table1[[#This Row],[RFM Score]]&gt;=6,"At Risk",IF(Table1[[#This Row],[RFM Score]]&gt;=3,"Lost customer", "Others"))))</f>
        <v>Loyal customer</v>
      </c>
    </row>
    <row r="713" spans="2:20" x14ac:dyDescent="0.25">
      <c r="B713" s="1">
        <v>711</v>
      </c>
      <c r="C713" s="2">
        <v>45215</v>
      </c>
      <c r="D713" s="1" t="s">
        <v>724</v>
      </c>
      <c r="E713" s="1" t="s">
        <v>10</v>
      </c>
      <c r="F713" s="1">
        <v>26</v>
      </c>
      <c r="G713" s="1" t="s">
        <v>16</v>
      </c>
      <c r="H713" s="1">
        <v>3</v>
      </c>
      <c r="I713" s="11">
        <v>500</v>
      </c>
      <c r="J713" s="13">
        <v>1500</v>
      </c>
      <c r="K713" s="34">
        <f t="shared" si="11"/>
        <v>45292</v>
      </c>
      <c r="L713" s="36">
        <f>Table1[[#This Row],[Latest Date]]-Table1[[#This Row],[Date]]</f>
        <v>77</v>
      </c>
      <c r="M713" s="36">
        <f>COUNT(Table1[[#This Row],[Date]])</f>
        <v>1</v>
      </c>
      <c r="N713" s="36">
        <f>SUM(Table1[[#This Row],[Total Amount]])</f>
        <v>1500</v>
      </c>
      <c r="O713" s="36">
        <f>IF(Table1[[#This Row],[Recency]]&lt;=_xlfn.QUARTILE.INC(L:L,1),4, IF(Table1[[#This Row],[Recency]]&lt;=_xlfn.QUARTILE.INC(L:L,2), 3, IF(Table1[[#This Row],[Recency]]&lt;=_xlfn.QUARTILE.INC(L:L,3), 2, 1)))</f>
        <v>4</v>
      </c>
      <c r="P713" s="36">
        <f>IF(Table1[[#This Row],[Frequency]]&lt;=_xlfn.QUARTILE.INC(M:M,1), 1, IF(Table1[[#This Row],[Frequency]]&lt;=_xlfn.QUARTILE.INC(M:M,2), 2, IF(Table1[[#This Row],[Frequency]]&lt;=_xlfn.QUARTILE.INC(M:M,3), 3, 4)))</f>
        <v>1</v>
      </c>
      <c r="Q713" s="36">
        <f>IF(Table1[[#This Row],[Monetary]]&lt;=_xlfn.QUARTILE.INC(N:N,1),1,IF(Table1[[#This Row],[Monetary]]&lt;=_xlfn.QUARTILE.INC(N:N,2),2,IF(Table1[[#This Row],[Monetary]]&lt;=_xlfn.QUARTILE.INC(N:N,3),3,4)))</f>
        <v>4</v>
      </c>
      <c r="R713" s="41" t="str">
        <f>Table1[[#This Row],[R Score]]&amp;Table1[[#This Row],[F Score]]&amp;Table1[[#This Row],[M Score]]</f>
        <v>414</v>
      </c>
      <c r="S713" s="36">
        <f>Table1[[#This Row],[R Score]]+Table1[[#This Row],[F Score]]+Table1[[#This Row],[M Score]]</f>
        <v>9</v>
      </c>
      <c r="T713" s="36" t="str">
        <f>IF(Table1[[#This Row],[RFM Score]]=12,"Best customer",IF(Table1[[#This Row],[RFM Score]]&gt;=8,"Loyal customer",IF(Table1[[#This Row],[RFM Score]]&gt;=6,"At Risk",IF(Table1[[#This Row],[RFM Score]]&gt;=3,"Lost customer", "Others"))))</f>
        <v>Loyal customer</v>
      </c>
    </row>
    <row r="714" spans="2:20" x14ac:dyDescent="0.25">
      <c r="B714" s="4">
        <v>712</v>
      </c>
      <c r="C714" s="5">
        <v>45266</v>
      </c>
      <c r="D714" s="4" t="s">
        <v>725</v>
      </c>
      <c r="E714" s="4" t="s">
        <v>13</v>
      </c>
      <c r="F714" s="4">
        <v>57</v>
      </c>
      <c r="G714" s="4" t="s">
        <v>11</v>
      </c>
      <c r="H714" s="4">
        <v>2</v>
      </c>
      <c r="I714" s="12">
        <v>25</v>
      </c>
      <c r="J714" s="14">
        <v>50</v>
      </c>
      <c r="K714" s="35">
        <f t="shared" si="11"/>
        <v>45292</v>
      </c>
      <c r="L714" s="37">
        <f>Table1[[#This Row],[Latest Date]]-Table1[[#This Row],[Date]]</f>
        <v>26</v>
      </c>
      <c r="M714" s="37">
        <f>COUNT(Table1[[#This Row],[Date]])</f>
        <v>1</v>
      </c>
      <c r="N714" s="37">
        <f>SUM(Table1[[#This Row],[Total Amount]])</f>
        <v>50</v>
      </c>
      <c r="O714" s="37">
        <f>IF(Table1[[#This Row],[Recency]]&lt;=_xlfn.QUARTILE.INC(L:L,1),4, IF(Table1[[#This Row],[Recency]]&lt;=_xlfn.QUARTILE.INC(L:L,2), 3, IF(Table1[[#This Row],[Recency]]&lt;=_xlfn.QUARTILE.INC(L:L,3), 2, 1)))</f>
        <v>4</v>
      </c>
      <c r="P714" s="37">
        <f>IF(Table1[[#This Row],[Frequency]]&lt;=_xlfn.QUARTILE.INC(M:M,1), 1, IF(Table1[[#This Row],[Frequency]]&lt;=_xlfn.QUARTILE.INC(M:M,2), 2, IF(Table1[[#This Row],[Frequency]]&lt;=_xlfn.QUARTILE.INC(M:M,3), 3, 4)))</f>
        <v>1</v>
      </c>
      <c r="Q714" s="37">
        <f>IF(Table1[[#This Row],[Monetary]]&lt;=_xlfn.QUARTILE.INC(N:N,1),1,IF(Table1[[#This Row],[Monetary]]&lt;=_xlfn.QUARTILE.INC(N:N,2),2,IF(Table1[[#This Row],[Monetary]]&lt;=_xlfn.QUARTILE.INC(N:N,3),3,4)))</f>
        <v>1</v>
      </c>
      <c r="R714" s="42" t="str">
        <f>Table1[[#This Row],[R Score]]&amp;Table1[[#This Row],[F Score]]&amp;Table1[[#This Row],[M Score]]</f>
        <v>411</v>
      </c>
      <c r="S714" s="37">
        <f>Table1[[#This Row],[R Score]]+Table1[[#This Row],[F Score]]+Table1[[#This Row],[M Score]]</f>
        <v>6</v>
      </c>
      <c r="T714" s="37" t="str">
        <f>IF(Table1[[#This Row],[RFM Score]]=12,"Best customer",IF(Table1[[#This Row],[RFM Score]]&gt;=8,"Loyal customer",IF(Table1[[#This Row],[RFM Score]]&gt;=6,"At Risk",IF(Table1[[#This Row],[RFM Score]]&gt;=3,"Lost customer", "Others"))))</f>
        <v>At Risk</v>
      </c>
    </row>
    <row r="715" spans="2:20" x14ac:dyDescent="0.25">
      <c r="B715" s="1">
        <v>713</v>
      </c>
      <c r="C715" s="2">
        <v>44940</v>
      </c>
      <c r="D715" s="1" t="s">
        <v>726</v>
      </c>
      <c r="E715" s="1" t="s">
        <v>10</v>
      </c>
      <c r="F715" s="1">
        <v>34</v>
      </c>
      <c r="G715" s="1" t="s">
        <v>11</v>
      </c>
      <c r="H715" s="1">
        <v>3</v>
      </c>
      <c r="I715" s="11">
        <v>25</v>
      </c>
      <c r="J715" s="13">
        <v>75</v>
      </c>
      <c r="K715" s="34">
        <f t="shared" si="11"/>
        <v>45292</v>
      </c>
      <c r="L715" s="36">
        <f>Table1[[#This Row],[Latest Date]]-Table1[[#This Row],[Date]]</f>
        <v>352</v>
      </c>
      <c r="M715" s="36">
        <f>COUNT(Table1[[#This Row],[Date]])</f>
        <v>1</v>
      </c>
      <c r="N715" s="36">
        <f>SUM(Table1[[#This Row],[Total Amount]])</f>
        <v>75</v>
      </c>
      <c r="O715" s="36">
        <f>IF(Table1[[#This Row],[Recency]]&lt;=_xlfn.QUARTILE.INC(L:L,1),4, IF(Table1[[#This Row],[Recency]]&lt;=_xlfn.QUARTILE.INC(L:L,2), 3, IF(Table1[[#This Row],[Recency]]&lt;=_xlfn.QUARTILE.INC(L:L,3), 2, 1)))</f>
        <v>1</v>
      </c>
      <c r="P715" s="36">
        <f>IF(Table1[[#This Row],[Frequency]]&lt;=_xlfn.QUARTILE.INC(M:M,1), 1, IF(Table1[[#This Row],[Frequency]]&lt;=_xlfn.QUARTILE.INC(M:M,2), 2, IF(Table1[[#This Row],[Frequency]]&lt;=_xlfn.QUARTILE.INC(M:M,3), 3, 4)))</f>
        <v>1</v>
      </c>
      <c r="Q715" s="36">
        <f>IF(Table1[[#This Row],[Monetary]]&lt;=_xlfn.QUARTILE.INC(N:N,1),1,IF(Table1[[#This Row],[Monetary]]&lt;=_xlfn.QUARTILE.INC(N:N,2),2,IF(Table1[[#This Row],[Monetary]]&lt;=_xlfn.QUARTILE.INC(N:N,3),3,4)))</f>
        <v>2</v>
      </c>
      <c r="R715" s="41" t="str">
        <f>Table1[[#This Row],[R Score]]&amp;Table1[[#This Row],[F Score]]&amp;Table1[[#This Row],[M Score]]</f>
        <v>112</v>
      </c>
      <c r="S715" s="36">
        <f>Table1[[#This Row],[R Score]]+Table1[[#This Row],[F Score]]+Table1[[#This Row],[M Score]]</f>
        <v>4</v>
      </c>
      <c r="T715" s="36" t="str">
        <f>IF(Table1[[#This Row],[RFM Score]]=12,"Best customer",IF(Table1[[#This Row],[RFM Score]]&gt;=8,"Loyal customer",IF(Table1[[#This Row],[RFM Score]]&gt;=6,"At Risk",IF(Table1[[#This Row],[RFM Score]]&gt;=3,"Lost customer", "Others"))))</f>
        <v>Lost customer</v>
      </c>
    </row>
    <row r="716" spans="2:20" x14ac:dyDescent="0.25">
      <c r="B716" s="4">
        <v>714</v>
      </c>
      <c r="C716" s="5">
        <v>44969</v>
      </c>
      <c r="D716" s="4" t="s">
        <v>727</v>
      </c>
      <c r="E716" s="4" t="s">
        <v>13</v>
      </c>
      <c r="F716" s="4">
        <v>18</v>
      </c>
      <c r="G716" s="4" t="s">
        <v>14</v>
      </c>
      <c r="H716" s="4">
        <v>1</v>
      </c>
      <c r="I716" s="12">
        <v>500</v>
      </c>
      <c r="J716" s="14">
        <v>500</v>
      </c>
      <c r="K716" s="35">
        <f t="shared" si="11"/>
        <v>45292</v>
      </c>
      <c r="L716" s="37">
        <f>Table1[[#This Row],[Latest Date]]-Table1[[#This Row],[Date]]</f>
        <v>323</v>
      </c>
      <c r="M716" s="37">
        <f>COUNT(Table1[[#This Row],[Date]])</f>
        <v>1</v>
      </c>
      <c r="N716" s="37">
        <f>SUM(Table1[[#This Row],[Total Amount]])</f>
        <v>500</v>
      </c>
      <c r="O716" s="37">
        <f>IF(Table1[[#This Row],[Recency]]&lt;=_xlfn.QUARTILE.INC(L:L,1),4, IF(Table1[[#This Row],[Recency]]&lt;=_xlfn.QUARTILE.INC(L:L,2), 3, IF(Table1[[#This Row],[Recency]]&lt;=_xlfn.QUARTILE.INC(L:L,3), 2, 1)))</f>
        <v>1</v>
      </c>
      <c r="P716" s="37">
        <f>IF(Table1[[#This Row],[Frequency]]&lt;=_xlfn.QUARTILE.INC(M:M,1), 1, IF(Table1[[#This Row],[Frequency]]&lt;=_xlfn.QUARTILE.INC(M:M,2), 2, IF(Table1[[#This Row],[Frequency]]&lt;=_xlfn.QUARTILE.INC(M:M,3), 3, 4)))</f>
        <v>1</v>
      </c>
      <c r="Q716" s="37">
        <f>IF(Table1[[#This Row],[Monetary]]&lt;=_xlfn.QUARTILE.INC(N:N,1),1,IF(Table1[[#This Row],[Monetary]]&lt;=_xlfn.QUARTILE.INC(N:N,2),2,IF(Table1[[#This Row],[Monetary]]&lt;=_xlfn.QUARTILE.INC(N:N,3),3,4)))</f>
        <v>3</v>
      </c>
      <c r="R716" s="42" t="str">
        <f>Table1[[#This Row],[R Score]]&amp;Table1[[#This Row],[F Score]]&amp;Table1[[#This Row],[M Score]]</f>
        <v>113</v>
      </c>
      <c r="S716" s="37">
        <f>Table1[[#This Row],[R Score]]+Table1[[#This Row],[F Score]]+Table1[[#This Row],[M Score]]</f>
        <v>5</v>
      </c>
      <c r="T716" s="37" t="str">
        <f>IF(Table1[[#This Row],[RFM Score]]=12,"Best customer",IF(Table1[[#This Row],[RFM Score]]&gt;=8,"Loyal customer",IF(Table1[[#This Row],[RFM Score]]&gt;=6,"At Risk",IF(Table1[[#This Row],[RFM Score]]&gt;=3,"Lost customer", "Others"))))</f>
        <v>Lost customer</v>
      </c>
    </row>
    <row r="717" spans="2:20" x14ac:dyDescent="0.25">
      <c r="B717" s="1">
        <v>715</v>
      </c>
      <c r="C717" s="2">
        <v>45256</v>
      </c>
      <c r="D717" s="1" t="s">
        <v>728</v>
      </c>
      <c r="E717" s="1" t="s">
        <v>13</v>
      </c>
      <c r="F717" s="1">
        <v>42</v>
      </c>
      <c r="G717" s="1" t="s">
        <v>11</v>
      </c>
      <c r="H717" s="1">
        <v>4</v>
      </c>
      <c r="I717" s="11">
        <v>25</v>
      </c>
      <c r="J717" s="13">
        <v>100</v>
      </c>
      <c r="K717" s="34">
        <f t="shared" si="11"/>
        <v>45292</v>
      </c>
      <c r="L717" s="36">
        <f>Table1[[#This Row],[Latest Date]]-Table1[[#This Row],[Date]]</f>
        <v>36</v>
      </c>
      <c r="M717" s="36">
        <f>COUNT(Table1[[#This Row],[Date]])</f>
        <v>1</v>
      </c>
      <c r="N717" s="36">
        <f>SUM(Table1[[#This Row],[Total Amount]])</f>
        <v>100</v>
      </c>
      <c r="O717" s="36">
        <f>IF(Table1[[#This Row],[Recency]]&lt;=_xlfn.QUARTILE.INC(L:L,1),4, IF(Table1[[#This Row],[Recency]]&lt;=_xlfn.QUARTILE.INC(L:L,2), 3, IF(Table1[[#This Row],[Recency]]&lt;=_xlfn.QUARTILE.INC(L:L,3), 2, 1)))</f>
        <v>4</v>
      </c>
      <c r="P717" s="36">
        <f>IF(Table1[[#This Row],[Frequency]]&lt;=_xlfn.QUARTILE.INC(M:M,1), 1, IF(Table1[[#This Row],[Frequency]]&lt;=_xlfn.QUARTILE.INC(M:M,2), 2, IF(Table1[[#This Row],[Frequency]]&lt;=_xlfn.QUARTILE.INC(M:M,3), 3, 4)))</f>
        <v>1</v>
      </c>
      <c r="Q717" s="36">
        <f>IF(Table1[[#This Row],[Monetary]]&lt;=_xlfn.QUARTILE.INC(N:N,1),1,IF(Table1[[#This Row],[Monetary]]&lt;=_xlfn.QUARTILE.INC(N:N,2),2,IF(Table1[[#This Row],[Monetary]]&lt;=_xlfn.QUARTILE.INC(N:N,3),3,4)))</f>
        <v>2</v>
      </c>
      <c r="R717" s="41" t="str">
        <f>Table1[[#This Row],[R Score]]&amp;Table1[[#This Row],[F Score]]&amp;Table1[[#This Row],[M Score]]</f>
        <v>412</v>
      </c>
      <c r="S717" s="36">
        <f>Table1[[#This Row],[R Score]]+Table1[[#This Row],[F Score]]+Table1[[#This Row],[M Score]]</f>
        <v>7</v>
      </c>
      <c r="T717" s="36" t="str">
        <f>IF(Table1[[#This Row],[RFM Score]]=12,"Best customer",IF(Table1[[#This Row],[RFM Score]]&gt;=8,"Loyal customer",IF(Table1[[#This Row],[RFM Score]]&gt;=6,"At Risk",IF(Table1[[#This Row],[RFM Score]]&gt;=3,"Lost customer", "Others"))))</f>
        <v>At Risk</v>
      </c>
    </row>
    <row r="718" spans="2:20" x14ac:dyDescent="0.25">
      <c r="B718" s="4">
        <v>716</v>
      </c>
      <c r="C718" s="5">
        <v>45146</v>
      </c>
      <c r="D718" s="4" t="s">
        <v>729</v>
      </c>
      <c r="E718" s="4" t="s">
        <v>13</v>
      </c>
      <c r="F718" s="4">
        <v>60</v>
      </c>
      <c r="G718" s="4" t="s">
        <v>14</v>
      </c>
      <c r="H718" s="4">
        <v>4</v>
      </c>
      <c r="I718" s="12">
        <v>300</v>
      </c>
      <c r="J718" s="14">
        <v>1200</v>
      </c>
      <c r="K718" s="35">
        <f t="shared" si="11"/>
        <v>45292</v>
      </c>
      <c r="L718" s="37">
        <f>Table1[[#This Row],[Latest Date]]-Table1[[#This Row],[Date]]</f>
        <v>146</v>
      </c>
      <c r="M718" s="37">
        <f>COUNT(Table1[[#This Row],[Date]])</f>
        <v>1</v>
      </c>
      <c r="N718" s="37">
        <f>SUM(Table1[[#This Row],[Total Amount]])</f>
        <v>1200</v>
      </c>
      <c r="O718" s="37">
        <f>IF(Table1[[#This Row],[Recency]]&lt;=_xlfn.QUARTILE.INC(L:L,1),4, IF(Table1[[#This Row],[Recency]]&lt;=_xlfn.QUARTILE.INC(L:L,2), 3, IF(Table1[[#This Row],[Recency]]&lt;=_xlfn.QUARTILE.INC(L:L,3), 2, 1)))</f>
        <v>3</v>
      </c>
      <c r="P718" s="37">
        <f>IF(Table1[[#This Row],[Frequency]]&lt;=_xlfn.QUARTILE.INC(M:M,1), 1, IF(Table1[[#This Row],[Frequency]]&lt;=_xlfn.QUARTILE.INC(M:M,2), 2, IF(Table1[[#This Row],[Frequency]]&lt;=_xlfn.QUARTILE.INC(M:M,3), 3, 4)))</f>
        <v>1</v>
      </c>
      <c r="Q718" s="37">
        <f>IF(Table1[[#This Row],[Monetary]]&lt;=_xlfn.QUARTILE.INC(N:N,1),1,IF(Table1[[#This Row],[Monetary]]&lt;=_xlfn.QUARTILE.INC(N:N,2),2,IF(Table1[[#This Row],[Monetary]]&lt;=_xlfn.QUARTILE.INC(N:N,3),3,4)))</f>
        <v>4</v>
      </c>
      <c r="R718" s="42" t="str">
        <f>Table1[[#This Row],[R Score]]&amp;Table1[[#This Row],[F Score]]&amp;Table1[[#This Row],[M Score]]</f>
        <v>314</v>
      </c>
      <c r="S718" s="37">
        <f>Table1[[#This Row],[R Score]]+Table1[[#This Row],[F Score]]+Table1[[#This Row],[M Score]]</f>
        <v>8</v>
      </c>
      <c r="T718" s="37" t="str">
        <f>IF(Table1[[#This Row],[RFM Score]]=12,"Best customer",IF(Table1[[#This Row],[RFM Score]]&gt;=8,"Loyal customer",IF(Table1[[#This Row],[RFM Score]]&gt;=6,"At Risk",IF(Table1[[#This Row],[RFM Score]]&gt;=3,"Lost customer", "Others"))))</f>
        <v>Loyal customer</v>
      </c>
    </row>
    <row r="719" spans="2:20" x14ac:dyDescent="0.25">
      <c r="B719" s="1">
        <v>717</v>
      </c>
      <c r="C719" s="2">
        <v>44996</v>
      </c>
      <c r="D719" s="1" t="s">
        <v>730</v>
      </c>
      <c r="E719" s="1" t="s">
        <v>10</v>
      </c>
      <c r="F719" s="1">
        <v>57</v>
      </c>
      <c r="G719" s="1" t="s">
        <v>14</v>
      </c>
      <c r="H719" s="1">
        <v>1</v>
      </c>
      <c r="I719" s="11">
        <v>500</v>
      </c>
      <c r="J719" s="13">
        <v>500</v>
      </c>
      <c r="K719" s="34">
        <f t="shared" si="11"/>
        <v>45292</v>
      </c>
      <c r="L719" s="36">
        <f>Table1[[#This Row],[Latest Date]]-Table1[[#This Row],[Date]]</f>
        <v>296</v>
      </c>
      <c r="M719" s="36">
        <f>COUNT(Table1[[#This Row],[Date]])</f>
        <v>1</v>
      </c>
      <c r="N719" s="36">
        <f>SUM(Table1[[#This Row],[Total Amount]])</f>
        <v>500</v>
      </c>
      <c r="O719" s="36">
        <f>IF(Table1[[#This Row],[Recency]]&lt;=_xlfn.QUARTILE.INC(L:L,1),4, IF(Table1[[#This Row],[Recency]]&lt;=_xlfn.QUARTILE.INC(L:L,2), 3, IF(Table1[[#This Row],[Recency]]&lt;=_xlfn.QUARTILE.INC(L:L,3), 2, 1)))</f>
        <v>1</v>
      </c>
      <c r="P719" s="36">
        <f>IF(Table1[[#This Row],[Frequency]]&lt;=_xlfn.QUARTILE.INC(M:M,1), 1, IF(Table1[[#This Row],[Frequency]]&lt;=_xlfn.QUARTILE.INC(M:M,2), 2, IF(Table1[[#This Row],[Frequency]]&lt;=_xlfn.QUARTILE.INC(M:M,3), 3, 4)))</f>
        <v>1</v>
      </c>
      <c r="Q719" s="36">
        <f>IF(Table1[[#This Row],[Monetary]]&lt;=_xlfn.QUARTILE.INC(N:N,1),1,IF(Table1[[#This Row],[Monetary]]&lt;=_xlfn.QUARTILE.INC(N:N,2),2,IF(Table1[[#This Row],[Monetary]]&lt;=_xlfn.QUARTILE.INC(N:N,3),3,4)))</f>
        <v>3</v>
      </c>
      <c r="R719" s="41" t="str">
        <f>Table1[[#This Row],[R Score]]&amp;Table1[[#This Row],[F Score]]&amp;Table1[[#This Row],[M Score]]</f>
        <v>113</v>
      </c>
      <c r="S719" s="36">
        <f>Table1[[#This Row],[R Score]]+Table1[[#This Row],[F Score]]+Table1[[#This Row],[M Score]]</f>
        <v>5</v>
      </c>
      <c r="T719" s="36" t="str">
        <f>IF(Table1[[#This Row],[RFM Score]]=12,"Best customer",IF(Table1[[#This Row],[RFM Score]]&gt;=8,"Loyal customer",IF(Table1[[#This Row],[RFM Score]]&gt;=6,"At Risk",IF(Table1[[#This Row],[RFM Score]]&gt;=3,"Lost customer", "Others"))))</f>
        <v>Lost customer</v>
      </c>
    </row>
    <row r="720" spans="2:20" x14ac:dyDescent="0.25">
      <c r="B720" s="4">
        <v>718</v>
      </c>
      <c r="C720" s="5">
        <v>45163</v>
      </c>
      <c r="D720" s="4" t="s">
        <v>731</v>
      </c>
      <c r="E720" s="4" t="s">
        <v>13</v>
      </c>
      <c r="F720" s="4">
        <v>59</v>
      </c>
      <c r="G720" s="4" t="s">
        <v>11</v>
      </c>
      <c r="H720" s="4">
        <v>3</v>
      </c>
      <c r="I720" s="12">
        <v>25</v>
      </c>
      <c r="J720" s="14">
        <v>75</v>
      </c>
      <c r="K720" s="35">
        <f t="shared" si="11"/>
        <v>45292</v>
      </c>
      <c r="L720" s="37">
        <f>Table1[[#This Row],[Latest Date]]-Table1[[#This Row],[Date]]</f>
        <v>129</v>
      </c>
      <c r="M720" s="37">
        <f>COUNT(Table1[[#This Row],[Date]])</f>
        <v>1</v>
      </c>
      <c r="N720" s="37">
        <f>SUM(Table1[[#This Row],[Total Amount]])</f>
        <v>75</v>
      </c>
      <c r="O720" s="37">
        <f>IF(Table1[[#This Row],[Recency]]&lt;=_xlfn.QUARTILE.INC(L:L,1),4, IF(Table1[[#This Row],[Recency]]&lt;=_xlfn.QUARTILE.INC(L:L,2), 3, IF(Table1[[#This Row],[Recency]]&lt;=_xlfn.QUARTILE.INC(L:L,3), 2, 1)))</f>
        <v>3</v>
      </c>
      <c r="P720" s="37">
        <f>IF(Table1[[#This Row],[Frequency]]&lt;=_xlfn.QUARTILE.INC(M:M,1), 1, IF(Table1[[#This Row],[Frequency]]&lt;=_xlfn.QUARTILE.INC(M:M,2), 2, IF(Table1[[#This Row],[Frequency]]&lt;=_xlfn.QUARTILE.INC(M:M,3), 3, 4)))</f>
        <v>1</v>
      </c>
      <c r="Q720" s="37">
        <f>IF(Table1[[#This Row],[Monetary]]&lt;=_xlfn.QUARTILE.INC(N:N,1),1,IF(Table1[[#This Row],[Monetary]]&lt;=_xlfn.QUARTILE.INC(N:N,2),2,IF(Table1[[#This Row],[Monetary]]&lt;=_xlfn.QUARTILE.INC(N:N,3),3,4)))</f>
        <v>2</v>
      </c>
      <c r="R720" s="42" t="str">
        <f>Table1[[#This Row],[R Score]]&amp;Table1[[#This Row],[F Score]]&amp;Table1[[#This Row],[M Score]]</f>
        <v>312</v>
      </c>
      <c r="S720" s="37">
        <f>Table1[[#This Row],[R Score]]+Table1[[#This Row],[F Score]]+Table1[[#This Row],[M Score]]</f>
        <v>6</v>
      </c>
      <c r="T720" s="37" t="str">
        <f>IF(Table1[[#This Row],[RFM Score]]=12,"Best customer",IF(Table1[[#This Row],[RFM Score]]&gt;=8,"Loyal customer",IF(Table1[[#This Row],[RFM Score]]&gt;=6,"At Risk",IF(Table1[[#This Row],[RFM Score]]&gt;=3,"Lost customer", "Others"))))</f>
        <v>At Risk</v>
      </c>
    </row>
    <row r="721" spans="2:20" x14ac:dyDescent="0.25">
      <c r="B721" s="1">
        <v>719</v>
      </c>
      <c r="C721" s="2">
        <v>45020</v>
      </c>
      <c r="D721" s="1" t="s">
        <v>732</v>
      </c>
      <c r="E721" s="1" t="s">
        <v>13</v>
      </c>
      <c r="F721" s="1">
        <v>42</v>
      </c>
      <c r="G721" s="1" t="s">
        <v>14</v>
      </c>
      <c r="H721" s="1">
        <v>2</v>
      </c>
      <c r="I721" s="11">
        <v>30</v>
      </c>
      <c r="J721" s="13">
        <v>60</v>
      </c>
      <c r="K721" s="34">
        <f t="shared" si="11"/>
        <v>45292</v>
      </c>
      <c r="L721" s="36">
        <f>Table1[[#This Row],[Latest Date]]-Table1[[#This Row],[Date]]</f>
        <v>272</v>
      </c>
      <c r="M721" s="36">
        <f>COUNT(Table1[[#This Row],[Date]])</f>
        <v>1</v>
      </c>
      <c r="N721" s="36">
        <f>SUM(Table1[[#This Row],[Total Amount]])</f>
        <v>60</v>
      </c>
      <c r="O721" s="36">
        <f>IF(Table1[[#This Row],[Recency]]&lt;=_xlfn.QUARTILE.INC(L:L,1),4, IF(Table1[[#This Row],[Recency]]&lt;=_xlfn.QUARTILE.INC(L:L,2), 3, IF(Table1[[#This Row],[Recency]]&lt;=_xlfn.QUARTILE.INC(L:L,3), 2, 1)))</f>
        <v>1</v>
      </c>
      <c r="P721" s="36">
        <f>IF(Table1[[#This Row],[Frequency]]&lt;=_xlfn.QUARTILE.INC(M:M,1), 1, IF(Table1[[#This Row],[Frequency]]&lt;=_xlfn.QUARTILE.INC(M:M,2), 2, IF(Table1[[#This Row],[Frequency]]&lt;=_xlfn.QUARTILE.INC(M:M,3), 3, 4)))</f>
        <v>1</v>
      </c>
      <c r="Q721" s="36">
        <f>IF(Table1[[#This Row],[Monetary]]&lt;=_xlfn.QUARTILE.INC(N:N,1),1,IF(Table1[[#This Row],[Monetary]]&lt;=_xlfn.QUARTILE.INC(N:N,2),2,IF(Table1[[#This Row],[Monetary]]&lt;=_xlfn.QUARTILE.INC(N:N,3),3,4)))</f>
        <v>1</v>
      </c>
      <c r="R721" s="41" t="str">
        <f>Table1[[#This Row],[R Score]]&amp;Table1[[#This Row],[F Score]]&amp;Table1[[#This Row],[M Score]]</f>
        <v>111</v>
      </c>
      <c r="S721" s="36">
        <f>Table1[[#This Row],[R Score]]+Table1[[#This Row],[F Score]]+Table1[[#This Row],[M Score]]</f>
        <v>3</v>
      </c>
      <c r="T721" s="36" t="str">
        <f>IF(Table1[[#This Row],[RFM Score]]=12,"Best customer",IF(Table1[[#This Row],[RFM Score]]&gt;=8,"Loyal customer",IF(Table1[[#This Row],[RFM Score]]&gt;=6,"At Risk",IF(Table1[[#This Row],[RFM Score]]&gt;=3,"Lost customer", "Others"))))</f>
        <v>Lost customer</v>
      </c>
    </row>
    <row r="722" spans="2:20" x14ac:dyDescent="0.25">
      <c r="B722" s="4">
        <v>720</v>
      </c>
      <c r="C722" s="5">
        <v>44952</v>
      </c>
      <c r="D722" s="4" t="s">
        <v>733</v>
      </c>
      <c r="E722" s="4" t="s">
        <v>13</v>
      </c>
      <c r="F722" s="4">
        <v>56</v>
      </c>
      <c r="G722" s="4" t="s">
        <v>11</v>
      </c>
      <c r="H722" s="4">
        <v>3</v>
      </c>
      <c r="I722" s="12">
        <v>500</v>
      </c>
      <c r="J722" s="14">
        <v>1500</v>
      </c>
      <c r="K722" s="35">
        <f t="shared" si="11"/>
        <v>45292</v>
      </c>
      <c r="L722" s="37">
        <f>Table1[[#This Row],[Latest Date]]-Table1[[#This Row],[Date]]</f>
        <v>340</v>
      </c>
      <c r="M722" s="37">
        <f>COUNT(Table1[[#This Row],[Date]])</f>
        <v>1</v>
      </c>
      <c r="N722" s="37">
        <f>SUM(Table1[[#This Row],[Total Amount]])</f>
        <v>1500</v>
      </c>
      <c r="O722" s="37">
        <f>IF(Table1[[#This Row],[Recency]]&lt;=_xlfn.QUARTILE.INC(L:L,1),4, IF(Table1[[#This Row],[Recency]]&lt;=_xlfn.QUARTILE.INC(L:L,2), 3, IF(Table1[[#This Row],[Recency]]&lt;=_xlfn.QUARTILE.INC(L:L,3), 2, 1)))</f>
        <v>1</v>
      </c>
      <c r="P722" s="37">
        <f>IF(Table1[[#This Row],[Frequency]]&lt;=_xlfn.QUARTILE.INC(M:M,1), 1, IF(Table1[[#This Row],[Frequency]]&lt;=_xlfn.QUARTILE.INC(M:M,2), 2, IF(Table1[[#This Row],[Frequency]]&lt;=_xlfn.QUARTILE.INC(M:M,3), 3, 4)))</f>
        <v>1</v>
      </c>
      <c r="Q722" s="37">
        <f>IF(Table1[[#This Row],[Monetary]]&lt;=_xlfn.QUARTILE.INC(N:N,1),1,IF(Table1[[#This Row],[Monetary]]&lt;=_xlfn.QUARTILE.INC(N:N,2),2,IF(Table1[[#This Row],[Monetary]]&lt;=_xlfn.QUARTILE.INC(N:N,3),3,4)))</f>
        <v>4</v>
      </c>
      <c r="R722" s="42" t="str">
        <f>Table1[[#This Row],[R Score]]&amp;Table1[[#This Row],[F Score]]&amp;Table1[[#This Row],[M Score]]</f>
        <v>114</v>
      </c>
      <c r="S722" s="37">
        <f>Table1[[#This Row],[R Score]]+Table1[[#This Row],[F Score]]+Table1[[#This Row],[M Score]]</f>
        <v>6</v>
      </c>
      <c r="T722" s="37" t="str">
        <f>IF(Table1[[#This Row],[RFM Score]]=12,"Best customer",IF(Table1[[#This Row],[RFM Score]]&gt;=8,"Loyal customer",IF(Table1[[#This Row],[RFM Score]]&gt;=6,"At Risk",IF(Table1[[#This Row],[RFM Score]]&gt;=3,"Lost customer", "Others"))))</f>
        <v>At Risk</v>
      </c>
    </row>
    <row r="723" spans="2:20" x14ac:dyDescent="0.25">
      <c r="B723" s="1">
        <v>721</v>
      </c>
      <c r="C723" s="2">
        <v>45060</v>
      </c>
      <c r="D723" s="1" t="s">
        <v>734</v>
      </c>
      <c r="E723" s="1" t="s">
        <v>13</v>
      </c>
      <c r="F723" s="1">
        <v>52</v>
      </c>
      <c r="G723" s="1" t="s">
        <v>14</v>
      </c>
      <c r="H723" s="1">
        <v>1</v>
      </c>
      <c r="I723" s="11">
        <v>500</v>
      </c>
      <c r="J723" s="13">
        <v>500</v>
      </c>
      <c r="K723" s="34">
        <f t="shared" si="11"/>
        <v>45292</v>
      </c>
      <c r="L723" s="36">
        <f>Table1[[#This Row],[Latest Date]]-Table1[[#This Row],[Date]]</f>
        <v>232</v>
      </c>
      <c r="M723" s="36">
        <f>COUNT(Table1[[#This Row],[Date]])</f>
        <v>1</v>
      </c>
      <c r="N723" s="36">
        <f>SUM(Table1[[#This Row],[Total Amount]])</f>
        <v>500</v>
      </c>
      <c r="O723" s="36">
        <f>IF(Table1[[#This Row],[Recency]]&lt;=_xlfn.QUARTILE.INC(L:L,1),4, IF(Table1[[#This Row],[Recency]]&lt;=_xlfn.QUARTILE.INC(L:L,2), 3, IF(Table1[[#This Row],[Recency]]&lt;=_xlfn.QUARTILE.INC(L:L,3), 2, 1)))</f>
        <v>2</v>
      </c>
      <c r="P723" s="36">
        <f>IF(Table1[[#This Row],[Frequency]]&lt;=_xlfn.QUARTILE.INC(M:M,1), 1, IF(Table1[[#This Row],[Frequency]]&lt;=_xlfn.QUARTILE.INC(M:M,2), 2, IF(Table1[[#This Row],[Frequency]]&lt;=_xlfn.QUARTILE.INC(M:M,3), 3, 4)))</f>
        <v>1</v>
      </c>
      <c r="Q723" s="36">
        <f>IF(Table1[[#This Row],[Monetary]]&lt;=_xlfn.QUARTILE.INC(N:N,1),1,IF(Table1[[#This Row],[Monetary]]&lt;=_xlfn.QUARTILE.INC(N:N,2),2,IF(Table1[[#This Row],[Monetary]]&lt;=_xlfn.QUARTILE.INC(N:N,3),3,4)))</f>
        <v>3</v>
      </c>
      <c r="R723" s="41" t="str">
        <f>Table1[[#This Row],[R Score]]&amp;Table1[[#This Row],[F Score]]&amp;Table1[[#This Row],[M Score]]</f>
        <v>213</v>
      </c>
      <c r="S723" s="36">
        <f>Table1[[#This Row],[R Score]]+Table1[[#This Row],[F Score]]+Table1[[#This Row],[M Score]]</f>
        <v>6</v>
      </c>
      <c r="T723" s="36" t="str">
        <f>IF(Table1[[#This Row],[RFM Score]]=12,"Best customer",IF(Table1[[#This Row],[RFM Score]]&gt;=8,"Loyal customer",IF(Table1[[#This Row],[RFM Score]]&gt;=6,"At Risk",IF(Table1[[#This Row],[RFM Score]]&gt;=3,"Lost customer", "Others"))))</f>
        <v>At Risk</v>
      </c>
    </row>
    <row r="724" spans="2:20" x14ac:dyDescent="0.25">
      <c r="B724" s="4">
        <v>722</v>
      </c>
      <c r="C724" s="5">
        <v>45121</v>
      </c>
      <c r="D724" s="4" t="s">
        <v>735</v>
      </c>
      <c r="E724" s="4" t="s">
        <v>10</v>
      </c>
      <c r="F724" s="4">
        <v>20</v>
      </c>
      <c r="G724" s="4" t="s">
        <v>11</v>
      </c>
      <c r="H724" s="4">
        <v>3</v>
      </c>
      <c r="I724" s="12">
        <v>300</v>
      </c>
      <c r="J724" s="14">
        <v>900</v>
      </c>
      <c r="K724" s="35">
        <f t="shared" si="11"/>
        <v>45292</v>
      </c>
      <c r="L724" s="37">
        <f>Table1[[#This Row],[Latest Date]]-Table1[[#This Row],[Date]]</f>
        <v>171</v>
      </c>
      <c r="M724" s="37">
        <f>COUNT(Table1[[#This Row],[Date]])</f>
        <v>1</v>
      </c>
      <c r="N724" s="37">
        <f>SUM(Table1[[#This Row],[Total Amount]])</f>
        <v>900</v>
      </c>
      <c r="O724" s="37">
        <f>IF(Table1[[#This Row],[Recency]]&lt;=_xlfn.QUARTILE.INC(L:L,1),4, IF(Table1[[#This Row],[Recency]]&lt;=_xlfn.QUARTILE.INC(L:L,2), 3, IF(Table1[[#This Row],[Recency]]&lt;=_xlfn.QUARTILE.INC(L:L,3), 2, 1)))</f>
        <v>3</v>
      </c>
      <c r="P724" s="37">
        <f>IF(Table1[[#This Row],[Frequency]]&lt;=_xlfn.QUARTILE.INC(M:M,1), 1, IF(Table1[[#This Row],[Frequency]]&lt;=_xlfn.QUARTILE.INC(M:M,2), 2, IF(Table1[[#This Row],[Frequency]]&lt;=_xlfn.QUARTILE.INC(M:M,3), 3, 4)))</f>
        <v>1</v>
      </c>
      <c r="Q724" s="37">
        <f>IF(Table1[[#This Row],[Monetary]]&lt;=_xlfn.QUARTILE.INC(N:N,1),1,IF(Table1[[#This Row],[Monetary]]&lt;=_xlfn.QUARTILE.INC(N:N,2),2,IF(Table1[[#This Row],[Monetary]]&lt;=_xlfn.QUARTILE.INC(N:N,3),3,4)))</f>
        <v>3</v>
      </c>
      <c r="R724" s="42" t="str">
        <f>Table1[[#This Row],[R Score]]&amp;Table1[[#This Row],[F Score]]&amp;Table1[[#This Row],[M Score]]</f>
        <v>313</v>
      </c>
      <c r="S724" s="37">
        <f>Table1[[#This Row],[R Score]]+Table1[[#This Row],[F Score]]+Table1[[#This Row],[M Score]]</f>
        <v>7</v>
      </c>
      <c r="T724" s="37" t="str">
        <f>IF(Table1[[#This Row],[RFM Score]]=12,"Best customer",IF(Table1[[#This Row],[RFM Score]]&gt;=8,"Loyal customer",IF(Table1[[#This Row],[RFM Score]]&gt;=6,"At Risk",IF(Table1[[#This Row],[RFM Score]]&gt;=3,"Lost customer", "Others"))))</f>
        <v>At Risk</v>
      </c>
    </row>
    <row r="725" spans="2:20" x14ac:dyDescent="0.25">
      <c r="B725" s="1">
        <v>723</v>
      </c>
      <c r="C725" s="2">
        <v>45094</v>
      </c>
      <c r="D725" s="1" t="s">
        <v>736</v>
      </c>
      <c r="E725" s="1" t="s">
        <v>13</v>
      </c>
      <c r="F725" s="1">
        <v>54</v>
      </c>
      <c r="G725" s="1" t="s">
        <v>11</v>
      </c>
      <c r="H725" s="1">
        <v>4</v>
      </c>
      <c r="I725" s="11">
        <v>50</v>
      </c>
      <c r="J725" s="13">
        <v>200</v>
      </c>
      <c r="K725" s="34">
        <f t="shared" si="11"/>
        <v>45292</v>
      </c>
      <c r="L725" s="36">
        <f>Table1[[#This Row],[Latest Date]]-Table1[[#This Row],[Date]]</f>
        <v>198</v>
      </c>
      <c r="M725" s="36">
        <f>COUNT(Table1[[#This Row],[Date]])</f>
        <v>1</v>
      </c>
      <c r="N725" s="36">
        <f>SUM(Table1[[#This Row],[Total Amount]])</f>
        <v>200</v>
      </c>
      <c r="O725" s="36">
        <f>IF(Table1[[#This Row],[Recency]]&lt;=_xlfn.QUARTILE.INC(L:L,1),4, IF(Table1[[#This Row],[Recency]]&lt;=_xlfn.QUARTILE.INC(L:L,2), 3, IF(Table1[[#This Row],[Recency]]&lt;=_xlfn.QUARTILE.INC(L:L,3), 2, 1)))</f>
        <v>2</v>
      </c>
      <c r="P725" s="36">
        <f>IF(Table1[[#This Row],[Frequency]]&lt;=_xlfn.QUARTILE.INC(M:M,1), 1, IF(Table1[[#This Row],[Frequency]]&lt;=_xlfn.QUARTILE.INC(M:M,2), 2, IF(Table1[[#This Row],[Frequency]]&lt;=_xlfn.QUARTILE.INC(M:M,3), 3, 4)))</f>
        <v>1</v>
      </c>
      <c r="Q725" s="36">
        <f>IF(Table1[[#This Row],[Monetary]]&lt;=_xlfn.QUARTILE.INC(N:N,1),1,IF(Table1[[#This Row],[Monetary]]&lt;=_xlfn.QUARTILE.INC(N:N,2),2,IF(Table1[[#This Row],[Monetary]]&lt;=_xlfn.QUARTILE.INC(N:N,3),3,4)))</f>
        <v>3</v>
      </c>
      <c r="R725" s="41" t="str">
        <f>Table1[[#This Row],[R Score]]&amp;Table1[[#This Row],[F Score]]&amp;Table1[[#This Row],[M Score]]</f>
        <v>213</v>
      </c>
      <c r="S725" s="36">
        <f>Table1[[#This Row],[R Score]]+Table1[[#This Row],[F Score]]+Table1[[#This Row],[M Score]]</f>
        <v>6</v>
      </c>
      <c r="T725" s="36" t="str">
        <f>IF(Table1[[#This Row],[RFM Score]]=12,"Best customer",IF(Table1[[#This Row],[RFM Score]]&gt;=8,"Loyal customer",IF(Table1[[#This Row],[RFM Score]]&gt;=6,"At Risk",IF(Table1[[#This Row],[RFM Score]]&gt;=3,"Lost customer", "Others"))))</f>
        <v>At Risk</v>
      </c>
    </row>
    <row r="726" spans="2:20" x14ac:dyDescent="0.25">
      <c r="B726" s="4">
        <v>724</v>
      </c>
      <c r="C726" s="5">
        <v>45035</v>
      </c>
      <c r="D726" s="4" t="s">
        <v>737</v>
      </c>
      <c r="E726" s="4" t="s">
        <v>10</v>
      </c>
      <c r="F726" s="4">
        <v>61</v>
      </c>
      <c r="G726" s="4" t="s">
        <v>14</v>
      </c>
      <c r="H726" s="4">
        <v>3</v>
      </c>
      <c r="I726" s="12">
        <v>50</v>
      </c>
      <c r="J726" s="14">
        <v>150</v>
      </c>
      <c r="K726" s="35">
        <f t="shared" si="11"/>
        <v>45292</v>
      </c>
      <c r="L726" s="37">
        <f>Table1[[#This Row],[Latest Date]]-Table1[[#This Row],[Date]]</f>
        <v>257</v>
      </c>
      <c r="M726" s="37">
        <f>COUNT(Table1[[#This Row],[Date]])</f>
        <v>1</v>
      </c>
      <c r="N726" s="37">
        <f>SUM(Table1[[#This Row],[Total Amount]])</f>
        <v>150</v>
      </c>
      <c r="O726" s="37">
        <f>IF(Table1[[#This Row],[Recency]]&lt;=_xlfn.QUARTILE.INC(L:L,1),4, IF(Table1[[#This Row],[Recency]]&lt;=_xlfn.QUARTILE.INC(L:L,2), 3, IF(Table1[[#This Row],[Recency]]&lt;=_xlfn.QUARTILE.INC(L:L,3), 2, 1)))</f>
        <v>2</v>
      </c>
      <c r="P726" s="37">
        <f>IF(Table1[[#This Row],[Frequency]]&lt;=_xlfn.QUARTILE.INC(M:M,1), 1, IF(Table1[[#This Row],[Frequency]]&lt;=_xlfn.QUARTILE.INC(M:M,2), 2, IF(Table1[[#This Row],[Frequency]]&lt;=_xlfn.QUARTILE.INC(M:M,3), 3, 4)))</f>
        <v>1</v>
      </c>
      <c r="Q726" s="37">
        <f>IF(Table1[[#This Row],[Monetary]]&lt;=_xlfn.QUARTILE.INC(N:N,1),1,IF(Table1[[#This Row],[Monetary]]&lt;=_xlfn.QUARTILE.INC(N:N,2),2,IF(Table1[[#This Row],[Monetary]]&lt;=_xlfn.QUARTILE.INC(N:N,3),3,4)))</f>
        <v>3</v>
      </c>
      <c r="R726" s="42" t="str">
        <f>Table1[[#This Row],[R Score]]&amp;Table1[[#This Row],[F Score]]&amp;Table1[[#This Row],[M Score]]</f>
        <v>213</v>
      </c>
      <c r="S726" s="37">
        <f>Table1[[#This Row],[R Score]]+Table1[[#This Row],[F Score]]+Table1[[#This Row],[M Score]]</f>
        <v>6</v>
      </c>
      <c r="T726" s="37" t="str">
        <f>IF(Table1[[#This Row],[RFM Score]]=12,"Best customer",IF(Table1[[#This Row],[RFM Score]]&gt;=8,"Loyal customer",IF(Table1[[#This Row],[RFM Score]]&gt;=6,"At Risk",IF(Table1[[#This Row],[RFM Score]]&gt;=3,"Lost customer", "Others"))))</f>
        <v>At Risk</v>
      </c>
    </row>
    <row r="727" spans="2:20" x14ac:dyDescent="0.25">
      <c r="B727" s="1">
        <v>725</v>
      </c>
      <c r="C727" s="2">
        <v>45159</v>
      </c>
      <c r="D727" s="1" t="s">
        <v>738</v>
      </c>
      <c r="E727" s="1" t="s">
        <v>10</v>
      </c>
      <c r="F727" s="1">
        <v>61</v>
      </c>
      <c r="G727" s="1" t="s">
        <v>16</v>
      </c>
      <c r="H727" s="1">
        <v>1</v>
      </c>
      <c r="I727" s="11">
        <v>300</v>
      </c>
      <c r="J727" s="13">
        <v>300</v>
      </c>
      <c r="K727" s="34">
        <f t="shared" si="11"/>
        <v>45292</v>
      </c>
      <c r="L727" s="36">
        <f>Table1[[#This Row],[Latest Date]]-Table1[[#This Row],[Date]]</f>
        <v>133</v>
      </c>
      <c r="M727" s="36">
        <f>COUNT(Table1[[#This Row],[Date]])</f>
        <v>1</v>
      </c>
      <c r="N727" s="36">
        <f>SUM(Table1[[#This Row],[Total Amount]])</f>
        <v>300</v>
      </c>
      <c r="O727" s="36">
        <f>IF(Table1[[#This Row],[Recency]]&lt;=_xlfn.QUARTILE.INC(L:L,1),4, IF(Table1[[#This Row],[Recency]]&lt;=_xlfn.QUARTILE.INC(L:L,2), 3, IF(Table1[[#This Row],[Recency]]&lt;=_xlfn.QUARTILE.INC(L:L,3), 2, 1)))</f>
        <v>3</v>
      </c>
      <c r="P727" s="36">
        <f>IF(Table1[[#This Row],[Frequency]]&lt;=_xlfn.QUARTILE.INC(M:M,1), 1, IF(Table1[[#This Row],[Frequency]]&lt;=_xlfn.QUARTILE.INC(M:M,2), 2, IF(Table1[[#This Row],[Frequency]]&lt;=_xlfn.QUARTILE.INC(M:M,3), 3, 4)))</f>
        <v>1</v>
      </c>
      <c r="Q727" s="36">
        <f>IF(Table1[[#This Row],[Monetary]]&lt;=_xlfn.QUARTILE.INC(N:N,1),1,IF(Table1[[#This Row],[Monetary]]&lt;=_xlfn.QUARTILE.INC(N:N,2),2,IF(Table1[[#This Row],[Monetary]]&lt;=_xlfn.QUARTILE.INC(N:N,3),3,4)))</f>
        <v>3</v>
      </c>
      <c r="R727" s="41" t="str">
        <f>Table1[[#This Row],[R Score]]&amp;Table1[[#This Row],[F Score]]&amp;Table1[[#This Row],[M Score]]</f>
        <v>313</v>
      </c>
      <c r="S727" s="36">
        <f>Table1[[#This Row],[R Score]]+Table1[[#This Row],[F Score]]+Table1[[#This Row],[M Score]]</f>
        <v>7</v>
      </c>
      <c r="T727" s="36" t="str">
        <f>IF(Table1[[#This Row],[RFM Score]]=12,"Best customer",IF(Table1[[#This Row],[RFM Score]]&gt;=8,"Loyal customer",IF(Table1[[#This Row],[RFM Score]]&gt;=6,"At Risk",IF(Table1[[#This Row],[RFM Score]]&gt;=3,"Lost customer", "Others"))))</f>
        <v>At Risk</v>
      </c>
    </row>
    <row r="728" spans="2:20" x14ac:dyDescent="0.25">
      <c r="B728" s="4">
        <v>726</v>
      </c>
      <c r="C728" s="5">
        <v>45094</v>
      </c>
      <c r="D728" s="4" t="s">
        <v>739</v>
      </c>
      <c r="E728" s="4" t="s">
        <v>10</v>
      </c>
      <c r="F728" s="4">
        <v>47</v>
      </c>
      <c r="G728" s="4" t="s">
        <v>14</v>
      </c>
      <c r="H728" s="4">
        <v>4</v>
      </c>
      <c r="I728" s="12">
        <v>300</v>
      </c>
      <c r="J728" s="14">
        <v>1200</v>
      </c>
      <c r="K728" s="35">
        <f t="shared" si="11"/>
        <v>45292</v>
      </c>
      <c r="L728" s="37">
        <f>Table1[[#This Row],[Latest Date]]-Table1[[#This Row],[Date]]</f>
        <v>198</v>
      </c>
      <c r="M728" s="37">
        <f>COUNT(Table1[[#This Row],[Date]])</f>
        <v>1</v>
      </c>
      <c r="N728" s="37">
        <f>SUM(Table1[[#This Row],[Total Amount]])</f>
        <v>1200</v>
      </c>
      <c r="O728" s="37">
        <f>IF(Table1[[#This Row],[Recency]]&lt;=_xlfn.QUARTILE.INC(L:L,1),4, IF(Table1[[#This Row],[Recency]]&lt;=_xlfn.QUARTILE.INC(L:L,2), 3, IF(Table1[[#This Row],[Recency]]&lt;=_xlfn.QUARTILE.INC(L:L,3), 2, 1)))</f>
        <v>2</v>
      </c>
      <c r="P728" s="37">
        <f>IF(Table1[[#This Row],[Frequency]]&lt;=_xlfn.QUARTILE.INC(M:M,1), 1, IF(Table1[[#This Row],[Frequency]]&lt;=_xlfn.QUARTILE.INC(M:M,2), 2, IF(Table1[[#This Row],[Frequency]]&lt;=_xlfn.QUARTILE.INC(M:M,3), 3, 4)))</f>
        <v>1</v>
      </c>
      <c r="Q728" s="37">
        <f>IF(Table1[[#This Row],[Monetary]]&lt;=_xlfn.QUARTILE.INC(N:N,1),1,IF(Table1[[#This Row],[Monetary]]&lt;=_xlfn.QUARTILE.INC(N:N,2),2,IF(Table1[[#This Row],[Monetary]]&lt;=_xlfn.QUARTILE.INC(N:N,3),3,4)))</f>
        <v>4</v>
      </c>
      <c r="R728" s="42" t="str">
        <f>Table1[[#This Row],[R Score]]&amp;Table1[[#This Row],[F Score]]&amp;Table1[[#This Row],[M Score]]</f>
        <v>214</v>
      </c>
      <c r="S728" s="37">
        <f>Table1[[#This Row],[R Score]]+Table1[[#This Row],[F Score]]+Table1[[#This Row],[M Score]]</f>
        <v>7</v>
      </c>
      <c r="T728" s="37" t="str">
        <f>IF(Table1[[#This Row],[RFM Score]]=12,"Best customer",IF(Table1[[#This Row],[RFM Score]]&gt;=8,"Loyal customer",IF(Table1[[#This Row],[RFM Score]]&gt;=6,"At Risk",IF(Table1[[#This Row],[RFM Score]]&gt;=3,"Lost customer", "Others"))))</f>
        <v>At Risk</v>
      </c>
    </row>
    <row r="729" spans="2:20" x14ac:dyDescent="0.25">
      <c r="B729" s="1">
        <v>727</v>
      </c>
      <c r="C729" s="2">
        <v>45099</v>
      </c>
      <c r="D729" s="1" t="s">
        <v>740</v>
      </c>
      <c r="E729" s="1" t="s">
        <v>10</v>
      </c>
      <c r="F729" s="1">
        <v>55</v>
      </c>
      <c r="G729" s="1" t="s">
        <v>11</v>
      </c>
      <c r="H729" s="1">
        <v>3</v>
      </c>
      <c r="I729" s="11">
        <v>300</v>
      </c>
      <c r="J729" s="13">
        <v>900</v>
      </c>
      <c r="K729" s="34">
        <f t="shared" si="11"/>
        <v>45292</v>
      </c>
      <c r="L729" s="36">
        <f>Table1[[#This Row],[Latest Date]]-Table1[[#This Row],[Date]]</f>
        <v>193</v>
      </c>
      <c r="M729" s="36">
        <f>COUNT(Table1[[#This Row],[Date]])</f>
        <v>1</v>
      </c>
      <c r="N729" s="36">
        <f>SUM(Table1[[#This Row],[Total Amount]])</f>
        <v>900</v>
      </c>
      <c r="O729" s="36">
        <f>IF(Table1[[#This Row],[Recency]]&lt;=_xlfn.QUARTILE.INC(L:L,1),4, IF(Table1[[#This Row],[Recency]]&lt;=_xlfn.QUARTILE.INC(L:L,2), 3, IF(Table1[[#This Row],[Recency]]&lt;=_xlfn.QUARTILE.INC(L:L,3), 2, 1)))</f>
        <v>2</v>
      </c>
      <c r="P729" s="36">
        <f>IF(Table1[[#This Row],[Frequency]]&lt;=_xlfn.QUARTILE.INC(M:M,1), 1, IF(Table1[[#This Row],[Frequency]]&lt;=_xlfn.QUARTILE.INC(M:M,2), 2, IF(Table1[[#This Row],[Frequency]]&lt;=_xlfn.QUARTILE.INC(M:M,3), 3, 4)))</f>
        <v>1</v>
      </c>
      <c r="Q729" s="36">
        <f>IF(Table1[[#This Row],[Monetary]]&lt;=_xlfn.QUARTILE.INC(N:N,1),1,IF(Table1[[#This Row],[Monetary]]&lt;=_xlfn.QUARTILE.INC(N:N,2),2,IF(Table1[[#This Row],[Monetary]]&lt;=_xlfn.QUARTILE.INC(N:N,3),3,4)))</f>
        <v>3</v>
      </c>
      <c r="R729" s="41" t="str">
        <f>Table1[[#This Row],[R Score]]&amp;Table1[[#This Row],[F Score]]&amp;Table1[[#This Row],[M Score]]</f>
        <v>213</v>
      </c>
      <c r="S729" s="36">
        <f>Table1[[#This Row],[R Score]]+Table1[[#This Row],[F Score]]+Table1[[#This Row],[M Score]]</f>
        <v>6</v>
      </c>
      <c r="T729" s="36" t="str">
        <f>IF(Table1[[#This Row],[RFM Score]]=12,"Best customer",IF(Table1[[#This Row],[RFM Score]]&gt;=8,"Loyal customer",IF(Table1[[#This Row],[RFM Score]]&gt;=6,"At Risk",IF(Table1[[#This Row],[RFM Score]]&gt;=3,"Lost customer", "Others"))))</f>
        <v>At Risk</v>
      </c>
    </row>
    <row r="730" spans="2:20" x14ac:dyDescent="0.25">
      <c r="B730" s="4">
        <v>728</v>
      </c>
      <c r="C730" s="5">
        <v>45121</v>
      </c>
      <c r="D730" s="4" t="s">
        <v>741</v>
      </c>
      <c r="E730" s="4" t="s">
        <v>10</v>
      </c>
      <c r="F730" s="4">
        <v>51</v>
      </c>
      <c r="G730" s="4" t="s">
        <v>16</v>
      </c>
      <c r="H730" s="4">
        <v>3</v>
      </c>
      <c r="I730" s="12">
        <v>50</v>
      </c>
      <c r="J730" s="14">
        <v>150</v>
      </c>
      <c r="K730" s="35">
        <f t="shared" si="11"/>
        <v>45292</v>
      </c>
      <c r="L730" s="37">
        <f>Table1[[#This Row],[Latest Date]]-Table1[[#This Row],[Date]]</f>
        <v>171</v>
      </c>
      <c r="M730" s="37">
        <f>COUNT(Table1[[#This Row],[Date]])</f>
        <v>1</v>
      </c>
      <c r="N730" s="37">
        <f>SUM(Table1[[#This Row],[Total Amount]])</f>
        <v>150</v>
      </c>
      <c r="O730" s="37">
        <f>IF(Table1[[#This Row],[Recency]]&lt;=_xlfn.QUARTILE.INC(L:L,1),4, IF(Table1[[#This Row],[Recency]]&lt;=_xlfn.QUARTILE.INC(L:L,2), 3, IF(Table1[[#This Row],[Recency]]&lt;=_xlfn.QUARTILE.INC(L:L,3), 2, 1)))</f>
        <v>3</v>
      </c>
      <c r="P730" s="37">
        <f>IF(Table1[[#This Row],[Frequency]]&lt;=_xlfn.QUARTILE.INC(M:M,1), 1, IF(Table1[[#This Row],[Frequency]]&lt;=_xlfn.QUARTILE.INC(M:M,2), 2, IF(Table1[[#This Row],[Frequency]]&lt;=_xlfn.QUARTILE.INC(M:M,3), 3, 4)))</f>
        <v>1</v>
      </c>
      <c r="Q730" s="37">
        <f>IF(Table1[[#This Row],[Monetary]]&lt;=_xlfn.QUARTILE.INC(N:N,1),1,IF(Table1[[#This Row],[Monetary]]&lt;=_xlfn.QUARTILE.INC(N:N,2),2,IF(Table1[[#This Row],[Monetary]]&lt;=_xlfn.QUARTILE.INC(N:N,3),3,4)))</f>
        <v>3</v>
      </c>
      <c r="R730" s="42" t="str">
        <f>Table1[[#This Row],[R Score]]&amp;Table1[[#This Row],[F Score]]&amp;Table1[[#This Row],[M Score]]</f>
        <v>313</v>
      </c>
      <c r="S730" s="37">
        <f>Table1[[#This Row],[R Score]]+Table1[[#This Row],[F Score]]+Table1[[#This Row],[M Score]]</f>
        <v>7</v>
      </c>
      <c r="T730" s="37" t="str">
        <f>IF(Table1[[#This Row],[RFM Score]]=12,"Best customer",IF(Table1[[#This Row],[RFM Score]]&gt;=8,"Loyal customer",IF(Table1[[#This Row],[RFM Score]]&gt;=6,"At Risk",IF(Table1[[#This Row],[RFM Score]]&gt;=3,"Lost customer", "Others"))))</f>
        <v>At Risk</v>
      </c>
    </row>
    <row r="731" spans="2:20" x14ac:dyDescent="0.25">
      <c r="B731" s="1">
        <v>729</v>
      </c>
      <c r="C731" s="2">
        <v>45069</v>
      </c>
      <c r="D731" s="1" t="s">
        <v>742</v>
      </c>
      <c r="E731" s="1" t="s">
        <v>10</v>
      </c>
      <c r="F731" s="1">
        <v>29</v>
      </c>
      <c r="G731" s="1" t="s">
        <v>14</v>
      </c>
      <c r="H731" s="1">
        <v>4</v>
      </c>
      <c r="I731" s="11">
        <v>300</v>
      </c>
      <c r="J731" s="13">
        <v>1200</v>
      </c>
      <c r="K731" s="34">
        <f t="shared" si="11"/>
        <v>45292</v>
      </c>
      <c r="L731" s="36">
        <f>Table1[[#This Row],[Latest Date]]-Table1[[#This Row],[Date]]</f>
        <v>223</v>
      </c>
      <c r="M731" s="36">
        <f>COUNT(Table1[[#This Row],[Date]])</f>
        <v>1</v>
      </c>
      <c r="N731" s="36">
        <f>SUM(Table1[[#This Row],[Total Amount]])</f>
        <v>1200</v>
      </c>
      <c r="O731" s="36">
        <f>IF(Table1[[#This Row],[Recency]]&lt;=_xlfn.QUARTILE.INC(L:L,1),4, IF(Table1[[#This Row],[Recency]]&lt;=_xlfn.QUARTILE.INC(L:L,2), 3, IF(Table1[[#This Row],[Recency]]&lt;=_xlfn.QUARTILE.INC(L:L,3), 2, 1)))</f>
        <v>2</v>
      </c>
      <c r="P731" s="36">
        <f>IF(Table1[[#This Row],[Frequency]]&lt;=_xlfn.QUARTILE.INC(M:M,1), 1, IF(Table1[[#This Row],[Frequency]]&lt;=_xlfn.QUARTILE.INC(M:M,2), 2, IF(Table1[[#This Row],[Frequency]]&lt;=_xlfn.QUARTILE.INC(M:M,3), 3, 4)))</f>
        <v>1</v>
      </c>
      <c r="Q731" s="36">
        <f>IF(Table1[[#This Row],[Monetary]]&lt;=_xlfn.QUARTILE.INC(N:N,1),1,IF(Table1[[#This Row],[Monetary]]&lt;=_xlfn.QUARTILE.INC(N:N,2),2,IF(Table1[[#This Row],[Monetary]]&lt;=_xlfn.QUARTILE.INC(N:N,3),3,4)))</f>
        <v>4</v>
      </c>
      <c r="R731" s="41" t="str">
        <f>Table1[[#This Row],[R Score]]&amp;Table1[[#This Row],[F Score]]&amp;Table1[[#This Row],[M Score]]</f>
        <v>214</v>
      </c>
      <c r="S731" s="36">
        <f>Table1[[#This Row],[R Score]]+Table1[[#This Row],[F Score]]+Table1[[#This Row],[M Score]]</f>
        <v>7</v>
      </c>
      <c r="T731" s="36" t="str">
        <f>IF(Table1[[#This Row],[RFM Score]]=12,"Best customer",IF(Table1[[#This Row],[RFM Score]]&gt;=8,"Loyal customer",IF(Table1[[#This Row],[RFM Score]]&gt;=6,"At Risk",IF(Table1[[#This Row],[RFM Score]]&gt;=3,"Lost customer", "Others"))))</f>
        <v>At Risk</v>
      </c>
    </row>
    <row r="732" spans="2:20" x14ac:dyDescent="0.25">
      <c r="B732" s="4">
        <v>730</v>
      </c>
      <c r="C732" s="5">
        <v>45142</v>
      </c>
      <c r="D732" s="4" t="s">
        <v>743</v>
      </c>
      <c r="E732" s="4" t="s">
        <v>13</v>
      </c>
      <c r="F732" s="4">
        <v>36</v>
      </c>
      <c r="G732" s="4" t="s">
        <v>14</v>
      </c>
      <c r="H732" s="4">
        <v>2</v>
      </c>
      <c r="I732" s="12">
        <v>25</v>
      </c>
      <c r="J732" s="14">
        <v>50</v>
      </c>
      <c r="K732" s="35">
        <f t="shared" si="11"/>
        <v>45292</v>
      </c>
      <c r="L732" s="37">
        <f>Table1[[#This Row],[Latest Date]]-Table1[[#This Row],[Date]]</f>
        <v>150</v>
      </c>
      <c r="M732" s="37">
        <f>COUNT(Table1[[#This Row],[Date]])</f>
        <v>1</v>
      </c>
      <c r="N732" s="37">
        <f>SUM(Table1[[#This Row],[Total Amount]])</f>
        <v>50</v>
      </c>
      <c r="O732" s="37">
        <f>IF(Table1[[#This Row],[Recency]]&lt;=_xlfn.QUARTILE.INC(L:L,1),4, IF(Table1[[#This Row],[Recency]]&lt;=_xlfn.QUARTILE.INC(L:L,2), 3, IF(Table1[[#This Row],[Recency]]&lt;=_xlfn.QUARTILE.INC(L:L,3), 2, 1)))</f>
        <v>3</v>
      </c>
      <c r="P732" s="37">
        <f>IF(Table1[[#This Row],[Frequency]]&lt;=_xlfn.QUARTILE.INC(M:M,1), 1, IF(Table1[[#This Row],[Frequency]]&lt;=_xlfn.QUARTILE.INC(M:M,2), 2, IF(Table1[[#This Row],[Frequency]]&lt;=_xlfn.QUARTILE.INC(M:M,3), 3, 4)))</f>
        <v>1</v>
      </c>
      <c r="Q732" s="37">
        <f>IF(Table1[[#This Row],[Monetary]]&lt;=_xlfn.QUARTILE.INC(N:N,1),1,IF(Table1[[#This Row],[Monetary]]&lt;=_xlfn.QUARTILE.INC(N:N,2),2,IF(Table1[[#This Row],[Monetary]]&lt;=_xlfn.QUARTILE.INC(N:N,3),3,4)))</f>
        <v>1</v>
      </c>
      <c r="R732" s="42" t="str">
        <f>Table1[[#This Row],[R Score]]&amp;Table1[[#This Row],[F Score]]&amp;Table1[[#This Row],[M Score]]</f>
        <v>311</v>
      </c>
      <c r="S732" s="37">
        <f>Table1[[#This Row],[R Score]]+Table1[[#This Row],[F Score]]+Table1[[#This Row],[M Score]]</f>
        <v>5</v>
      </c>
      <c r="T732" s="37" t="str">
        <f>IF(Table1[[#This Row],[RFM Score]]=12,"Best customer",IF(Table1[[#This Row],[RFM Score]]&gt;=8,"Loyal customer",IF(Table1[[#This Row],[RFM Score]]&gt;=6,"At Risk",IF(Table1[[#This Row],[RFM Score]]&gt;=3,"Lost customer", "Others"))))</f>
        <v>Lost customer</v>
      </c>
    </row>
    <row r="733" spans="2:20" x14ac:dyDescent="0.25">
      <c r="B733" s="1">
        <v>731</v>
      </c>
      <c r="C733" s="2">
        <v>45056</v>
      </c>
      <c r="D733" s="1" t="s">
        <v>744</v>
      </c>
      <c r="E733" s="1" t="s">
        <v>10</v>
      </c>
      <c r="F733" s="1">
        <v>54</v>
      </c>
      <c r="G733" s="1" t="s">
        <v>14</v>
      </c>
      <c r="H733" s="1">
        <v>4</v>
      </c>
      <c r="I733" s="11">
        <v>500</v>
      </c>
      <c r="J733" s="13">
        <v>2000</v>
      </c>
      <c r="K733" s="34">
        <f t="shared" si="11"/>
        <v>45292</v>
      </c>
      <c r="L733" s="36">
        <f>Table1[[#This Row],[Latest Date]]-Table1[[#This Row],[Date]]</f>
        <v>236</v>
      </c>
      <c r="M733" s="36">
        <f>COUNT(Table1[[#This Row],[Date]])</f>
        <v>1</v>
      </c>
      <c r="N733" s="36">
        <f>SUM(Table1[[#This Row],[Total Amount]])</f>
        <v>2000</v>
      </c>
      <c r="O733" s="36">
        <f>IF(Table1[[#This Row],[Recency]]&lt;=_xlfn.QUARTILE.INC(L:L,1),4, IF(Table1[[#This Row],[Recency]]&lt;=_xlfn.QUARTILE.INC(L:L,2), 3, IF(Table1[[#This Row],[Recency]]&lt;=_xlfn.QUARTILE.INC(L:L,3), 2, 1)))</f>
        <v>2</v>
      </c>
      <c r="P733" s="36">
        <f>IF(Table1[[#This Row],[Frequency]]&lt;=_xlfn.QUARTILE.INC(M:M,1), 1, IF(Table1[[#This Row],[Frequency]]&lt;=_xlfn.QUARTILE.INC(M:M,2), 2, IF(Table1[[#This Row],[Frequency]]&lt;=_xlfn.QUARTILE.INC(M:M,3), 3, 4)))</f>
        <v>1</v>
      </c>
      <c r="Q733" s="36">
        <f>IF(Table1[[#This Row],[Monetary]]&lt;=_xlfn.QUARTILE.INC(N:N,1),1,IF(Table1[[#This Row],[Monetary]]&lt;=_xlfn.QUARTILE.INC(N:N,2),2,IF(Table1[[#This Row],[Monetary]]&lt;=_xlfn.QUARTILE.INC(N:N,3),3,4)))</f>
        <v>4</v>
      </c>
      <c r="R733" s="41" t="str">
        <f>Table1[[#This Row],[R Score]]&amp;Table1[[#This Row],[F Score]]&amp;Table1[[#This Row],[M Score]]</f>
        <v>214</v>
      </c>
      <c r="S733" s="36">
        <f>Table1[[#This Row],[R Score]]+Table1[[#This Row],[F Score]]+Table1[[#This Row],[M Score]]</f>
        <v>7</v>
      </c>
      <c r="T733" s="36" t="str">
        <f>IF(Table1[[#This Row],[RFM Score]]=12,"Best customer",IF(Table1[[#This Row],[RFM Score]]&gt;=8,"Loyal customer",IF(Table1[[#This Row],[RFM Score]]&gt;=6,"At Risk",IF(Table1[[#This Row],[RFM Score]]&gt;=3,"Lost customer", "Others"))))</f>
        <v>At Risk</v>
      </c>
    </row>
    <row r="734" spans="2:20" x14ac:dyDescent="0.25">
      <c r="B734" s="4">
        <v>732</v>
      </c>
      <c r="C734" s="5">
        <v>44968</v>
      </c>
      <c r="D734" s="4" t="s">
        <v>745</v>
      </c>
      <c r="E734" s="4" t="s">
        <v>10</v>
      </c>
      <c r="F734" s="4">
        <v>61</v>
      </c>
      <c r="G734" s="4" t="s">
        <v>16</v>
      </c>
      <c r="H734" s="4">
        <v>2</v>
      </c>
      <c r="I734" s="12">
        <v>500</v>
      </c>
      <c r="J734" s="14">
        <v>1000</v>
      </c>
      <c r="K734" s="35">
        <f t="shared" si="11"/>
        <v>45292</v>
      </c>
      <c r="L734" s="37">
        <f>Table1[[#This Row],[Latest Date]]-Table1[[#This Row],[Date]]</f>
        <v>324</v>
      </c>
      <c r="M734" s="37">
        <f>COUNT(Table1[[#This Row],[Date]])</f>
        <v>1</v>
      </c>
      <c r="N734" s="37">
        <f>SUM(Table1[[#This Row],[Total Amount]])</f>
        <v>1000</v>
      </c>
      <c r="O734" s="37">
        <f>IF(Table1[[#This Row],[Recency]]&lt;=_xlfn.QUARTILE.INC(L:L,1),4, IF(Table1[[#This Row],[Recency]]&lt;=_xlfn.QUARTILE.INC(L:L,2), 3, IF(Table1[[#This Row],[Recency]]&lt;=_xlfn.QUARTILE.INC(L:L,3), 2, 1)))</f>
        <v>1</v>
      </c>
      <c r="P734" s="37">
        <f>IF(Table1[[#This Row],[Frequency]]&lt;=_xlfn.QUARTILE.INC(M:M,1), 1, IF(Table1[[#This Row],[Frequency]]&lt;=_xlfn.QUARTILE.INC(M:M,2), 2, IF(Table1[[#This Row],[Frequency]]&lt;=_xlfn.QUARTILE.INC(M:M,3), 3, 4)))</f>
        <v>1</v>
      </c>
      <c r="Q734" s="37">
        <f>IF(Table1[[#This Row],[Monetary]]&lt;=_xlfn.QUARTILE.INC(N:N,1),1,IF(Table1[[#This Row],[Monetary]]&lt;=_xlfn.QUARTILE.INC(N:N,2),2,IF(Table1[[#This Row],[Monetary]]&lt;=_xlfn.QUARTILE.INC(N:N,3),3,4)))</f>
        <v>4</v>
      </c>
      <c r="R734" s="42" t="str">
        <f>Table1[[#This Row],[R Score]]&amp;Table1[[#This Row],[F Score]]&amp;Table1[[#This Row],[M Score]]</f>
        <v>114</v>
      </c>
      <c r="S734" s="37">
        <f>Table1[[#This Row],[R Score]]+Table1[[#This Row],[F Score]]+Table1[[#This Row],[M Score]]</f>
        <v>6</v>
      </c>
      <c r="T734" s="37" t="str">
        <f>IF(Table1[[#This Row],[RFM Score]]=12,"Best customer",IF(Table1[[#This Row],[RFM Score]]&gt;=8,"Loyal customer",IF(Table1[[#This Row],[RFM Score]]&gt;=6,"At Risk",IF(Table1[[#This Row],[RFM Score]]&gt;=3,"Lost customer", "Others"))))</f>
        <v>At Risk</v>
      </c>
    </row>
    <row r="735" spans="2:20" x14ac:dyDescent="0.25">
      <c r="B735" s="1">
        <v>733</v>
      </c>
      <c r="C735" s="2">
        <v>45167</v>
      </c>
      <c r="D735" s="1" t="s">
        <v>746</v>
      </c>
      <c r="E735" s="1" t="s">
        <v>10</v>
      </c>
      <c r="F735" s="1">
        <v>34</v>
      </c>
      <c r="G735" s="1" t="s">
        <v>11</v>
      </c>
      <c r="H735" s="1">
        <v>1</v>
      </c>
      <c r="I735" s="11">
        <v>30</v>
      </c>
      <c r="J735" s="13">
        <v>30</v>
      </c>
      <c r="K735" s="34">
        <f t="shared" si="11"/>
        <v>45292</v>
      </c>
      <c r="L735" s="36">
        <f>Table1[[#This Row],[Latest Date]]-Table1[[#This Row],[Date]]</f>
        <v>125</v>
      </c>
      <c r="M735" s="36">
        <f>COUNT(Table1[[#This Row],[Date]])</f>
        <v>1</v>
      </c>
      <c r="N735" s="36">
        <f>SUM(Table1[[#This Row],[Total Amount]])</f>
        <v>30</v>
      </c>
      <c r="O735" s="36">
        <f>IF(Table1[[#This Row],[Recency]]&lt;=_xlfn.QUARTILE.INC(L:L,1),4, IF(Table1[[#This Row],[Recency]]&lt;=_xlfn.QUARTILE.INC(L:L,2), 3, IF(Table1[[#This Row],[Recency]]&lt;=_xlfn.QUARTILE.INC(L:L,3), 2, 1)))</f>
        <v>3</v>
      </c>
      <c r="P735" s="36">
        <f>IF(Table1[[#This Row],[Frequency]]&lt;=_xlfn.QUARTILE.INC(M:M,1), 1, IF(Table1[[#This Row],[Frequency]]&lt;=_xlfn.QUARTILE.INC(M:M,2), 2, IF(Table1[[#This Row],[Frequency]]&lt;=_xlfn.QUARTILE.INC(M:M,3), 3, 4)))</f>
        <v>1</v>
      </c>
      <c r="Q735" s="36">
        <f>IF(Table1[[#This Row],[Monetary]]&lt;=_xlfn.QUARTILE.INC(N:N,1),1,IF(Table1[[#This Row],[Monetary]]&lt;=_xlfn.QUARTILE.INC(N:N,2),2,IF(Table1[[#This Row],[Monetary]]&lt;=_xlfn.QUARTILE.INC(N:N,3),3,4)))</f>
        <v>1</v>
      </c>
      <c r="R735" s="41" t="str">
        <f>Table1[[#This Row],[R Score]]&amp;Table1[[#This Row],[F Score]]&amp;Table1[[#This Row],[M Score]]</f>
        <v>311</v>
      </c>
      <c r="S735" s="36">
        <f>Table1[[#This Row],[R Score]]+Table1[[#This Row],[F Score]]+Table1[[#This Row],[M Score]]</f>
        <v>5</v>
      </c>
      <c r="T735" s="36" t="str">
        <f>IF(Table1[[#This Row],[RFM Score]]=12,"Best customer",IF(Table1[[#This Row],[RFM Score]]&gt;=8,"Loyal customer",IF(Table1[[#This Row],[RFM Score]]&gt;=6,"At Risk",IF(Table1[[#This Row],[RFM Score]]&gt;=3,"Lost customer", "Others"))))</f>
        <v>Lost customer</v>
      </c>
    </row>
    <row r="736" spans="2:20" x14ac:dyDescent="0.25">
      <c r="B736" s="4">
        <v>734</v>
      </c>
      <c r="C736" s="5">
        <v>44936</v>
      </c>
      <c r="D736" s="4" t="s">
        <v>747</v>
      </c>
      <c r="E736" s="4" t="s">
        <v>13</v>
      </c>
      <c r="F736" s="4">
        <v>27</v>
      </c>
      <c r="G736" s="4" t="s">
        <v>14</v>
      </c>
      <c r="H736" s="4">
        <v>1</v>
      </c>
      <c r="I736" s="12">
        <v>30</v>
      </c>
      <c r="J736" s="14">
        <v>30</v>
      </c>
      <c r="K736" s="35">
        <f t="shared" si="11"/>
        <v>45292</v>
      </c>
      <c r="L736" s="37">
        <f>Table1[[#This Row],[Latest Date]]-Table1[[#This Row],[Date]]</f>
        <v>356</v>
      </c>
      <c r="M736" s="37">
        <f>COUNT(Table1[[#This Row],[Date]])</f>
        <v>1</v>
      </c>
      <c r="N736" s="37">
        <f>SUM(Table1[[#This Row],[Total Amount]])</f>
        <v>30</v>
      </c>
      <c r="O736" s="37">
        <f>IF(Table1[[#This Row],[Recency]]&lt;=_xlfn.QUARTILE.INC(L:L,1),4, IF(Table1[[#This Row],[Recency]]&lt;=_xlfn.QUARTILE.INC(L:L,2), 3, IF(Table1[[#This Row],[Recency]]&lt;=_xlfn.QUARTILE.INC(L:L,3), 2, 1)))</f>
        <v>1</v>
      </c>
      <c r="P736" s="37">
        <f>IF(Table1[[#This Row],[Frequency]]&lt;=_xlfn.QUARTILE.INC(M:M,1), 1, IF(Table1[[#This Row],[Frequency]]&lt;=_xlfn.QUARTILE.INC(M:M,2), 2, IF(Table1[[#This Row],[Frequency]]&lt;=_xlfn.QUARTILE.INC(M:M,3), 3, 4)))</f>
        <v>1</v>
      </c>
      <c r="Q736" s="37">
        <f>IF(Table1[[#This Row],[Monetary]]&lt;=_xlfn.QUARTILE.INC(N:N,1),1,IF(Table1[[#This Row],[Monetary]]&lt;=_xlfn.QUARTILE.INC(N:N,2),2,IF(Table1[[#This Row],[Monetary]]&lt;=_xlfn.QUARTILE.INC(N:N,3),3,4)))</f>
        <v>1</v>
      </c>
      <c r="R736" s="42" t="str">
        <f>Table1[[#This Row],[R Score]]&amp;Table1[[#This Row],[F Score]]&amp;Table1[[#This Row],[M Score]]</f>
        <v>111</v>
      </c>
      <c r="S736" s="37">
        <f>Table1[[#This Row],[R Score]]+Table1[[#This Row],[F Score]]+Table1[[#This Row],[M Score]]</f>
        <v>3</v>
      </c>
      <c r="T736" s="37" t="str">
        <f>IF(Table1[[#This Row],[RFM Score]]=12,"Best customer",IF(Table1[[#This Row],[RFM Score]]&gt;=8,"Loyal customer",IF(Table1[[#This Row],[RFM Score]]&gt;=6,"At Risk",IF(Table1[[#This Row],[RFM Score]]&gt;=3,"Lost customer", "Others"))))</f>
        <v>Lost customer</v>
      </c>
    </row>
    <row r="737" spans="2:20" x14ac:dyDescent="0.25">
      <c r="B737" s="1">
        <v>735</v>
      </c>
      <c r="C737" s="2">
        <v>45203</v>
      </c>
      <c r="D737" s="1" t="s">
        <v>748</v>
      </c>
      <c r="E737" s="1" t="s">
        <v>13</v>
      </c>
      <c r="F737" s="1">
        <v>64</v>
      </c>
      <c r="G737" s="1" t="s">
        <v>14</v>
      </c>
      <c r="H737" s="1">
        <v>4</v>
      </c>
      <c r="I737" s="11">
        <v>500</v>
      </c>
      <c r="J737" s="13">
        <v>2000</v>
      </c>
      <c r="K737" s="34">
        <f t="shared" si="11"/>
        <v>45292</v>
      </c>
      <c r="L737" s="36">
        <f>Table1[[#This Row],[Latest Date]]-Table1[[#This Row],[Date]]</f>
        <v>89</v>
      </c>
      <c r="M737" s="36">
        <f>COUNT(Table1[[#This Row],[Date]])</f>
        <v>1</v>
      </c>
      <c r="N737" s="36">
        <f>SUM(Table1[[#This Row],[Total Amount]])</f>
        <v>2000</v>
      </c>
      <c r="O737" s="36">
        <f>IF(Table1[[#This Row],[Recency]]&lt;=_xlfn.QUARTILE.INC(L:L,1),4, IF(Table1[[#This Row],[Recency]]&lt;=_xlfn.QUARTILE.INC(L:L,2), 3, IF(Table1[[#This Row],[Recency]]&lt;=_xlfn.QUARTILE.INC(L:L,3), 2, 1)))</f>
        <v>4</v>
      </c>
      <c r="P737" s="36">
        <f>IF(Table1[[#This Row],[Frequency]]&lt;=_xlfn.QUARTILE.INC(M:M,1), 1, IF(Table1[[#This Row],[Frequency]]&lt;=_xlfn.QUARTILE.INC(M:M,2), 2, IF(Table1[[#This Row],[Frequency]]&lt;=_xlfn.QUARTILE.INC(M:M,3), 3, 4)))</f>
        <v>1</v>
      </c>
      <c r="Q737" s="36">
        <f>IF(Table1[[#This Row],[Monetary]]&lt;=_xlfn.QUARTILE.INC(N:N,1),1,IF(Table1[[#This Row],[Monetary]]&lt;=_xlfn.QUARTILE.INC(N:N,2),2,IF(Table1[[#This Row],[Monetary]]&lt;=_xlfn.QUARTILE.INC(N:N,3),3,4)))</f>
        <v>4</v>
      </c>
      <c r="R737" s="41" t="str">
        <f>Table1[[#This Row],[R Score]]&amp;Table1[[#This Row],[F Score]]&amp;Table1[[#This Row],[M Score]]</f>
        <v>414</v>
      </c>
      <c r="S737" s="36">
        <f>Table1[[#This Row],[R Score]]+Table1[[#This Row],[F Score]]+Table1[[#This Row],[M Score]]</f>
        <v>9</v>
      </c>
      <c r="T737" s="36" t="str">
        <f>IF(Table1[[#This Row],[RFM Score]]=12,"Best customer",IF(Table1[[#This Row],[RFM Score]]&gt;=8,"Loyal customer",IF(Table1[[#This Row],[RFM Score]]&gt;=6,"At Risk",IF(Table1[[#This Row],[RFM Score]]&gt;=3,"Lost customer", "Others"))))</f>
        <v>Loyal customer</v>
      </c>
    </row>
    <row r="738" spans="2:20" x14ac:dyDescent="0.25">
      <c r="B738" s="4">
        <v>736</v>
      </c>
      <c r="C738" s="5">
        <v>44953</v>
      </c>
      <c r="D738" s="4" t="s">
        <v>749</v>
      </c>
      <c r="E738" s="4" t="s">
        <v>10</v>
      </c>
      <c r="F738" s="4">
        <v>29</v>
      </c>
      <c r="G738" s="4" t="s">
        <v>14</v>
      </c>
      <c r="H738" s="4">
        <v>4</v>
      </c>
      <c r="I738" s="12">
        <v>25</v>
      </c>
      <c r="J738" s="14">
        <v>100</v>
      </c>
      <c r="K738" s="35">
        <f t="shared" si="11"/>
        <v>45292</v>
      </c>
      <c r="L738" s="37">
        <f>Table1[[#This Row],[Latest Date]]-Table1[[#This Row],[Date]]</f>
        <v>339</v>
      </c>
      <c r="M738" s="37">
        <f>COUNT(Table1[[#This Row],[Date]])</f>
        <v>1</v>
      </c>
      <c r="N738" s="37">
        <f>SUM(Table1[[#This Row],[Total Amount]])</f>
        <v>100</v>
      </c>
      <c r="O738" s="37">
        <f>IF(Table1[[#This Row],[Recency]]&lt;=_xlfn.QUARTILE.INC(L:L,1),4, IF(Table1[[#This Row],[Recency]]&lt;=_xlfn.QUARTILE.INC(L:L,2), 3, IF(Table1[[#This Row],[Recency]]&lt;=_xlfn.QUARTILE.INC(L:L,3), 2, 1)))</f>
        <v>1</v>
      </c>
      <c r="P738" s="37">
        <f>IF(Table1[[#This Row],[Frequency]]&lt;=_xlfn.QUARTILE.INC(M:M,1), 1, IF(Table1[[#This Row],[Frequency]]&lt;=_xlfn.QUARTILE.INC(M:M,2), 2, IF(Table1[[#This Row],[Frequency]]&lt;=_xlfn.QUARTILE.INC(M:M,3), 3, 4)))</f>
        <v>1</v>
      </c>
      <c r="Q738" s="37">
        <f>IF(Table1[[#This Row],[Monetary]]&lt;=_xlfn.QUARTILE.INC(N:N,1),1,IF(Table1[[#This Row],[Monetary]]&lt;=_xlfn.QUARTILE.INC(N:N,2),2,IF(Table1[[#This Row],[Monetary]]&lt;=_xlfn.QUARTILE.INC(N:N,3),3,4)))</f>
        <v>2</v>
      </c>
      <c r="R738" s="42" t="str">
        <f>Table1[[#This Row],[R Score]]&amp;Table1[[#This Row],[F Score]]&amp;Table1[[#This Row],[M Score]]</f>
        <v>112</v>
      </c>
      <c r="S738" s="37">
        <f>Table1[[#This Row],[R Score]]+Table1[[#This Row],[F Score]]+Table1[[#This Row],[M Score]]</f>
        <v>4</v>
      </c>
      <c r="T738" s="37" t="str">
        <f>IF(Table1[[#This Row],[RFM Score]]=12,"Best customer",IF(Table1[[#This Row],[RFM Score]]&gt;=8,"Loyal customer",IF(Table1[[#This Row],[RFM Score]]&gt;=6,"At Risk",IF(Table1[[#This Row],[RFM Score]]&gt;=3,"Lost customer", "Others"))))</f>
        <v>Lost customer</v>
      </c>
    </row>
    <row r="739" spans="2:20" x14ac:dyDescent="0.25">
      <c r="B739" s="1">
        <v>737</v>
      </c>
      <c r="C739" s="2">
        <v>45106</v>
      </c>
      <c r="D739" s="1" t="s">
        <v>750</v>
      </c>
      <c r="E739" s="1" t="s">
        <v>13</v>
      </c>
      <c r="F739" s="1">
        <v>33</v>
      </c>
      <c r="G739" s="1" t="s">
        <v>14</v>
      </c>
      <c r="H739" s="1">
        <v>1</v>
      </c>
      <c r="I739" s="11">
        <v>50</v>
      </c>
      <c r="J739" s="13">
        <v>50</v>
      </c>
      <c r="K739" s="34">
        <f t="shared" si="11"/>
        <v>45292</v>
      </c>
      <c r="L739" s="36">
        <f>Table1[[#This Row],[Latest Date]]-Table1[[#This Row],[Date]]</f>
        <v>186</v>
      </c>
      <c r="M739" s="36">
        <f>COUNT(Table1[[#This Row],[Date]])</f>
        <v>1</v>
      </c>
      <c r="N739" s="36">
        <f>SUM(Table1[[#This Row],[Total Amount]])</f>
        <v>50</v>
      </c>
      <c r="O739" s="36">
        <f>IF(Table1[[#This Row],[Recency]]&lt;=_xlfn.QUARTILE.INC(L:L,1),4, IF(Table1[[#This Row],[Recency]]&lt;=_xlfn.QUARTILE.INC(L:L,2), 3, IF(Table1[[#This Row],[Recency]]&lt;=_xlfn.QUARTILE.INC(L:L,3), 2, 1)))</f>
        <v>2</v>
      </c>
      <c r="P739" s="36">
        <f>IF(Table1[[#This Row],[Frequency]]&lt;=_xlfn.QUARTILE.INC(M:M,1), 1, IF(Table1[[#This Row],[Frequency]]&lt;=_xlfn.QUARTILE.INC(M:M,2), 2, IF(Table1[[#This Row],[Frequency]]&lt;=_xlfn.QUARTILE.INC(M:M,3), 3, 4)))</f>
        <v>1</v>
      </c>
      <c r="Q739" s="36">
        <f>IF(Table1[[#This Row],[Monetary]]&lt;=_xlfn.QUARTILE.INC(N:N,1),1,IF(Table1[[#This Row],[Monetary]]&lt;=_xlfn.QUARTILE.INC(N:N,2),2,IF(Table1[[#This Row],[Monetary]]&lt;=_xlfn.QUARTILE.INC(N:N,3),3,4)))</f>
        <v>1</v>
      </c>
      <c r="R739" s="41" t="str">
        <f>Table1[[#This Row],[R Score]]&amp;Table1[[#This Row],[F Score]]&amp;Table1[[#This Row],[M Score]]</f>
        <v>211</v>
      </c>
      <c r="S739" s="36">
        <f>Table1[[#This Row],[R Score]]+Table1[[#This Row],[F Score]]+Table1[[#This Row],[M Score]]</f>
        <v>4</v>
      </c>
      <c r="T739" s="36" t="str">
        <f>IF(Table1[[#This Row],[RFM Score]]=12,"Best customer",IF(Table1[[#This Row],[RFM Score]]&gt;=8,"Loyal customer",IF(Table1[[#This Row],[RFM Score]]&gt;=6,"At Risk",IF(Table1[[#This Row],[RFM Score]]&gt;=3,"Lost customer", "Others"))))</f>
        <v>Lost customer</v>
      </c>
    </row>
    <row r="740" spans="2:20" x14ac:dyDescent="0.25">
      <c r="B740" s="4">
        <v>738</v>
      </c>
      <c r="C740" s="5">
        <v>45041</v>
      </c>
      <c r="D740" s="4" t="s">
        <v>751</v>
      </c>
      <c r="E740" s="4" t="s">
        <v>10</v>
      </c>
      <c r="F740" s="4">
        <v>41</v>
      </c>
      <c r="G740" s="4" t="s">
        <v>14</v>
      </c>
      <c r="H740" s="4">
        <v>2</v>
      </c>
      <c r="I740" s="12">
        <v>50</v>
      </c>
      <c r="J740" s="14">
        <v>100</v>
      </c>
      <c r="K740" s="35">
        <f t="shared" si="11"/>
        <v>45292</v>
      </c>
      <c r="L740" s="37">
        <f>Table1[[#This Row],[Latest Date]]-Table1[[#This Row],[Date]]</f>
        <v>251</v>
      </c>
      <c r="M740" s="37">
        <f>COUNT(Table1[[#This Row],[Date]])</f>
        <v>1</v>
      </c>
      <c r="N740" s="37">
        <f>SUM(Table1[[#This Row],[Total Amount]])</f>
        <v>100</v>
      </c>
      <c r="O740" s="37">
        <f>IF(Table1[[#This Row],[Recency]]&lt;=_xlfn.QUARTILE.INC(L:L,1),4, IF(Table1[[#This Row],[Recency]]&lt;=_xlfn.QUARTILE.INC(L:L,2), 3, IF(Table1[[#This Row],[Recency]]&lt;=_xlfn.QUARTILE.INC(L:L,3), 2, 1)))</f>
        <v>2</v>
      </c>
      <c r="P740" s="37">
        <f>IF(Table1[[#This Row],[Frequency]]&lt;=_xlfn.QUARTILE.INC(M:M,1), 1, IF(Table1[[#This Row],[Frequency]]&lt;=_xlfn.QUARTILE.INC(M:M,2), 2, IF(Table1[[#This Row],[Frequency]]&lt;=_xlfn.QUARTILE.INC(M:M,3), 3, 4)))</f>
        <v>1</v>
      </c>
      <c r="Q740" s="37">
        <f>IF(Table1[[#This Row],[Monetary]]&lt;=_xlfn.QUARTILE.INC(N:N,1),1,IF(Table1[[#This Row],[Monetary]]&lt;=_xlfn.QUARTILE.INC(N:N,2),2,IF(Table1[[#This Row],[Monetary]]&lt;=_xlfn.QUARTILE.INC(N:N,3),3,4)))</f>
        <v>2</v>
      </c>
      <c r="R740" s="42" t="str">
        <f>Table1[[#This Row],[R Score]]&amp;Table1[[#This Row],[F Score]]&amp;Table1[[#This Row],[M Score]]</f>
        <v>212</v>
      </c>
      <c r="S740" s="37">
        <f>Table1[[#This Row],[R Score]]+Table1[[#This Row],[F Score]]+Table1[[#This Row],[M Score]]</f>
        <v>5</v>
      </c>
      <c r="T740" s="37" t="str">
        <f>IF(Table1[[#This Row],[RFM Score]]=12,"Best customer",IF(Table1[[#This Row],[RFM Score]]&gt;=8,"Loyal customer",IF(Table1[[#This Row],[RFM Score]]&gt;=6,"At Risk",IF(Table1[[#This Row],[RFM Score]]&gt;=3,"Lost customer", "Others"))))</f>
        <v>Lost customer</v>
      </c>
    </row>
    <row r="741" spans="2:20" x14ac:dyDescent="0.25">
      <c r="B741" s="1">
        <v>739</v>
      </c>
      <c r="C741" s="2">
        <v>45259</v>
      </c>
      <c r="D741" s="1" t="s">
        <v>752</v>
      </c>
      <c r="E741" s="1" t="s">
        <v>10</v>
      </c>
      <c r="F741" s="1">
        <v>36</v>
      </c>
      <c r="G741" s="1" t="s">
        <v>11</v>
      </c>
      <c r="H741" s="1">
        <v>1</v>
      </c>
      <c r="I741" s="11">
        <v>25</v>
      </c>
      <c r="J741" s="13">
        <v>25</v>
      </c>
      <c r="K741" s="34">
        <f t="shared" si="11"/>
        <v>45292</v>
      </c>
      <c r="L741" s="36">
        <f>Table1[[#This Row],[Latest Date]]-Table1[[#This Row],[Date]]</f>
        <v>33</v>
      </c>
      <c r="M741" s="36">
        <f>COUNT(Table1[[#This Row],[Date]])</f>
        <v>1</v>
      </c>
      <c r="N741" s="36">
        <f>SUM(Table1[[#This Row],[Total Amount]])</f>
        <v>25</v>
      </c>
      <c r="O741" s="36">
        <f>IF(Table1[[#This Row],[Recency]]&lt;=_xlfn.QUARTILE.INC(L:L,1),4, IF(Table1[[#This Row],[Recency]]&lt;=_xlfn.QUARTILE.INC(L:L,2), 3, IF(Table1[[#This Row],[Recency]]&lt;=_xlfn.QUARTILE.INC(L:L,3), 2, 1)))</f>
        <v>4</v>
      </c>
      <c r="P741" s="36">
        <f>IF(Table1[[#This Row],[Frequency]]&lt;=_xlfn.QUARTILE.INC(M:M,1), 1, IF(Table1[[#This Row],[Frequency]]&lt;=_xlfn.QUARTILE.INC(M:M,2), 2, IF(Table1[[#This Row],[Frequency]]&lt;=_xlfn.QUARTILE.INC(M:M,3), 3, 4)))</f>
        <v>1</v>
      </c>
      <c r="Q741" s="36">
        <f>IF(Table1[[#This Row],[Monetary]]&lt;=_xlfn.QUARTILE.INC(N:N,1),1,IF(Table1[[#This Row],[Monetary]]&lt;=_xlfn.QUARTILE.INC(N:N,2),2,IF(Table1[[#This Row],[Monetary]]&lt;=_xlfn.QUARTILE.INC(N:N,3),3,4)))</f>
        <v>1</v>
      </c>
      <c r="R741" s="41" t="str">
        <f>Table1[[#This Row],[R Score]]&amp;Table1[[#This Row],[F Score]]&amp;Table1[[#This Row],[M Score]]</f>
        <v>411</v>
      </c>
      <c r="S741" s="36">
        <f>Table1[[#This Row],[R Score]]+Table1[[#This Row],[F Score]]+Table1[[#This Row],[M Score]]</f>
        <v>6</v>
      </c>
      <c r="T741" s="36" t="str">
        <f>IF(Table1[[#This Row],[RFM Score]]=12,"Best customer",IF(Table1[[#This Row],[RFM Score]]&gt;=8,"Loyal customer",IF(Table1[[#This Row],[RFM Score]]&gt;=6,"At Risk",IF(Table1[[#This Row],[RFM Score]]&gt;=3,"Lost customer", "Others"))))</f>
        <v>At Risk</v>
      </c>
    </row>
    <row r="742" spans="2:20" x14ac:dyDescent="0.25">
      <c r="B742" s="4">
        <v>740</v>
      </c>
      <c r="C742" s="5">
        <v>44962</v>
      </c>
      <c r="D742" s="4" t="s">
        <v>753</v>
      </c>
      <c r="E742" s="4" t="s">
        <v>13</v>
      </c>
      <c r="F742" s="4">
        <v>25</v>
      </c>
      <c r="G742" s="4" t="s">
        <v>11</v>
      </c>
      <c r="H742" s="4">
        <v>4</v>
      </c>
      <c r="I742" s="12">
        <v>50</v>
      </c>
      <c r="J742" s="14">
        <v>200</v>
      </c>
      <c r="K742" s="35">
        <f t="shared" si="11"/>
        <v>45292</v>
      </c>
      <c r="L742" s="37">
        <f>Table1[[#This Row],[Latest Date]]-Table1[[#This Row],[Date]]</f>
        <v>330</v>
      </c>
      <c r="M742" s="37">
        <f>COUNT(Table1[[#This Row],[Date]])</f>
        <v>1</v>
      </c>
      <c r="N742" s="37">
        <f>SUM(Table1[[#This Row],[Total Amount]])</f>
        <v>200</v>
      </c>
      <c r="O742" s="37">
        <f>IF(Table1[[#This Row],[Recency]]&lt;=_xlfn.QUARTILE.INC(L:L,1),4, IF(Table1[[#This Row],[Recency]]&lt;=_xlfn.QUARTILE.INC(L:L,2), 3, IF(Table1[[#This Row],[Recency]]&lt;=_xlfn.QUARTILE.INC(L:L,3), 2, 1)))</f>
        <v>1</v>
      </c>
      <c r="P742" s="37">
        <f>IF(Table1[[#This Row],[Frequency]]&lt;=_xlfn.QUARTILE.INC(M:M,1), 1, IF(Table1[[#This Row],[Frequency]]&lt;=_xlfn.QUARTILE.INC(M:M,2), 2, IF(Table1[[#This Row],[Frequency]]&lt;=_xlfn.QUARTILE.INC(M:M,3), 3, 4)))</f>
        <v>1</v>
      </c>
      <c r="Q742" s="37">
        <f>IF(Table1[[#This Row],[Monetary]]&lt;=_xlfn.QUARTILE.INC(N:N,1),1,IF(Table1[[#This Row],[Monetary]]&lt;=_xlfn.QUARTILE.INC(N:N,2),2,IF(Table1[[#This Row],[Monetary]]&lt;=_xlfn.QUARTILE.INC(N:N,3),3,4)))</f>
        <v>3</v>
      </c>
      <c r="R742" s="42" t="str">
        <f>Table1[[#This Row],[R Score]]&amp;Table1[[#This Row],[F Score]]&amp;Table1[[#This Row],[M Score]]</f>
        <v>113</v>
      </c>
      <c r="S742" s="37">
        <f>Table1[[#This Row],[R Score]]+Table1[[#This Row],[F Score]]+Table1[[#This Row],[M Score]]</f>
        <v>5</v>
      </c>
      <c r="T742" s="37" t="str">
        <f>IF(Table1[[#This Row],[RFM Score]]=12,"Best customer",IF(Table1[[#This Row],[RFM Score]]&gt;=8,"Loyal customer",IF(Table1[[#This Row],[RFM Score]]&gt;=6,"At Risk",IF(Table1[[#This Row],[RFM Score]]&gt;=3,"Lost customer", "Others"))))</f>
        <v>Lost customer</v>
      </c>
    </row>
    <row r="743" spans="2:20" x14ac:dyDescent="0.25">
      <c r="B743" s="1">
        <v>741</v>
      </c>
      <c r="C743" s="2">
        <v>45260</v>
      </c>
      <c r="D743" s="1" t="s">
        <v>754</v>
      </c>
      <c r="E743" s="1" t="s">
        <v>10</v>
      </c>
      <c r="F743" s="1">
        <v>48</v>
      </c>
      <c r="G743" s="1" t="s">
        <v>14</v>
      </c>
      <c r="H743" s="1">
        <v>1</v>
      </c>
      <c r="I743" s="11">
        <v>300</v>
      </c>
      <c r="J743" s="13">
        <v>300</v>
      </c>
      <c r="K743" s="34">
        <f t="shared" si="11"/>
        <v>45292</v>
      </c>
      <c r="L743" s="36">
        <f>Table1[[#This Row],[Latest Date]]-Table1[[#This Row],[Date]]</f>
        <v>32</v>
      </c>
      <c r="M743" s="36">
        <f>COUNT(Table1[[#This Row],[Date]])</f>
        <v>1</v>
      </c>
      <c r="N743" s="36">
        <f>SUM(Table1[[#This Row],[Total Amount]])</f>
        <v>300</v>
      </c>
      <c r="O743" s="36">
        <f>IF(Table1[[#This Row],[Recency]]&lt;=_xlfn.QUARTILE.INC(L:L,1),4, IF(Table1[[#This Row],[Recency]]&lt;=_xlfn.QUARTILE.INC(L:L,2), 3, IF(Table1[[#This Row],[Recency]]&lt;=_xlfn.QUARTILE.INC(L:L,3), 2, 1)))</f>
        <v>4</v>
      </c>
      <c r="P743" s="36">
        <f>IF(Table1[[#This Row],[Frequency]]&lt;=_xlfn.QUARTILE.INC(M:M,1), 1, IF(Table1[[#This Row],[Frequency]]&lt;=_xlfn.QUARTILE.INC(M:M,2), 2, IF(Table1[[#This Row],[Frequency]]&lt;=_xlfn.QUARTILE.INC(M:M,3), 3, 4)))</f>
        <v>1</v>
      </c>
      <c r="Q743" s="36">
        <f>IF(Table1[[#This Row],[Monetary]]&lt;=_xlfn.QUARTILE.INC(N:N,1),1,IF(Table1[[#This Row],[Monetary]]&lt;=_xlfn.QUARTILE.INC(N:N,2),2,IF(Table1[[#This Row],[Monetary]]&lt;=_xlfn.QUARTILE.INC(N:N,3),3,4)))</f>
        <v>3</v>
      </c>
      <c r="R743" s="41" t="str">
        <f>Table1[[#This Row],[R Score]]&amp;Table1[[#This Row],[F Score]]&amp;Table1[[#This Row],[M Score]]</f>
        <v>413</v>
      </c>
      <c r="S743" s="36">
        <f>Table1[[#This Row],[R Score]]+Table1[[#This Row],[F Score]]+Table1[[#This Row],[M Score]]</f>
        <v>8</v>
      </c>
      <c r="T743" s="36" t="str">
        <f>IF(Table1[[#This Row],[RFM Score]]=12,"Best customer",IF(Table1[[#This Row],[RFM Score]]&gt;=8,"Loyal customer",IF(Table1[[#This Row],[RFM Score]]&gt;=6,"At Risk",IF(Table1[[#This Row],[RFM Score]]&gt;=3,"Lost customer", "Others"))))</f>
        <v>Loyal customer</v>
      </c>
    </row>
    <row r="744" spans="2:20" x14ac:dyDescent="0.25">
      <c r="B744" s="4">
        <v>742</v>
      </c>
      <c r="C744" s="5">
        <v>44947</v>
      </c>
      <c r="D744" s="4" t="s">
        <v>755</v>
      </c>
      <c r="E744" s="4" t="s">
        <v>13</v>
      </c>
      <c r="F744" s="4">
        <v>38</v>
      </c>
      <c r="G744" s="4" t="s">
        <v>16</v>
      </c>
      <c r="H744" s="4">
        <v>4</v>
      </c>
      <c r="I744" s="12">
        <v>500</v>
      </c>
      <c r="J744" s="14">
        <v>2000</v>
      </c>
      <c r="K744" s="35">
        <f t="shared" si="11"/>
        <v>45292</v>
      </c>
      <c r="L744" s="37">
        <f>Table1[[#This Row],[Latest Date]]-Table1[[#This Row],[Date]]</f>
        <v>345</v>
      </c>
      <c r="M744" s="37">
        <f>COUNT(Table1[[#This Row],[Date]])</f>
        <v>1</v>
      </c>
      <c r="N744" s="37">
        <f>SUM(Table1[[#This Row],[Total Amount]])</f>
        <v>2000</v>
      </c>
      <c r="O744" s="37">
        <f>IF(Table1[[#This Row],[Recency]]&lt;=_xlfn.QUARTILE.INC(L:L,1),4, IF(Table1[[#This Row],[Recency]]&lt;=_xlfn.QUARTILE.INC(L:L,2), 3, IF(Table1[[#This Row],[Recency]]&lt;=_xlfn.QUARTILE.INC(L:L,3), 2, 1)))</f>
        <v>1</v>
      </c>
      <c r="P744" s="37">
        <f>IF(Table1[[#This Row],[Frequency]]&lt;=_xlfn.QUARTILE.INC(M:M,1), 1, IF(Table1[[#This Row],[Frequency]]&lt;=_xlfn.QUARTILE.INC(M:M,2), 2, IF(Table1[[#This Row],[Frequency]]&lt;=_xlfn.QUARTILE.INC(M:M,3), 3, 4)))</f>
        <v>1</v>
      </c>
      <c r="Q744" s="37">
        <f>IF(Table1[[#This Row],[Monetary]]&lt;=_xlfn.QUARTILE.INC(N:N,1),1,IF(Table1[[#This Row],[Monetary]]&lt;=_xlfn.QUARTILE.INC(N:N,2),2,IF(Table1[[#This Row],[Monetary]]&lt;=_xlfn.QUARTILE.INC(N:N,3),3,4)))</f>
        <v>4</v>
      </c>
      <c r="R744" s="42" t="str">
        <f>Table1[[#This Row],[R Score]]&amp;Table1[[#This Row],[F Score]]&amp;Table1[[#This Row],[M Score]]</f>
        <v>114</v>
      </c>
      <c r="S744" s="37">
        <f>Table1[[#This Row],[R Score]]+Table1[[#This Row],[F Score]]+Table1[[#This Row],[M Score]]</f>
        <v>6</v>
      </c>
      <c r="T744" s="37" t="str">
        <f>IF(Table1[[#This Row],[RFM Score]]=12,"Best customer",IF(Table1[[#This Row],[RFM Score]]&gt;=8,"Loyal customer",IF(Table1[[#This Row],[RFM Score]]&gt;=6,"At Risk",IF(Table1[[#This Row],[RFM Score]]&gt;=3,"Lost customer", "Others"))))</f>
        <v>At Risk</v>
      </c>
    </row>
    <row r="745" spans="2:20" x14ac:dyDescent="0.25">
      <c r="B745" s="1">
        <v>743</v>
      </c>
      <c r="C745" s="2">
        <v>44942</v>
      </c>
      <c r="D745" s="1" t="s">
        <v>756</v>
      </c>
      <c r="E745" s="1" t="s">
        <v>13</v>
      </c>
      <c r="F745" s="1">
        <v>34</v>
      </c>
      <c r="G745" s="1" t="s">
        <v>11</v>
      </c>
      <c r="H745" s="1">
        <v>4</v>
      </c>
      <c r="I745" s="11">
        <v>500</v>
      </c>
      <c r="J745" s="13">
        <v>2000</v>
      </c>
      <c r="K745" s="34">
        <f t="shared" si="11"/>
        <v>45292</v>
      </c>
      <c r="L745" s="36">
        <f>Table1[[#This Row],[Latest Date]]-Table1[[#This Row],[Date]]</f>
        <v>350</v>
      </c>
      <c r="M745" s="36">
        <f>COUNT(Table1[[#This Row],[Date]])</f>
        <v>1</v>
      </c>
      <c r="N745" s="36">
        <f>SUM(Table1[[#This Row],[Total Amount]])</f>
        <v>2000</v>
      </c>
      <c r="O745" s="36">
        <f>IF(Table1[[#This Row],[Recency]]&lt;=_xlfn.QUARTILE.INC(L:L,1),4, IF(Table1[[#This Row],[Recency]]&lt;=_xlfn.QUARTILE.INC(L:L,2), 3, IF(Table1[[#This Row],[Recency]]&lt;=_xlfn.QUARTILE.INC(L:L,3), 2, 1)))</f>
        <v>1</v>
      </c>
      <c r="P745" s="36">
        <f>IF(Table1[[#This Row],[Frequency]]&lt;=_xlfn.QUARTILE.INC(M:M,1), 1, IF(Table1[[#This Row],[Frequency]]&lt;=_xlfn.QUARTILE.INC(M:M,2), 2, IF(Table1[[#This Row],[Frequency]]&lt;=_xlfn.QUARTILE.INC(M:M,3), 3, 4)))</f>
        <v>1</v>
      </c>
      <c r="Q745" s="36">
        <f>IF(Table1[[#This Row],[Monetary]]&lt;=_xlfn.QUARTILE.INC(N:N,1),1,IF(Table1[[#This Row],[Monetary]]&lt;=_xlfn.QUARTILE.INC(N:N,2),2,IF(Table1[[#This Row],[Monetary]]&lt;=_xlfn.QUARTILE.INC(N:N,3),3,4)))</f>
        <v>4</v>
      </c>
      <c r="R745" s="41" t="str">
        <f>Table1[[#This Row],[R Score]]&amp;Table1[[#This Row],[F Score]]&amp;Table1[[#This Row],[M Score]]</f>
        <v>114</v>
      </c>
      <c r="S745" s="36">
        <f>Table1[[#This Row],[R Score]]+Table1[[#This Row],[F Score]]+Table1[[#This Row],[M Score]]</f>
        <v>6</v>
      </c>
      <c r="T745" s="36" t="str">
        <f>IF(Table1[[#This Row],[RFM Score]]=12,"Best customer",IF(Table1[[#This Row],[RFM Score]]&gt;=8,"Loyal customer",IF(Table1[[#This Row],[RFM Score]]&gt;=6,"At Risk",IF(Table1[[#This Row],[RFM Score]]&gt;=3,"Lost customer", "Others"))))</f>
        <v>At Risk</v>
      </c>
    </row>
    <row r="746" spans="2:20" x14ac:dyDescent="0.25">
      <c r="B746" s="4">
        <v>744</v>
      </c>
      <c r="C746" s="5">
        <v>45053</v>
      </c>
      <c r="D746" s="4" t="s">
        <v>757</v>
      </c>
      <c r="E746" s="4" t="s">
        <v>10</v>
      </c>
      <c r="F746" s="4">
        <v>40</v>
      </c>
      <c r="G746" s="4" t="s">
        <v>16</v>
      </c>
      <c r="H746" s="4">
        <v>1</v>
      </c>
      <c r="I746" s="12">
        <v>25</v>
      </c>
      <c r="J746" s="14">
        <v>25</v>
      </c>
      <c r="K746" s="35">
        <f t="shared" si="11"/>
        <v>45292</v>
      </c>
      <c r="L746" s="37">
        <f>Table1[[#This Row],[Latest Date]]-Table1[[#This Row],[Date]]</f>
        <v>239</v>
      </c>
      <c r="M746" s="37">
        <f>COUNT(Table1[[#This Row],[Date]])</f>
        <v>1</v>
      </c>
      <c r="N746" s="37">
        <f>SUM(Table1[[#This Row],[Total Amount]])</f>
        <v>25</v>
      </c>
      <c r="O746" s="37">
        <f>IF(Table1[[#This Row],[Recency]]&lt;=_xlfn.QUARTILE.INC(L:L,1),4, IF(Table1[[#This Row],[Recency]]&lt;=_xlfn.QUARTILE.INC(L:L,2), 3, IF(Table1[[#This Row],[Recency]]&lt;=_xlfn.QUARTILE.INC(L:L,3), 2, 1)))</f>
        <v>2</v>
      </c>
      <c r="P746" s="37">
        <f>IF(Table1[[#This Row],[Frequency]]&lt;=_xlfn.QUARTILE.INC(M:M,1), 1, IF(Table1[[#This Row],[Frequency]]&lt;=_xlfn.QUARTILE.INC(M:M,2), 2, IF(Table1[[#This Row],[Frequency]]&lt;=_xlfn.QUARTILE.INC(M:M,3), 3, 4)))</f>
        <v>1</v>
      </c>
      <c r="Q746" s="37">
        <f>IF(Table1[[#This Row],[Monetary]]&lt;=_xlfn.QUARTILE.INC(N:N,1),1,IF(Table1[[#This Row],[Monetary]]&lt;=_xlfn.QUARTILE.INC(N:N,2),2,IF(Table1[[#This Row],[Monetary]]&lt;=_xlfn.QUARTILE.INC(N:N,3),3,4)))</f>
        <v>1</v>
      </c>
      <c r="R746" s="42" t="str">
        <f>Table1[[#This Row],[R Score]]&amp;Table1[[#This Row],[F Score]]&amp;Table1[[#This Row],[M Score]]</f>
        <v>211</v>
      </c>
      <c r="S746" s="37">
        <f>Table1[[#This Row],[R Score]]+Table1[[#This Row],[F Score]]+Table1[[#This Row],[M Score]]</f>
        <v>4</v>
      </c>
      <c r="T746" s="37" t="str">
        <f>IF(Table1[[#This Row],[RFM Score]]=12,"Best customer",IF(Table1[[#This Row],[RFM Score]]&gt;=8,"Loyal customer",IF(Table1[[#This Row],[RFM Score]]&gt;=6,"At Risk",IF(Table1[[#This Row],[RFM Score]]&gt;=3,"Lost customer", "Others"))))</f>
        <v>Lost customer</v>
      </c>
    </row>
    <row r="747" spans="2:20" x14ac:dyDescent="0.25">
      <c r="B747" s="1">
        <v>745</v>
      </c>
      <c r="C747" s="2">
        <v>45029</v>
      </c>
      <c r="D747" s="1" t="s">
        <v>758</v>
      </c>
      <c r="E747" s="1" t="s">
        <v>10</v>
      </c>
      <c r="F747" s="1">
        <v>54</v>
      </c>
      <c r="G747" s="1" t="s">
        <v>11</v>
      </c>
      <c r="H747" s="1">
        <v>2</v>
      </c>
      <c r="I747" s="11">
        <v>50</v>
      </c>
      <c r="J747" s="13">
        <v>100</v>
      </c>
      <c r="K747" s="34">
        <f t="shared" si="11"/>
        <v>45292</v>
      </c>
      <c r="L747" s="36">
        <f>Table1[[#This Row],[Latest Date]]-Table1[[#This Row],[Date]]</f>
        <v>263</v>
      </c>
      <c r="M747" s="36">
        <f>COUNT(Table1[[#This Row],[Date]])</f>
        <v>1</v>
      </c>
      <c r="N747" s="36">
        <f>SUM(Table1[[#This Row],[Total Amount]])</f>
        <v>100</v>
      </c>
      <c r="O747" s="36">
        <f>IF(Table1[[#This Row],[Recency]]&lt;=_xlfn.QUARTILE.INC(L:L,1),4, IF(Table1[[#This Row],[Recency]]&lt;=_xlfn.QUARTILE.INC(L:L,2), 3, IF(Table1[[#This Row],[Recency]]&lt;=_xlfn.QUARTILE.INC(L:L,3), 2, 1)))</f>
        <v>2</v>
      </c>
      <c r="P747" s="36">
        <f>IF(Table1[[#This Row],[Frequency]]&lt;=_xlfn.QUARTILE.INC(M:M,1), 1, IF(Table1[[#This Row],[Frequency]]&lt;=_xlfn.QUARTILE.INC(M:M,2), 2, IF(Table1[[#This Row],[Frequency]]&lt;=_xlfn.QUARTILE.INC(M:M,3), 3, 4)))</f>
        <v>1</v>
      </c>
      <c r="Q747" s="36">
        <f>IF(Table1[[#This Row],[Monetary]]&lt;=_xlfn.QUARTILE.INC(N:N,1),1,IF(Table1[[#This Row],[Monetary]]&lt;=_xlfn.QUARTILE.INC(N:N,2),2,IF(Table1[[#This Row],[Monetary]]&lt;=_xlfn.QUARTILE.INC(N:N,3),3,4)))</f>
        <v>2</v>
      </c>
      <c r="R747" s="41" t="str">
        <f>Table1[[#This Row],[R Score]]&amp;Table1[[#This Row],[F Score]]&amp;Table1[[#This Row],[M Score]]</f>
        <v>212</v>
      </c>
      <c r="S747" s="36">
        <f>Table1[[#This Row],[R Score]]+Table1[[#This Row],[F Score]]+Table1[[#This Row],[M Score]]</f>
        <v>5</v>
      </c>
      <c r="T747" s="36" t="str">
        <f>IF(Table1[[#This Row],[RFM Score]]=12,"Best customer",IF(Table1[[#This Row],[RFM Score]]&gt;=8,"Loyal customer",IF(Table1[[#This Row],[RFM Score]]&gt;=6,"At Risk",IF(Table1[[#This Row],[RFM Score]]&gt;=3,"Lost customer", "Others"))))</f>
        <v>Lost customer</v>
      </c>
    </row>
    <row r="748" spans="2:20" x14ac:dyDescent="0.25">
      <c r="B748" s="4">
        <v>746</v>
      </c>
      <c r="C748" s="5">
        <v>44937</v>
      </c>
      <c r="D748" s="4" t="s">
        <v>759</v>
      </c>
      <c r="E748" s="4" t="s">
        <v>13</v>
      </c>
      <c r="F748" s="4">
        <v>33</v>
      </c>
      <c r="G748" s="4" t="s">
        <v>14</v>
      </c>
      <c r="H748" s="4">
        <v>3</v>
      </c>
      <c r="I748" s="12">
        <v>30</v>
      </c>
      <c r="J748" s="14">
        <v>90</v>
      </c>
      <c r="K748" s="35">
        <f t="shared" si="11"/>
        <v>45292</v>
      </c>
      <c r="L748" s="37">
        <f>Table1[[#This Row],[Latest Date]]-Table1[[#This Row],[Date]]</f>
        <v>355</v>
      </c>
      <c r="M748" s="37">
        <f>COUNT(Table1[[#This Row],[Date]])</f>
        <v>1</v>
      </c>
      <c r="N748" s="37">
        <f>SUM(Table1[[#This Row],[Total Amount]])</f>
        <v>90</v>
      </c>
      <c r="O748" s="37">
        <f>IF(Table1[[#This Row],[Recency]]&lt;=_xlfn.QUARTILE.INC(L:L,1),4, IF(Table1[[#This Row],[Recency]]&lt;=_xlfn.QUARTILE.INC(L:L,2), 3, IF(Table1[[#This Row],[Recency]]&lt;=_xlfn.QUARTILE.INC(L:L,3), 2, 1)))</f>
        <v>1</v>
      </c>
      <c r="P748" s="37">
        <f>IF(Table1[[#This Row],[Frequency]]&lt;=_xlfn.QUARTILE.INC(M:M,1), 1, IF(Table1[[#This Row],[Frequency]]&lt;=_xlfn.QUARTILE.INC(M:M,2), 2, IF(Table1[[#This Row],[Frequency]]&lt;=_xlfn.QUARTILE.INC(M:M,3), 3, 4)))</f>
        <v>1</v>
      </c>
      <c r="Q748" s="37">
        <f>IF(Table1[[#This Row],[Monetary]]&lt;=_xlfn.QUARTILE.INC(N:N,1),1,IF(Table1[[#This Row],[Monetary]]&lt;=_xlfn.QUARTILE.INC(N:N,2),2,IF(Table1[[#This Row],[Monetary]]&lt;=_xlfn.QUARTILE.INC(N:N,3),3,4)))</f>
        <v>2</v>
      </c>
      <c r="R748" s="42" t="str">
        <f>Table1[[#This Row],[R Score]]&amp;Table1[[#This Row],[F Score]]&amp;Table1[[#This Row],[M Score]]</f>
        <v>112</v>
      </c>
      <c r="S748" s="37">
        <f>Table1[[#This Row],[R Score]]+Table1[[#This Row],[F Score]]+Table1[[#This Row],[M Score]]</f>
        <v>4</v>
      </c>
      <c r="T748" s="37" t="str">
        <f>IF(Table1[[#This Row],[RFM Score]]=12,"Best customer",IF(Table1[[#This Row],[RFM Score]]&gt;=8,"Loyal customer",IF(Table1[[#This Row],[RFM Score]]&gt;=6,"At Risk",IF(Table1[[#This Row],[RFM Score]]&gt;=3,"Lost customer", "Others"))))</f>
        <v>Lost customer</v>
      </c>
    </row>
    <row r="749" spans="2:20" x14ac:dyDescent="0.25">
      <c r="B749" s="1">
        <v>747</v>
      </c>
      <c r="C749" s="2">
        <v>45245</v>
      </c>
      <c r="D749" s="1" t="s">
        <v>760</v>
      </c>
      <c r="E749" s="1" t="s">
        <v>10</v>
      </c>
      <c r="F749" s="1">
        <v>23</v>
      </c>
      <c r="G749" s="1" t="s">
        <v>11</v>
      </c>
      <c r="H749" s="1">
        <v>1</v>
      </c>
      <c r="I749" s="11">
        <v>30</v>
      </c>
      <c r="J749" s="13">
        <v>30</v>
      </c>
      <c r="K749" s="34">
        <f t="shared" si="11"/>
        <v>45292</v>
      </c>
      <c r="L749" s="36">
        <f>Table1[[#This Row],[Latest Date]]-Table1[[#This Row],[Date]]</f>
        <v>47</v>
      </c>
      <c r="M749" s="36">
        <f>COUNT(Table1[[#This Row],[Date]])</f>
        <v>1</v>
      </c>
      <c r="N749" s="36">
        <f>SUM(Table1[[#This Row],[Total Amount]])</f>
        <v>30</v>
      </c>
      <c r="O749" s="36">
        <f>IF(Table1[[#This Row],[Recency]]&lt;=_xlfn.QUARTILE.INC(L:L,1),4, IF(Table1[[#This Row],[Recency]]&lt;=_xlfn.QUARTILE.INC(L:L,2), 3, IF(Table1[[#This Row],[Recency]]&lt;=_xlfn.QUARTILE.INC(L:L,3), 2, 1)))</f>
        <v>4</v>
      </c>
      <c r="P749" s="36">
        <f>IF(Table1[[#This Row],[Frequency]]&lt;=_xlfn.QUARTILE.INC(M:M,1), 1, IF(Table1[[#This Row],[Frequency]]&lt;=_xlfn.QUARTILE.INC(M:M,2), 2, IF(Table1[[#This Row],[Frequency]]&lt;=_xlfn.QUARTILE.INC(M:M,3), 3, 4)))</f>
        <v>1</v>
      </c>
      <c r="Q749" s="36">
        <f>IF(Table1[[#This Row],[Monetary]]&lt;=_xlfn.QUARTILE.INC(N:N,1),1,IF(Table1[[#This Row],[Monetary]]&lt;=_xlfn.QUARTILE.INC(N:N,2),2,IF(Table1[[#This Row],[Monetary]]&lt;=_xlfn.QUARTILE.INC(N:N,3),3,4)))</f>
        <v>1</v>
      </c>
      <c r="R749" s="41" t="str">
        <f>Table1[[#This Row],[R Score]]&amp;Table1[[#This Row],[F Score]]&amp;Table1[[#This Row],[M Score]]</f>
        <v>411</v>
      </c>
      <c r="S749" s="36">
        <f>Table1[[#This Row],[R Score]]+Table1[[#This Row],[F Score]]+Table1[[#This Row],[M Score]]</f>
        <v>6</v>
      </c>
      <c r="T749" s="36" t="str">
        <f>IF(Table1[[#This Row],[RFM Score]]=12,"Best customer",IF(Table1[[#This Row],[RFM Score]]&gt;=8,"Loyal customer",IF(Table1[[#This Row],[RFM Score]]&gt;=6,"At Risk",IF(Table1[[#This Row],[RFM Score]]&gt;=3,"Lost customer", "Others"))))</f>
        <v>At Risk</v>
      </c>
    </row>
    <row r="750" spans="2:20" x14ac:dyDescent="0.25">
      <c r="B750" s="4">
        <v>748</v>
      </c>
      <c r="C750" s="5">
        <v>45005</v>
      </c>
      <c r="D750" s="4" t="s">
        <v>761</v>
      </c>
      <c r="E750" s="4" t="s">
        <v>10</v>
      </c>
      <c r="F750" s="4">
        <v>25</v>
      </c>
      <c r="G750" s="4" t="s">
        <v>14</v>
      </c>
      <c r="H750" s="4">
        <v>3</v>
      </c>
      <c r="I750" s="12">
        <v>50</v>
      </c>
      <c r="J750" s="14">
        <v>150</v>
      </c>
      <c r="K750" s="35">
        <f t="shared" si="11"/>
        <v>45292</v>
      </c>
      <c r="L750" s="37">
        <f>Table1[[#This Row],[Latest Date]]-Table1[[#This Row],[Date]]</f>
        <v>287</v>
      </c>
      <c r="M750" s="37">
        <f>COUNT(Table1[[#This Row],[Date]])</f>
        <v>1</v>
      </c>
      <c r="N750" s="37">
        <f>SUM(Table1[[#This Row],[Total Amount]])</f>
        <v>150</v>
      </c>
      <c r="O750" s="37">
        <f>IF(Table1[[#This Row],[Recency]]&lt;=_xlfn.QUARTILE.INC(L:L,1),4, IF(Table1[[#This Row],[Recency]]&lt;=_xlfn.QUARTILE.INC(L:L,2), 3, IF(Table1[[#This Row],[Recency]]&lt;=_xlfn.QUARTILE.INC(L:L,3), 2, 1)))</f>
        <v>1</v>
      </c>
      <c r="P750" s="37">
        <f>IF(Table1[[#This Row],[Frequency]]&lt;=_xlfn.QUARTILE.INC(M:M,1), 1, IF(Table1[[#This Row],[Frequency]]&lt;=_xlfn.QUARTILE.INC(M:M,2), 2, IF(Table1[[#This Row],[Frequency]]&lt;=_xlfn.QUARTILE.INC(M:M,3), 3, 4)))</f>
        <v>1</v>
      </c>
      <c r="Q750" s="37">
        <f>IF(Table1[[#This Row],[Monetary]]&lt;=_xlfn.QUARTILE.INC(N:N,1),1,IF(Table1[[#This Row],[Monetary]]&lt;=_xlfn.QUARTILE.INC(N:N,2),2,IF(Table1[[#This Row],[Monetary]]&lt;=_xlfn.QUARTILE.INC(N:N,3),3,4)))</f>
        <v>3</v>
      </c>
      <c r="R750" s="42" t="str">
        <f>Table1[[#This Row],[R Score]]&amp;Table1[[#This Row],[F Score]]&amp;Table1[[#This Row],[M Score]]</f>
        <v>113</v>
      </c>
      <c r="S750" s="37">
        <f>Table1[[#This Row],[R Score]]+Table1[[#This Row],[F Score]]+Table1[[#This Row],[M Score]]</f>
        <v>5</v>
      </c>
      <c r="T750" s="37" t="str">
        <f>IF(Table1[[#This Row],[RFM Score]]=12,"Best customer",IF(Table1[[#This Row],[RFM Score]]&gt;=8,"Loyal customer",IF(Table1[[#This Row],[RFM Score]]&gt;=6,"At Risk",IF(Table1[[#This Row],[RFM Score]]&gt;=3,"Lost customer", "Others"))))</f>
        <v>Lost customer</v>
      </c>
    </row>
    <row r="751" spans="2:20" x14ac:dyDescent="0.25">
      <c r="B751" s="1">
        <v>749</v>
      </c>
      <c r="C751" s="2">
        <v>45049</v>
      </c>
      <c r="D751" s="1" t="s">
        <v>762</v>
      </c>
      <c r="E751" s="1" t="s">
        <v>10</v>
      </c>
      <c r="F751" s="1">
        <v>42</v>
      </c>
      <c r="G751" s="1" t="s">
        <v>11</v>
      </c>
      <c r="H751" s="1">
        <v>1</v>
      </c>
      <c r="I751" s="11">
        <v>30</v>
      </c>
      <c r="J751" s="13">
        <v>30</v>
      </c>
      <c r="K751" s="34">
        <f t="shared" si="11"/>
        <v>45292</v>
      </c>
      <c r="L751" s="36">
        <f>Table1[[#This Row],[Latest Date]]-Table1[[#This Row],[Date]]</f>
        <v>243</v>
      </c>
      <c r="M751" s="36">
        <f>COUNT(Table1[[#This Row],[Date]])</f>
        <v>1</v>
      </c>
      <c r="N751" s="36">
        <f>SUM(Table1[[#This Row],[Total Amount]])</f>
        <v>30</v>
      </c>
      <c r="O751" s="36">
        <f>IF(Table1[[#This Row],[Recency]]&lt;=_xlfn.QUARTILE.INC(L:L,1),4, IF(Table1[[#This Row],[Recency]]&lt;=_xlfn.QUARTILE.INC(L:L,2), 3, IF(Table1[[#This Row],[Recency]]&lt;=_xlfn.QUARTILE.INC(L:L,3), 2, 1)))</f>
        <v>2</v>
      </c>
      <c r="P751" s="36">
        <f>IF(Table1[[#This Row],[Frequency]]&lt;=_xlfn.QUARTILE.INC(M:M,1), 1, IF(Table1[[#This Row],[Frequency]]&lt;=_xlfn.QUARTILE.INC(M:M,2), 2, IF(Table1[[#This Row],[Frequency]]&lt;=_xlfn.QUARTILE.INC(M:M,3), 3, 4)))</f>
        <v>1</v>
      </c>
      <c r="Q751" s="36">
        <f>IF(Table1[[#This Row],[Monetary]]&lt;=_xlfn.QUARTILE.INC(N:N,1),1,IF(Table1[[#This Row],[Monetary]]&lt;=_xlfn.QUARTILE.INC(N:N,2),2,IF(Table1[[#This Row],[Monetary]]&lt;=_xlfn.QUARTILE.INC(N:N,3),3,4)))</f>
        <v>1</v>
      </c>
      <c r="R751" s="41" t="str">
        <f>Table1[[#This Row],[R Score]]&amp;Table1[[#This Row],[F Score]]&amp;Table1[[#This Row],[M Score]]</f>
        <v>211</v>
      </c>
      <c r="S751" s="36">
        <f>Table1[[#This Row],[R Score]]+Table1[[#This Row],[F Score]]+Table1[[#This Row],[M Score]]</f>
        <v>4</v>
      </c>
      <c r="T751" s="36" t="str">
        <f>IF(Table1[[#This Row],[RFM Score]]=12,"Best customer",IF(Table1[[#This Row],[RFM Score]]&gt;=8,"Loyal customer",IF(Table1[[#This Row],[RFM Score]]&gt;=6,"At Risk",IF(Table1[[#This Row],[RFM Score]]&gt;=3,"Lost customer", "Others"))))</f>
        <v>Lost customer</v>
      </c>
    </row>
    <row r="752" spans="2:20" x14ac:dyDescent="0.25">
      <c r="B752" s="4">
        <v>750</v>
      </c>
      <c r="C752" s="5">
        <v>44991</v>
      </c>
      <c r="D752" s="4" t="s">
        <v>763</v>
      </c>
      <c r="E752" s="4" t="s">
        <v>13</v>
      </c>
      <c r="F752" s="4">
        <v>35</v>
      </c>
      <c r="G752" s="4" t="s">
        <v>14</v>
      </c>
      <c r="H752" s="4">
        <v>3</v>
      </c>
      <c r="I752" s="12">
        <v>25</v>
      </c>
      <c r="J752" s="14">
        <v>75</v>
      </c>
      <c r="K752" s="35">
        <f t="shared" si="11"/>
        <v>45292</v>
      </c>
      <c r="L752" s="37">
        <f>Table1[[#This Row],[Latest Date]]-Table1[[#This Row],[Date]]</f>
        <v>301</v>
      </c>
      <c r="M752" s="37">
        <f>COUNT(Table1[[#This Row],[Date]])</f>
        <v>1</v>
      </c>
      <c r="N752" s="37">
        <f>SUM(Table1[[#This Row],[Total Amount]])</f>
        <v>75</v>
      </c>
      <c r="O752" s="37">
        <f>IF(Table1[[#This Row],[Recency]]&lt;=_xlfn.QUARTILE.INC(L:L,1),4, IF(Table1[[#This Row],[Recency]]&lt;=_xlfn.QUARTILE.INC(L:L,2), 3, IF(Table1[[#This Row],[Recency]]&lt;=_xlfn.QUARTILE.INC(L:L,3), 2, 1)))</f>
        <v>1</v>
      </c>
      <c r="P752" s="37">
        <f>IF(Table1[[#This Row],[Frequency]]&lt;=_xlfn.QUARTILE.INC(M:M,1), 1, IF(Table1[[#This Row],[Frequency]]&lt;=_xlfn.QUARTILE.INC(M:M,2), 2, IF(Table1[[#This Row],[Frequency]]&lt;=_xlfn.QUARTILE.INC(M:M,3), 3, 4)))</f>
        <v>1</v>
      </c>
      <c r="Q752" s="37">
        <f>IF(Table1[[#This Row],[Monetary]]&lt;=_xlfn.QUARTILE.INC(N:N,1),1,IF(Table1[[#This Row],[Monetary]]&lt;=_xlfn.QUARTILE.INC(N:N,2),2,IF(Table1[[#This Row],[Monetary]]&lt;=_xlfn.QUARTILE.INC(N:N,3),3,4)))</f>
        <v>2</v>
      </c>
      <c r="R752" s="42" t="str">
        <f>Table1[[#This Row],[R Score]]&amp;Table1[[#This Row],[F Score]]&amp;Table1[[#This Row],[M Score]]</f>
        <v>112</v>
      </c>
      <c r="S752" s="37">
        <f>Table1[[#This Row],[R Score]]+Table1[[#This Row],[F Score]]+Table1[[#This Row],[M Score]]</f>
        <v>4</v>
      </c>
      <c r="T752" s="37" t="str">
        <f>IF(Table1[[#This Row],[RFM Score]]=12,"Best customer",IF(Table1[[#This Row],[RFM Score]]&gt;=8,"Loyal customer",IF(Table1[[#This Row],[RFM Score]]&gt;=6,"At Risk",IF(Table1[[#This Row],[RFM Score]]&gt;=3,"Lost customer", "Others"))))</f>
        <v>Lost customer</v>
      </c>
    </row>
    <row r="753" spans="2:20" x14ac:dyDescent="0.25">
      <c r="B753" s="1">
        <v>751</v>
      </c>
      <c r="C753" s="2">
        <v>45169</v>
      </c>
      <c r="D753" s="1" t="s">
        <v>764</v>
      </c>
      <c r="E753" s="1" t="s">
        <v>13</v>
      </c>
      <c r="F753" s="1">
        <v>42</v>
      </c>
      <c r="G753" s="1" t="s">
        <v>14</v>
      </c>
      <c r="H753" s="1">
        <v>2</v>
      </c>
      <c r="I753" s="11">
        <v>25</v>
      </c>
      <c r="J753" s="13">
        <v>50</v>
      </c>
      <c r="K753" s="34">
        <f t="shared" si="11"/>
        <v>45292</v>
      </c>
      <c r="L753" s="36">
        <f>Table1[[#This Row],[Latest Date]]-Table1[[#This Row],[Date]]</f>
        <v>123</v>
      </c>
      <c r="M753" s="36">
        <f>COUNT(Table1[[#This Row],[Date]])</f>
        <v>1</v>
      </c>
      <c r="N753" s="36">
        <f>SUM(Table1[[#This Row],[Total Amount]])</f>
        <v>50</v>
      </c>
      <c r="O753" s="36">
        <f>IF(Table1[[#This Row],[Recency]]&lt;=_xlfn.QUARTILE.INC(L:L,1),4, IF(Table1[[#This Row],[Recency]]&lt;=_xlfn.QUARTILE.INC(L:L,2), 3, IF(Table1[[#This Row],[Recency]]&lt;=_xlfn.QUARTILE.INC(L:L,3), 2, 1)))</f>
        <v>3</v>
      </c>
      <c r="P753" s="36">
        <f>IF(Table1[[#This Row],[Frequency]]&lt;=_xlfn.QUARTILE.INC(M:M,1), 1, IF(Table1[[#This Row],[Frequency]]&lt;=_xlfn.QUARTILE.INC(M:M,2), 2, IF(Table1[[#This Row],[Frequency]]&lt;=_xlfn.QUARTILE.INC(M:M,3), 3, 4)))</f>
        <v>1</v>
      </c>
      <c r="Q753" s="36">
        <f>IF(Table1[[#This Row],[Monetary]]&lt;=_xlfn.QUARTILE.INC(N:N,1),1,IF(Table1[[#This Row],[Monetary]]&lt;=_xlfn.QUARTILE.INC(N:N,2),2,IF(Table1[[#This Row],[Monetary]]&lt;=_xlfn.QUARTILE.INC(N:N,3),3,4)))</f>
        <v>1</v>
      </c>
      <c r="R753" s="41" t="str">
        <f>Table1[[#This Row],[R Score]]&amp;Table1[[#This Row],[F Score]]&amp;Table1[[#This Row],[M Score]]</f>
        <v>311</v>
      </c>
      <c r="S753" s="36">
        <f>Table1[[#This Row],[R Score]]+Table1[[#This Row],[F Score]]+Table1[[#This Row],[M Score]]</f>
        <v>5</v>
      </c>
      <c r="T753" s="36" t="str">
        <f>IF(Table1[[#This Row],[RFM Score]]=12,"Best customer",IF(Table1[[#This Row],[RFM Score]]&gt;=8,"Loyal customer",IF(Table1[[#This Row],[RFM Score]]&gt;=6,"At Risk",IF(Table1[[#This Row],[RFM Score]]&gt;=3,"Lost customer", "Others"))))</f>
        <v>Lost customer</v>
      </c>
    </row>
    <row r="754" spans="2:20" x14ac:dyDescent="0.25">
      <c r="B754" s="4">
        <v>752</v>
      </c>
      <c r="C754" s="5">
        <v>45269</v>
      </c>
      <c r="D754" s="4" t="s">
        <v>765</v>
      </c>
      <c r="E754" s="4" t="s">
        <v>10</v>
      </c>
      <c r="F754" s="4">
        <v>29</v>
      </c>
      <c r="G754" s="4" t="s">
        <v>14</v>
      </c>
      <c r="H754" s="4">
        <v>2</v>
      </c>
      <c r="I754" s="12">
        <v>50</v>
      </c>
      <c r="J754" s="14">
        <v>100</v>
      </c>
      <c r="K754" s="35">
        <f t="shared" si="11"/>
        <v>45292</v>
      </c>
      <c r="L754" s="37">
        <f>Table1[[#This Row],[Latest Date]]-Table1[[#This Row],[Date]]</f>
        <v>23</v>
      </c>
      <c r="M754" s="37">
        <f>COUNT(Table1[[#This Row],[Date]])</f>
        <v>1</v>
      </c>
      <c r="N754" s="37">
        <f>SUM(Table1[[#This Row],[Total Amount]])</f>
        <v>100</v>
      </c>
      <c r="O754" s="37">
        <f>IF(Table1[[#This Row],[Recency]]&lt;=_xlfn.QUARTILE.INC(L:L,1),4, IF(Table1[[#This Row],[Recency]]&lt;=_xlfn.QUARTILE.INC(L:L,2), 3, IF(Table1[[#This Row],[Recency]]&lt;=_xlfn.QUARTILE.INC(L:L,3), 2, 1)))</f>
        <v>4</v>
      </c>
      <c r="P754" s="37">
        <f>IF(Table1[[#This Row],[Frequency]]&lt;=_xlfn.QUARTILE.INC(M:M,1), 1, IF(Table1[[#This Row],[Frequency]]&lt;=_xlfn.QUARTILE.INC(M:M,2), 2, IF(Table1[[#This Row],[Frequency]]&lt;=_xlfn.QUARTILE.INC(M:M,3), 3, 4)))</f>
        <v>1</v>
      </c>
      <c r="Q754" s="37">
        <f>IF(Table1[[#This Row],[Monetary]]&lt;=_xlfn.QUARTILE.INC(N:N,1),1,IF(Table1[[#This Row],[Monetary]]&lt;=_xlfn.QUARTILE.INC(N:N,2),2,IF(Table1[[#This Row],[Monetary]]&lt;=_xlfn.QUARTILE.INC(N:N,3),3,4)))</f>
        <v>2</v>
      </c>
      <c r="R754" s="42" t="str">
        <f>Table1[[#This Row],[R Score]]&amp;Table1[[#This Row],[F Score]]&amp;Table1[[#This Row],[M Score]]</f>
        <v>412</v>
      </c>
      <c r="S754" s="37">
        <f>Table1[[#This Row],[R Score]]+Table1[[#This Row],[F Score]]+Table1[[#This Row],[M Score]]</f>
        <v>7</v>
      </c>
      <c r="T754" s="37" t="str">
        <f>IF(Table1[[#This Row],[RFM Score]]=12,"Best customer",IF(Table1[[#This Row],[RFM Score]]&gt;=8,"Loyal customer",IF(Table1[[#This Row],[RFM Score]]&gt;=6,"At Risk",IF(Table1[[#This Row],[RFM Score]]&gt;=3,"Lost customer", "Others"))))</f>
        <v>At Risk</v>
      </c>
    </row>
    <row r="755" spans="2:20" x14ac:dyDescent="0.25">
      <c r="B755" s="1">
        <v>753</v>
      </c>
      <c r="C755" s="2">
        <v>44985</v>
      </c>
      <c r="D755" s="1" t="s">
        <v>766</v>
      </c>
      <c r="E755" s="1" t="s">
        <v>13</v>
      </c>
      <c r="F755" s="1">
        <v>32</v>
      </c>
      <c r="G755" s="1" t="s">
        <v>14</v>
      </c>
      <c r="H755" s="1">
        <v>1</v>
      </c>
      <c r="I755" s="11">
        <v>30</v>
      </c>
      <c r="J755" s="13">
        <v>30</v>
      </c>
      <c r="K755" s="34">
        <f t="shared" si="11"/>
        <v>45292</v>
      </c>
      <c r="L755" s="36">
        <f>Table1[[#This Row],[Latest Date]]-Table1[[#This Row],[Date]]</f>
        <v>307</v>
      </c>
      <c r="M755" s="36">
        <f>COUNT(Table1[[#This Row],[Date]])</f>
        <v>1</v>
      </c>
      <c r="N755" s="36">
        <f>SUM(Table1[[#This Row],[Total Amount]])</f>
        <v>30</v>
      </c>
      <c r="O755" s="36">
        <f>IF(Table1[[#This Row],[Recency]]&lt;=_xlfn.QUARTILE.INC(L:L,1),4, IF(Table1[[#This Row],[Recency]]&lt;=_xlfn.QUARTILE.INC(L:L,2), 3, IF(Table1[[#This Row],[Recency]]&lt;=_xlfn.QUARTILE.INC(L:L,3), 2, 1)))</f>
        <v>1</v>
      </c>
      <c r="P755" s="36">
        <f>IF(Table1[[#This Row],[Frequency]]&lt;=_xlfn.QUARTILE.INC(M:M,1), 1, IF(Table1[[#This Row],[Frequency]]&lt;=_xlfn.QUARTILE.INC(M:M,2), 2, IF(Table1[[#This Row],[Frequency]]&lt;=_xlfn.QUARTILE.INC(M:M,3), 3, 4)))</f>
        <v>1</v>
      </c>
      <c r="Q755" s="36">
        <f>IF(Table1[[#This Row],[Monetary]]&lt;=_xlfn.QUARTILE.INC(N:N,1),1,IF(Table1[[#This Row],[Monetary]]&lt;=_xlfn.QUARTILE.INC(N:N,2),2,IF(Table1[[#This Row],[Monetary]]&lt;=_xlfn.QUARTILE.INC(N:N,3),3,4)))</f>
        <v>1</v>
      </c>
      <c r="R755" s="41" t="str">
        <f>Table1[[#This Row],[R Score]]&amp;Table1[[#This Row],[F Score]]&amp;Table1[[#This Row],[M Score]]</f>
        <v>111</v>
      </c>
      <c r="S755" s="36">
        <f>Table1[[#This Row],[R Score]]+Table1[[#This Row],[F Score]]+Table1[[#This Row],[M Score]]</f>
        <v>3</v>
      </c>
      <c r="T755" s="36" t="str">
        <f>IF(Table1[[#This Row],[RFM Score]]=12,"Best customer",IF(Table1[[#This Row],[RFM Score]]&gt;=8,"Loyal customer",IF(Table1[[#This Row],[RFM Score]]&gt;=6,"At Risk",IF(Table1[[#This Row],[RFM Score]]&gt;=3,"Lost customer", "Others"))))</f>
        <v>Lost customer</v>
      </c>
    </row>
    <row r="756" spans="2:20" x14ac:dyDescent="0.25">
      <c r="B756" s="4">
        <v>754</v>
      </c>
      <c r="C756" s="5">
        <v>45215</v>
      </c>
      <c r="D756" s="4" t="s">
        <v>767</v>
      </c>
      <c r="E756" s="4" t="s">
        <v>13</v>
      </c>
      <c r="F756" s="4">
        <v>43</v>
      </c>
      <c r="G756" s="4" t="s">
        <v>16</v>
      </c>
      <c r="H756" s="4">
        <v>4</v>
      </c>
      <c r="I756" s="12">
        <v>25</v>
      </c>
      <c r="J756" s="14">
        <v>100</v>
      </c>
      <c r="K756" s="35">
        <f t="shared" si="11"/>
        <v>45292</v>
      </c>
      <c r="L756" s="37">
        <f>Table1[[#This Row],[Latest Date]]-Table1[[#This Row],[Date]]</f>
        <v>77</v>
      </c>
      <c r="M756" s="37">
        <f>COUNT(Table1[[#This Row],[Date]])</f>
        <v>1</v>
      </c>
      <c r="N756" s="37">
        <f>SUM(Table1[[#This Row],[Total Amount]])</f>
        <v>100</v>
      </c>
      <c r="O756" s="37">
        <f>IF(Table1[[#This Row],[Recency]]&lt;=_xlfn.QUARTILE.INC(L:L,1),4, IF(Table1[[#This Row],[Recency]]&lt;=_xlfn.QUARTILE.INC(L:L,2), 3, IF(Table1[[#This Row],[Recency]]&lt;=_xlfn.QUARTILE.INC(L:L,3), 2, 1)))</f>
        <v>4</v>
      </c>
      <c r="P756" s="37">
        <f>IF(Table1[[#This Row],[Frequency]]&lt;=_xlfn.QUARTILE.INC(M:M,1), 1, IF(Table1[[#This Row],[Frequency]]&lt;=_xlfn.QUARTILE.INC(M:M,2), 2, IF(Table1[[#This Row],[Frequency]]&lt;=_xlfn.QUARTILE.INC(M:M,3), 3, 4)))</f>
        <v>1</v>
      </c>
      <c r="Q756" s="37">
        <f>IF(Table1[[#This Row],[Monetary]]&lt;=_xlfn.QUARTILE.INC(N:N,1),1,IF(Table1[[#This Row],[Monetary]]&lt;=_xlfn.QUARTILE.INC(N:N,2),2,IF(Table1[[#This Row],[Monetary]]&lt;=_xlfn.QUARTILE.INC(N:N,3),3,4)))</f>
        <v>2</v>
      </c>
      <c r="R756" s="42" t="str">
        <f>Table1[[#This Row],[R Score]]&amp;Table1[[#This Row],[F Score]]&amp;Table1[[#This Row],[M Score]]</f>
        <v>412</v>
      </c>
      <c r="S756" s="37">
        <f>Table1[[#This Row],[R Score]]+Table1[[#This Row],[F Score]]+Table1[[#This Row],[M Score]]</f>
        <v>7</v>
      </c>
      <c r="T756" s="37" t="str">
        <f>IF(Table1[[#This Row],[RFM Score]]=12,"Best customer",IF(Table1[[#This Row],[RFM Score]]&gt;=8,"Loyal customer",IF(Table1[[#This Row],[RFM Score]]&gt;=6,"At Risk",IF(Table1[[#This Row],[RFM Score]]&gt;=3,"Lost customer", "Others"))))</f>
        <v>At Risk</v>
      </c>
    </row>
    <row r="757" spans="2:20" x14ac:dyDescent="0.25">
      <c r="B757" s="1">
        <v>755</v>
      </c>
      <c r="C757" s="2">
        <v>45038</v>
      </c>
      <c r="D757" s="1" t="s">
        <v>768</v>
      </c>
      <c r="E757" s="1" t="s">
        <v>13</v>
      </c>
      <c r="F757" s="1">
        <v>58</v>
      </c>
      <c r="G757" s="1" t="s">
        <v>14</v>
      </c>
      <c r="H757" s="1">
        <v>3</v>
      </c>
      <c r="I757" s="11">
        <v>25</v>
      </c>
      <c r="J757" s="13">
        <v>75</v>
      </c>
      <c r="K757" s="34">
        <f t="shared" si="11"/>
        <v>45292</v>
      </c>
      <c r="L757" s="36">
        <f>Table1[[#This Row],[Latest Date]]-Table1[[#This Row],[Date]]</f>
        <v>254</v>
      </c>
      <c r="M757" s="36">
        <f>COUNT(Table1[[#This Row],[Date]])</f>
        <v>1</v>
      </c>
      <c r="N757" s="36">
        <f>SUM(Table1[[#This Row],[Total Amount]])</f>
        <v>75</v>
      </c>
      <c r="O757" s="36">
        <f>IF(Table1[[#This Row],[Recency]]&lt;=_xlfn.QUARTILE.INC(L:L,1),4, IF(Table1[[#This Row],[Recency]]&lt;=_xlfn.QUARTILE.INC(L:L,2), 3, IF(Table1[[#This Row],[Recency]]&lt;=_xlfn.QUARTILE.INC(L:L,3), 2, 1)))</f>
        <v>2</v>
      </c>
      <c r="P757" s="36">
        <f>IF(Table1[[#This Row],[Frequency]]&lt;=_xlfn.QUARTILE.INC(M:M,1), 1, IF(Table1[[#This Row],[Frequency]]&lt;=_xlfn.QUARTILE.INC(M:M,2), 2, IF(Table1[[#This Row],[Frequency]]&lt;=_xlfn.QUARTILE.INC(M:M,3), 3, 4)))</f>
        <v>1</v>
      </c>
      <c r="Q757" s="36">
        <f>IF(Table1[[#This Row],[Monetary]]&lt;=_xlfn.QUARTILE.INC(N:N,1),1,IF(Table1[[#This Row],[Monetary]]&lt;=_xlfn.QUARTILE.INC(N:N,2),2,IF(Table1[[#This Row],[Monetary]]&lt;=_xlfn.QUARTILE.INC(N:N,3),3,4)))</f>
        <v>2</v>
      </c>
      <c r="R757" s="41" t="str">
        <f>Table1[[#This Row],[R Score]]&amp;Table1[[#This Row],[F Score]]&amp;Table1[[#This Row],[M Score]]</f>
        <v>212</v>
      </c>
      <c r="S757" s="36">
        <f>Table1[[#This Row],[R Score]]+Table1[[#This Row],[F Score]]+Table1[[#This Row],[M Score]]</f>
        <v>5</v>
      </c>
      <c r="T757" s="36" t="str">
        <f>IF(Table1[[#This Row],[RFM Score]]=12,"Best customer",IF(Table1[[#This Row],[RFM Score]]&gt;=8,"Loyal customer",IF(Table1[[#This Row],[RFM Score]]&gt;=6,"At Risk",IF(Table1[[#This Row],[RFM Score]]&gt;=3,"Lost customer", "Others"))))</f>
        <v>Lost customer</v>
      </c>
    </row>
    <row r="758" spans="2:20" x14ac:dyDescent="0.25">
      <c r="B758" s="4">
        <v>756</v>
      </c>
      <c r="C758" s="5">
        <v>45165</v>
      </c>
      <c r="D758" s="4" t="s">
        <v>769</v>
      </c>
      <c r="E758" s="4" t="s">
        <v>13</v>
      </c>
      <c r="F758" s="4">
        <v>62</v>
      </c>
      <c r="G758" s="4" t="s">
        <v>16</v>
      </c>
      <c r="H758" s="4">
        <v>4</v>
      </c>
      <c r="I758" s="12">
        <v>300</v>
      </c>
      <c r="J758" s="14">
        <v>1200</v>
      </c>
      <c r="K758" s="35">
        <f t="shared" si="11"/>
        <v>45292</v>
      </c>
      <c r="L758" s="37">
        <f>Table1[[#This Row],[Latest Date]]-Table1[[#This Row],[Date]]</f>
        <v>127</v>
      </c>
      <c r="M758" s="37">
        <f>COUNT(Table1[[#This Row],[Date]])</f>
        <v>1</v>
      </c>
      <c r="N758" s="37">
        <f>SUM(Table1[[#This Row],[Total Amount]])</f>
        <v>1200</v>
      </c>
      <c r="O758" s="37">
        <f>IF(Table1[[#This Row],[Recency]]&lt;=_xlfn.QUARTILE.INC(L:L,1),4, IF(Table1[[#This Row],[Recency]]&lt;=_xlfn.QUARTILE.INC(L:L,2), 3, IF(Table1[[#This Row],[Recency]]&lt;=_xlfn.QUARTILE.INC(L:L,3), 2, 1)))</f>
        <v>3</v>
      </c>
      <c r="P758" s="37">
        <f>IF(Table1[[#This Row],[Frequency]]&lt;=_xlfn.QUARTILE.INC(M:M,1), 1, IF(Table1[[#This Row],[Frequency]]&lt;=_xlfn.QUARTILE.INC(M:M,2), 2, IF(Table1[[#This Row],[Frequency]]&lt;=_xlfn.QUARTILE.INC(M:M,3), 3, 4)))</f>
        <v>1</v>
      </c>
      <c r="Q758" s="37">
        <f>IF(Table1[[#This Row],[Monetary]]&lt;=_xlfn.QUARTILE.INC(N:N,1),1,IF(Table1[[#This Row],[Monetary]]&lt;=_xlfn.QUARTILE.INC(N:N,2),2,IF(Table1[[#This Row],[Monetary]]&lt;=_xlfn.QUARTILE.INC(N:N,3),3,4)))</f>
        <v>4</v>
      </c>
      <c r="R758" s="42" t="str">
        <f>Table1[[#This Row],[R Score]]&amp;Table1[[#This Row],[F Score]]&amp;Table1[[#This Row],[M Score]]</f>
        <v>314</v>
      </c>
      <c r="S758" s="37">
        <f>Table1[[#This Row],[R Score]]+Table1[[#This Row],[F Score]]+Table1[[#This Row],[M Score]]</f>
        <v>8</v>
      </c>
      <c r="T758" s="37" t="str">
        <f>IF(Table1[[#This Row],[RFM Score]]=12,"Best customer",IF(Table1[[#This Row],[RFM Score]]&gt;=8,"Loyal customer",IF(Table1[[#This Row],[RFM Score]]&gt;=6,"At Risk",IF(Table1[[#This Row],[RFM Score]]&gt;=3,"Lost customer", "Others"))))</f>
        <v>Loyal customer</v>
      </c>
    </row>
    <row r="759" spans="2:20" x14ac:dyDescent="0.25">
      <c r="B759" s="1">
        <v>757</v>
      </c>
      <c r="C759" s="2">
        <v>45285</v>
      </c>
      <c r="D759" s="1" t="s">
        <v>770</v>
      </c>
      <c r="E759" s="1" t="s">
        <v>13</v>
      </c>
      <c r="F759" s="1">
        <v>43</v>
      </c>
      <c r="G759" s="1" t="s">
        <v>16</v>
      </c>
      <c r="H759" s="1">
        <v>4</v>
      </c>
      <c r="I759" s="11">
        <v>300</v>
      </c>
      <c r="J759" s="13">
        <v>1200</v>
      </c>
      <c r="K759" s="34">
        <f t="shared" si="11"/>
        <v>45292</v>
      </c>
      <c r="L759" s="36">
        <f>Table1[[#This Row],[Latest Date]]-Table1[[#This Row],[Date]]</f>
        <v>7</v>
      </c>
      <c r="M759" s="36">
        <f>COUNT(Table1[[#This Row],[Date]])</f>
        <v>1</v>
      </c>
      <c r="N759" s="36">
        <f>SUM(Table1[[#This Row],[Total Amount]])</f>
        <v>1200</v>
      </c>
      <c r="O759" s="36">
        <f>IF(Table1[[#This Row],[Recency]]&lt;=_xlfn.QUARTILE.INC(L:L,1),4, IF(Table1[[#This Row],[Recency]]&lt;=_xlfn.QUARTILE.INC(L:L,2), 3, IF(Table1[[#This Row],[Recency]]&lt;=_xlfn.QUARTILE.INC(L:L,3), 2, 1)))</f>
        <v>4</v>
      </c>
      <c r="P759" s="36">
        <f>IF(Table1[[#This Row],[Frequency]]&lt;=_xlfn.QUARTILE.INC(M:M,1), 1, IF(Table1[[#This Row],[Frequency]]&lt;=_xlfn.QUARTILE.INC(M:M,2), 2, IF(Table1[[#This Row],[Frequency]]&lt;=_xlfn.QUARTILE.INC(M:M,3), 3, 4)))</f>
        <v>1</v>
      </c>
      <c r="Q759" s="36">
        <f>IF(Table1[[#This Row],[Monetary]]&lt;=_xlfn.QUARTILE.INC(N:N,1),1,IF(Table1[[#This Row],[Monetary]]&lt;=_xlfn.QUARTILE.INC(N:N,2),2,IF(Table1[[#This Row],[Monetary]]&lt;=_xlfn.QUARTILE.INC(N:N,3),3,4)))</f>
        <v>4</v>
      </c>
      <c r="R759" s="41" t="str">
        <f>Table1[[#This Row],[R Score]]&amp;Table1[[#This Row],[F Score]]&amp;Table1[[#This Row],[M Score]]</f>
        <v>414</v>
      </c>
      <c r="S759" s="36">
        <f>Table1[[#This Row],[R Score]]+Table1[[#This Row],[F Score]]+Table1[[#This Row],[M Score]]</f>
        <v>9</v>
      </c>
      <c r="T759" s="36" t="str">
        <f>IF(Table1[[#This Row],[RFM Score]]=12,"Best customer",IF(Table1[[#This Row],[RFM Score]]&gt;=8,"Loyal customer",IF(Table1[[#This Row],[RFM Score]]&gt;=6,"At Risk",IF(Table1[[#This Row],[RFM Score]]&gt;=3,"Lost customer", "Others"))))</f>
        <v>Loyal customer</v>
      </c>
    </row>
    <row r="760" spans="2:20" x14ac:dyDescent="0.25">
      <c r="B760" s="4">
        <v>758</v>
      </c>
      <c r="C760" s="5">
        <v>45058</v>
      </c>
      <c r="D760" s="4" t="s">
        <v>771</v>
      </c>
      <c r="E760" s="4" t="s">
        <v>10</v>
      </c>
      <c r="F760" s="4">
        <v>64</v>
      </c>
      <c r="G760" s="4" t="s">
        <v>14</v>
      </c>
      <c r="H760" s="4">
        <v>4</v>
      </c>
      <c r="I760" s="12">
        <v>25</v>
      </c>
      <c r="J760" s="14">
        <v>100</v>
      </c>
      <c r="K760" s="35">
        <f t="shared" si="11"/>
        <v>45292</v>
      </c>
      <c r="L760" s="37">
        <f>Table1[[#This Row],[Latest Date]]-Table1[[#This Row],[Date]]</f>
        <v>234</v>
      </c>
      <c r="M760" s="37">
        <f>COUNT(Table1[[#This Row],[Date]])</f>
        <v>1</v>
      </c>
      <c r="N760" s="37">
        <f>SUM(Table1[[#This Row],[Total Amount]])</f>
        <v>100</v>
      </c>
      <c r="O760" s="37">
        <f>IF(Table1[[#This Row],[Recency]]&lt;=_xlfn.QUARTILE.INC(L:L,1),4, IF(Table1[[#This Row],[Recency]]&lt;=_xlfn.QUARTILE.INC(L:L,2), 3, IF(Table1[[#This Row],[Recency]]&lt;=_xlfn.QUARTILE.INC(L:L,3), 2, 1)))</f>
        <v>2</v>
      </c>
      <c r="P760" s="37">
        <f>IF(Table1[[#This Row],[Frequency]]&lt;=_xlfn.QUARTILE.INC(M:M,1), 1, IF(Table1[[#This Row],[Frequency]]&lt;=_xlfn.QUARTILE.INC(M:M,2), 2, IF(Table1[[#This Row],[Frequency]]&lt;=_xlfn.QUARTILE.INC(M:M,3), 3, 4)))</f>
        <v>1</v>
      </c>
      <c r="Q760" s="37">
        <f>IF(Table1[[#This Row],[Monetary]]&lt;=_xlfn.QUARTILE.INC(N:N,1),1,IF(Table1[[#This Row],[Monetary]]&lt;=_xlfn.QUARTILE.INC(N:N,2),2,IF(Table1[[#This Row],[Monetary]]&lt;=_xlfn.QUARTILE.INC(N:N,3),3,4)))</f>
        <v>2</v>
      </c>
      <c r="R760" s="42" t="str">
        <f>Table1[[#This Row],[R Score]]&amp;Table1[[#This Row],[F Score]]&amp;Table1[[#This Row],[M Score]]</f>
        <v>212</v>
      </c>
      <c r="S760" s="37">
        <f>Table1[[#This Row],[R Score]]+Table1[[#This Row],[F Score]]+Table1[[#This Row],[M Score]]</f>
        <v>5</v>
      </c>
      <c r="T760" s="37" t="str">
        <f>IF(Table1[[#This Row],[RFM Score]]=12,"Best customer",IF(Table1[[#This Row],[RFM Score]]&gt;=8,"Loyal customer",IF(Table1[[#This Row],[RFM Score]]&gt;=6,"At Risk",IF(Table1[[#This Row],[RFM Score]]&gt;=3,"Lost customer", "Others"))))</f>
        <v>Lost customer</v>
      </c>
    </row>
    <row r="761" spans="2:20" x14ac:dyDescent="0.25">
      <c r="B761" s="1">
        <v>759</v>
      </c>
      <c r="C761" s="2">
        <v>45115</v>
      </c>
      <c r="D761" s="1" t="s">
        <v>772</v>
      </c>
      <c r="E761" s="1" t="s">
        <v>10</v>
      </c>
      <c r="F761" s="1">
        <v>49</v>
      </c>
      <c r="G761" s="1" t="s">
        <v>16</v>
      </c>
      <c r="H761" s="1">
        <v>2</v>
      </c>
      <c r="I761" s="11">
        <v>50</v>
      </c>
      <c r="J761" s="13">
        <v>100</v>
      </c>
      <c r="K761" s="34">
        <f t="shared" si="11"/>
        <v>45292</v>
      </c>
      <c r="L761" s="36">
        <f>Table1[[#This Row],[Latest Date]]-Table1[[#This Row],[Date]]</f>
        <v>177</v>
      </c>
      <c r="M761" s="36">
        <f>COUNT(Table1[[#This Row],[Date]])</f>
        <v>1</v>
      </c>
      <c r="N761" s="36">
        <f>SUM(Table1[[#This Row],[Total Amount]])</f>
        <v>100</v>
      </c>
      <c r="O761" s="36">
        <f>IF(Table1[[#This Row],[Recency]]&lt;=_xlfn.QUARTILE.INC(L:L,1),4, IF(Table1[[#This Row],[Recency]]&lt;=_xlfn.QUARTILE.INC(L:L,2), 3, IF(Table1[[#This Row],[Recency]]&lt;=_xlfn.QUARTILE.INC(L:L,3), 2, 1)))</f>
        <v>3</v>
      </c>
      <c r="P761" s="36">
        <f>IF(Table1[[#This Row],[Frequency]]&lt;=_xlfn.QUARTILE.INC(M:M,1), 1, IF(Table1[[#This Row],[Frequency]]&lt;=_xlfn.QUARTILE.INC(M:M,2), 2, IF(Table1[[#This Row],[Frequency]]&lt;=_xlfn.QUARTILE.INC(M:M,3), 3, 4)))</f>
        <v>1</v>
      </c>
      <c r="Q761" s="36">
        <f>IF(Table1[[#This Row],[Monetary]]&lt;=_xlfn.QUARTILE.INC(N:N,1),1,IF(Table1[[#This Row],[Monetary]]&lt;=_xlfn.QUARTILE.INC(N:N,2),2,IF(Table1[[#This Row],[Monetary]]&lt;=_xlfn.QUARTILE.INC(N:N,3),3,4)))</f>
        <v>2</v>
      </c>
      <c r="R761" s="41" t="str">
        <f>Table1[[#This Row],[R Score]]&amp;Table1[[#This Row],[F Score]]&amp;Table1[[#This Row],[M Score]]</f>
        <v>312</v>
      </c>
      <c r="S761" s="36">
        <f>Table1[[#This Row],[R Score]]+Table1[[#This Row],[F Score]]+Table1[[#This Row],[M Score]]</f>
        <v>6</v>
      </c>
      <c r="T761" s="36" t="str">
        <f>IF(Table1[[#This Row],[RFM Score]]=12,"Best customer",IF(Table1[[#This Row],[RFM Score]]&gt;=8,"Loyal customer",IF(Table1[[#This Row],[RFM Score]]&gt;=6,"At Risk",IF(Table1[[#This Row],[RFM Score]]&gt;=3,"Lost customer", "Others"))))</f>
        <v>At Risk</v>
      </c>
    </row>
    <row r="762" spans="2:20" x14ac:dyDescent="0.25">
      <c r="B762" s="4">
        <v>760</v>
      </c>
      <c r="C762" s="5">
        <v>45012</v>
      </c>
      <c r="D762" s="4" t="s">
        <v>773</v>
      </c>
      <c r="E762" s="4" t="s">
        <v>10</v>
      </c>
      <c r="F762" s="4">
        <v>27</v>
      </c>
      <c r="G762" s="4" t="s">
        <v>11</v>
      </c>
      <c r="H762" s="4">
        <v>1</v>
      </c>
      <c r="I762" s="12">
        <v>500</v>
      </c>
      <c r="J762" s="14">
        <v>500</v>
      </c>
      <c r="K762" s="35">
        <f t="shared" si="11"/>
        <v>45292</v>
      </c>
      <c r="L762" s="37">
        <f>Table1[[#This Row],[Latest Date]]-Table1[[#This Row],[Date]]</f>
        <v>280</v>
      </c>
      <c r="M762" s="37">
        <f>COUNT(Table1[[#This Row],[Date]])</f>
        <v>1</v>
      </c>
      <c r="N762" s="37">
        <f>SUM(Table1[[#This Row],[Total Amount]])</f>
        <v>500</v>
      </c>
      <c r="O762" s="37">
        <f>IF(Table1[[#This Row],[Recency]]&lt;=_xlfn.QUARTILE.INC(L:L,1),4, IF(Table1[[#This Row],[Recency]]&lt;=_xlfn.QUARTILE.INC(L:L,2), 3, IF(Table1[[#This Row],[Recency]]&lt;=_xlfn.QUARTILE.INC(L:L,3), 2, 1)))</f>
        <v>1</v>
      </c>
      <c r="P762" s="37">
        <f>IF(Table1[[#This Row],[Frequency]]&lt;=_xlfn.QUARTILE.INC(M:M,1), 1, IF(Table1[[#This Row],[Frequency]]&lt;=_xlfn.QUARTILE.INC(M:M,2), 2, IF(Table1[[#This Row],[Frequency]]&lt;=_xlfn.QUARTILE.INC(M:M,3), 3, 4)))</f>
        <v>1</v>
      </c>
      <c r="Q762" s="37">
        <f>IF(Table1[[#This Row],[Monetary]]&lt;=_xlfn.QUARTILE.INC(N:N,1),1,IF(Table1[[#This Row],[Monetary]]&lt;=_xlfn.QUARTILE.INC(N:N,2),2,IF(Table1[[#This Row],[Monetary]]&lt;=_xlfn.QUARTILE.INC(N:N,3),3,4)))</f>
        <v>3</v>
      </c>
      <c r="R762" s="42" t="str">
        <f>Table1[[#This Row],[R Score]]&amp;Table1[[#This Row],[F Score]]&amp;Table1[[#This Row],[M Score]]</f>
        <v>113</v>
      </c>
      <c r="S762" s="37">
        <f>Table1[[#This Row],[R Score]]+Table1[[#This Row],[F Score]]+Table1[[#This Row],[M Score]]</f>
        <v>5</v>
      </c>
      <c r="T762" s="37" t="str">
        <f>IF(Table1[[#This Row],[RFM Score]]=12,"Best customer",IF(Table1[[#This Row],[RFM Score]]&gt;=8,"Loyal customer",IF(Table1[[#This Row],[RFM Score]]&gt;=6,"At Risk",IF(Table1[[#This Row],[RFM Score]]&gt;=3,"Lost customer", "Others"))))</f>
        <v>Lost customer</v>
      </c>
    </row>
    <row r="763" spans="2:20" x14ac:dyDescent="0.25">
      <c r="B763" s="1">
        <v>761</v>
      </c>
      <c r="C763" s="2">
        <v>45237</v>
      </c>
      <c r="D763" s="1" t="s">
        <v>774</v>
      </c>
      <c r="E763" s="1" t="s">
        <v>13</v>
      </c>
      <c r="F763" s="1">
        <v>33</v>
      </c>
      <c r="G763" s="1" t="s">
        <v>14</v>
      </c>
      <c r="H763" s="1">
        <v>1</v>
      </c>
      <c r="I763" s="11">
        <v>500</v>
      </c>
      <c r="J763" s="13">
        <v>500</v>
      </c>
      <c r="K763" s="34">
        <f t="shared" si="11"/>
        <v>45292</v>
      </c>
      <c r="L763" s="36">
        <f>Table1[[#This Row],[Latest Date]]-Table1[[#This Row],[Date]]</f>
        <v>55</v>
      </c>
      <c r="M763" s="36">
        <f>COUNT(Table1[[#This Row],[Date]])</f>
        <v>1</v>
      </c>
      <c r="N763" s="36">
        <f>SUM(Table1[[#This Row],[Total Amount]])</f>
        <v>500</v>
      </c>
      <c r="O763" s="36">
        <f>IF(Table1[[#This Row],[Recency]]&lt;=_xlfn.QUARTILE.INC(L:L,1),4, IF(Table1[[#This Row],[Recency]]&lt;=_xlfn.QUARTILE.INC(L:L,2), 3, IF(Table1[[#This Row],[Recency]]&lt;=_xlfn.QUARTILE.INC(L:L,3), 2, 1)))</f>
        <v>4</v>
      </c>
      <c r="P763" s="36">
        <f>IF(Table1[[#This Row],[Frequency]]&lt;=_xlfn.QUARTILE.INC(M:M,1), 1, IF(Table1[[#This Row],[Frequency]]&lt;=_xlfn.QUARTILE.INC(M:M,2), 2, IF(Table1[[#This Row],[Frequency]]&lt;=_xlfn.QUARTILE.INC(M:M,3), 3, 4)))</f>
        <v>1</v>
      </c>
      <c r="Q763" s="36">
        <f>IF(Table1[[#This Row],[Monetary]]&lt;=_xlfn.QUARTILE.INC(N:N,1),1,IF(Table1[[#This Row],[Monetary]]&lt;=_xlfn.QUARTILE.INC(N:N,2),2,IF(Table1[[#This Row],[Monetary]]&lt;=_xlfn.QUARTILE.INC(N:N,3),3,4)))</f>
        <v>3</v>
      </c>
      <c r="R763" s="41" t="str">
        <f>Table1[[#This Row],[R Score]]&amp;Table1[[#This Row],[F Score]]&amp;Table1[[#This Row],[M Score]]</f>
        <v>413</v>
      </c>
      <c r="S763" s="36">
        <f>Table1[[#This Row],[R Score]]+Table1[[#This Row],[F Score]]+Table1[[#This Row],[M Score]]</f>
        <v>8</v>
      </c>
      <c r="T763" s="36" t="str">
        <f>IF(Table1[[#This Row],[RFM Score]]=12,"Best customer",IF(Table1[[#This Row],[RFM Score]]&gt;=8,"Loyal customer",IF(Table1[[#This Row],[RFM Score]]&gt;=6,"At Risk",IF(Table1[[#This Row],[RFM Score]]&gt;=3,"Lost customer", "Others"))))</f>
        <v>Loyal customer</v>
      </c>
    </row>
    <row r="764" spans="2:20" x14ac:dyDescent="0.25">
      <c r="B764" s="4">
        <v>762</v>
      </c>
      <c r="C764" s="5">
        <v>45237</v>
      </c>
      <c r="D764" s="4" t="s">
        <v>775</v>
      </c>
      <c r="E764" s="4" t="s">
        <v>13</v>
      </c>
      <c r="F764" s="4">
        <v>24</v>
      </c>
      <c r="G764" s="4" t="s">
        <v>16</v>
      </c>
      <c r="H764" s="4">
        <v>2</v>
      </c>
      <c r="I764" s="12">
        <v>25</v>
      </c>
      <c r="J764" s="14">
        <v>50</v>
      </c>
      <c r="K764" s="35">
        <f t="shared" si="11"/>
        <v>45292</v>
      </c>
      <c r="L764" s="37">
        <f>Table1[[#This Row],[Latest Date]]-Table1[[#This Row],[Date]]</f>
        <v>55</v>
      </c>
      <c r="M764" s="37">
        <f>COUNT(Table1[[#This Row],[Date]])</f>
        <v>1</v>
      </c>
      <c r="N764" s="37">
        <f>SUM(Table1[[#This Row],[Total Amount]])</f>
        <v>50</v>
      </c>
      <c r="O764" s="37">
        <f>IF(Table1[[#This Row],[Recency]]&lt;=_xlfn.QUARTILE.INC(L:L,1),4, IF(Table1[[#This Row],[Recency]]&lt;=_xlfn.QUARTILE.INC(L:L,2), 3, IF(Table1[[#This Row],[Recency]]&lt;=_xlfn.QUARTILE.INC(L:L,3), 2, 1)))</f>
        <v>4</v>
      </c>
      <c r="P764" s="37">
        <f>IF(Table1[[#This Row],[Frequency]]&lt;=_xlfn.QUARTILE.INC(M:M,1), 1, IF(Table1[[#This Row],[Frequency]]&lt;=_xlfn.QUARTILE.INC(M:M,2), 2, IF(Table1[[#This Row],[Frequency]]&lt;=_xlfn.QUARTILE.INC(M:M,3), 3, 4)))</f>
        <v>1</v>
      </c>
      <c r="Q764" s="37">
        <f>IF(Table1[[#This Row],[Monetary]]&lt;=_xlfn.QUARTILE.INC(N:N,1),1,IF(Table1[[#This Row],[Monetary]]&lt;=_xlfn.QUARTILE.INC(N:N,2),2,IF(Table1[[#This Row],[Monetary]]&lt;=_xlfn.QUARTILE.INC(N:N,3),3,4)))</f>
        <v>1</v>
      </c>
      <c r="R764" s="42" t="str">
        <f>Table1[[#This Row],[R Score]]&amp;Table1[[#This Row],[F Score]]&amp;Table1[[#This Row],[M Score]]</f>
        <v>411</v>
      </c>
      <c r="S764" s="37">
        <f>Table1[[#This Row],[R Score]]+Table1[[#This Row],[F Score]]+Table1[[#This Row],[M Score]]</f>
        <v>6</v>
      </c>
      <c r="T764" s="37" t="str">
        <f>IF(Table1[[#This Row],[RFM Score]]=12,"Best customer",IF(Table1[[#This Row],[RFM Score]]&gt;=8,"Loyal customer",IF(Table1[[#This Row],[RFM Score]]&gt;=6,"At Risk",IF(Table1[[#This Row],[RFM Score]]&gt;=3,"Lost customer", "Others"))))</f>
        <v>At Risk</v>
      </c>
    </row>
    <row r="765" spans="2:20" x14ac:dyDescent="0.25">
      <c r="B765" s="1">
        <v>763</v>
      </c>
      <c r="C765" s="2">
        <v>44985</v>
      </c>
      <c r="D765" s="1" t="s">
        <v>776</v>
      </c>
      <c r="E765" s="1" t="s">
        <v>10</v>
      </c>
      <c r="F765" s="1">
        <v>34</v>
      </c>
      <c r="G765" s="1" t="s">
        <v>14</v>
      </c>
      <c r="H765" s="1">
        <v>2</v>
      </c>
      <c r="I765" s="11">
        <v>25</v>
      </c>
      <c r="J765" s="13">
        <v>50</v>
      </c>
      <c r="K765" s="34">
        <f t="shared" si="11"/>
        <v>45292</v>
      </c>
      <c r="L765" s="36">
        <f>Table1[[#This Row],[Latest Date]]-Table1[[#This Row],[Date]]</f>
        <v>307</v>
      </c>
      <c r="M765" s="36">
        <f>COUNT(Table1[[#This Row],[Date]])</f>
        <v>1</v>
      </c>
      <c r="N765" s="36">
        <f>SUM(Table1[[#This Row],[Total Amount]])</f>
        <v>50</v>
      </c>
      <c r="O765" s="36">
        <f>IF(Table1[[#This Row],[Recency]]&lt;=_xlfn.QUARTILE.INC(L:L,1),4, IF(Table1[[#This Row],[Recency]]&lt;=_xlfn.QUARTILE.INC(L:L,2), 3, IF(Table1[[#This Row],[Recency]]&lt;=_xlfn.QUARTILE.INC(L:L,3), 2, 1)))</f>
        <v>1</v>
      </c>
      <c r="P765" s="36">
        <f>IF(Table1[[#This Row],[Frequency]]&lt;=_xlfn.QUARTILE.INC(M:M,1), 1, IF(Table1[[#This Row],[Frequency]]&lt;=_xlfn.QUARTILE.INC(M:M,2), 2, IF(Table1[[#This Row],[Frequency]]&lt;=_xlfn.QUARTILE.INC(M:M,3), 3, 4)))</f>
        <v>1</v>
      </c>
      <c r="Q765" s="36">
        <f>IF(Table1[[#This Row],[Monetary]]&lt;=_xlfn.QUARTILE.INC(N:N,1),1,IF(Table1[[#This Row],[Monetary]]&lt;=_xlfn.QUARTILE.INC(N:N,2),2,IF(Table1[[#This Row],[Monetary]]&lt;=_xlfn.QUARTILE.INC(N:N,3),3,4)))</f>
        <v>1</v>
      </c>
      <c r="R765" s="41" t="str">
        <f>Table1[[#This Row],[R Score]]&amp;Table1[[#This Row],[F Score]]&amp;Table1[[#This Row],[M Score]]</f>
        <v>111</v>
      </c>
      <c r="S765" s="36">
        <f>Table1[[#This Row],[R Score]]+Table1[[#This Row],[F Score]]+Table1[[#This Row],[M Score]]</f>
        <v>3</v>
      </c>
      <c r="T765" s="36" t="str">
        <f>IF(Table1[[#This Row],[RFM Score]]=12,"Best customer",IF(Table1[[#This Row],[RFM Score]]&gt;=8,"Loyal customer",IF(Table1[[#This Row],[RFM Score]]&gt;=6,"At Risk",IF(Table1[[#This Row],[RFM Score]]&gt;=3,"Lost customer", "Others"))))</f>
        <v>Lost customer</v>
      </c>
    </row>
    <row r="766" spans="2:20" x14ac:dyDescent="0.25">
      <c r="B766" s="4">
        <v>764</v>
      </c>
      <c r="C766" s="5">
        <v>45010</v>
      </c>
      <c r="D766" s="4" t="s">
        <v>777</v>
      </c>
      <c r="E766" s="4" t="s">
        <v>13</v>
      </c>
      <c r="F766" s="4">
        <v>40</v>
      </c>
      <c r="G766" s="4" t="s">
        <v>14</v>
      </c>
      <c r="H766" s="4">
        <v>1</v>
      </c>
      <c r="I766" s="12">
        <v>25</v>
      </c>
      <c r="J766" s="14">
        <v>25</v>
      </c>
      <c r="K766" s="35">
        <f t="shared" si="11"/>
        <v>45292</v>
      </c>
      <c r="L766" s="37">
        <f>Table1[[#This Row],[Latest Date]]-Table1[[#This Row],[Date]]</f>
        <v>282</v>
      </c>
      <c r="M766" s="37">
        <f>COUNT(Table1[[#This Row],[Date]])</f>
        <v>1</v>
      </c>
      <c r="N766" s="37">
        <f>SUM(Table1[[#This Row],[Total Amount]])</f>
        <v>25</v>
      </c>
      <c r="O766" s="37">
        <f>IF(Table1[[#This Row],[Recency]]&lt;=_xlfn.QUARTILE.INC(L:L,1),4, IF(Table1[[#This Row],[Recency]]&lt;=_xlfn.QUARTILE.INC(L:L,2), 3, IF(Table1[[#This Row],[Recency]]&lt;=_xlfn.QUARTILE.INC(L:L,3), 2, 1)))</f>
        <v>1</v>
      </c>
      <c r="P766" s="37">
        <f>IF(Table1[[#This Row],[Frequency]]&lt;=_xlfn.QUARTILE.INC(M:M,1), 1, IF(Table1[[#This Row],[Frequency]]&lt;=_xlfn.QUARTILE.INC(M:M,2), 2, IF(Table1[[#This Row],[Frequency]]&lt;=_xlfn.QUARTILE.INC(M:M,3), 3, 4)))</f>
        <v>1</v>
      </c>
      <c r="Q766" s="37">
        <f>IF(Table1[[#This Row],[Monetary]]&lt;=_xlfn.QUARTILE.INC(N:N,1),1,IF(Table1[[#This Row],[Monetary]]&lt;=_xlfn.QUARTILE.INC(N:N,2),2,IF(Table1[[#This Row],[Monetary]]&lt;=_xlfn.QUARTILE.INC(N:N,3),3,4)))</f>
        <v>1</v>
      </c>
      <c r="R766" s="42" t="str">
        <f>Table1[[#This Row],[R Score]]&amp;Table1[[#This Row],[F Score]]&amp;Table1[[#This Row],[M Score]]</f>
        <v>111</v>
      </c>
      <c r="S766" s="37">
        <f>Table1[[#This Row],[R Score]]+Table1[[#This Row],[F Score]]+Table1[[#This Row],[M Score]]</f>
        <v>3</v>
      </c>
      <c r="T766" s="37" t="str">
        <f>IF(Table1[[#This Row],[RFM Score]]=12,"Best customer",IF(Table1[[#This Row],[RFM Score]]&gt;=8,"Loyal customer",IF(Table1[[#This Row],[RFM Score]]&gt;=6,"At Risk",IF(Table1[[#This Row],[RFM Score]]&gt;=3,"Lost customer", "Others"))))</f>
        <v>Lost customer</v>
      </c>
    </row>
    <row r="767" spans="2:20" x14ac:dyDescent="0.25">
      <c r="B767" s="1">
        <v>765</v>
      </c>
      <c r="C767" s="2">
        <v>45086</v>
      </c>
      <c r="D767" s="1" t="s">
        <v>778</v>
      </c>
      <c r="E767" s="1" t="s">
        <v>10</v>
      </c>
      <c r="F767" s="1">
        <v>43</v>
      </c>
      <c r="G767" s="1" t="s">
        <v>14</v>
      </c>
      <c r="H767" s="1">
        <v>4</v>
      </c>
      <c r="I767" s="11">
        <v>50</v>
      </c>
      <c r="J767" s="13">
        <v>200</v>
      </c>
      <c r="K767" s="34">
        <f t="shared" si="11"/>
        <v>45292</v>
      </c>
      <c r="L767" s="36">
        <f>Table1[[#This Row],[Latest Date]]-Table1[[#This Row],[Date]]</f>
        <v>206</v>
      </c>
      <c r="M767" s="36">
        <f>COUNT(Table1[[#This Row],[Date]])</f>
        <v>1</v>
      </c>
      <c r="N767" s="36">
        <f>SUM(Table1[[#This Row],[Total Amount]])</f>
        <v>200</v>
      </c>
      <c r="O767" s="36">
        <f>IF(Table1[[#This Row],[Recency]]&lt;=_xlfn.QUARTILE.INC(L:L,1),4, IF(Table1[[#This Row],[Recency]]&lt;=_xlfn.QUARTILE.INC(L:L,2), 3, IF(Table1[[#This Row],[Recency]]&lt;=_xlfn.QUARTILE.INC(L:L,3), 2, 1)))</f>
        <v>2</v>
      </c>
      <c r="P767" s="36">
        <f>IF(Table1[[#This Row],[Frequency]]&lt;=_xlfn.QUARTILE.INC(M:M,1), 1, IF(Table1[[#This Row],[Frequency]]&lt;=_xlfn.QUARTILE.INC(M:M,2), 2, IF(Table1[[#This Row],[Frequency]]&lt;=_xlfn.QUARTILE.INC(M:M,3), 3, 4)))</f>
        <v>1</v>
      </c>
      <c r="Q767" s="36">
        <f>IF(Table1[[#This Row],[Monetary]]&lt;=_xlfn.QUARTILE.INC(N:N,1),1,IF(Table1[[#This Row],[Monetary]]&lt;=_xlfn.QUARTILE.INC(N:N,2),2,IF(Table1[[#This Row],[Monetary]]&lt;=_xlfn.QUARTILE.INC(N:N,3),3,4)))</f>
        <v>3</v>
      </c>
      <c r="R767" s="41" t="str">
        <f>Table1[[#This Row],[R Score]]&amp;Table1[[#This Row],[F Score]]&amp;Table1[[#This Row],[M Score]]</f>
        <v>213</v>
      </c>
      <c r="S767" s="36">
        <f>Table1[[#This Row],[R Score]]+Table1[[#This Row],[F Score]]+Table1[[#This Row],[M Score]]</f>
        <v>6</v>
      </c>
      <c r="T767" s="36" t="str">
        <f>IF(Table1[[#This Row],[RFM Score]]=12,"Best customer",IF(Table1[[#This Row],[RFM Score]]&gt;=8,"Loyal customer",IF(Table1[[#This Row],[RFM Score]]&gt;=6,"At Risk",IF(Table1[[#This Row],[RFM Score]]&gt;=3,"Lost customer", "Others"))))</f>
        <v>At Risk</v>
      </c>
    </row>
    <row r="768" spans="2:20" x14ac:dyDescent="0.25">
      <c r="B768" s="4">
        <v>766</v>
      </c>
      <c r="C768" s="5">
        <v>44982</v>
      </c>
      <c r="D768" s="4" t="s">
        <v>779</v>
      </c>
      <c r="E768" s="4" t="s">
        <v>10</v>
      </c>
      <c r="F768" s="4">
        <v>38</v>
      </c>
      <c r="G768" s="4" t="s">
        <v>16</v>
      </c>
      <c r="H768" s="4">
        <v>3</v>
      </c>
      <c r="I768" s="12">
        <v>300</v>
      </c>
      <c r="J768" s="14">
        <v>900</v>
      </c>
      <c r="K768" s="35">
        <f t="shared" si="11"/>
        <v>45292</v>
      </c>
      <c r="L768" s="37">
        <f>Table1[[#This Row],[Latest Date]]-Table1[[#This Row],[Date]]</f>
        <v>310</v>
      </c>
      <c r="M768" s="37">
        <f>COUNT(Table1[[#This Row],[Date]])</f>
        <v>1</v>
      </c>
      <c r="N768" s="37">
        <f>SUM(Table1[[#This Row],[Total Amount]])</f>
        <v>900</v>
      </c>
      <c r="O768" s="37">
        <f>IF(Table1[[#This Row],[Recency]]&lt;=_xlfn.QUARTILE.INC(L:L,1),4, IF(Table1[[#This Row],[Recency]]&lt;=_xlfn.QUARTILE.INC(L:L,2), 3, IF(Table1[[#This Row],[Recency]]&lt;=_xlfn.QUARTILE.INC(L:L,3), 2, 1)))</f>
        <v>1</v>
      </c>
      <c r="P768" s="37">
        <f>IF(Table1[[#This Row],[Frequency]]&lt;=_xlfn.QUARTILE.INC(M:M,1), 1, IF(Table1[[#This Row],[Frequency]]&lt;=_xlfn.QUARTILE.INC(M:M,2), 2, IF(Table1[[#This Row],[Frequency]]&lt;=_xlfn.QUARTILE.INC(M:M,3), 3, 4)))</f>
        <v>1</v>
      </c>
      <c r="Q768" s="37">
        <f>IF(Table1[[#This Row],[Monetary]]&lt;=_xlfn.QUARTILE.INC(N:N,1),1,IF(Table1[[#This Row],[Monetary]]&lt;=_xlfn.QUARTILE.INC(N:N,2),2,IF(Table1[[#This Row],[Monetary]]&lt;=_xlfn.QUARTILE.INC(N:N,3),3,4)))</f>
        <v>3</v>
      </c>
      <c r="R768" s="42" t="str">
        <f>Table1[[#This Row],[R Score]]&amp;Table1[[#This Row],[F Score]]&amp;Table1[[#This Row],[M Score]]</f>
        <v>113</v>
      </c>
      <c r="S768" s="37">
        <f>Table1[[#This Row],[R Score]]+Table1[[#This Row],[F Score]]+Table1[[#This Row],[M Score]]</f>
        <v>5</v>
      </c>
      <c r="T768" s="37" t="str">
        <f>IF(Table1[[#This Row],[RFM Score]]=12,"Best customer",IF(Table1[[#This Row],[RFM Score]]&gt;=8,"Loyal customer",IF(Table1[[#This Row],[RFM Score]]&gt;=6,"At Risk",IF(Table1[[#This Row],[RFM Score]]&gt;=3,"Lost customer", "Others"))))</f>
        <v>Lost customer</v>
      </c>
    </row>
    <row r="769" spans="2:20" x14ac:dyDescent="0.25">
      <c r="B769" s="1">
        <v>767</v>
      </c>
      <c r="C769" s="2">
        <v>45223</v>
      </c>
      <c r="D769" s="1" t="s">
        <v>780</v>
      </c>
      <c r="E769" s="1" t="s">
        <v>10</v>
      </c>
      <c r="F769" s="1">
        <v>39</v>
      </c>
      <c r="G769" s="1" t="s">
        <v>11</v>
      </c>
      <c r="H769" s="1">
        <v>3</v>
      </c>
      <c r="I769" s="11">
        <v>25</v>
      </c>
      <c r="J769" s="13">
        <v>75</v>
      </c>
      <c r="K769" s="34">
        <f t="shared" si="11"/>
        <v>45292</v>
      </c>
      <c r="L769" s="36">
        <f>Table1[[#This Row],[Latest Date]]-Table1[[#This Row],[Date]]</f>
        <v>69</v>
      </c>
      <c r="M769" s="36">
        <f>COUNT(Table1[[#This Row],[Date]])</f>
        <v>1</v>
      </c>
      <c r="N769" s="36">
        <f>SUM(Table1[[#This Row],[Total Amount]])</f>
        <v>75</v>
      </c>
      <c r="O769" s="36">
        <f>IF(Table1[[#This Row],[Recency]]&lt;=_xlfn.QUARTILE.INC(L:L,1),4, IF(Table1[[#This Row],[Recency]]&lt;=_xlfn.QUARTILE.INC(L:L,2), 3, IF(Table1[[#This Row],[Recency]]&lt;=_xlfn.QUARTILE.INC(L:L,3), 2, 1)))</f>
        <v>4</v>
      </c>
      <c r="P769" s="36">
        <f>IF(Table1[[#This Row],[Frequency]]&lt;=_xlfn.QUARTILE.INC(M:M,1), 1, IF(Table1[[#This Row],[Frequency]]&lt;=_xlfn.QUARTILE.INC(M:M,2), 2, IF(Table1[[#This Row],[Frequency]]&lt;=_xlfn.QUARTILE.INC(M:M,3), 3, 4)))</f>
        <v>1</v>
      </c>
      <c r="Q769" s="36">
        <f>IF(Table1[[#This Row],[Monetary]]&lt;=_xlfn.QUARTILE.INC(N:N,1),1,IF(Table1[[#This Row],[Monetary]]&lt;=_xlfn.QUARTILE.INC(N:N,2),2,IF(Table1[[#This Row],[Monetary]]&lt;=_xlfn.QUARTILE.INC(N:N,3),3,4)))</f>
        <v>2</v>
      </c>
      <c r="R769" s="41" t="str">
        <f>Table1[[#This Row],[R Score]]&amp;Table1[[#This Row],[F Score]]&amp;Table1[[#This Row],[M Score]]</f>
        <v>412</v>
      </c>
      <c r="S769" s="36">
        <f>Table1[[#This Row],[R Score]]+Table1[[#This Row],[F Score]]+Table1[[#This Row],[M Score]]</f>
        <v>7</v>
      </c>
      <c r="T769" s="36" t="str">
        <f>IF(Table1[[#This Row],[RFM Score]]=12,"Best customer",IF(Table1[[#This Row],[RFM Score]]&gt;=8,"Loyal customer",IF(Table1[[#This Row],[RFM Score]]&gt;=6,"At Risk",IF(Table1[[#This Row],[RFM Score]]&gt;=3,"Lost customer", "Others"))))</f>
        <v>At Risk</v>
      </c>
    </row>
    <row r="770" spans="2:20" x14ac:dyDescent="0.25">
      <c r="B770" s="4">
        <v>768</v>
      </c>
      <c r="C770" s="5">
        <v>44940</v>
      </c>
      <c r="D770" s="4" t="s">
        <v>781</v>
      </c>
      <c r="E770" s="4" t="s">
        <v>13</v>
      </c>
      <c r="F770" s="4">
        <v>24</v>
      </c>
      <c r="G770" s="4" t="s">
        <v>11</v>
      </c>
      <c r="H770" s="4">
        <v>3</v>
      </c>
      <c r="I770" s="12">
        <v>25</v>
      </c>
      <c r="J770" s="14">
        <v>75</v>
      </c>
      <c r="K770" s="35">
        <f t="shared" si="11"/>
        <v>45292</v>
      </c>
      <c r="L770" s="37">
        <f>Table1[[#This Row],[Latest Date]]-Table1[[#This Row],[Date]]</f>
        <v>352</v>
      </c>
      <c r="M770" s="37">
        <f>COUNT(Table1[[#This Row],[Date]])</f>
        <v>1</v>
      </c>
      <c r="N770" s="37">
        <f>SUM(Table1[[#This Row],[Total Amount]])</f>
        <v>75</v>
      </c>
      <c r="O770" s="37">
        <f>IF(Table1[[#This Row],[Recency]]&lt;=_xlfn.QUARTILE.INC(L:L,1),4, IF(Table1[[#This Row],[Recency]]&lt;=_xlfn.QUARTILE.INC(L:L,2), 3, IF(Table1[[#This Row],[Recency]]&lt;=_xlfn.QUARTILE.INC(L:L,3), 2, 1)))</f>
        <v>1</v>
      </c>
      <c r="P770" s="37">
        <f>IF(Table1[[#This Row],[Frequency]]&lt;=_xlfn.QUARTILE.INC(M:M,1), 1, IF(Table1[[#This Row],[Frequency]]&lt;=_xlfn.QUARTILE.INC(M:M,2), 2, IF(Table1[[#This Row],[Frequency]]&lt;=_xlfn.QUARTILE.INC(M:M,3), 3, 4)))</f>
        <v>1</v>
      </c>
      <c r="Q770" s="37">
        <f>IF(Table1[[#This Row],[Monetary]]&lt;=_xlfn.QUARTILE.INC(N:N,1),1,IF(Table1[[#This Row],[Monetary]]&lt;=_xlfn.QUARTILE.INC(N:N,2),2,IF(Table1[[#This Row],[Monetary]]&lt;=_xlfn.QUARTILE.INC(N:N,3),3,4)))</f>
        <v>2</v>
      </c>
      <c r="R770" s="42" t="str">
        <f>Table1[[#This Row],[R Score]]&amp;Table1[[#This Row],[F Score]]&amp;Table1[[#This Row],[M Score]]</f>
        <v>112</v>
      </c>
      <c r="S770" s="37">
        <f>Table1[[#This Row],[R Score]]+Table1[[#This Row],[F Score]]+Table1[[#This Row],[M Score]]</f>
        <v>4</v>
      </c>
      <c r="T770" s="37" t="str">
        <f>IF(Table1[[#This Row],[RFM Score]]=12,"Best customer",IF(Table1[[#This Row],[RFM Score]]&gt;=8,"Loyal customer",IF(Table1[[#This Row],[RFM Score]]&gt;=6,"At Risk",IF(Table1[[#This Row],[RFM Score]]&gt;=3,"Lost customer", "Others"))))</f>
        <v>Lost customer</v>
      </c>
    </row>
    <row r="771" spans="2:20" x14ac:dyDescent="0.25">
      <c r="B771" s="1">
        <v>769</v>
      </c>
      <c r="C771" s="2">
        <v>45086</v>
      </c>
      <c r="D771" s="1" t="s">
        <v>782</v>
      </c>
      <c r="E771" s="1" t="s">
        <v>13</v>
      </c>
      <c r="F771" s="1">
        <v>31</v>
      </c>
      <c r="G771" s="1" t="s">
        <v>16</v>
      </c>
      <c r="H771" s="1">
        <v>4</v>
      </c>
      <c r="I771" s="11">
        <v>30</v>
      </c>
      <c r="J771" s="13">
        <v>120</v>
      </c>
      <c r="K771" s="34">
        <f t="shared" ref="K771:K834" si="12">MAX(C:C)</f>
        <v>45292</v>
      </c>
      <c r="L771" s="36">
        <f>Table1[[#This Row],[Latest Date]]-Table1[[#This Row],[Date]]</f>
        <v>206</v>
      </c>
      <c r="M771" s="36">
        <f>COUNT(Table1[[#This Row],[Date]])</f>
        <v>1</v>
      </c>
      <c r="N771" s="36">
        <f>SUM(Table1[[#This Row],[Total Amount]])</f>
        <v>120</v>
      </c>
      <c r="O771" s="36">
        <f>IF(Table1[[#This Row],[Recency]]&lt;=_xlfn.QUARTILE.INC(L:L,1),4, IF(Table1[[#This Row],[Recency]]&lt;=_xlfn.QUARTILE.INC(L:L,2), 3, IF(Table1[[#This Row],[Recency]]&lt;=_xlfn.QUARTILE.INC(L:L,3), 2, 1)))</f>
        <v>2</v>
      </c>
      <c r="P771" s="36">
        <f>IF(Table1[[#This Row],[Frequency]]&lt;=_xlfn.QUARTILE.INC(M:M,1), 1, IF(Table1[[#This Row],[Frequency]]&lt;=_xlfn.QUARTILE.INC(M:M,2), 2, IF(Table1[[#This Row],[Frequency]]&lt;=_xlfn.QUARTILE.INC(M:M,3), 3, 4)))</f>
        <v>1</v>
      </c>
      <c r="Q771" s="36">
        <f>IF(Table1[[#This Row],[Monetary]]&lt;=_xlfn.QUARTILE.INC(N:N,1),1,IF(Table1[[#This Row],[Monetary]]&lt;=_xlfn.QUARTILE.INC(N:N,2),2,IF(Table1[[#This Row],[Monetary]]&lt;=_xlfn.QUARTILE.INC(N:N,3),3,4)))</f>
        <v>2</v>
      </c>
      <c r="R771" s="41" t="str">
        <f>Table1[[#This Row],[R Score]]&amp;Table1[[#This Row],[F Score]]&amp;Table1[[#This Row],[M Score]]</f>
        <v>212</v>
      </c>
      <c r="S771" s="36">
        <f>Table1[[#This Row],[R Score]]+Table1[[#This Row],[F Score]]+Table1[[#This Row],[M Score]]</f>
        <v>5</v>
      </c>
      <c r="T771" s="36" t="str">
        <f>IF(Table1[[#This Row],[RFM Score]]=12,"Best customer",IF(Table1[[#This Row],[RFM Score]]&gt;=8,"Loyal customer",IF(Table1[[#This Row],[RFM Score]]&gt;=6,"At Risk",IF(Table1[[#This Row],[RFM Score]]&gt;=3,"Lost customer", "Others"))))</f>
        <v>Lost customer</v>
      </c>
    </row>
    <row r="772" spans="2:20" x14ac:dyDescent="0.25">
      <c r="B772" s="4">
        <v>770</v>
      </c>
      <c r="C772" s="5">
        <v>45221</v>
      </c>
      <c r="D772" s="4" t="s">
        <v>783</v>
      </c>
      <c r="E772" s="4" t="s">
        <v>10</v>
      </c>
      <c r="F772" s="4">
        <v>32</v>
      </c>
      <c r="G772" s="4" t="s">
        <v>14</v>
      </c>
      <c r="H772" s="4">
        <v>1</v>
      </c>
      <c r="I772" s="12">
        <v>50</v>
      </c>
      <c r="J772" s="14">
        <v>50</v>
      </c>
      <c r="K772" s="35">
        <f t="shared" si="12"/>
        <v>45292</v>
      </c>
      <c r="L772" s="37">
        <f>Table1[[#This Row],[Latest Date]]-Table1[[#This Row],[Date]]</f>
        <v>71</v>
      </c>
      <c r="M772" s="37">
        <f>COUNT(Table1[[#This Row],[Date]])</f>
        <v>1</v>
      </c>
      <c r="N772" s="37">
        <f>SUM(Table1[[#This Row],[Total Amount]])</f>
        <v>50</v>
      </c>
      <c r="O772" s="37">
        <f>IF(Table1[[#This Row],[Recency]]&lt;=_xlfn.QUARTILE.INC(L:L,1),4, IF(Table1[[#This Row],[Recency]]&lt;=_xlfn.QUARTILE.INC(L:L,2), 3, IF(Table1[[#This Row],[Recency]]&lt;=_xlfn.QUARTILE.INC(L:L,3), 2, 1)))</f>
        <v>4</v>
      </c>
      <c r="P772" s="37">
        <f>IF(Table1[[#This Row],[Frequency]]&lt;=_xlfn.QUARTILE.INC(M:M,1), 1, IF(Table1[[#This Row],[Frequency]]&lt;=_xlfn.QUARTILE.INC(M:M,2), 2, IF(Table1[[#This Row],[Frequency]]&lt;=_xlfn.QUARTILE.INC(M:M,3), 3, 4)))</f>
        <v>1</v>
      </c>
      <c r="Q772" s="37">
        <f>IF(Table1[[#This Row],[Monetary]]&lt;=_xlfn.QUARTILE.INC(N:N,1),1,IF(Table1[[#This Row],[Monetary]]&lt;=_xlfn.QUARTILE.INC(N:N,2),2,IF(Table1[[#This Row],[Monetary]]&lt;=_xlfn.QUARTILE.INC(N:N,3),3,4)))</f>
        <v>1</v>
      </c>
      <c r="R772" s="42" t="str">
        <f>Table1[[#This Row],[R Score]]&amp;Table1[[#This Row],[F Score]]&amp;Table1[[#This Row],[M Score]]</f>
        <v>411</v>
      </c>
      <c r="S772" s="37">
        <f>Table1[[#This Row],[R Score]]+Table1[[#This Row],[F Score]]+Table1[[#This Row],[M Score]]</f>
        <v>6</v>
      </c>
      <c r="T772" s="37" t="str">
        <f>IF(Table1[[#This Row],[RFM Score]]=12,"Best customer",IF(Table1[[#This Row],[RFM Score]]&gt;=8,"Loyal customer",IF(Table1[[#This Row],[RFM Score]]&gt;=6,"At Risk",IF(Table1[[#This Row],[RFM Score]]&gt;=3,"Lost customer", "Others"))))</f>
        <v>At Risk</v>
      </c>
    </row>
    <row r="773" spans="2:20" x14ac:dyDescent="0.25">
      <c r="B773" s="1">
        <v>771</v>
      </c>
      <c r="C773" s="2">
        <v>45273</v>
      </c>
      <c r="D773" s="1" t="s">
        <v>784</v>
      </c>
      <c r="E773" s="1" t="s">
        <v>10</v>
      </c>
      <c r="F773" s="1">
        <v>24</v>
      </c>
      <c r="G773" s="1" t="s">
        <v>16</v>
      </c>
      <c r="H773" s="1">
        <v>2</v>
      </c>
      <c r="I773" s="11">
        <v>25</v>
      </c>
      <c r="J773" s="13">
        <v>50</v>
      </c>
      <c r="K773" s="34">
        <f t="shared" si="12"/>
        <v>45292</v>
      </c>
      <c r="L773" s="36">
        <f>Table1[[#This Row],[Latest Date]]-Table1[[#This Row],[Date]]</f>
        <v>19</v>
      </c>
      <c r="M773" s="36">
        <f>COUNT(Table1[[#This Row],[Date]])</f>
        <v>1</v>
      </c>
      <c r="N773" s="36">
        <f>SUM(Table1[[#This Row],[Total Amount]])</f>
        <v>50</v>
      </c>
      <c r="O773" s="36">
        <f>IF(Table1[[#This Row],[Recency]]&lt;=_xlfn.QUARTILE.INC(L:L,1),4, IF(Table1[[#This Row],[Recency]]&lt;=_xlfn.QUARTILE.INC(L:L,2), 3, IF(Table1[[#This Row],[Recency]]&lt;=_xlfn.QUARTILE.INC(L:L,3), 2, 1)))</f>
        <v>4</v>
      </c>
      <c r="P773" s="36">
        <f>IF(Table1[[#This Row],[Frequency]]&lt;=_xlfn.QUARTILE.INC(M:M,1), 1, IF(Table1[[#This Row],[Frequency]]&lt;=_xlfn.QUARTILE.INC(M:M,2), 2, IF(Table1[[#This Row],[Frequency]]&lt;=_xlfn.QUARTILE.INC(M:M,3), 3, 4)))</f>
        <v>1</v>
      </c>
      <c r="Q773" s="36">
        <f>IF(Table1[[#This Row],[Monetary]]&lt;=_xlfn.QUARTILE.INC(N:N,1),1,IF(Table1[[#This Row],[Monetary]]&lt;=_xlfn.QUARTILE.INC(N:N,2),2,IF(Table1[[#This Row],[Monetary]]&lt;=_xlfn.QUARTILE.INC(N:N,3),3,4)))</f>
        <v>1</v>
      </c>
      <c r="R773" s="41" t="str">
        <f>Table1[[#This Row],[R Score]]&amp;Table1[[#This Row],[F Score]]&amp;Table1[[#This Row],[M Score]]</f>
        <v>411</v>
      </c>
      <c r="S773" s="36">
        <f>Table1[[#This Row],[R Score]]+Table1[[#This Row],[F Score]]+Table1[[#This Row],[M Score]]</f>
        <v>6</v>
      </c>
      <c r="T773" s="36" t="str">
        <f>IF(Table1[[#This Row],[RFM Score]]=12,"Best customer",IF(Table1[[#This Row],[RFM Score]]&gt;=8,"Loyal customer",IF(Table1[[#This Row],[RFM Score]]&gt;=6,"At Risk",IF(Table1[[#This Row],[RFM Score]]&gt;=3,"Lost customer", "Others"))))</f>
        <v>At Risk</v>
      </c>
    </row>
    <row r="774" spans="2:20" x14ac:dyDescent="0.25">
      <c r="B774" s="4">
        <v>772</v>
      </c>
      <c r="C774" s="5">
        <v>45119</v>
      </c>
      <c r="D774" s="4" t="s">
        <v>785</v>
      </c>
      <c r="E774" s="4" t="s">
        <v>10</v>
      </c>
      <c r="F774" s="4">
        <v>26</v>
      </c>
      <c r="G774" s="4" t="s">
        <v>16</v>
      </c>
      <c r="H774" s="4">
        <v>1</v>
      </c>
      <c r="I774" s="12">
        <v>30</v>
      </c>
      <c r="J774" s="14">
        <v>30</v>
      </c>
      <c r="K774" s="35">
        <f t="shared" si="12"/>
        <v>45292</v>
      </c>
      <c r="L774" s="37">
        <f>Table1[[#This Row],[Latest Date]]-Table1[[#This Row],[Date]]</f>
        <v>173</v>
      </c>
      <c r="M774" s="37">
        <f>COUNT(Table1[[#This Row],[Date]])</f>
        <v>1</v>
      </c>
      <c r="N774" s="37">
        <f>SUM(Table1[[#This Row],[Total Amount]])</f>
        <v>30</v>
      </c>
      <c r="O774" s="37">
        <f>IF(Table1[[#This Row],[Recency]]&lt;=_xlfn.QUARTILE.INC(L:L,1),4, IF(Table1[[#This Row],[Recency]]&lt;=_xlfn.QUARTILE.INC(L:L,2), 3, IF(Table1[[#This Row],[Recency]]&lt;=_xlfn.QUARTILE.INC(L:L,3), 2, 1)))</f>
        <v>3</v>
      </c>
      <c r="P774" s="37">
        <f>IF(Table1[[#This Row],[Frequency]]&lt;=_xlfn.QUARTILE.INC(M:M,1), 1, IF(Table1[[#This Row],[Frequency]]&lt;=_xlfn.QUARTILE.INC(M:M,2), 2, IF(Table1[[#This Row],[Frequency]]&lt;=_xlfn.QUARTILE.INC(M:M,3), 3, 4)))</f>
        <v>1</v>
      </c>
      <c r="Q774" s="37">
        <f>IF(Table1[[#This Row],[Monetary]]&lt;=_xlfn.QUARTILE.INC(N:N,1),1,IF(Table1[[#This Row],[Monetary]]&lt;=_xlfn.QUARTILE.INC(N:N,2),2,IF(Table1[[#This Row],[Monetary]]&lt;=_xlfn.QUARTILE.INC(N:N,3),3,4)))</f>
        <v>1</v>
      </c>
      <c r="R774" s="42" t="str">
        <f>Table1[[#This Row],[R Score]]&amp;Table1[[#This Row],[F Score]]&amp;Table1[[#This Row],[M Score]]</f>
        <v>311</v>
      </c>
      <c r="S774" s="37">
        <f>Table1[[#This Row],[R Score]]+Table1[[#This Row],[F Score]]+Table1[[#This Row],[M Score]]</f>
        <v>5</v>
      </c>
      <c r="T774" s="37" t="str">
        <f>IF(Table1[[#This Row],[RFM Score]]=12,"Best customer",IF(Table1[[#This Row],[RFM Score]]&gt;=8,"Loyal customer",IF(Table1[[#This Row],[RFM Score]]&gt;=6,"At Risk",IF(Table1[[#This Row],[RFM Score]]&gt;=3,"Lost customer", "Others"))))</f>
        <v>Lost customer</v>
      </c>
    </row>
    <row r="775" spans="2:20" x14ac:dyDescent="0.25">
      <c r="B775" s="1">
        <v>773</v>
      </c>
      <c r="C775" s="2">
        <v>45130</v>
      </c>
      <c r="D775" s="1" t="s">
        <v>786</v>
      </c>
      <c r="E775" s="1" t="s">
        <v>10</v>
      </c>
      <c r="F775" s="1">
        <v>25</v>
      </c>
      <c r="G775" s="1" t="s">
        <v>16</v>
      </c>
      <c r="H775" s="1">
        <v>4</v>
      </c>
      <c r="I775" s="11">
        <v>500</v>
      </c>
      <c r="J775" s="13">
        <v>2000</v>
      </c>
      <c r="K775" s="34">
        <f t="shared" si="12"/>
        <v>45292</v>
      </c>
      <c r="L775" s="36">
        <f>Table1[[#This Row],[Latest Date]]-Table1[[#This Row],[Date]]</f>
        <v>162</v>
      </c>
      <c r="M775" s="36">
        <f>COUNT(Table1[[#This Row],[Date]])</f>
        <v>1</v>
      </c>
      <c r="N775" s="36">
        <f>SUM(Table1[[#This Row],[Total Amount]])</f>
        <v>2000</v>
      </c>
      <c r="O775" s="36">
        <f>IF(Table1[[#This Row],[Recency]]&lt;=_xlfn.QUARTILE.INC(L:L,1),4, IF(Table1[[#This Row],[Recency]]&lt;=_xlfn.QUARTILE.INC(L:L,2), 3, IF(Table1[[#This Row],[Recency]]&lt;=_xlfn.QUARTILE.INC(L:L,3), 2, 1)))</f>
        <v>3</v>
      </c>
      <c r="P775" s="36">
        <f>IF(Table1[[#This Row],[Frequency]]&lt;=_xlfn.QUARTILE.INC(M:M,1), 1, IF(Table1[[#This Row],[Frequency]]&lt;=_xlfn.QUARTILE.INC(M:M,2), 2, IF(Table1[[#This Row],[Frequency]]&lt;=_xlfn.QUARTILE.INC(M:M,3), 3, 4)))</f>
        <v>1</v>
      </c>
      <c r="Q775" s="36">
        <f>IF(Table1[[#This Row],[Monetary]]&lt;=_xlfn.QUARTILE.INC(N:N,1),1,IF(Table1[[#This Row],[Monetary]]&lt;=_xlfn.QUARTILE.INC(N:N,2),2,IF(Table1[[#This Row],[Monetary]]&lt;=_xlfn.QUARTILE.INC(N:N,3),3,4)))</f>
        <v>4</v>
      </c>
      <c r="R775" s="41" t="str">
        <f>Table1[[#This Row],[R Score]]&amp;Table1[[#This Row],[F Score]]&amp;Table1[[#This Row],[M Score]]</f>
        <v>314</v>
      </c>
      <c r="S775" s="36">
        <f>Table1[[#This Row],[R Score]]+Table1[[#This Row],[F Score]]+Table1[[#This Row],[M Score]]</f>
        <v>8</v>
      </c>
      <c r="T775" s="36" t="str">
        <f>IF(Table1[[#This Row],[RFM Score]]=12,"Best customer",IF(Table1[[#This Row],[RFM Score]]&gt;=8,"Loyal customer",IF(Table1[[#This Row],[RFM Score]]&gt;=6,"At Risk",IF(Table1[[#This Row],[RFM Score]]&gt;=3,"Lost customer", "Others"))))</f>
        <v>Loyal customer</v>
      </c>
    </row>
    <row r="776" spans="2:20" x14ac:dyDescent="0.25">
      <c r="B776" s="4">
        <v>774</v>
      </c>
      <c r="C776" s="5">
        <v>45028</v>
      </c>
      <c r="D776" s="4" t="s">
        <v>787</v>
      </c>
      <c r="E776" s="4" t="s">
        <v>13</v>
      </c>
      <c r="F776" s="4">
        <v>40</v>
      </c>
      <c r="G776" s="4" t="s">
        <v>14</v>
      </c>
      <c r="H776" s="4">
        <v>2</v>
      </c>
      <c r="I776" s="12">
        <v>25</v>
      </c>
      <c r="J776" s="14">
        <v>50</v>
      </c>
      <c r="K776" s="35">
        <f t="shared" si="12"/>
        <v>45292</v>
      </c>
      <c r="L776" s="37">
        <f>Table1[[#This Row],[Latest Date]]-Table1[[#This Row],[Date]]</f>
        <v>264</v>
      </c>
      <c r="M776" s="37">
        <f>COUNT(Table1[[#This Row],[Date]])</f>
        <v>1</v>
      </c>
      <c r="N776" s="37">
        <f>SUM(Table1[[#This Row],[Total Amount]])</f>
        <v>50</v>
      </c>
      <c r="O776" s="37">
        <f>IF(Table1[[#This Row],[Recency]]&lt;=_xlfn.QUARTILE.INC(L:L,1),4, IF(Table1[[#This Row],[Recency]]&lt;=_xlfn.QUARTILE.INC(L:L,2), 3, IF(Table1[[#This Row],[Recency]]&lt;=_xlfn.QUARTILE.INC(L:L,3), 2, 1)))</f>
        <v>2</v>
      </c>
      <c r="P776" s="37">
        <f>IF(Table1[[#This Row],[Frequency]]&lt;=_xlfn.QUARTILE.INC(M:M,1), 1, IF(Table1[[#This Row],[Frequency]]&lt;=_xlfn.QUARTILE.INC(M:M,2), 2, IF(Table1[[#This Row],[Frequency]]&lt;=_xlfn.QUARTILE.INC(M:M,3), 3, 4)))</f>
        <v>1</v>
      </c>
      <c r="Q776" s="37">
        <f>IF(Table1[[#This Row],[Monetary]]&lt;=_xlfn.QUARTILE.INC(N:N,1),1,IF(Table1[[#This Row],[Monetary]]&lt;=_xlfn.QUARTILE.INC(N:N,2),2,IF(Table1[[#This Row],[Monetary]]&lt;=_xlfn.QUARTILE.INC(N:N,3),3,4)))</f>
        <v>1</v>
      </c>
      <c r="R776" s="42" t="str">
        <f>Table1[[#This Row],[R Score]]&amp;Table1[[#This Row],[F Score]]&amp;Table1[[#This Row],[M Score]]</f>
        <v>211</v>
      </c>
      <c r="S776" s="37">
        <f>Table1[[#This Row],[R Score]]+Table1[[#This Row],[F Score]]+Table1[[#This Row],[M Score]]</f>
        <v>4</v>
      </c>
      <c r="T776" s="37" t="str">
        <f>IF(Table1[[#This Row],[RFM Score]]=12,"Best customer",IF(Table1[[#This Row],[RFM Score]]&gt;=8,"Loyal customer",IF(Table1[[#This Row],[RFM Score]]&gt;=6,"At Risk",IF(Table1[[#This Row],[RFM Score]]&gt;=3,"Lost customer", "Others"))))</f>
        <v>Lost customer</v>
      </c>
    </row>
    <row r="777" spans="2:20" x14ac:dyDescent="0.25">
      <c r="B777" s="1">
        <v>775</v>
      </c>
      <c r="C777" s="2">
        <v>44965</v>
      </c>
      <c r="D777" s="1" t="s">
        <v>788</v>
      </c>
      <c r="E777" s="1" t="s">
        <v>13</v>
      </c>
      <c r="F777" s="1">
        <v>46</v>
      </c>
      <c r="G777" s="1" t="s">
        <v>16</v>
      </c>
      <c r="H777" s="1">
        <v>4</v>
      </c>
      <c r="I777" s="11">
        <v>25</v>
      </c>
      <c r="J777" s="13">
        <v>100</v>
      </c>
      <c r="K777" s="34">
        <f t="shared" si="12"/>
        <v>45292</v>
      </c>
      <c r="L777" s="36">
        <f>Table1[[#This Row],[Latest Date]]-Table1[[#This Row],[Date]]</f>
        <v>327</v>
      </c>
      <c r="M777" s="36">
        <f>COUNT(Table1[[#This Row],[Date]])</f>
        <v>1</v>
      </c>
      <c r="N777" s="36">
        <f>SUM(Table1[[#This Row],[Total Amount]])</f>
        <v>100</v>
      </c>
      <c r="O777" s="36">
        <f>IF(Table1[[#This Row],[Recency]]&lt;=_xlfn.QUARTILE.INC(L:L,1),4, IF(Table1[[#This Row],[Recency]]&lt;=_xlfn.QUARTILE.INC(L:L,2), 3, IF(Table1[[#This Row],[Recency]]&lt;=_xlfn.QUARTILE.INC(L:L,3), 2, 1)))</f>
        <v>1</v>
      </c>
      <c r="P777" s="36">
        <f>IF(Table1[[#This Row],[Frequency]]&lt;=_xlfn.QUARTILE.INC(M:M,1), 1, IF(Table1[[#This Row],[Frequency]]&lt;=_xlfn.QUARTILE.INC(M:M,2), 2, IF(Table1[[#This Row],[Frequency]]&lt;=_xlfn.QUARTILE.INC(M:M,3), 3, 4)))</f>
        <v>1</v>
      </c>
      <c r="Q777" s="36">
        <f>IF(Table1[[#This Row],[Monetary]]&lt;=_xlfn.QUARTILE.INC(N:N,1),1,IF(Table1[[#This Row],[Monetary]]&lt;=_xlfn.QUARTILE.INC(N:N,2),2,IF(Table1[[#This Row],[Monetary]]&lt;=_xlfn.QUARTILE.INC(N:N,3),3,4)))</f>
        <v>2</v>
      </c>
      <c r="R777" s="41" t="str">
        <f>Table1[[#This Row],[R Score]]&amp;Table1[[#This Row],[F Score]]&amp;Table1[[#This Row],[M Score]]</f>
        <v>112</v>
      </c>
      <c r="S777" s="36">
        <f>Table1[[#This Row],[R Score]]+Table1[[#This Row],[F Score]]+Table1[[#This Row],[M Score]]</f>
        <v>4</v>
      </c>
      <c r="T777" s="36" t="str">
        <f>IF(Table1[[#This Row],[RFM Score]]=12,"Best customer",IF(Table1[[#This Row],[RFM Score]]&gt;=8,"Loyal customer",IF(Table1[[#This Row],[RFM Score]]&gt;=6,"At Risk",IF(Table1[[#This Row],[RFM Score]]&gt;=3,"Lost customer", "Others"))))</f>
        <v>Lost customer</v>
      </c>
    </row>
    <row r="778" spans="2:20" x14ac:dyDescent="0.25">
      <c r="B778" s="4">
        <v>776</v>
      </c>
      <c r="C778" s="5">
        <v>45230</v>
      </c>
      <c r="D778" s="4" t="s">
        <v>789</v>
      </c>
      <c r="E778" s="4" t="s">
        <v>10</v>
      </c>
      <c r="F778" s="4">
        <v>35</v>
      </c>
      <c r="G778" s="4" t="s">
        <v>14</v>
      </c>
      <c r="H778" s="4">
        <v>3</v>
      </c>
      <c r="I778" s="12">
        <v>30</v>
      </c>
      <c r="J778" s="14">
        <v>90</v>
      </c>
      <c r="K778" s="35">
        <f t="shared" si="12"/>
        <v>45292</v>
      </c>
      <c r="L778" s="37">
        <f>Table1[[#This Row],[Latest Date]]-Table1[[#This Row],[Date]]</f>
        <v>62</v>
      </c>
      <c r="M778" s="37">
        <f>COUNT(Table1[[#This Row],[Date]])</f>
        <v>1</v>
      </c>
      <c r="N778" s="37">
        <f>SUM(Table1[[#This Row],[Total Amount]])</f>
        <v>90</v>
      </c>
      <c r="O778" s="37">
        <f>IF(Table1[[#This Row],[Recency]]&lt;=_xlfn.QUARTILE.INC(L:L,1),4, IF(Table1[[#This Row],[Recency]]&lt;=_xlfn.QUARTILE.INC(L:L,2), 3, IF(Table1[[#This Row],[Recency]]&lt;=_xlfn.QUARTILE.INC(L:L,3), 2, 1)))</f>
        <v>4</v>
      </c>
      <c r="P778" s="37">
        <f>IF(Table1[[#This Row],[Frequency]]&lt;=_xlfn.QUARTILE.INC(M:M,1), 1, IF(Table1[[#This Row],[Frequency]]&lt;=_xlfn.QUARTILE.INC(M:M,2), 2, IF(Table1[[#This Row],[Frequency]]&lt;=_xlfn.QUARTILE.INC(M:M,3), 3, 4)))</f>
        <v>1</v>
      </c>
      <c r="Q778" s="37">
        <f>IF(Table1[[#This Row],[Monetary]]&lt;=_xlfn.QUARTILE.INC(N:N,1),1,IF(Table1[[#This Row],[Monetary]]&lt;=_xlfn.QUARTILE.INC(N:N,2),2,IF(Table1[[#This Row],[Monetary]]&lt;=_xlfn.QUARTILE.INC(N:N,3),3,4)))</f>
        <v>2</v>
      </c>
      <c r="R778" s="42" t="str">
        <f>Table1[[#This Row],[R Score]]&amp;Table1[[#This Row],[F Score]]&amp;Table1[[#This Row],[M Score]]</f>
        <v>412</v>
      </c>
      <c r="S778" s="37">
        <f>Table1[[#This Row],[R Score]]+Table1[[#This Row],[F Score]]+Table1[[#This Row],[M Score]]</f>
        <v>7</v>
      </c>
      <c r="T778" s="37" t="str">
        <f>IF(Table1[[#This Row],[RFM Score]]=12,"Best customer",IF(Table1[[#This Row],[RFM Score]]&gt;=8,"Loyal customer",IF(Table1[[#This Row],[RFM Score]]&gt;=6,"At Risk",IF(Table1[[#This Row],[RFM Score]]&gt;=3,"Lost customer", "Others"))))</f>
        <v>At Risk</v>
      </c>
    </row>
    <row r="779" spans="2:20" x14ac:dyDescent="0.25">
      <c r="B779" s="1">
        <v>777</v>
      </c>
      <c r="C779" s="2">
        <v>45280</v>
      </c>
      <c r="D779" s="1" t="s">
        <v>790</v>
      </c>
      <c r="E779" s="1" t="s">
        <v>10</v>
      </c>
      <c r="F779" s="1">
        <v>48</v>
      </c>
      <c r="G779" s="1" t="s">
        <v>16</v>
      </c>
      <c r="H779" s="1">
        <v>3</v>
      </c>
      <c r="I779" s="11">
        <v>50</v>
      </c>
      <c r="J779" s="13">
        <v>150</v>
      </c>
      <c r="K779" s="34">
        <f t="shared" si="12"/>
        <v>45292</v>
      </c>
      <c r="L779" s="36">
        <f>Table1[[#This Row],[Latest Date]]-Table1[[#This Row],[Date]]</f>
        <v>12</v>
      </c>
      <c r="M779" s="36">
        <f>COUNT(Table1[[#This Row],[Date]])</f>
        <v>1</v>
      </c>
      <c r="N779" s="36">
        <f>SUM(Table1[[#This Row],[Total Amount]])</f>
        <v>150</v>
      </c>
      <c r="O779" s="36">
        <f>IF(Table1[[#This Row],[Recency]]&lt;=_xlfn.QUARTILE.INC(L:L,1),4, IF(Table1[[#This Row],[Recency]]&lt;=_xlfn.QUARTILE.INC(L:L,2), 3, IF(Table1[[#This Row],[Recency]]&lt;=_xlfn.QUARTILE.INC(L:L,3), 2, 1)))</f>
        <v>4</v>
      </c>
      <c r="P779" s="36">
        <f>IF(Table1[[#This Row],[Frequency]]&lt;=_xlfn.QUARTILE.INC(M:M,1), 1, IF(Table1[[#This Row],[Frequency]]&lt;=_xlfn.QUARTILE.INC(M:M,2), 2, IF(Table1[[#This Row],[Frequency]]&lt;=_xlfn.QUARTILE.INC(M:M,3), 3, 4)))</f>
        <v>1</v>
      </c>
      <c r="Q779" s="36">
        <f>IF(Table1[[#This Row],[Monetary]]&lt;=_xlfn.QUARTILE.INC(N:N,1),1,IF(Table1[[#This Row],[Monetary]]&lt;=_xlfn.QUARTILE.INC(N:N,2),2,IF(Table1[[#This Row],[Monetary]]&lt;=_xlfn.QUARTILE.INC(N:N,3),3,4)))</f>
        <v>3</v>
      </c>
      <c r="R779" s="41" t="str">
        <f>Table1[[#This Row],[R Score]]&amp;Table1[[#This Row],[F Score]]&amp;Table1[[#This Row],[M Score]]</f>
        <v>413</v>
      </c>
      <c r="S779" s="36">
        <f>Table1[[#This Row],[R Score]]+Table1[[#This Row],[F Score]]+Table1[[#This Row],[M Score]]</f>
        <v>8</v>
      </c>
      <c r="T779" s="36" t="str">
        <f>IF(Table1[[#This Row],[RFM Score]]=12,"Best customer",IF(Table1[[#This Row],[RFM Score]]&gt;=8,"Loyal customer",IF(Table1[[#This Row],[RFM Score]]&gt;=6,"At Risk",IF(Table1[[#This Row],[RFM Score]]&gt;=3,"Lost customer", "Others"))))</f>
        <v>Loyal customer</v>
      </c>
    </row>
    <row r="780" spans="2:20" x14ac:dyDescent="0.25">
      <c r="B780" s="4">
        <v>778</v>
      </c>
      <c r="C780" s="5">
        <v>45248</v>
      </c>
      <c r="D780" s="4" t="s">
        <v>791</v>
      </c>
      <c r="E780" s="4" t="s">
        <v>13</v>
      </c>
      <c r="F780" s="4">
        <v>47</v>
      </c>
      <c r="G780" s="4" t="s">
        <v>11</v>
      </c>
      <c r="H780" s="4">
        <v>4</v>
      </c>
      <c r="I780" s="12">
        <v>25</v>
      </c>
      <c r="J780" s="14">
        <v>100</v>
      </c>
      <c r="K780" s="35">
        <f t="shared" si="12"/>
        <v>45292</v>
      </c>
      <c r="L780" s="37">
        <f>Table1[[#This Row],[Latest Date]]-Table1[[#This Row],[Date]]</f>
        <v>44</v>
      </c>
      <c r="M780" s="37">
        <f>COUNT(Table1[[#This Row],[Date]])</f>
        <v>1</v>
      </c>
      <c r="N780" s="37">
        <f>SUM(Table1[[#This Row],[Total Amount]])</f>
        <v>100</v>
      </c>
      <c r="O780" s="37">
        <f>IF(Table1[[#This Row],[Recency]]&lt;=_xlfn.QUARTILE.INC(L:L,1),4, IF(Table1[[#This Row],[Recency]]&lt;=_xlfn.QUARTILE.INC(L:L,2), 3, IF(Table1[[#This Row],[Recency]]&lt;=_xlfn.QUARTILE.INC(L:L,3), 2, 1)))</f>
        <v>4</v>
      </c>
      <c r="P780" s="37">
        <f>IF(Table1[[#This Row],[Frequency]]&lt;=_xlfn.QUARTILE.INC(M:M,1), 1, IF(Table1[[#This Row],[Frequency]]&lt;=_xlfn.QUARTILE.INC(M:M,2), 2, IF(Table1[[#This Row],[Frequency]]&lt;=_xlfn.QUARTILE.INC(M:M,3), 3, 4)))</f>
        <v>1</v>
      </c>
      <c r="Q780" s="37">
        <f>IF(Table1[[#This Row],[Monetary]]&lt;=_xlfn.QUARTILE.INC(N:N,1),1,IF(Table1[[#This Row],[Monetary]]&lt;=_xlfn.QUARTILE.INC(N:N,2),2,IF(Table1[[#This Row],[Monetary]]&lt;=_xlfn.QUARTILE.INC(N:N,3),3,4)))</f>
        <v>2</v>
      </c>
      <c r="R780" s="42" t="str">
        <f>Table1[[#This Row],[R Score]]&amp;Table1[[#This Row],[F Score]]&amp;Table1[[#This Row],[M Score]]</f>
        <v>412</v>
      </c>
      <c r="S780" s="37">
        <f>Table1[[#This Row],[R Score]]+Table1[[#This Row],[F Score]]+Table1[[#This Row],[M Score]]</f>
        <v>7</v>
      </c>
      <c r="T780" s="37" t="str">
        <f>IF(Table1[[#This Row],[RFM Score]]=12,"Best customer",IF(Table1[[#This Row],[RFM Score]]&gt;=8,"Loyal customer",IF(Table1[[#This Row],[RFM Score]]&gt;=6,"At Risk",IF(Table1[[#This Row],[RFM Score]]&gt;=3,"Lost customer", "Others"))))</f>
        <v>At Risk</v>
      </c>
    </row>
    <row r="781" spans="2:20" x14ac:dyDescent="0.25">
      <c r="B781" s="1">
        <v>779</v>
      </c>
      <c r="C781" s="2">
        <v>45051</v>
      </c>
      <c r="D781" s="1" t="s">
        <v>792</v>
      </c>
      <c r="E781" s="1" t="s">
        <v>13</v>
      </c>
      <c r="F781" s="1">
        <v>56</v>
      </c>
      <c r="G781" s="1" t="s">
        <v>16</v>
      </c>
      <c r="H781" s="1">
        <v>2</v>
      </c>
      <c r="I781" s="11">
        <v>500</v>
      </c>
      <c r="J781" s="13">
        <v>1000</v>
      </c>
      <c r="K781" s="34">
        <f t="shared" si="12"/>
        <v>45292</v>
      </c>
      <c r="L781" s="36">
        <f>Table1[[#This Row],[Latest Date]]-Table1[[#This Row],[Date]]</f>
        <v>241</v>
      </c>
      <c r="M781" s="36">
        <f>COUNT(Table1[[#This Row],[Date]])</f>
        <v>1</v>
      </c>
      <c r="N781" s="36">
        <f>SUM(Table1[[#This Row],[Total Amount]])</f>
        <v>1000</v>
      </c>
      <c r="O781" s="36">
        <f>IF(Table1[[#This Row],[Recency]]&lt;=_xlfn.QUARTILE.INC(L:L,1),4, IF(Table1[[#This Row],[Recency]]&lt;=_xlfn.QUARTILE.INC(L:L,2), 3, IF(Table1[[#This Row],[Recency]]&lt;=_xlfn.QUARTILE.INC(L:L,3), 2, 1)))</f>
        <v>2</v>
      </c>
      <c r="P781" s="36">
        <f>IF(Table1[[#This Row],[Frequency]]&lt;=_xlfn.QUARTILE.INC(M:M,1), 1, IF(Table1[[#This Row],[Frequency]]&lt;=_xlfn.QUARTILE.INC(M:M,2), 2, IF(Table1[[#This Row],[Frequency]]&lt;=_xlfn.QUARTILE.INC(M:M,3), 3, 4)))</f>
        <v>1</v>
      </c>
      <c r="Q781" s="36">
        <f>IF(Table1[[#This Row],[Monetary]]&lt;=_xlfn.QUARTILE.INC(N:N,1),1,IF(Table1[[#This Row],[Monetary]]&lt;=_xlfn.QUARTILE.INC(N:N,2),2,IF(Table1[[#This Row],[Monetary]]&lt;=_xlfn.QUARTILE.INC(N:N,3),3,4)))</f>
        <v>4</v>
      </c>
      <c r="R781" s="41" t="str">
        <f>Table1[[#This Row],[R Score]]&amp;Table1[[#This Row],[F Score]]&amp;Table1[[#This Row],[M Score]]</f>
        <v>214</v>
      </c>
      <c r="S781" s="36">
        <f>Table1[[#This Row],[R Score]]+Table1[[#This Row],[F Score]]+Table1[[#This Row],[M Score]]</f>
        <v>7</v>
      </c>
      <c r="T781" s="36" t="str">
        <f>IF(Table1[[#This Row],[RFM Score]]=12,"Best customer",IF(Table1[[#This Row],[RFM Score]]&gt;=8,"Loyal customer",IF(Table1[[#This Row],[RFM Score]]&gt;=6,"At Risk",IF(Table1[[#This Row],[RFM Score]]&gt;=3,"Lost customer", "Others"))))</f>
        <v>At Risk</v>
      </c>
    </row>
    <row r="782" spans="2:20" x14ac:dyDescent="0.25">
      <c r="B782" s="4">
        <v>780</v>
      </c>
      <c r="C782" s="5">
        <v>44979</v>
      </c>
      <c r="D782" s="4" t="s">
        <v>793</v>
      </c>
      <c r="E782" s="4" t="s">
        <v>10</v>
      </c>
      <c r="F782" s="4">
        <v>52</v>
      </c>
      <c r="G782" s="4" t="s">
        <v>16</v>
      </c>
      <c r="H782" s="4">
        <v>2</v>
      </c>
      <c r="I782" s="12">
        <v>25</v>
      </c>
      <c r="J782" s="14">
        <v>50</v>
      </c>
      <c r="K782" s="35">
        <f t="shared" si="12"/>
        <v>45292</v>
      </c>
      <c r="L782" s="37">
        <f>Table1[[#This Row],[Latest Date]]-Table1[[#This Row],[Date]]</f>
        <v>313</v>
      </c>
      <c r="M782" s="37">
        <f>COUNT(Table1[[#This Row],[Date]])</f>
        <v>1</v>
      </c>
      <c r="N782" s="37">
        <f>SUM(Table1[[#This Row],[Total Amount]])</f>
        <v>50</v>
      </c>
      <c r="O782" s="37">
        <f>IF(Table1[[#This Row],[Recency]]&lt;=_xlfn.QUARTILE.INC(L:L,1),4, IF(Table1[[#This Row],[Recency]]&lt;=_xlfn.QUARTILE.INC(L:L,2), 3, IF(Table1[[#This Row],[Recency]]&lt;=_xlfn.QUARTILE.INC(L:L,3), 2, 1)))</f>
        <v>1</v>
      </c>
      <c r="P782" s="37">
        <f>IF(Table1[[#This Row],[Frequency]]&lt;=_xlfn.QUARTILE.INC(M:M,1), 1, IF(Table1[[#This Row],[Frequency]]&lt;=_xlfn.QUARTILE.INC(M:M,2), 2, IF(Table1[[#This Row],[Frequency]]&lt;=_xlfn.QUARTILE.INC(M:M,3), 3, 4)))</f>
        <v>1</v>
      </c>
      <c r="Q782" s="37">
        <f>IF(Table1[[#This Row],[Monetary]]&lt;=_xlfn.QUARTILE.INC(N:N,1),1,IF(Table1[[#This Row],[Monetary]]&lt;=_xlfn.QUARTILE.INC(N:N,2),2,IF(Table1[[#This Row],[Monetary]]&lt;=_xlfn.QUARTILE.INC(N:N,3),3,4)))</f>
        <v>1</v>
      </c>
      <c r="R782" s="42" t="str">
        <f>Table1[[#This Row],[R Score]]&amp;Table1[[#This Row],[F Score]]&amp;Table1[[#This Row],[M Score]]</f>
        <v>111</v>
      </c>
      <c r="S782" s="37">
        <f>Table1[[#This Row],[R Score]]+Table1[[#This Row],[F Score]]+Table1[[#This Row],[M Score]]</f>
        <v>3</v>
      </c>
      <c r="T782" s="37" t="str">
        <f>IF(Table1[[#This Row],[RFM Score]]=12,"Best customer",IF(Table1[[#This Row],[RFM Score]]&gt;=8,"Loyal customer",IF(Table1[[#This Row],[RFM Score]]&gt;=6,"At Risk",IF(Table1[[#This Row],[RFM Score]]&gt;=3,"Lost customer", "Others"))))</f>
        <v>Lost customer</v>
      </c>
    </row>
    <row r="783" spans="2:20" x14ac:dyDescent="0.25">
      <c r="B783" s="1">
        <v>781</v>
      </c>
      <c r="C783" s="2">
        <v>45283</v>
      </c>
      <c r="D783" s="1" t="s">
        <v>794</v>
      </c>
      <c r="E783" s="1" t="s">
        <v>10</v>
      </c>
      <c r="F783" s="1">
        <v>35</v>
      </c>
      <c r="G783" s="1" t="s">
        <v>11</v>
      </c>
      <c r="H783" s="1">
        <v>1</v>
      </c>
      <c r="I783" s="11">
        <v>500</v>
      </c>
      <c r="J783" s="13">
        <v>500</v>
      </c>
      <c r="K783" s="34">
        <f t="shared" si="12"/>
        <v>45292</v>
      </c>
      <c r="L783" s="36">
        <f>Table1[[#This Row],[Latest Date]]-Table1[[#This Row],[Date]]</f>
        <v>9</v>
      </c>
      <c r="M783" s="36">
        <f>COUNT(Table1[[#This Row],[Date]])</f>
        <v>1</v>
      </c>
      <c r="N783" s="36">
        <f>SUM(Table1[[#This Row],[Total Amount]])</f>
        <v>500</v>
      </c>
      <c r="O783" s="36">
        <f>IF(Table1[[#This Row],[Recency]]&lt;=_xlfn.QUARTILE.INC(L:L,1),4, IF(Table1[[#This Row],[Recency]]&lt;=_xlfn.QUARTILE.INC(L:L,2), 3, IF(Table1[[#This Row],[Recency]]&lt;=_xlfn.QUARTILE.INC(L:L,3), 2, 1)))</f>
        <v>4</v>
      </c>
      <c r="P783" s="36">
        <f>IF(Table1[[#This Row],[Frequency]]&lt;=_xlfn.QUARTILE.INC(M:M,1), 1, IF(Table1[[#This Row],[Frequency]]&lt;=_xlfn.QUARTILE.INC(M:M,2), 2, IF(Table1[[#This Row],[Frequency]]&lt;=_xlfn.QUARTILE.INC(M:M,3), 3, 4)))</f>
        <v>1</v>
      </c>
      <c r="Q783" s="36">
        <f>IF(Table1[[#This Row],[Monetary]]&lt;=_xlfn.QUARTILE.INC(N:N,1),1,IF(Table1[[#This Row],[Monetary]]&lt;=_xlfn.QUARTILE.INC(N:N,2),2,IF(Table1[[#This Row],[Monetary]]&lt;=_xlfn.QUARTILE.INC(N:N,3),3,4)))</f>
        <v>3</v>
      </c>
      <c r="R783" s="41" t="str">
        <f>Table1[[#This Row],[R Score]]&amp;Table1[[#This Row],[F Score]]&amp;Table1[[#This Row],[M Score]]</f>
        <v>413</v>
      </c>
      <c r="S783" s="36">
        <f>Table1[[#This Row],[R Score]]+Table1[[#This Row],[F Score]]+Table1[[#This Row],[M Score]]</f>
        <v>8</v>
      </c>
      <c r="T783" s="36" t="str">
        <f>IF(Table1[[#This Row],[RFM Score]]=12,"Best customer",IF(Table1[[#This Row],[RFM Score]]&gt;=8,"Loyal customer",IF(Table1[[#This Row],[RFM Score]]&gt;=6,"At Risk",IF(Table1[[#This Row],[RFM Score]]&gt;=3,"Lost customer", "Others"))))</f>
        <v>Loyal customer</v>
      </c>
    </row>
    <row r="784" spans="2:20" x14ac:dyDescent="0.25">
      <c r="B784" s="4">
        <v>782</v>
      </c>
      <c r="C784" s="5">
        <v>45081</v>
      </c>
      <c r="D784" s="4" t="s">
        <v>795</v>
      </c>
      <c r="E784" s="4" t="s">
        <v>10</v>
      </c>
      <c r="F784" s="4">
        <v>59</v>
      </c>
      <c r="G784" s="4" t="s">
        <v>14</v>
      </c>
      <c r="H784" s="4">
        <v>3</v>
      </c>
      <c r="I784" s="12">
        <v>300</v>
      </c>
      <c r="J784" s="14">
        <v>900</v>
      </c>
      <c r="K784" s="35">
        <f t="shared" si="12"/>
        <v>45292</v>
      </c>
      <c r="L784" s="37">
        <f>Table1[[#This Row],[Latest Date]]-Table1[[#This Row],[Date]]</f>
        <v>211</v>
      </c>
      <c r="M784" s="37">
        <f>COUNT(Table1[[#This Row],[Date]])</f>
        <v>1</v>
      </c>
      <c r="N784" s="37">
        <f>SUM(Table1[[#This Row],[Total Amount]])</f>
        <v>900</v>
      </c>
      <c r="O784" s="37">
        <f>IF(Table1[[#This Row],[Recency]]&lt;=_xlfn.QUARTILE.INC(L:L,1),4, IF(Table1[[#This Row],[Recency]]&lt;=_xlfn.QUARTILE.INC(L:L,2), 3, IF(Table1[[#This Row],[Recency]]&lt;=_xlfn.QUARTILE.INC(L:L,3), 2, 1)))</f>
        <v>2</v>
      </c>
      <c r="P784" s="37">
        <f>IF(Table1[[#This Row],[Frequency]]&lt;=_xlfn.QUARTILE.INC(M:M,1), 1, IF(Table1[[#This Row],[Frequency]]&lt;=_xlfn.QUARTILE.INC(M:M,2), 2, IF(Table1[[#This Row],[Frequency]]&lt;=_xlfn.QUARTILE.INC(M:M,3), 3, 4)))</f>
        <v>1</v>
      </c>
      <c r="Q784" s="37">
        <f>IF(Table1[[#This Row],[Monetary]]&lt;=_xlfn.QUARTILE.INC(N:N,1),1,IF(Table1[[#This Row],[Monetary]]&lt;=_xlfn.QUARTILE.INC(N:N,2),2,IF(Table1[[#This Row],[Monetary]]&lt;=_xlfn.QUARTILE.INC(N:N,3),3,4)))</f>
        <v>3</v>
      </c>
      <c r="R784" s="42" t="str">
        <f>Table1[[#This Row],[R Score]]&amp;Table1[[#This Row],[F Score]]&amp;Table1[[#This Row],[M Score]]</f>
        <v>213</v>
      </c>
      <c r="S784" s="37">
        <f>Table1[[#This Row],[R Score]]+Table1[[#This Row],[F Score]]+Table1[[#This Row],[M Score]]</f>
        <v>6</v>
      </c>
      <c r="T784" s="37" t="str">
        <f>IF(Table1[[#This Row],[RFM Score]]=12,"Best customer",IF(Table1[[#This Row],[RFM Score]]&gt;=8,"Loyal customer",IF(Table1[[#This Row],[RFM Score]]&gt;=6,"At Risk",IF(Table1[[#This Row],[RFM Score]]&gt;=3,"Lost customer", "Others"))))</f>
        <v>At Risk</v>
      </c>
    </row>
    <row r="785" spans="2:20" x14ac:dyDescent="0.25">
      <c r="B785" s="1">
        <v>783</v>
      </c>
      <c r="C785" s="2">
        <v>45277</v>
      </c>
      <c r="D785" s="1" t="s">
        <v>796</v>
      </c>
      <c r="E785" s="1" t="s">
        <v>13</v>
      </c>
      <c r="F785" s="1">
        <v>56</v>
      </c>
      <c r="G785" s="1" t="s">
        <v>14</v>
      </c>
      <c r="H785" s="1">
        <v>1</v>
      </c>
      <c r="I785" s="11">
        <v>300</v>
      </c>
      <c r="J785" s="13">
        <v>300</v>
      </c>
      <c r="K785" s="34">
        <f t="shared" si="12"/>
        <v>45292</v>
      </c>
      <c r="L785" s="36">
        <f>Table1[[#This Row],[Latest Date]]-Table1[[#This Row],[Date]]</f>
        <v>15</v>
      </c>
      <c r="M785" s="36">
        <f>COUNT(Table1[[#This Row],[Date]])</f>
        <v>1</v>
      </c>
      <c r="N785" s="36">
        <f>SUM(Table1[[#This Row],[Total Amount]])</f>
        <v>300</v>
      </c>
      <c r="O785" s="36">
        <f>IF(Table1[[#This Row],[Recency]]&lt;=_xlfn.QUARTILE.INC(L:L,1),4, IF(Table1[[#This Row],[Recency]]&lt;=_xlfn.QUARTILE.INC(L:L,2), 3, IF(Table1[[#This Row],[Recency]]&lt;=_xlfn.QUARTILE.INC(L:L,3), 2, 1)))</f>
        <v>4</v>
      </c>
      <c r="P785" s="36">
        <f>IF(Table1[[#This Row],[Frequency]]&lt;=_xlfn.QUARTILE.INC(M:M,1), 1, IF(Table1[[#This Row],[Frequency]]&lt;=_xlfn.QUARTILE.INC(M:M,2), 2, IF(Table1[[#This Row],[Frequency]]&lt;=_xlfn.QUARTILE.INC(M:M,3), 3, 4)))</f>
        <v>1</v>
      </c>
      <c r="Q785" s="36">
        <f>IF(Table1[[#This Row],[Monetary]]&lt;=_xlfn.QUARTILE.INC(N:N,1),1,IF(Table1[[#This Row],[Monetary]]&lt;=_xlfn.QUARTILE.INC(N:N,2),2,IF(Table1[[#This Row],[Monetary]]&lt;=_xlfn.QUARTILE.INC(N:N,3),3,4)))</f>
        <v>3</v>
      </c>
      <c r="R785" s="41" t="str">
        <f>Table1[[#This Row],[R Score]]&amp;Table1[[#This Row],[F Score]]&amp;Table1[[#This Row],[M Score]]</f>
        <v>413</v>
      </c>
      <c r="S785" s="36">
        <f>Table1[[#This Row],[R Score]]+Table1[[#This Row],[F Score]]+Table1[[#This Row],[M Score]]</f>
        <v>8</v>
      </c>
      <c r="T785" s="36" t="str">
        <f>IF(Table1[[#This Row],[RFM Score]]=12,"Best customer",IF(Table1[[#This Row],[RFM Score]]&gt;=8,"Loyal customer",IF(Table1[[#This Row],[RFM Score]]&gt;=6,"At Risk",IF(Table1[[#This Row],[RFM Score]]&gt;=3,"Lost customer", "Others"))))</f>
        <v>Loyal customer</v>
      </c>
    </row>
    <row r="786" spans="2:20" x14ac:dyDescent="0.25">
      <c r="B786" s="4">
        <v>784</v>
      </c>
      <c r="C786" s="5">
        <v>45234</v>
      </c>
      <c r="D786" s="4" t="s">
        <v>797</v>
      </c>
      <c r="E786" s="4" t="s">
        <v>13</v>
      </c>
      <c r="F786" s="4">
        <v>34</v>
      </c>
      <c r="G786" s="4" t="s">
        <v>16</v>
      </c>
      <c r="H786" s="4">
        <v>1</v>
      </c>
      <c r="I786" s="12">
        <v>500</v>
      </c>
      <c r="J786" s="14">
        <v>500</v>
      </c>
      <c r="K786" s="35">
        <f t="shared" si="12"/>
        <v>45292</v>
      </c>
      <c r="L786" s="37">
        <f>Table1[[#This Row],[Latest Date]]-Table1[[#This Row],[Date]]</f>
        <v>58</v>
      </c>
      <c r="M786" s="37">
        <f>COUNT(Table1[[#This Row],[Date]])</f>
        <v>1</v>
      </c>
      <c r="N786" s="37">
        <f>SUM(Table1[[#This Row],[Total Amount]])</f>
        <v>500</v>
      </c>
      <c r="O786" s="37">
        <f>IF(Table1[[#This Row],[Recency]]&lt;=_xlfn.QUARTILE.INC(L:L,1),4, IF(Table1[[#This Row],[Recency]]&lt;=_xlfn.QUARTILE.INC(L:L,2), 3, IF(Table1[[#This Row],[Recency]]&lt;=_xlfn.QUARTILE.INC(L:L,3), 2, 1)))</f>
        <v>4</v>
      </c>
      <c r="P786" s="37">
        <f>IF(Table1[[#This Row],[Frequency]]&lt;=_xlfn.QUARTILE.INC(M:M,1), 1, IF(Table1[[#This Row],[Frequency]]&lt;=_xlfn.QUARTILE.INC(M:M,2), 2, IF(Table1[[#This Row],[Frequency]]&lt;=_xlfn.QUARTILE.INC(M:M,3), 3, 4)))</f>
        <v>1</v>
      </c>
      <c r="Q786" s="37">
        <f>IF(Table1[[#This Row],[Monetary]]&lt;=_xlfn.QUARTILE.INC(N:N,1),1,IF(Table1[[#This Row],[Monetary]]&lt;=_xlfn.QUARTILE.INC(N:N,2),2,IF(Table1[[#This Row],[Monetary]]&lt;=_xlfn.QUARTILE.INC(N:N,3),3,4)))</f>
        <v>3</v>
      </c>
      <c r="R786" s="42" t="str">
        <f>Table1[[#This Row],[R Score]]&amp;Table1[[#This Row],[F Score]]&amp;Table1[[#This Row],[M Score]]</f>
        <v>413</v>
      </c>
      <c r="S786" s="37">
        <f>Table1[[#This Row],[R Score]]+Table1[[#This Row],[F Score]]+Table1[[#This Row],[M Score]]</f>
        <v>8</v>
      </c>
      <c r="T786" s="37" t="str">
        <f>IF(Table1[[#This Row],[RFM Score]]=12,"Best customer",IF(Table1[[#This Row],[RFM Score]]&gt;=8,"Loyal customer",IF(Table1[[#This Row],[RFM Score]]&gt;=6,"At Risk",IF(Table1[[#This Row],[RFM Score]]&gt;=3,"Lost customer", "Others"))))</f>
        <v>Loyal customer</v>
      </c>
    </row>
    <row r="787" spans="2:20" x14ac:dyDescent="0.25">
      <c r="B787" s="1">
        <v>785</v>
      </c>
      <c r="C787" s="2">
        <v>44988</v>
      </c>
      <c r="D787" s="1" t="s">
        <v>798</v>
      </c>
      <c r="E787" s="1" t="s">
        <v>13</v>
      </c>
      <c r="F787" s="1">
        <v>31</v>
      </c>
      <c r="G787" s="1" t="s">
        <v>11</v>
      </c>
      <c r="H787" s="1">
        <v>4</v>
      </c>
      <c r="I787" s="11">
        <v>50</v>
      </c>
      <c r="J787" s="13">
        <v>200</v>
      </c>
      <c r="K787" s="34">
        <f t="shared" si="12"/>
        <v>45292</v>
      </c>
      <c r="L787" s="36">
        <f>Table1[[#This Row],[Latest Date]]-Table1[[#This Row],[Date]]</f>
        <v>304</v>
      </c>
      <c r="M787" s="36">
        <f>COUNT(Table1[[#This Row],[Date]])</f>
        <v>1</v>
      </c>
      <c r="N787" s="36">
        <f>SUM(Table1[[#This Row],[Total Amount]])</f>
        <v>200</v>
      </c>
      <c r="O787" s="36">
        <f>IF(Table1[[#This Row],[Recency]]&lt;=_xlfn.QUARTILE.INC(L:L,1),4, IF(Table1[[#This Row],[Recency]]&lt;=_xlfn.QUARTILE.INC(L:L,2), 3, IF(Table1[[#This Row],[Recency]]&lt;=_xlfn.QUARTILE.INC(L:L,3), 2, 1)))</f>
        <v>1</v>
      </c>
      <c r="P787" s="36">
        <f>IF(Table1[[#This Row],[Frequency]]&lt;=_xlfn.QUARTILE.INC(M:M,1), 1, IF(Table1[[#This Row],[Frequency]]&lt;=_xlfn.QUARTILE.INC(M:M,2), 2, IF(Table1[[#This Row],[Frequency]]&lt;=_xlfn.QUARTILE.INC(M:M,3), 3, 4)))</f>
        <v>1</v>
      </c>
      <c r="Q787" s="36">
        <f>IF(Table1[[#This Row],[Monetary]]&lt;=_xlfn.QUARTILE.INC(N:N,1),1,IF(Table1[[#This Row],[Monetary]]&lt;=_xlfn.QUARTILE.INC(N:N,2),2,IF(Table1[[#This Row],[Monetary]]&lt;=_xlfn.QUARTILE.INC(N:N,3),3,4)))</f>
        <v>3</v>
      </c>
      <c r="R787" s="41" t="str">
        <f>Table1[[#This Row],[R Score]]&amp;Table1[[#This Row],[F Score]]&amp;Table1[[#This Row],[M Score]]</f>
        <v>113</v>
      </c>
      <c r="S787" s="36">
        <f>Table1[[#This Row],[R Score]]+Table1[[#This Row],[F Score]]+Table1[[#This Row],[M Score]]</f>
        <v>5</v>
      </c>
      <c r="T787" s="36" t="str">
        <f>IF(Table1[[#This Row],[RFM Score]]=12,"Best customer",IF(Table1[[#This Row],[RFM Score]]&gt;=8,"Loyal customer",IF(Table1[[#This Row],[RFM Score]]&gt;=6,"At Risk",IF(Table1[[#This Row],[RFM Score]]&gt;=3,"Lost customer", "Others"))))</f>
        <v>Lost customer</v>
      </c>
    </row>
    <row r="788" spans="2:20" x14ac:dyDescent="0.25">
      <c r="B788" s="4">
        <v>786</v>
      </c>
      <c r="C788" s="5">
        <v>45216</v>
      </c>
      <c r="D788" s="4" t="s">
        <v>799</v>
      </c>
      <c r="E788" s="4" t="s">
        <v>10</v>
      </c>
      <c r="F788" s="4">
        <v>48</v>
      </c>
      <c r="G788" s="4" t="s">
        <v>14</v>
      </c>
      <c r="H788" s="4">
        <v>4</v>
      </c>
      <c r="I788" s="12">
        <v>25</v>
      </c>
      <c r="J788" s="14">
        <v>100</v>
      </c>
      <c r="K788" s="35">
        <f t="shared" si="12"/>
        <v>45292</v>
      </c>
      <c r="L788" s="37">
        <f>Table1[[#This Row],[Latest Date]]-Table1[[#This Row],[Date]]</f>
        <v>76</v>
      </c>
      <c r="M788" s="37">
        <f>COUNT(Table1[[#This Row],[Date]])</f>
        <v>1</v>
      </c>
      <c r="N788" s="37">
        <f>SUM(Table1[[#This Row],[Total Amount]])</f>
        <v>100</v>
      </c>
      <c r="O788" s="37">
        <f>IF(Table1[[#This Row],[Recency]]&lt;=_xlfn.QUARTILE.INC(L:L,1),4, IF(Table1[[#This Row],[Recency]]&lt;=_xlfn.QUARTILE.INC(L:L,2), 3, IF(Table1[[#This Row],[Recency]]&lt;=_xlfn.QUARTILE.INC(L:L,3), 2, 1)))</f>
        <v>4</v>
      </c>
      <c r="P788" s="37">
        <f>IF(Table1[[#This Row],[Frequency]]&lt;=_xlfn.QUARTILE.INC(M:M,1), 1, IF(Table1[[#This Row],[Frequency]]&lt;=_xlfn.QUARTILE.INC(M:M,2), 2, IF(Table1[[#This Row],[Frequency]]&lt;=_xlfn.QUARTILE.INC(M:M,3), 3, 4)))</f>
        <v>1</v>
      </c>
      <c r="Q788" s="37">
        <f>IF(Table1[[#This Row],[Monetary]]&lt;=_xlfn.QUARTILE.INC(N:N,1),1,IF(Table1[[#This Row],[Monetary]]&lt;=_xlfn.QUARTILE.INC(N:N,2),2,IF(Table1[[#This Row],[Monetary]]&lt;=_xlfn.QUARTILE.INC(N:N,3),3,4)))</f>
        <v>2</v>
      </c>
      <c r="R788" s="42" t="str">
        <f>Table1[[#This Row],[R Score]]&amp;Table1[[#This Row],[F Score]]&amp;Table1[[#This Row],[M Score]]</f>
        <v>412</v>
      </c>
      <c r="S788" s="37">
        <f>Table1[[#This Row],[R Score]]+Table1[[#This Row],[F Score]]+Table1[[#This Row],[M Score]]</f>
        <v>7</v>
      </c>
      <c r="T788" s="37" t="str">
        <f>IF(Table1[[#This Row],[RFM Score]]=12,"Best customer",IF(Table1[[#This Row],[RFM Score]]&gt;=8,"Loyal customer",IF(Table1[[#This Row],[RFM Score]]&gt;=6,"At Risk",IF(Table1[[#This Row],[RFM Score]]&gt;=3,"Lost customer", "Others"))))</f>
        <v>At Risk</v>
      </c>
    </row>
    <row r="789" spans="2:20" x14ac:dyDescent="0.25">
      <c r="B789" s="1">
        <v>787</v>
      </c>
      <c r="C789" s="2">
        <v>44948</v>
      </c>
      <c r="D789" s="1" t="s">
        <v>800</v>
      </c>
      <c r="E789" s="1" t="s">
        <v>10</v>
      </c>
      <c r="F789" s="1">
        <v>41</v>
      </c>
      <c r="G789" s="1" t="s">
        <v>16</v>
      </c>
      <c r="H789" s="1">
        <v>1</v>
      </c>
      <c r="I789" s="11">
        <v>25</v>
      </c>
      <c r="J789" s="13">
        <v>25</v>
      </c>
      <c r="K789" s="34">
        <f t="shared" si="12"/>
        <v>45292</v>
      </c>
      <c r="L789" s="36">
        <f>Table1[[#This Row],[Latest Date]]-Table1[[#This Row],[Date]]</f>
        <v>344</v>
      </c>
      <c r="M789" s="36">
        <f>COUNT(Table1[[#This Row],[Date]])</f>
        <v>1</v>
      </c>
      <c r="N789" s="36">
        <f>SUM(Table1[[#This Row],[Total Amount]])</f>
        <v>25</v>
      </c>
      <c r="O789" s="36">
        <f>IF(Table1[[#This Row],[Recency]]&lt;=_xlfn.QUARTILE.INC(L:L,1),4, IF(Table1[[#This Row],[Recency]]&lt;=_xlfn.QUARTILE.INC(L:L,2), 3, IF(Table1[[#This Row],[Recency]]&lt;=_xlfn.QUARTILE.INC(L:L,3), 2, 1)))</f>
        <v>1</v>
      </c>
      <c r="P789" s="36">
        <f>IF(Table1[[#This Row],[Frequency]]&lt;=_xlfn.QUARTILE.INC(M:M,1), 1, IF(Table1[[#This Row],[Frequency]]&lt;=_xlfn.QUARTILE.INC(M:M,2), 2, IF(Table1[[#This Row],[Frequency]]&lt;=_xlfn.QUARTILE.INC(M:M,3), 3, 4)))</f>
        <v>1</v>
      </c>
      <c r="Q789" s="36">
        <f>IF(Table1[[#This Row],[Monetary]]&lt;=_xlfn.QUARTILE.INC(N:N,1),1,IF(Table1[[#This Row],[Monetary]]&lt;=_xlfn.QUARTILE.INC(N:N,2),2,IF(Table1[[#This Row],[Monetary]]&lt;=_xlfn.QUARTILE.INC(N:N,3),3,4)))</f>
        <v>1</v>
      </c>
      <c r="R789" s="41" t="str">
        <f>Table1[[#This Row],[R Score]]&amp;Table1[[#This Row],[F Score]]&amp;Table1[[#This Row],[M Score]]</f>
        <v>111</v>
      </c>
      <c r="S789" s="36">
        <f>Table1[[#This Row],[R Score]]+Table1[[#This Row],[F Score]]+Table1[[#This Row],[M Score]]</f>
        <v>3</v>
      </c>
      <c r="T789" s="36" t="str">
        <f>IF(Table1[[#This Row],[RFM Score]]=12,"Best customer",IF(Table1[[#This Row],[RFM Score]]&gt;=8,"Loyal customer",IF(Table1[[#This Row],[RFM Score]]&gt;=6,"At Risk",IF(Table1[[#This Row],[RFM Score]]&gt;=3,"Lost customer", "Others"))))</f>
        <v>Lost customer</v>
      </c>
    </row>
    <row r="790" spans="2:20" x14ac:dyDescent="0.25">
      <c r="B790" s="4">
        <v>788</v>
      </c>
      <c r="C790" s="5">
        <v>45104</v>
      </c>
      <c r="D790" s="4" t="s">
        <v>801</v>
      </c>
      <c r="E790" s="4" t="s">
        <v>13</v>
      </c>
      <c r="F790" s="4">
        <v>52</v>
      </c>
      <c r="G790" s="4" t="s">
        <v>11</v>
      </c>
      <c r="H790" s="4">
        <v>3</v>
      </c>
      <c r="I790" s="12">
        <v>300</v>
      </c>
      <c r="J790" s="14">
        <v>900</v>
      </c>
      <c r="K790" s="35">
        <f t="shared" si="12"/>
        <v>45292</v>
      </c>
      <c r="L790" s="37">
        <f>Table1[[#This Row],[Latest Date]]-Table1[[#This Row],[Date]]</f>
        <v>188</v>
      </c>
      <c r="M790" s="37">
        <f>COUNT(Table1[[#This Row],[Date]])</f>
        <v>1</v>
      </c>
      <c r="N790" s="37">
        <f>SUM(Table1[[#This Row],[Total Amount]])</f>
        <v>900</v>
      </c>
      <c r="O790" s="37">
        <f>IF(Table1[[#This Row],[Recency]]&lt;=_xlfn.QUARTILE.INC(L:L,1),4, IF(Table1[[#This Row],[Recency]]&lt;=_xlfn.QUARTILE.INC(L:L,2), 3, IF(Table1[[#This Row],[Recency]]&lt;=_xlfn.QUARTILE.INC(L:L,3), 2, 1)))</f>
        <v>2</v>
      </c>
      <c r="P790" s="37">
        <f>IF(Table1[[#This Row],[Frequency]]&lt;=_xlfn.QUARTILE.INC(M:M,1), 1, IF(Table1[[#This Row],[Frequency]]&lt;=_xlfn.QUARTILE.INC(M:M,2), 2, IF(Table1[[#This Row],[Frequency]]&lt;=_xlfn.QUARTILE.INC(M:M,3), 3, 4)))</f>
        <v>1</v>
      </c>
      <c r="Q790" s="37">
        <f>IF(Table1[[#This Row],[Monetary]]&lt;=_xlfn.QUARTILE.INC(N:N,1),1,IF(Table1[[#This Row],[Monetary]]&lt;=_xlfn.QUARTILE.INC(N:N,2),2,IF(Table1[[#This Row],[Monetary]]&lt;=_xlfn.QUARTILE.INC(N:N,3),3,4)))</f>
        <v>3</v>
      </c>
      <c r="R790" s="42" t="str">
        <f>Table1[[#This Row],[R Score]]&amp;Table1[[#This Row],[F Score]]&amp;Table1[[#This Row],[M Score]]</f>
        <v>213</v>
      </c>
      <c r="S790" s="37">
        <f>Table1[[#This Row],[R Score]]+Table1[[#This Row],[F Score]]+Table1[[#This Row],[M Score]]</f>
        <v>6</v>
      </c>
      <c r="T790" s="37" t="str">
        <f>IF(Table1[[#This Row],[RFM Score]]=12,"Best customer",IF(Table1[[#This Row],[RFM Score]]&gt;=8,"Loyal customer",IF(Table1[[#This Row],[RFM Score]]&gt;=6,"At Risk",IF(Table1[[#This Row],[RFM Score]]&gt;=3,"Lost customer", "Others"))))</f>
        <v>At Risk</v>
      </c>
    </row>
    <row r="791" spans="2:20" x14ac:dyDescent="0.25">
      <c r="B791" s="1">
        <v>789</v>
      </c>
      <c r="C791" s="2">
        <v>45199</v>
      </c>
      <c r="D791" s="1" t="s">
        <v>802</v>
      </c>
      <c r="E791" s="1" t="s">
        <v>13</v>
      </c>
      <c r="F791" s="1">
        <v>61</v>
      </c>
      <c r="G791" s="1" t="s">
        <v>14</v>
      </c>
      <c r="H791" s="1">
        <v>4</v>
      </c>
      <c r="I791" s="11">
        <v>500</v>
      </c>
      <c r="J791" s="13">
        <v>2000</v>
      </c>
      <c r="K791" s="34">
        <f t="shared" si="12"/>
        <v>45292</v>
      </c>
      <c r="L791" s="36">
        <f>Table1[[#This Row],[Latest Date]]-Table1[[#This Row],[Date]]</f>
        <v>93</v>
      </c>
      <c r="M791" s="36">
        <f>COUNT(Table1[[#This Row],[Date]])</f>
        <v>1</v>
      </c>
      <c r="N791" s="36">
        <f>SUM(Table1[[#This Row],[Total Amount]])</f>
        <v>2000</v>
      </c>
      <c r="O791" s="36">
        <f>IF(Table1[[#This Row],[Recency]]&lt;=_xlfn.QUARTILE.INC(L:L,1),4, IF(Table1[[#This Row],[Recency]]&lt;=_xlfn.QUARTILE.INC(L:L,2), 3, IF(Table1[[#This Row],[Recency]]&lt;=_xlfn.QUARTILE.INC(L:L,3), 2, 1)))</f>
        <v>3</v>
      </c>
      <c r="P791" s="36">
        <f>IF(Table1[[#This Row],[Frequency]]&lt;=_xlfn.QUARTILE.INC(M:M,1), 1, IF(Table1[[#This Row],[Frequency]]&lt;=_xlfn.QUARTILE.INC(M:M,2), 2, IF(Table1[[#This Row],[Frequency]]&lt;=_xlfn.QUARTILE.INC(M:M,3), 3, 4)))</f>
        <v>1</v>
      </c>
      <c r="Q791" s="36">
        <f>IF(Table1[[#This Row],[Monetary]]&lt;=_xlfn.QUARTILE.INC(N:N,1),1,IF(Table1[[#This Row],[Monetary]]&lt;=_xlfn.QUARTILE.INC(N:N,2),2,IF(Table1[[#This Row],[Monetary]]&lt;=_xlfn.QUARTILE.INC(N:N,3),3,4)))</f>
        <v>4</v>
      </c>
      <c r="R791" s="41" t="str">
        <f>Table1[[#This Row],[R Score]]&amp;Table1[[#This Row],[F Score]]&amp;Table1[[#This Row],[M Score]]</f>
        <v>314</v>
      </c>
      <c r="S791" s="36">
        <f>Table1[[#This Row],[R Score]]+Table1[[#This Row],[F Score]]+Table1[[#This Row],[M Score]]</f>
        <v>8</v>
      </c>
      <c r="T791" s="36" t="str">
        <f>IF(Table1[[#This Row],[RFM Score]]=12,"Best customer",IF(Table1[[#This Row],[RFM Score]]&gt;=8,"Loyal customer",IF(Table1[[#This Row],[RFM Score]]&gt;=6,"At Risk",IF(Table1[[#This Row],[RFM Score]]&gt;=3,"Lost customer", "Others"))))</f>
        <v>Loyal customer</v>
      </c>
    </row>
    <row r="792" spans="2:20" x14ac:dyDescent="0.25">
      <c r="B792" s="4">
        <v>790</v>
      </c>
      <c r="C792" s="5">
        <v>45146</v>
      </c>
      <c r="D792" s="4" t="s">
        <v>803</v>
      </c>
      <c r="E792" s="4" t="s">
        <v>10</v>
      </c>
      <c r="F792" s="4">
        <v>62</v>
      </c>
      <c r="G792" s="4" t="s">
        <v>14</v>
      </c>
      <c r="H792" s="4">
        <v>1</v>
      </c>
      <c r="I792" s="12">
        <v>25</v>
      </c>
      <c r="J792" s="14">
        <v>25</v>
      </c>
      <c r="K792" s="35">
        <f t="shared" si="12"/>
        <v>45292</v>
      </c>
      <c r="L792" s="37">
        <f>Table1[[#This Row],[Latest Date]]-Table1[[#This Row],[Date]]</f>
        <v>146</v>
      </c>
      <c r="M792" s="37">
        <f>COUNT(Table1[[#This Row],[Date]])</f>
        <v>1</v>
      </c>
      <c r="N792" s="37">
        <f>SUM(Table1[[#This Row],[Total Amount]])</f>
        <v>25</v>
      </c>
      <c r="O792" s="37">
        <f>IF(Table1[[#This Row],[Recency]]&lt;=_xlfn.QUARTILE.INC(L:L,1),4, IF(Table1[[#This Row],[Recency]]&lt;=_xlfn.QUARTILE.INC(L:L,2), 3, IF(Table1[[#This Row],[Recency]]&lt;=_xlfn.QUARTILE.INC(L:L,3), 2, 1)))</f>
        <v>3</v>
      </c>
      <c r="P792" s="37">
        <f>IF(Table1[[#This Row],[Frequency]]&lt;=_xlfn.QUARTILE.INC(M:M,1), 1, IF(Table1[[#This Row],[Frequency]]&lt;=_xlfn.QUARTILE.INC(M:M,2), 2, IF(Table1[[#This Row],[Frequency]]&lt;=_xlfn.QUARTILE.INC(M:M,3), 3, 4)))</f>
        <v>1</v>
      </c>
      <c r="Q792" s="37">
        <f>IF(Table1[[#This Row],[Monetary]]&lt;=_xlfn.QUARTILE.INC(N:N,1),1,IF(Table1[[#This Row],[Monetary]]&lt;=_xlfn.QUARTILE.INC(N:N,2),2,IF(Table1[[#This Row],[Monetary]]&lt;=_xlfn.QUARTILE.INC(N:N,3),3,4)))</f>
        <v>1</v>
      </c>
      <c r="R792" s="42" t="str">
        <f>Table1[[#This Row],[R Score]]&amp;Table1[[#This Row],[F Score]]&amp;Table1[[#This Row],[M Score]]</f>
        <v>311</v>
      </c>
      <c r="S792" s="37">
        <f>Table1[[#This Row],[R Score]]+Table1[[#This Row],[F Score]]+Table1[[#This Row],[M Score]]</f>
        <v>5</v>
      </c>
      <c r="T792" s="37" t="str">
        <f>IF(Table1[[#This Row],[RFM Score]]=12,"Best customer",IF(Table1[[#This Row],[RFM Score]]&gt;=8,"Loyal customer",IF(Table1[[#This Row],[RFM Score]]&gt;=6,"At Risk",IF(Table1[[#This Row],[RFM Score]]&gt;=3,"Lost customer", "Others"))))</f>
        <v>Lost customer</v>
      </c>
    </row>
    <row r="793" spans="2:20" x14ac:dyDescent="0.25">
      <c r="B793" s="1">
        <v>791</v>
      </c>
      <c r="C793" s="2">
        <v>45265</v>
      </c>
      <c r="D793" s="1" t="s">
        <v>804</v>
      </c>
      <c r="E793" s="1" t="s">
        <v>13</v>
      </c>
      <c r="F793" s="1">
        <v>51</v>
      </c>
      <c r="G793" s="1" t="s">
        <v>11</v>
      </c>
      <c r="H793" s="1">
        <v>1</v>
      </c>
      <c r="I793" s="11">
        <v>25</v>
      </c>
      <c r="J793" s="13">
        <v>25</v>
      </c>
      <c r="K793" s="34">
        <f t="shared" si="12"/>
        <v>45292</v>
      </c>
      <c r="L793" s="36">
        <f>Table1[[#This Row],[Latest Date]]-Table1[[#This Row],[Date]]</f>
        <v>27</v>
      </c>
      <c r="M793" s="36">
        <f>COUNT(Table1[[#This Row],[Date]])</f>
        <v>1</v>
      </c>
      <c r="N793" s="36">
        <f>SUM(Table1[[#This Row],[Total Amount]])</f>
        <v>25</v>
      </c>
      <c r="O793" s="36">
        <f>IF(Table1[[#This Row],[Recency]]&lt;=_xlfn.QUARTILE.INC(L:L,1),4, IF(Table1[[#This Row],[Recency]]&lt;=_xlfn.QUARTILE.INC(L:L,2), 3, IF(Table1[[#This Row],[Recency]]&lt;=_xlfn.QUARTILE.INC(L:L,3), 2, 1)))</f>
        <v>4</v>
      </c>
      <c r="P793" s="36">
        <f>IF(Table1[[#This Row],[Frequency]]&lt;=_xlfn.QUARTILE.INC(M:M,1), 1, IF(Table1[[#This Row],[Frequency]]&lt;=_xlfn.QUARTILE.INC(M:M,2), 2, IF(Table1[[#This Row],[Frequency]]&lt;=_xlfn.QUARTILE.INC(M:M,3), 3, 4)))</f>
        <v>1</v>
      </c>
      <c r="Q793" s="36">
        <f>IF(Table1[[#This Row],[Monetary]]&lt;=_xlfn.QUARTILE.INC(N:N,1),1,IF(Table1[[#This Row],[Monetary]]&lt;=_xlfn.QUARTILE.INC(N:N,2),2,IF(Table1[[#This Row],[Monetary]]&lt;=_xlfn.QUARTILE.INC(N:N,3),3,4)))</f>
        <v>1</v>
      </c>
      <c r="R793" s="41" t="str">
        <f>Table1[[#This Row],[R Score]]&amp;Table1[[#This Row],[F Score]]&amp;Table1[[#This Row],[M Score]]</f>
        <v>411</v>
      </c>
      <c r="S793" s="36">
        <f>Table1[[#This Row],[R Score]]+Table1[[#This Row],[F Score]]+Table1[[#This Row],[M Score]]</f>
        <v>6</v>
      </c>
      <c r="T793" s="36" t="str">
        <f>IF(Table1[[#This Row],[RFM Score]]=12,"Best customer",IF(Table1[[#This Row],[RFM Score]]&gt;=8,"Loyal customer",IF(Table1[[#This Row],[RFM Score]]&gt;=6,"At Risk",IF(Table1[[#This Row],[RFM Score]]&gt;=3,"Lost customer", "Others"))))</f>
        <v>At Risk</v>
      </c>
    </row>
    <row r="794" spans="2:20" x14ac:dyDescent="0.25">
      <c r="B794" s="4">
        <v>792</v>
      </c>
      <c r="C794" s="5">
        <v>45116</v>
      </c>
      <c r="D794" s="4" t="s">
        <v>805</v>
      </c>
      <c r="E794" s="4" t="s">
        <v>13</v>
      </c>
      <c r="F794" s="4">
        <v>20</v>
      </c>
      <c r="G794" s="4" t="s">
        <v>11</v>
      </c>
      <c r="H794" s="4">
        <v>1</v>
      </c>
      <c r="I794" s="12">
        <v>50</v>
      </c>
      <c r="J794" s="14">
        <v>50</v>
      </c>
      <c r="K794" s="35">
        <f t="shared" si="12"/>
        <v>45292</v>
      </c>
      <c r="L794" s="37">
        <f>Table1[[#This Row],[Latest Date]]-Table1[[#This Row],[Date]]</f>
        <v>176</v>
      </c>
      <c r="M794" s="37">
        <f>COUNT(Table1[[#This Row],[Date]])</f>
        <v>1</v>
      </c>
      <c r="N794" s="37">
        <f>SUM(Table1[[#This Row],[Total Amount]])</f>
        <v>50</v>
      </c>
      <c r="O794" s="37">
        <f>IF(Table1[[#This Row],[Recency]]&lt;=_xlfn.QUARTILE.INC(L:L,1),4, IF(Table1[[#This Row],[Recency]]&lt;=_xlfn.QUARTILE.INC(L:L,2), 3, IF(Table1[[#This Row],[Recency]]&lt;=_xlfn.QUARTILE.INC(L:L,3), 2, 1)))</f>
        <v>3</v>
      </c>
      <c r="P794" s="37">
        <f>IF(Table1[[#This Row],[Frequency]]&lt;=_xlfn.QUARTILE.INC(M:M,1), 1, IF(Table1[[#This Row],[Frequency]]&lt;=_xlfn.QUARTILE.INC(M:M,2), 2, IF(Table1[[#This Row],[Frequency]]&lt;=_xlfn.QUARTILE.INC(M:M,3), 3, 4)))</f>
        <v>1</v>
      </c>
      <c r="Q794" s="37">
        <f>IF(Table1[[#This Row],[Monetary]]&lt;=_xlfn.QUARTILE.INC(N:N,1),1,IF(Table1[[#This Row],[Monetary]]&lt;=_xlfn.QUARTILE.INC(N:N,2),2,IF(Table1[[#This Row],[Monetary]]&lt;=_xlfn.QUARTILE.INC(N:N,3),3,4)))</f>
        <v>1</v>
      </c>
      <c r="R794" s="42" t="str">
        <f>Table1[[#This Row],[R Score]]&amp;Table1[[#This Row],[F Score]]&amp;Table1[[#This Row],[M Score]]</f>
        <v>311</v>
      </c>
      <c r="S794" s="37">
        <f>Table1[[#This Row],[R Score]]+Table1[[#This Row],[F Score]]+Table1[[#This Row],[M Score]]</f>
        <v>5</v>
      </c>
      <c r="T794" s="37" t="str">
        <f>IF(Table1[[#This Row],[RFM Score]]=12,"Best customer",IF(Table1[[#This Row],[RFM Score]]&gt;=8,"Loyal customer",IF(Table1[[#This Row],[RFM Score]]&gt;=6,"At Risk",IF(Table1[[#This Row],[RFM Score]]&gt;=3,"Lost customer", "Others"))))</f>
        <v>Lost customer</v>
      </c>
    </row>
    <row r="795" spans="2:20" x14ac:dyDescent="0.25">
      <c r="B795" s="1">
        <v>793</v>
      </c>
      <c r="C795" s="2">
        <v>44962</v>
      </c>
      <c r="D795" s="1" t="s">
        <v>806</v>
      </c>
      <c r="E795" s="1" t="s">
        <v>10</v>
      </c>
      <c r="F795" s="1">
        <v>54</v>
      </c>
      <c r="G795" s="1" t="s">
        <v>11</v>
      </c>
      <c r="H795" s="1">
        <v>1</v>
      </c>
      <c r="I795" s="11">
        <v>30</v>
      </c>
      <c r="J795" s="13">
        <v>30</v>
      </c>
      <c r="K795" s="34">
        <f t="shared" si="12"/>
        <v>45292</v>
      </c>
      <c r="L795" s="36">
        <f>Table1[[#This Row],[Latest Date]]-Table1[[#This Row],[Date]]</f>
        <v>330</v>
      </c>
      <c r="M795" s="36">
        <f>COUNT(Table1[[#This Row],[Date]])</f>
        <v>1</v>
      </c>
      <c r="N795" s="36">
        <f>SUM(Table1[[#This Row],[Total Amount]])</f>
        <v>30</v>
      </c>
      <c r="O795" s="36">
        <f>IF(Table1[[#This Row],[Recency]]&lt;=_xlfn.QUARTILE.INC(L:L,1),4, IF(Table1[[#This Row],[Recency]]&lt;=_xlfn.QUARTILE.INC(L:L,2), 3, IF(Table1[[#This Row],[Recency]]&lt;=_xlfn.QUARTILE.INC(L:L,3), 2, 1)))</f>
        <v>1</v>
      </c>
      <c r="P795" s="36">
        <f>IF(Table1[[#This Row],[Frequency]]&lt;=_xlfn.QUARTILE.INC(M:M,1), 1, IF(Table1[[#This Row],[Frequency]]&lt;=_xlfn.QUARTILE.INC(M:M,2), 2, IF(Table1[[#This Row],[Frequency]]&lt;=_xlfn.QUARTILE.INC(M:M,3), 3, 4)))</f>
        <v>1</v>
      </c>
      <c r="Q795" s="36">
        <f>IF(Table1[[#This Row],[Monetary]]&lt;=_xlfn.QUARTILE.INC(N:N,1),1,IF(Table1[[#This Row],[Monetary]]&lt;=_xlfn.QUARTILE.INC(N:N,2),2,IF(Table1[[#This Row],[Monetary]]&lt;=_xlfn.QUARTILE.INC(N:N,3),3,4)))</f>
        <v>1</v>
      </c>
      <c r="R795" s="41" t="str">
        <f>Table1[[#This Row],[R Score]]&amp;Table1[[#This Row],[F Score]]&amp;Table1[[#This Row],[M Score]]</f>
        <v>111</v>
      </c>
      <c r="S795" s="36">
        <f>Table1[[#This Row],[R Score]]+Table1[[#This Row],[F Score]]+Table1[[#This Row],[M Score]]</f>
        <v>3</v>
      </c>
      <c r="T795" s="36" t="str">
        <f>IF(Table1[[#This Row],[RFM Score]]=12,"Best customer",IF(Table1[[#This Row],[RFM Score]]&gt;=8,"Loyal customer",IF(Table1[[#This Row],[RFM Score]]&gt;=6,"At Risk",IF(Table1[[#This Row],[RFM Score]]&gt;=3,"Lost customer", "Others"))))</f>
        <v>Lost customer</v>
      </c>
    </row>
    <row r="796" spans="2:20" x14ac:dyDescent="0.25">
      <c r="B796" s="4">
        <v>794</v>
      </c>
      <c r="C796" s="5">
        <v>45186</v>
      </c>
      <c r="D796" s="4" t="s">
        <v>807</v>
      </c>
      <c r="E796" s="4" t="s">
        <v>13</v>
      </c>
      <c r="F796" s="4">
        <v>60</v>
      </c>
      <c r="G796" s="4" t="s">
        <v>11</v>
      </c>
      <c r="H796" s="4">
        <v>1</v>
      </c>
      <c r="I796" s="12">
        <v>300</v>
      </c>
      <c r="J796" s="14">
        <v>300</v>
      </c>
      <c r="K796" s="35">
        <f t="shared" si="12"/>
        <v>45292</v>
      </c>
      <c r="L796" s="37">
        <f>Table1[[#This Row],[Latest Date]]-Table1[[#This Row],[Date]]</f>
        <v>106</v>
      </c>
      <c r="M796" s="37">
        <f>COUNT(Table1[[#This Row],[Date]])</f>
        <v>1</v>
      </c>
      <c r="N796" s="37">
        <f>SUM(Table1[[#This Row],[Total Amount]])</f>
        <v>300</v>
      </c>
      <c r="O796" s="37">
        <f>IF(Table1[[#This Row],[Recency]]&lt;=_xlfn.QUARTILE.INC(L:L,1),4, IF(Table1[[#This Row],[Recency]]&lt;=_xlfn.QUARTILE.INC(L:L,2), 3, IF(Table1[[#This Row],[Recency]]&lt;=_xlfn.QUARTILE.INC(L:L,3), 2, 1)))</f>
        <v>3</v>
      </c>
      <c r="P796" s="37">
        <f>IF(Table1[[#This Row],[Frequency]]&lt;=_xlfn.QUARTILE.INC(M:M,1), 1, IF(Table1[[#This Row],[Frequency]]&lt;=_xlfn.QUARTILE.INC(M:M,2), 2, IF(Table1[[#This Row],[Frequency]]&lt;=_xlfn.QUARTILE.INC(M:M,3), 3, 4)))</f>
        <v>1</v>
      </c>
      <c r="Q796" s="37">
        <f>IF(Table1[[#This Row],[Monetary]]&lt;=_xlfn.QUARTILE.INC(N:N,1),1,IF(Table1[[#This Row],[Monetary]]&lt;=_xlfn.QUARTILE.INC(N:N,2),2,IF(Table1[[#This Row],[Monetary]]&lt;=_xlfn.QUARTILE.INC(N:N,3),3,4)))</f>
        <v>3</v>
      </c>
      <c r="R796" s="42" t="str">
        <f>Table1[[#This Row],[R Score]]&amp;Table1[[#This Row],[F Score]]&amp;Table1[[#This Row],[M Score]]</f>
        <v>313</v>
      </c>
      <c r="S796" s="37">
        <f>Table1[[#This Row],[R Score]]+Table1[[#This Row],[F Score]]+Table1[[#This Row],[M Score]]</f>
        <v>7</v>
      </c>
      <c r="T796" s="37" t="str">
        <f>IF(Table1[[#This Row],[RFM Score]]=12,"Best customer",IF(Table1[[#This Row],[RFM Score]]&gt;=8,"Loyal customer",IF(Table1[[#This Row],[RFM Score]]&gt;=6,"At Risk",IF(Table1[[#This Row],[RFM Score]]&gt;=3,"Lost customer", "Others"))))</f>
        <v>At Risk</v>
      </c>
    </row>
    <row r="797" spans="2:20" x14ac:dyDescent="0.25">
      <c r="B797" s="1">
        <v>795</v>
      </c>
      <c r="C797" s="2">
        <v>45258</v>
      </c>
      <c r="D797" s="1" t="s">
        <v>808</v>
      </c>
      <c r="E797" s="1" t="s">
        <v>10</v>
      </c>
      <c r="F797" s="1">
        <v>57</v>
      </c>
      <c r="G797" s="1" t="s">
        <v>16</v>
      </c>
      <c r="H797" s="1">
        <v>1</v>
      </c>
      <c r="I797" s="11">
        <v>300</v>
      </c>
      <c r="J797" s="13">
        <v>300</v>
      </c>
      <c r="K797" s="34">
        <f t="shared" si="12"/>
        <v>45292</v>
      </c>
      <c r="L797" s="36">
        <f>Table1[[#This Row],[Latest Date]]-Table1[[#This Row],[Date]]</f>
        <v>34</v>
      </c>
      <c r="M797" s="36">
        <f>COUNT(Table1[[#This Row],[Date]])</f>
        <v>1</v>
      </c>
      <c r="N797" s="36">
        <f>SUM(Table1[[#This Row],[Total Amount]])</f>
        <v>300</v>
      </c>
      <c r="O797" s="36">
        <f>IF(Table1[[#This Row],[Recency]]&lt;=_xlfn.QUARTILE.INC(L:L,1),4, IF(Table1[[#This Row],[Recency]]&lt;=_xlfn.QUARTILE.INC(L:L,2), 3, IF(Table1[[#This Row],[Recency]]&lt;=_xlfn.QUARTILE.INC(L:L,3), 2, 1)))</f>
        <v>4</v>
      </c>
      <c r="P797" s="36">
        <f>IF(Table1[[#This Row],[Frequency]]&lt;=_xlfn.QUARTILE.INC(M:M,1), 1, IF(Table1[[#This Row],[Frequency]]&lt;=_xlfn.QUARTILE.INC(M:M,2), 2, IF(Table1[[#This Row],[Frequency]]&lt;=_xlfn.QUARTILE.INC(M:M,3), 3, 4)))</f>
        <v>1</v>
      </c>
      <c r="Q797" s="36">
        <f>IF(Table1[[#This Row],[Monetary]]&lt;=_xlfn.QUARTILE.INC(N:N,1),1,IF(Table1[[#This Row],[Monetary]]&lt;=_xlfn.QUARTILE.INC(N:N,2),2,IF(Table1[[#This Row],[Monetary]]&lt;=_xlfn.QUARTILE.INC(N:N,3),3,4)))</f>
        <v>3</v>
      </c>
      <c r="R797" s="41" t="str">
        <f>Table1[[#This Row],[R Score]]&amp;Table1[[#This Row],[F Score]]&amp;Table1[[#This Row],[M Score]]</f>
        <v>413</v>
      </c>
      <c r="S797" s="36">
        <f>Table1[[#This Row],[R Score]]+Table1[[#This Row],[F Score]]+Table1[[#This Row],[M Score]]</f>
        <v>8</v>
      </c>
      <c r="T797" s="36" t="str">
        <f>IF(Table1[[#This Row],[RFM Score]]=12,"Best customer",IF(Table1[[#This Row],[RFM Score]]&gt;=8,"Loyal customer",IF(Table1[[#This Row],[RFM Score]]&gt;=6,"At Risk",IF(Table1[[#This Row],[RFM Score]]&gt;=3,"Lost customer", "Others"))))</f>
        <v>Loyal customer</v>
      </c>
    </row>
    <row r="798" spans="2:20" x14ac:dyDescent="0.25">
      <c r="B798" s="4">
        <v>796</v>
      </c>
      <c r="C798" s="5">
        <v>45101</v>
      </c>
      <c r="D798" s="4" t="s">
        <v>809</v>
      </c>
      <c r="E798" s="4" t="s">
        <v>10</v>
      </c>
      <c r="F798" s="4">
        <v>43</v>
      </c>
      <c r="G798" s="4" t="s">
        <v>11</v>
      </c>
      <c r="H798" s="4">
        <v>4</v>
      </c>
      <c r="I798" s="12">
        <v>30</v>
      </c>
      <c r="J798" s="14">
        <v>120</v>
      </c>
      <c r="K798" s="35">
        <f t="shared" si="12"/>
        <v>45292</v>
      </c>
      <c r="L798" s="37">
        <f>Table1[[#This Row],[Latest Date]]-Table1[[#This Row],[Date]]</f>
        <v>191</v>
      </c>
      <c r="M798" s="37">
        <f>COUNT(Table1[[#This Row],[Date]])</f>
        <v>1</v>
      </c>
      <c r="N798" s="37">
        <f>SUM(Table1[[#This Row],[Total Amount]])</f>
        <v>120</v>
      </c>
      <c r="O798" s="37">
        <f>IF(Table1[[#This Row],[Recency]]&lt;=_xlfn.QUARTILE.INC(L:L,1),4, IF(Table1[[#This Row],[Recency]]&lt;=_xlfn.QUARTILE.INC(L:L,2), 3, IF(Table1[[#This Row],[Recency]]&lt;=_xlfn.QUARTILE.INC(L:L,3), 2, 1)))</f>
        <v>2</v>
      </c>
      <c r="P798" s="37">
        <f>IF(Table1[[#This Row],[Frequency]]&lt;=_xlfn.QUARTILE.INC(M:M,1), 1, IF(Table1[[#This Row],[Frequency]]&lt;=_xlfn.QUARTILE.INC(M:M,2), 2, IF(Table1[[#This Row],[Frequency]]&lt;=_xlfn.QUARTILE.INC(M:M,3), 3, 4)))</f>
        <v>1</v>
      </c>
      <c r="Q798" s="37">
        <f>IF(Table1[[#This Row],[Monetary]]&lt;=_xlfn.QUARTILE.INC(N:N,1),1,IF(Table1[[#This Row],[Monetary]]&lt;=_xlfn.QUARTILE.INC(N:N,2),2,IF(Table1[[#This Row],[Monetary]]&lt;=_xlfn.QUARTILE.INC(N:N,3),3,4)))</f>
        <v>2</v>
      </c>
      <c r="R798" s="42" t="str">
        <f>Table1[[#This Row],[R Score]]&amp;Table1[[#This Row],[F Score]]&amp;Table1[[#This Row],[M Score]]</f>
        <v>212</v>
      </c>
      <c r="S798" s="37">
        <f>Table1[[#This Row],[R Score]]+Table1[[#This Row],[F Score]]+Table1[[#This Row],[M Score]]</f>
        <v>5</v>
      </c>
      <c r="T798" s="37" t="str">
        <f>IF(Table1[[#This Row],[RFM Score]]=12,"Best customer",IF(Table1[[#This Row],[RFM Score]]&gt;=8,"Loyal customer",IF(Table1[[#This Row],[RFM Score]]&gt;=6,"At Risk",IF(Table1[[#This Row],[RFM Score]]&gt;=3,"Lost customer", "Others"))))</f>
        <v>Lost customer</v>
      </c>
    </row>
    <row r="799" spans="2:20" x14ac:dyDescent="0.25">
      <c r="B799" s="1">
        <v>797</v>
      </c>
      <c r="C799" s="2">
        <v>44933</v>
      </c>
      <c r="D799" s="1" t="s">
        <v>810</v>
      </c>
      <c r="E799" s="1" t="s">
        <v>10</v>
      </c>
      <c r="F799" s="1">
        <v>40</v>
      </c>
      <c r="G799" s="1" t="s">
        <v>14</v>
      </c>
      <c r="H799" s="1">
        <v>3</v>
      </c>
      <c r="I799" s="11">
        <v>25</v>
      </c>
      <c r="J799" s="13">
        <v>75</v>
      </c>
      <c r="K799" s="34">
        <f t="shared" si="12"/>
        <v>45292</v>
      </c>
      <c r="L799" s="36">
        <f>Table1[[#This Row],[Latest Date]]-Table1[[#This Row],[Date]]</f>
        <v>359</v>
      </c>
      <c r="M799" s="36">
        <f>COUNT(Table1[[#This Row],[Date]])</f>
        <v>1</v>
      </c>
      <c r="N799" s="36">
        <f>SUM(Table1[[#This Row],[Total Amount]])</f>
        <v>75</v>
      </c>
      <c r="O799" s="36">
        <f>IF(Table1[[#This Row],[Recency]]&lt;=_xlfn.QUARTILE.INC(L:L,1),4, IF(Table1[[#This Row],[Recency]]&lt;=_xlfn.QUARTILE.INC(L:L,2), 3, IF(Table1[[#This Row],[Recency]]&lt;=_xlfn.QUARTILE.INC(L:L,3), 2, 1)))</f>
        <v>1</v>
      </c>
      <c r="P799" s="36">
        <f>IF(Table1[[#This Row],[Frequency]]&lt;=_xlfn.QUARTILE.INC(M:M,1), 1, IF(Table1[[#This Row],[Frequency]]&lt;=_xlfn.QUARTILE.INC(M:M,2), 2, IF(Table1[[#This Row],[Frequency]]&lt;=_xlfn.QUARTILE.INC(M:M,3), 3, 4)))</f>
        <v>1</v>
      </c>
      <c r="Q799" s="36">
        <f>IF(Table1[[#This Row],[Monetary]]&lt;=_xlfn.QUARTILE.INC(N:N,1),1,IF(Table1[[#This Row],[Monetary]]&lt;=_xlfn.QUARTILE.INC(N:N,2),2,IF(Table1[[#This Row],[Monetary]]&lt;=_xlfn.QUARTILE.INC(N:N,3),3,4)))</f>
        <v>2</v>
      </c>
      <c r="R799" s="41" t="str">
        <f>Table1[[#This Row],[R Score]]&amp;Table1[[#This Row],[F Score]]&amp;Table1[[#This Row],[M Score]]</f>
        <v>112</v>
      </c>
      <c r="S799" s="36">
        <f>Table1[[#This Row],[R Score]]+Table1[[#This Row],[F Score]]+Table1[[#This Row],[M Score]]</f>
        <v>4</v>
      </c>
      <c r="T799" s="36" t="str">
        <f>IF(Table1[[#This Row],[RFM Score]]=12,"Best customer",IF(Table1[[#This Row],[RFM Score]]&gt;=8,"Loyal customer",IF(Table1[[#This Row],[RFM Score]]&gt;=6,"At Risk",IF(Table1[[#This Row],[RFM Score]]&gt;=3,"Lost customer", "Others"))))</f>
        <v>Lost customer</v>
      </c>
    </row>
    <row r="800" spans="2:20" x14ac:dyDescent="0.25">
      <c r="B800" s="4">
        <v>798</v>
      </c>
      <c r="C800" s="5">
        <v>45142</v>
      </c>
      <c r="D800" s="4" t="s">
        <v>811</v>
      </c>
      <c r="E800" s="4" t="s">
        <v>10</v>
      </c>
      <c r="F800" s="4">
        <v>61</v>
      </c>
      <c r="G800" s="4" t="s">
        <v>14</v>
      </c>
      <c r="H800" s="4">
        <v>1</v>
      </c>
      <c r="I800" s="12">
        <v>50</v>
      </c>
      <c r="J800" s="14">
        <v>50</v>
      </c>
      <c r="K800" s="35">
        <f t="shared" si="12"/>
        <v>45292</v>
      </c>
      <c r="L800" s="37">
        <f>Table1[[#This Row],[Latest Date]]-Table1[[#This Row],[Date]]</f>
        <v>150</v>
      </c>
      <c r="M800" s="37">
        <f>COUNT(Table1[[#This Row],[Date]])</f>
        <v>1</v>
      </c>
      <c r="N800" s="37">
        <f>SUM(Table1[[#This Row],[Total Amount]])</f>
        <v>50</v>
      </c>
      <c r="O800" s="37">
        <f>IF(Table1[[#This Row],[Recency]]&lt;=_xlfn.QUARTILE.INC(L:L,1),4, IF(Table1[[#This Row],[Recency]]&lt;=_xlfn.QUARTILE.INC(L:L,2), 3, IF(Table1[[#This Row],[Recency]]&lt;=_xlfn.QUARTILE.INC(L:L,3), 2, 1)))</f>
        <v>3</v>
      </c>
      <c r="P800" s="37">
        <f>IF(Table1[[#This Row],[Frequency]]&lt;=_xlfn.QUARTILE.INC(M:M,1), 1, IF(Table1[[#This Row],[Frequency]]&lt;=_xlfn.QUARTILE.INC(M:M,2), 2, IF(Table1[[#This Row],[Frequency]]&lt;=_xlfn.QUARTILE.INC(M:M,3), 3, 4)))</f>
        <v>1</v>
      </c>
      <c r="Q800" s="37">
        <f>IF(Table1[[#This Row],[Monetary]]&lt;=_xlfn.QUARTILE.INC(N:N,1),1,IF(Table1[[#This Row],[Monetary]]&lt;=_xlfn.QUARTILE.INC(N:N,2),2,IF(Table1[[#This Row],[Monetary]]&lt;=_xlfn.QUARTILE.INC(N:N,3),3,4)))</f>
        <v>1</v>
      </c>
      <c r="R800" s="42" t="str">
        <f>Table1[[#This Row],[R Score]]&amp;Table1[[#This Row],[F Score]]&amp;Table1[[#This Row],[M Score]]</f>
        <v>311</v>
      </c>
      <c r="S800" s="37">
        <f>Table1[[#This Row],[R Score]]+Table1[[#This Row],[F Score]]+Table1[[#This Row],[M Score]]</f>
        <v>5</v>
      </c>
      <c r="T800" s="37" t="str">
        <f>IF(Table1[[#This Row],[RFM Score]]=12,"Best customer",IF(Table1[[#This Row],[RFM Score]]&gt;=8,"Loyal customer",IF(Table1[[#This Row],[RFM Score]]&gt;=6,"At Risk",IF(Table1[[#This Row],[RFM Score]]&gt;=3,"Lost customer", "Others"))))</f>
        <v>Lost customer</v>
      </c>
    </row>
    <row r="801" spans="2:20" x14ac:dyDescent="0.25">
      <c r="B801" s="1">
        <v>799</v>
      </c>
      <c r="C801" s="2">
        <v>45177</v>
      </c>
      <c r="D801" s="1" t="s">
        <v>812</v>
      </c>
      <c r="E801" s="1" t="s">
        <v>10</v>
      </c>
      <c r="F801" s="1">
        <v>56</v>
      </c>
      <c r="G801" s="1" t="s">
        <v>16</v>
      </c>
      <c r="H801" s="1">
        <v>2</v>
      </c>
      <c r="I801" s="11">
        <v>50</v>
      </c>
      <c r="J801" s="13">
        <v>100</v>
      </c>
      <c r="K801" s="34">
        <f t="shared" si="12"/>
        <v>45292</v>
      </c>
      <c r="L801" s="36">
        <f>Table1[[#This Row],[Latest Date]]-Table1[[#This Row],[Date]]</f>
        <v>115</v>
      </c>
      <c r="M801" s="36">
        <f>COUNT(Table1[[#This Row],[Date]])</f>
        <v>1</v>
      </c>
      <c r="N801" s="36">
        <f>SUM(Table1[[#This Row],[Total Amount]])</f>
        <v>100</v>
      </c>
      <c r="O801" s="36">
        <f>IF(Table1[[#This Row],[Recency]]&lt;=_xlfn.QUARTILE.INC(L:L,1),4, IF(Table1[[#This Row],[Recency]]&lt;=_xlfn.QUARTILE.INC(L:L,2), 3, IF(Table1[[#This Row],[Recency]]&lt;=_xlfn.QUARTILE.INC(L:L,3), 2, 1)))</f>
        <v>3</v>
      </c>
      <c r="P801" s="36">
        <f>IF(Table1[[#This Row],[Frequency]]&lt;=_xlfn.QUARTILE.INC(M:M,1), 1, IF(Table1[[#This Row],[Frequency]]&lt;=_xlfn.QUARTILE.INC(M:M,2), 2, IF(Table1[[#This Row],[Frequency]]&lt;=_xlfn.QUARTILE.INC(M:M,3), 3, 4)))</f>
        <v>1</v>
      </c>
      <c r="Q801" s="36">
        <f>IF(Table1[[#This Row],[Monetary]]&lt;=_xlfn.QUARTILE.INC(N:N,1),1,IF(Table1[[#This Row],[Monetary]]&lt;=_xlfn.QUARTILE.INC(N:N,2),2,IF(Table1[[#This Row],[Monetary]]&lt;=_xlfn.QUARTILE.INC(N:N,3),3,4)))</f>
        <v>2</v>
      </c>
      <c r="R801" s="41" t="str">
        <f>Table1[[#This Row],[R Score]]&amp;Table1[[#This Row],[F Score]]&amp;Table1[[#This Row],[M Score]]</f>
        <v>312</v>
      </c>
      <c r="S801" s="36">
        <f>Table1[[#This Row],[R Score]]+Table1[[#This Row],[F Score]]+Table1[[#This Row],[M Score]]</f>
        <v>6</v>
      </c>
      <c r="T801" s="36" t="str">
        <f>IF(Table1[[#This Row],[RFM Score]]=12,"Best customer",IF(Table1[[#This Row],[RFM Score]]&gt;=8,"Loyal customer",IF(Table1[[#This Row],[RFM Score]]&gt;=6,"At Risk",IF(Table1[[#This Row],[RFM Score]]&gt;=3,"Lost customer", "Others"))))</f>
        <v>At Risk</v>
      </c>
    </row>
    <row r="802" spans="2:20" x14ac:dyDescent="0.25">
      <c r="B802" s="4">
        <v>800</v>
      </c>
      <c r="C802" s="5">
        <v>44981</v>
      </c>
      <c r="D802" s="4" t="s">
        <v>813</v>
      </c>
      <c r="E802" s="4" t="s">
        <v>10</v>
      </c>
      <c r="F802" s="4">
        <v>32</v>
      </c>
      <c r="G802" s="4" t="s">
        <v>14</v>
      </c>
      <c r="H802" s="4">
        <v>4</v>
      </c>
      <c r="I802" s="12">
        <v>300</v>
      </c>
      <c r="J802" s="14">
        <v>1200</v>
      </c>
      <c r="K802" s="35">
        <f t="shared" si="12"/>
        <v>45292</v>
      </c>
      <c r="L802" s="37">
        <f>Table1[[#This Row],[Latest Date]]-Table1[[#This Row],[Date]]</f>
        <v>311</v>
      </c>
      <c r="M802" s="37">
        <f>COUNT(Table1[[#This Row],[Date]])</f>
        <v>1</v>
      </c>
      <c r="N802" s="37">
        <f>SUM(Table1[[#This Row],[Total Amount]])</f>
        <v>1200</v>
      </c>
      <c r="O802" s="37">
        <f>IF(Table1[[#This Row],[Recency]]&lt;=_xlfn.QUARTILE.INC(L:L,1),4, IF(Table1[[#This Row],[Recency]]&lt;=_xlfn.QUARTILE.INC(L:L,2), 3, IF(Table1[[#This Row],[Recency]]&lt;=_xlfn.QUARTILE.INC(L:L,3), 2, 1)))</f>
        <v>1</v>
      </c>
      <c r="P802" s="37">
        <f>IF(Table1[[#This Row],[Frequency]]&lt;=_xlfn.QUARTILE.INC(M:M,1), 1, IF(Table1[[#This Row],[Frequency]]&lt;=_xlfn.QUARTILE.INC(M:M,2), 2, IF(Table1[[#This Row],[Frequency]]&lt;=_xlfn.QUARTILE.INC(M:M,3), 3, 4)))</f>
        <v>1</v>
      </c>
      <c r="Q802" s="37">
        <f>IF(Table1[[#This Row],[Monetary]]&lt;=_xlfn.QUARTILE.INC(N:N,1),1,IF(Table1[[#This Row],[Monetary]]&lt;=_xlfn.QUARTILE.INC(N:N,2),2,IF(Table1[[#This Row],[Monetary]]&lt;=_xlfn.QUARTILE.INC(N:N,3),3,4)))</f>
        <v>4</v>
      </c>
      <c r="R802" s="42" t="str">
        <f>Table1[[#This Row],[R Score]]&amp;Table1[[#This Row],[F Score]]&amp;Table1[[#This Row],[M Score]]</f>
        <v>114</v>
      </c>
      <c r="S802" s="37">
        <f>Table1[[#This Row],[R Score]]+Table1[[#This Row],[F Score]]+Table1[[#This Row],[M Score]]</f>
        <v>6</v>
      </c>
      <c r="T802" s="37" t="str">
        <f>IF(Table1[[#This Row],[RFM Score]]=12,"Best customer",IF(Table1[[#This Row],[RFM Score]]&gt;=8,"Loyal customer",IF(Table1[[#This Row],[RFM Score]]&gt;=6,"At Risk",IF(Table1[[#This Row],[RFM Score]]&gt;=3,"Lost customer", "Others"))))</f>
        <v>At Risk</v>
      </c>
    </row>
    <row r="803" spans="2:20" x14ac:dyDescent="0.25">
      <c r="B803" s="1">
        <v>801</v>
      </c>
      <c r="C803" s="2">
        <v>45148</v>
      </c>
      <c r="D803" s="1" t="s">
        <v>814</v>
      </c>
      <c r="E803" s="1" t="s">
        <v>10</v>
      </c>
      <c r="F803" s="1">
        <v>21</v>
      </c>
      <c r="G803" s="1" t="s">
        <v>14</v>
      </c>
      <c r="H803" s="1">
        <v>4</v>
      </c>
      <c r="I803" s="11">
        <v>50</v>
      </c>
      <c r="J803" s="13">
        <v>200</v>
      </c>
      <c r="K803" s="34">
        <f t="shared" si="12"/>
        <v>45292</v>
      </c>
      <c r="L803" s="36">
        <f>Table1[[#This Row],[Latest Date]]-Table1[[#This Row],[Date]]</f>
        <v>144</v>
      </c>
      <c r="M803" s="36">
        <f>COUNT(Table1[[#This Row],[Date]])</f>
        <v>1</v>
      </c>
      <c r="N803" s="36">
        <f>SUM(Table1[[#This Row],[Total Amount]])</f>
        <v>200</v>
      </c>
      <c r="O803" s="36">
        <f>IF(Table1[[#This Row],[Recency]]&lt;=_xlfn.QUARTILE.INC(L:L,1),4, IF(Table1[[#This Row],[Recency]]&lt;=_xlfn.QUARTILE.INC(L:L,2), 3, IF(Table1[[#This Row],[Recency]]&lt;=_xlfn.QUARTILE.INC(L:L,3), 2, 1)))</f>
        <v>3</v>
      </c>
      <c r="P803" s="36">
        <f>IF(Table1[[#This Row],[Frequency]]&lt;=_xlfn.QUARTILE.INC(M:M,1), 1, IF(Table1[[#This Row],[Frequency]]&lt;=_xlfn.QUARTILE.INC(M:M,2), 2, IF(Table1[[#This Row],[Frequency]]&lt;=_xlfn.QUARTILE.INC(M:M,3), 3, 4)))</f>
        <v>1</v>
      </c>
      <c r="Q803" s="36">
        <f>IF(Table1[[#This Row],[Monetary]]&lt;=_xlfn.QUARTILE.INC(N:N,1),1,IF(Table1[[#This Row],[Monetary]]&lt;=_xlfn.QUARTILE.INC(N:N,2),2,IF(Table1[[#This Row],[Monetary]]&lt;=_xlfn.QUARTILE.INC(N:N,3),3,4)))</f>
        <v>3</v>
      </c>
      <c r="R803" s="41" t="str">
        <f>Table1[[#This Row],[R Score]]&amp;Table1[[#This Row],[F Score]]&amp;Table1[[#This Row],[M Score]]</f>
        <v>313</v>
      </c>
      <c r="S803" s="36">
        <f>Table1[[#This Row],[R Score]]+Table1[[#This Row],[F Score]]+Table1[[#This Row],[M Score]]</f>
        <v>7</v>
      </c>
      <c r="T803" s="36" t="str">
        <f>IF(Table1[[#This Row],[RFM Score]]=12,"Best customer",IF(Table1[[#This Row],[RFM Score]]&gt;=8,"Loyal customer",IF(Table1[[#This Row],[RFM Score]]&gt;=6,"At Risk",IF(Table1[[#This Row],[RFM Score]]&gt;=3,"Lost customer", "Others"))))</f>
        <v>At Risk</v>
      </c>
    </row>
    <row r="804" spans="2:20" x14ac:dyDescent="0.25">
      <c r="B804" s="4">
        <v>802</v>
      </c>
      <c r="C804" s="5">
        <v>45112</v>
      </c>
      <c r="D804" s="4" t="s">
        <v>815</v>
      </c>
      <c r="E804" s="4" t="s">
        <v>13</v>
      </c>
      <c r="F804" s="4">
        <v>46</v>
      </c>
      <c r="G804" s="4" t="s">
        <v>11</v>
      </c>
      <c r="H804" s="4">
        <v>1</v>
      </c>
      <c r="I804" s="12">
        <v>30</v>
      </c>
      <c r="J804" s="14">
        <v>30</v>
      </c>
      <c r="K804" s="35">
        <f t="shared" si="12"/>
        <v>45292</v>
      </c>
      <c r="L804" s="37">
        <f>Table1[[#This Row],[Latest Date]]-Table1[[#This Row],[Date]]</f>
        <v>180</v>
      </c>
      <c r="M804" s="37">
        <f>COUNT(Table1[[#This Row],[Date]])</f>
        <v>1</v>
      </c>
      <c r="N804" s="37">
        <f>SUM(Table1[[#This Row],[Total Amount]])</f>
        <v>30</v>
      </c>
      <c r="O804" s="37">
        <f>IF(Table1[[#This Row],[Recency]]&lt;=_xlfn.QUARTILE.INC(L:L,1),4, IF(Table1[[#This Row],[Recency]]&lt;=_xlfn.QUARTILE.INC(L:L,2), 3, IF(Table1[[#This Row],[Recency]]&lt;=_xlfn.QUARTILE.INC(L:L,3), 2, 1)))</f>
        <v>3</v>
      </c>
      <c r="P804" s="37">
        <f>IF(Table1[[#This Row],[Frequency]]&lt;=_xlfn.QUARTILE.INC(M:M,1), 1, IF(Table1[[#This Row],[Frequency]]&lt;=_xlfn.QUARTILE.INC(M:M,2), 2, IF(Table1[[#This Row],[Frequency]]&lt;=_xlfn.QUARTILE.INC(M:M,3), 3, 4)))</f>
        <v>1</v>
      </c>
      <c r="Q804" s="37">
        <f>IF(Table1[[#This Row],[Monetary]]&lt;=_xlfn.QUARTILE.INC(N:N,1),1,IF(Table1[[#This Row],[Monetary]]&lt;=_xlfn.QUARTILE.INC(N:N,2),2,IF(Table1[[#This Row],[Monetary]]&lt;=_xlfn.QUARTILE.INC(N:N,3),3,4)))</f>
        <v>1</v>
      </c>
      <c r="R804" s="42" t="str">
        <f>Table1[[#This Row],[R Score]]&amp;Table1[[#This Row],[F Score]]&amp;Table1[[#This Row],[M Score]]</f>
        <v>311</v>
      </c>
      <c r="S804" s="37">
        <f>Table1[[#This Row],[R Score]]+Table1[[#This Row],[F Score]]+Table1[[#This Row],[M Score]]</f>
        <v>5</v>
      </c>
      <c r="T804" s="37" t="str">
        <f>IF(Table1[[#This Row],[RFM Score]]=12,"Best customer",IF(Table1[[#This Row],[RFM Score]]&gt;=8,"Loyal customer",IF(Table1[[#This Row],[RFM Score]]&gt;=6,"At Risk",IF(Table1[[#This Row],[RFM Score]]&gt;=3,"Lost customer", "Others"))))</f>
        <v>Lost customer</v>
      </c>
    </row>
    <row r="805" spans="2:20" x14ac:dyDescent="0.25">
      <c r="B805" s="1">
        <v>803</v>
      </c>
      <c r="C805" s="2">
        <v>45252</v>
      </c>
      <c r="D805" s="1" t="s">
        <v>816</v>
      </c>
      <c r="E805" s="1" t="s">
        <v>10</v>
      </c>
      <c r="F805" s="1">
        <v>39</v>
      </c>
      <c r="G805" s="1" t="s">
        <v>14</v>
      </c>
      <c r="H805" s="1">
        <v>4</v>
      </c>
      <c r="I805" s="11">
        <v>25</v>
      </c>
      <c r="J805" s="13">
        <v>100</v>
      </c>
      <c r="K805" s="34">
        <f t="shared" si="12"/>
        <v>45292</v>
      </c>
      <c r="L805" s="36">
        <f>Table1[[#This Row],[Latest Date]]-Table1[[#This Row],[Date]]</f>
        <v>40</v>
      </c>
      <c r="M805" s="36">
        <f>COUNT(Table1[[#This Row],[Date]])</f>
        <v>1</v>
      </c>
      <c r="N805" s="36">
        <f>SUM(Table1[[#This Row],[Total Amount]])</f>
        <v>100</v>
      </c>
      <c r="O805" s="36">
        <f>IF(Table1[[#This Row],[Recency]]&lt;=_xlfn.QUARTILE.INC(L:L,1),4, IF(Table1[[#This Row],[Recency]]&lt;=_xlfn.QUARTILE.INC(L:L,2), 3, IF(Table1[[#This Row],[Recency]]&lt;=_xlfn.QUARTILE.INC(L:L,3), 2, 1)))</f>
        <v>4</v>
      </c>
      <c r="P805" s="36">
        <f>IF(Table1[[#This Row],[Frequency]]&lt;=_xlfn.QUARTILE.INC(M:M,1), 1, IF(Table1[[#This Row],[Frequency]]&lt;=_xlfn.QUARTILE.INC(M:M,2), 2, IF(Table1[[#This Row],[Frequency]]&lt;=_xlfn.QUARTILE.INC(M:M,3), 3, 4)))</f>
        <v>1</v>
      </c>
      <c r="Q805" s="36">
        <f>IF(Table1[[#This Row],[Monetary]]&lt;=_xlfn.QUARTILE.INC(N:N,1),1,IF(Table1[[#This Row],[Monetary]]&lt;=_xlfn.QUARTILE.INC(N:N,2),2,IF(Table1[[#This Row],[Monetary]]&lt;=_xlfn.QUARTILE.INC(N:N,3),3,4)))</f>
        <v>2</v>
      </c>
      <c r="R805" s="41" t="str">
        <f>Table1[[#This Row],[R Score]]&amp;Table1[[#This Row],[F Score]]&amp;Table1[[#This Row],[M Score]]</f>
        <v>412</v>
      </c>
      <c r="S805" s="36">
        <f>Table1[[#This Row],[R Score]]+Table1[[#This Row],[F Score]]+Table1[[#This Row],[M Score]]</f>
        <v>7</v>
      </c>
      <c r="T805" s="36" t="str">
        <f>IF(Table1[[#This Row],[RFM Score]]=12,"Best customer",IF(Table1[[#This Row],[RFM Score]]&gt;=8,"Loyal customer",IF(Table1[[#This Row],[RFM Score]]&gt;=6,"At Risk",IF(Table1[[#This Row],[RFM Score]]&gt;=3,"Lost customer", "Others"))))</f>
        <v>At Risk</v>
      </c>
    </row>
    <row r="806" spans="2:20" x14ac:dyDescent="0.25">
      <c r="B806" s="4">
        <v>804</v>
      </c>
      <c r="C806" s="5">
        <v>45162</v>
      </c>
      <c r="D806" s="4" t="s">
        <v>817</v>
      </c>
      <c r="E806" s="4" t="s">
        <v>10</v>
      </c>
      <c r="F806" s="4">
        <v>42</v>
      </c>
      <c r="G806" s="4" t="s">
        <v>16</v>
      </c>
      <c r="H806" s="4">
        <v>1</v>
      </c>
      <c r="I806" s="12">
        <v>30</v>
      </c>
      <c r="J806" s="14">
        <v>30</v>
      </c>
      <c r="K806" s="35">
        <f t="shared" si="12"/>
        <v>45292</v>
      </c>
      <c r="L806" s="37">
        <f>Table1[[#This Row],[Latest Date]]-Table1[[#This Row],[Date]]</f>
        <v>130</v>
      </c>
      <c r="M806" s="37">
        <f>COUNT(Table1[[#This Row],[Date]])</f>
        <v>1</v>
      </c>
      <c r="N806" s="37">
        <f>SUM(Table1[[#This Row],[Total Amount]])</f>
        <v>30</v>
      </c>
      <c r="O806" s="37">
        <f>IF(Table1[[#This Row],[Recency]]&lt;=_xlfn.QUARTILE.INC(L:L,1),4, IF(Table1[[#This Row],[Recency]]&lt;=_xlfn.QUARTILE.INC(L:L,2), 3, IF(Table1[[#This Row],[Recency]]&lt;=_xlfn.QUARTILE.INC(L:L,3), 2, 1)))</f>
        <v>3</v>
      </c>
      <c r="P806" s="37">
        <f>IF(Table1[[#This Row],[Frequency]]&lt;=_xlfn.QUARTILE.INC(M:M,1), 1, IF(Table1[[#This Row],[Frequency]]&lt;=_xlfn.QUARTILE.INC(M:M,2), 2, IF(Table1[[#This Row],[Frequency]]&lt;=_xlfn.QUARTILE.INC(M:M,3), 3, 4)))</f>
        <v>1</v>
      </c>
      <c r="Q806" s="37">
        <f>IF(Table1[[#This Row],[Monetary]]&lt;=_xlfn.QUARTILE.INC(N:N,1),1,IF(Table1[[#This Row],[Monetary]]&lt;=_xlfn.QUARTILE.INC(N:N,2),2,IF(Table1[[#This Row],[Monetary]]&lt;=_xlfn.QUARTILE.INC(N:N,3),3,4)))</f>
        <v>1</v>
      </c>
      <c r="R806" s="42" t="str">
        <f>Table1[[#This Row],[R Score]]&amp;Table1[[#This Row],[F Score]]&amp;Table1[[#This Row],[M Score]]</f>
        <v>311</v>
      </c>
      <c r="S806" s="37">
        <f>Table1[[#This Row],[R Score]]+Table1[[#This Row],[F Score]]+Table1[[#This Row],[M Score]]</f>
        <v>5</v>
      </c>
      <c r="T806" s="37" t="str">
        <f>IF(Table1[[#This Row],[RFM Score]]=12,"Best customer",IF(Table1[[#This Row],[RFM Score]]&gt;=8,"Loyal customer",IF(Table1[[#This Row],[RFM Score]]&gt;=6,"At Risk",IF(Table1[[#This Row],[RFM Score]]&gt;=3,"Lost customer", "Others"))))</f>
        <v>Lost customer</v>
      </c>
    </row>
    <row r="807" spans="2:20" x14ac:dyDescent="0.25">
      <c r="B807" s="1">
        <v>805</v>
      </c>
      <c r="C807" s="2">
        <v>45289</v>
      </c>
      <c r="D807" s="1" t="s">
        <v>818</v>
      </c>
      <c r="E807" s="1" t="s">
        <v>13</v>
      </c>
      <c r="F807" s="1">
        <v>30</v>
      </c>
      <c r="G807" s="1" t="s">
        <v>11</v>
      </c>
      <c r="H807" s="1">
        <v>3</v>
      </c>
      <c r="I807" s="11">
        <v>500</v>
      </c>
      <c r="J807" s="13">
        <v>1500</v>
      </c>
      <c r="K807" s="34">
        <f t="shared" si="12"/>
        <v>45292</v>
      </c>
      <c r="L807" s="36">
        <f>Table1[[#This Row],[Latest Date]]-Table1[[#This Row],[Date]]</f>
        <v>3</v>
      </c>
      <c r="M807" s="36">
        <f>COUNT(Table1[[#This Row],[Date]])</f>
        <v>1</v>
      </c>
      <c r="N807" s="36">
        <f>SUM(Table1[[#This Row],[Total Amount]])</f>
        <v>1500</v>
      </c>
      <c r="O807" s="36">
        <f>IF(Table1[[#This Row],[Recency]]&lt;=_xlfn.QUARTILE.INC(L:L,1),4, IF(Table1[[#This Row],[Recency]]&lt;=_xlfn.QUARTILE.INC(L:L,2), 3, IF(Table1[[#This Row],[Recency]]&lt;=_xlfn.QUARTILE.INC(L:L,3), 2, 1)))</f>
        <v>4</v>
      </c>
      <c r="P807" s="36">
        <f>IF(Table1[[#This Row],[Frequency]]&lt;=_xlfn.QUARTILE.INC(M:M,1), 1, IF(Table1[[#This Row],[Frequency]]&lt;=_xlfn.QUARTILE.INC(M:M,2), 2, IF(Table1[[#This Row],[Frequency]]&lt;=_xlfn.QUARTILE.INC(M:M,3), 3, 4)))</f>
        <v>1</v>
      </c>
      <c r="Q807" s="36">
        <f>IF(Table1[[#This Row],[Monetary]]&lt;=_xlfn.QUARTILE.INC(N:N,1),1,IF(Table1[[#This Row],[Monetary]]&lt;=_xlfn.QUARTILE.INC(N:N,2),2,IF(Table1[[#This Row],[Monetary]]&lt;=_xlfn.QUARTILE.INC(N:N,3),3,4)))</f>
        <v>4</v>
      </c>
      <c r="R807" s="41" t="str">
        <f>Table1[[#This Row],[R Score]]&amp;Table1[[#This Row],[F Score]]&amp;Table1[[#This Row],[M Score]]</f>
        <v>414</v>
      </c>
      <c r="S807" s="36">
        <f>Table1[[#This Row],[R Score]]+Table1[[#This Row],[F Score]]+Table1[[#This Row],[M Score]]</f>
        <v>9</v>
      </c>
      <c r="T807" s="36" t="str">
        <f>IF(Table1[[#This Row],[RFM Score]]=12,"Best customer",IF(Table1[[#This Row],[RFM Score]]&gt;=8,"Loyal customer",IF(Table1[[#This Row],[RFM Score]]&gt;=6,"At Risk",IF(Table1[[#This Row],[RFM Score]]&gt;=3,"Lost customer", "Others"))))</f>
        <v>Loyal customer</v>
      </c>
    </row>
    <row r="808" spans="2:20" x14ac:dyDescent="0.25">
      <c r="B808" s="4">
        <v>806</v>
      </c>
      <c r="C808" s="5">
        <v>45005</v>
      </c>
      <c r="D808" s="4" t="s">
        <v>819</v>
      </c>
      <c r="E808" s="4" t="s">
        <v>13</v>
      </c>
      <c r="F808" s="4">
        <v>35</v>
      </c>
      <c r="G808" s="4" t="s">
        <v>11</v>
      </c>
      <c r="H808" s="4">
        <v>3</v>
      </c>
      <c r="I808" s="12">
        <v>300</v>
      </c>
      <c r="J808" s="14">
        <v>900</v>
      </c>
      <c r="K808" s="35">
        <f t="shared" si="12"/>
        <v>45292</v>
      </c>
      <c r="L808" s="37">
        <f>Table1[[#This Row],[Latest Date]]-Table1[[#This Row],[Date]]</f>
        <v>287</v>
      </c>
      <c r="M808" s="37">
        <f>COUNT(Table1[[#This Row],[Date]])</f>
        <v>1</v>
      </c>
      <c r="N808" s="37">
        <f>SUM(Table1[[#This Row],[Total Amount]])</f>
        <v>900</v>
      </c>
      <c r="O808" s="37">
        <f>IF(Table1[[#This Row],[Recency]]&lt;=_xlfn.QUARTILE.INC(L:L,1),4, IF(Table1[[#This Row],[Recency]]&lt;=_xlfn.QUARTILE.INC(L:L,2), 3, IF(Table1[[#This Row],[Recency]]&lt;=_xlfn.QUARTILE.INC(L:L,3), 2, 1)))</f>
        <v>1</v>
      </c>
      <c r="P808" s="37">
        <f>IF(Table1[[#This Row],[Frequency]]&lt;=_xlfn.QUARTILE.INC(M:M,1), 1, IF(Table1[[#This Row],[Frequency]]&lt;=_xlfn.QUARTILE.INC(M:M,2), 2, IF(Table1[[#This Row],[Frequency]]&lt;=_xlfn.QUARTILE.INC(M:M,3), 3, 4)))</f>
        <v>1</v>
      </c>
      <c r="Q808" s="37">
        <f>IF(Table1[[#This Row],[Monetary]]&lt;=_xlfn.QUARTILE.INC(N:N,1),1,IF(Table1[[#This Row],[Monetary]]&lt;=_xlfn.QUARTILE.INC(N:N,2),2,IF(Table1[[#This Row],[Monetary]]&lt;=_xlfn.QUARTILE.INC(N:N,3),3,4)))</f>
        <v>3</v>
      </c>
      <c r="R808" s="42" t="str">
        <f>Table1[[#This Row],[R Score]]&amp;Table1[[#This Row],[F Score]]&amp;Table1[[#This Row],[M Score]]</f>
        <v>113</v>
      </c>
      <c r="S808" s="37">
        <f>Table1[[#This Row],[R Score]]+Table1[[#This Row],[F Score]]+Table1[[#This Row],[M Score]]</f>
        <v>5</v>
      </c>
      <c r="T808" s="37" t="str">
        <f>IF(Table1[[#This Row],[RFM Score]]=12,"Best customer",IF(Table1[[#This Row],[RFM Score]]&gt;=8,"Loyal customer",IF(Table1[[#This Row],[RFM Score]]&gt;=6,"At Risk",IF(Table1[[#This Row],[RFM Score]]&gt;=3,"Lost customer", "Others"))))</f>
        <v>Lost customer</v>
      </c>
    </row>
    <row r="809" spans="2:20" x14ac:dyDescent="0.25">
      <c r="B809" s="1">
        <v>807</v>
      </c>
      <c r="C809" s="2">
        <v>45149</v>
      </c>
      <c r="D809" s="1" t="s">
        <v>820</v>
      </c>
      <c r="E809" s="1" t="s">
        <v>13</v>
      </c>
      <c r="F809" s="1">
        <v>50</v>
      </c>
      <c r="G809" s="1" t="s">
        <v>16</v>
      </c>
      <c r="H809" s="1">
        <v>4</v>
      </c>
      <c r="I809" s="11">
        <v>50</v>
      </c>
      <c r="J809" s="13">
        <v>200</v>
      </c>
      <c r="K809" s="34">
        <f t="shared" si="12"/>
        <v>45292</v>
      </c>
      <c r="L809" s="36">
        <f>Table1[[#This Row],[Latest Date]]-Table1[[#This Row],[Date]]</f>
        <v>143</v>
      </c>
      <c r="M809" s="36">
        <f>COUNT(Table1[[#This Row],[Date]])</f>
        <v>1</v>
      </c>
      <c r="N809" s="36">
        <f>SUM(Table1[[#This Row],[Total Amount]])</f>
        <v>200</v>
      </c>
      <c r="O809" s="36">
        <f>IF(Table1[[#This Row],[Recency]]&lt;=_xlfn.QUARTILE.INC(L:L,1),4, IF(Table1[[#This Row],[Recency]]&lt;=_xlfn.QUARTILE.INC(L:L,2), 3, IF(Table1[[#This Row],[Recency]]&lt;=_xlfn.QUARTILE.INC(L:L,3), 2, 1)))</f>
        <v>3</v>
      </c>
      <c r="P809" s="36">
        <f>IF(Table1[[#This Row],[Frequency]]&lt;=_xlfn.QUARTILE.INC(M:M,1), 1, IF(Table1[[#This Row],[Frequency]]&lt;=_xlfn.QUARTILE.INC(M:M,2), 2, IF(Table1[[#This Row],[Frequency]]&lt;=_xlfn.QUARTILE.INC(M:M,3), 3, 4)))</f>
        <v>1</v>
      </c>
      <c r="Q809" s="36">
        <f>IF(Table1[[#This Row],[Monetary]]&lt;=_xlfn.QUARTILE.INC(N:N,1),1,IF(Table1[[#This Row],[Monetary]]&lt;=_xlfn.QUARTILE.INC(N:N,2),2,IF(Table1[[#This Row],[Monetary]]&lt;=_xlfn.QUARTILE.INC(N:N,3),3,4)))</f>
        <v>3</v>
      </c>
      <c r="R809" s="41" t="str">
        <f>Table1[[#This Row],[R Score]]&amp;Table1[[#This Row],[F Score]]&amp;Table1[[#This Row],[M Score]]</f>
        <v>313</v>
      </c>
      <c r="S809" s="36">
        <f>Table1[[#This Row],[R Score]]+Table1[[#This Row],[F Score]]+Table1[[#This Row],[M Score]]</f>
        <v>7</v>
      </c>
      <c r="T809" s="36" t="str">
        <f>IF(Table1[[#This Row],[RFM Score]]=12,"Best customer",IF(Table1[[#This Row],[RFM Score]]&gt;=8,"Loyal customer",IF(Table1[[#This Row],[RFM Score]]&gt;=6,"At Risk",IF(Table1[[#This Row],[RFM Score]]&gt;=3,"Lost customer", "Others"))))</f>
        <v>At Risk</v>
      </c>
    </row>
    <row r="810" spans="2:20" x14ac:dyDescent="0.25">
      <c r="B810" s="4">
        <v>808</v>
      </c>
      <c r="C810" s="5">
        <v>45017</v>
      </c>
      <c r="D810" s="4" t="s">
        <v>821</v>
      </c>
      <c r="E810" s="4" t="s">
        <v>10</v>
      </c>
      <c r="F810" s="4">
        <v>33</v>
      </c>
      <c r="G810" s="4" t="s">
        <v>11</v>
      </c>
      <c r="H810" s="4">
        <v>4</v>
      </c>
      <c r="I810" s="12">
        <v>500</v>
      </c>
      <c r="J810" s="14">
        <v>2000</v>
      </c>
      <c r="K810" s="35">
        <f t="shared" si="12"/>
        <v>45292</v>
      </c>
      <c r="L810" s="37">
        <f>Table1[[#This Row],[Latest Date]]-Table1[[#This Row],[Date]]</f>
        <v>275</v>
      </c>
      <c r="M810" s="37">
        <f>COUNT(Table1[[#This Row],[Date]])</f>
        <v>1</v>
      </c>
      <c r="N810" s="37">
        <f>SUM(Table1[[#This Row],[Total Amount]])</f>
        <v>2000</v>
      </c>
      <c r="O810" s="37">
        <f>IF(Table1[[#This Row],[Recency]]&lt;=_xlfn.QUARTILE.INC(L:L,1),4, IF(Table1[[#This Row],[Recency]]&lt;=_xlfn.QUARTILE.INC(L:L,2), 3, IF(Table1[[#This Row],[Recency]]&lt;=_xlfn.QUARTILE.INC(L:L,3), 2, 1)))</f>
        <v>1</v>
      </c>
      <c r="P810" s="37">
        <f>IF(Table1[[#This Row],[Frequency]]&lt;=_xlfn.QUARTILE.INC(M:M,1), 1, IF(Table1[[#This Row],[Frequency]]&lt;=_xlfn.QUARTILE.INC(M:M,2), 2, IF(Table1[[#This Row],[Frequency]]&lt;=_xlfn.QUARTILE.INC(M:M,3), 3, 4)))</f>
        <v>1</v>
      </c>
      <c r="Q810" s="37">
        <f>IF(Table1[[#This Row],[Monetary]]&lt;=_xlfn.QUARTILE.INC(N:N,1),1,IF(Table1[[#This Row],[Monetary]]&lt;=_xlfn.QUARTILE.INC(N:N,2),2,IF(Table1[[#This Row],[Monetary]]&lt;=_xlfn.QUARTILE.INC(N:N,3),3,4)))</f>
        <v>4</v>
      </c>
      <c r="R810" s="42" t="str">
        <f>Table1[[#This Row],[R Score]]&amp;Table1[[#This Row],[F Score]]&amp;Table1[[#This Row],[M Score]]</f>
        <v>114</v>
      </c>
      <c r="S810" s="37">
        <f>Table1[[#This Row],[R Score]]+Table1[[#This Row],[F Score]]+Table1[[#This Row],[M Score]]</f>
        <v>6</v>
      </c>
      <c r="T810" s="37" t="str">
        <f>IF(Table1[[#This Row],[RFM Score]]=12,"Best customer",IF(Table1[[#This Row],[RFM Score]]&gt;=8,"Loyal customer",IF(Table1[[#This Row],[RFM Score]]&gt;=6,"At Risk",IF(Table1[[#This Row],[RFM Score]]&gt;=3,"Lost customer", "Others"))))</f>
        <v>At Risk</v>
      </c>
    </row>
    <row r="811" spans="2:20" x14ac:dyDescent="0.25">
      <c r="B811" s="1">
        <v>809</v>
      </c>
      <c r="C811" s="2">
        <v>45194</v>
      </c>
      <c r="D811" s="1" t="s">
        <v>822</v>
      </c>
      <c r="E811" s="1" t="s">
        <v>13</v>
      </c>
      <c r="F811" s="1">
        <v>62</v>
      </c>
      <c r="G811" s="1" t="s">
        <v>11</v>
      </c>
      <c r="H811" s="1">
        <v>2</v>
      </c>
      <c r="I811" s="11">
        <v>50</v>
      </c>
      <c r="J811" s="13">
        <v>100</v>
      </c>
      <c r="K811" s="34">
        <f t="shared" si="12"/>
        <v>45292</v>
      </c>
      <c r="L811" s="36">
        <f>Table1[[#This Row],[Latest Date]]-Table1[[#This Row],[Date]]</f>
        <v>98</v>
      </c>
      <c r="M811" s="36">
        <f>COUNT(Table1[[#This Row],[Date]])</f>
        <v>1</v>
      </c>
      <c r="N811" s="36">
        <f>SUM(Table1[[#This Row],[Total Amount]])</f>
        <v>100</v>
      </c>
      <c r="O811" s="36">
        <f>IF(Table1[[#This Row],[Recency]]&lt;=_xlfn.QUARTILE.INC(L:L,1),4, IF(Table1[[#This Row],[Recency]]&lt;=_xlfn.QUARTILE.INC(L:L,2), 3, IF(Table1[[#This Row],[Recency]]&lt;=_xlfn.QUARTILE.INC(L:L,3), 2, 1)))</f>
        <v>3</v>
      </c>
      <c r="P811" s="36">
        <f>IF(Table1[[#This Row],[Frequency]]&lt;=_xlfn.QUARTILE.INC(M:M,1), 1, IF(Table1[[#This Row],[Frequency]]&lt;=_xlfn.QUARTILE.INC(M:M,2), 2, IF(Table1[[#This Row],[Frequency]]&lt;=_xlfn.QUARTILE.INC(M:M,3), 3, 4)))</f>
        <v>1</v>
      </c>
      <c r="Q811" s="36">
        <f>IF(Table1[[#This Row],[Monetary]]&lt;=_xlfn.QUARTILE.INC(N:N,1),1,IF(Table1[[#This Row],[Monetary]]&lt;=_xlfn.QUARTILE.INC(N:N,2),2,IF(Table1[[#This Row],[Monetary]]&lt;=_xlfn.QUARTILE.INC(N:N,3),3,4)))</f>
        <v>2</v>
      </c>
      <c r="R811" s="41" t="str">
        <f>Table1[[#This Row],[R Score]]&amp;Table1[[#This Row],[F Score]]&amp;Table1[[#This Row],[M Score]]</f>
        <v>312</v>
      </c>
      <c r="S811" s="36">
        <f>Table1[[#This Row],[R Score]]+Table1[[#This Row],[F Score]]+Table1[[#This Row],[M Score]]</f>
        <v>6</v>
      </c>
      <c r="T811" s="36" t="str">
        <f>IF(Table1[[#This Row],[RFM Score]]=12,"Best customer",IF(Table1[[#This Row],[RFM Score]]&gt;=8,"Loyal customer",IF(Table1[[#This Row],[RFM Score]]&gt;=6,"At Risk",IF(Table1[[#This Row],[RFM Score]]&gt;=3,"Lost customer", "Others"))))</f>
        <v>At Risk</v>
      </c>
    </row>
    <row r="812" spans="2:20" x14ac:dyDescent="0.25">
      <c r="B812" s="4">
        <v>810</v>
      </c>
      <c r="C812" s="5">
        <v>45260</v>
      </c>
      <c r="D812" s="4" t="s">
        <v>823</v>
      </c>
      <c r="E812" s="4" t="s">
        <v>10</v>
      </c>
      <c r="F812" s="4">
        <v>59</v>
      </c>
      <c r="G812" s="4" t="s">
        <v>16</v>
      </c>
      <c r="H812" s="4">
        <v>4</v>
      </c>
      <c r="I812" s="12">
        <v>25</v>
      </c>
      <c r="J812" s="14">
        <v>100</v>
      </c>
      <c r="K812" s="35">
        <f t="shared" si="12"/>
        <v>45292</v>
      </c>
      <c r="L812" s="37">
        <f>Table1[[#This Row],[Latest Date]]-Table1[[#This Row],[Date]]</f>
        <v>32</v>
      </c>
      <c r="M812" s="37">
        <f>COUNT(Table1[[#This Row],[Date]])</f>
        <v>1</v>
      </c>
      <c r="N812" s="37">
        <f>SUM(Table1[[#This Row],[Total Amount]])</f>
        <v>100</v>
      </c>
      <c r="O812" s="37">
        <f>IF(Table1[[#This Row],[Recency]]&lt;=_xlfn.QUARTILE.INC(L:L,1),4, IF(Table1[[#This Row],[Recency]]&lt;=_xlfn.QUARTILE.INC(L:L,2), 3, IF(Table1[[#This Row],[Recency]]&lt;=_xlfn.QUARTILE.INC(L:L,3), 2, 1)))</f>
        <v>4</v>
      </c>
      <c r="P812" s="37">
        <f>IF(Table1[[#This Row],[Frequency]]&lt;=_xlfn.QUARTILE.INC(M:M,1), 1, IF(Table1[[#This Row],[Frequency]]&lt;=_xlfn.QUARTILE.INC(M:M,2), 2, IF(Table1[[#This Row],[Frequency]]&lt;=_xlfn.QUARTILE.INC(M:M,3), 3, 4)))</f>
        <v>1</v>
      </c>
      <c r="Q812" s="37">
        <f>IF(Table1[[#This Row],[Monetary]]&lt;=_xlfn.QUARTILE.INC(N:N,1),1,IF(Table1[[#This Row],[Monetary]]&lt;=_xlfn.QUARTILE.INC(N:N,2),2,IF(Table1[[#This Row],[Monetary]]&lt;=_xlfn.QUARTILE.INC(N:N,3),3,4)))</f>
        <v>2</v>
      </c>
      <c r="R812" s="42" t="str">
        <f>Table1[[#This Row],[R Score]]&amp;Table1[[#This Row],[F Score]]&amp;Table1[[#This Row],[M Score]]</f>
        <v>412</v>
      </c>
      <c r="S812" s="37">
        <f>Table1[[#This Row],[R Score]]+Table1[[#This Row],[F Score]]+Table1[[#This Row],[M Score]]</f>
        <v>7</v>
      </c>
      <c r="T812" s="37" t="str">
        <f>IF(Table1[[#This Row],[RFM Score]]=12,"Best customer",IF(Table1[[#This Row],[RFM Score]]&gt;=8,"Loyal customer",IF(Table1[[#This Row],[RFM Score]]&gt;=6,"At Risk",IF(Table1[[#This Row],[RFM Score]]&gt;=3,"Lost customer", "Others"))))</f>
        <v>At Risk</v>
      </c>
    </row>
    <row r="813" spans="2:20" x14ac:dyDescent="0.25">
      <c r="B813" s="1">
        <v>811</v>
      </c>
      <c r="C813" s="2">
        <v>45065</v>
      </c>
      <c r="D813" s="1" t="s">
        <v>824</v>
      </c>
      <c r="E813" s="1" t="s">
        <v>10</v>
      </c>
      <c r="F813" s="1">
        <v>61</v>
      </c>
      <c r="G813" s="1" t="s">
        <v>11</v>
      </c>
      <c r="H813" s="1">
        <v>2</v>
      </c>
      <c r="I813" s="11">
        <v>25</v>
      </c>
      <c r="J813" s="13">
        <v>50</v>
      </c>
      <c r="K813" s="34">
        <f t="shared" si="12"/>
        <v>45292</v>
      </c>
      <c r="L813" s="36">
        <f>Table1[[#This Row],[Latest Date]]-Table1[[#This Row],[Date]]</f>
        <v>227</v>
      </c>
      <c r="M813" s="36">
        <f>COUNT(Table1[[#This Row],[Date]])</f>
        <v>1</v>
      </c>
      <c r="N813" s="36">
        <f>SUM(Table1[[#This Row],[Total Amount]])</f>
        <v>50</v>
      </c>
      <c r="O813" s="36">
        <f>IF(Table1[[#This Row],[Recency]]&lt;=_xlfn.QUARTILE.INC(L:L,1),4, IF(Table1[[#This Row],[Recency]]&lt;=_xlfn.QUARTILE.INC(L:L,2), 3, IF(Table1[[#This Row],[Recency]]&lt;=_xlfn.QUARTILE.INC(L:L,3), 2, 1)))</f>
        <v>2</v>
      </c>
      <c r="P813" s="36">
        <f>IF(Table1[[#This Row],[Frequency]]&lt;=_xlfn.QUARTILE.INC(M:M,1), 1, IF(Table1[[#This Row],[Frequency]]&lt;=_xlfn.QUARTILE.INC(M:M,2), 2, IF(Table1[[#This Row],[Frequency]]&lt;=_xlfn.QUARTILE.INC(M:M,3), 3, 4)))</f>
        <v>1</v>
      </c>
      <c r="Q813" s="36">
        <f>IF(Table1[[#This Row],[Monetary]]&lt;=_xlfn.QUARTILE.INC(N:N,1),1,IF(Table1[[#This Row],[Monetary]]&lt;=_xlfn.QUARTILE.INC(N:N,2),2,IF(Table1[[#This Row],[Monetary]]&lt;=_xlfn.QUARTILE.INC(N:N,3),3,4)))</f>
        <v>1</v>
      </c>
      <c r="R813" s="41" t="str">
        <f>Table1[[#This Row],[R Score]]&amp;Table1[[#This Row],[F Score]]&amp;Table1[[#This Row],[M Score]]</f>
        <v>211</v>
      </c>
      <c r="S813" s="36">
        <f>Table1[[#This Row],[R Score]]+Table1[[#This Row],[F Score]]+Table1[[#This Row],[M Score]]</f>
        <v>4</v>
      </c>
      <c r="T813" s="36" t="str">
        <f>IF(Table1[[#This Row],[RFM Score]]=12,"Best customer",IF(Table1[[#This Row],[RFM Score]]&gt;=8,"Loyal customer",IF(Table1[[#This Row],[RFM Score]]&gt;=6,"At Risk",IF(Table1[[#This Row],[RFM Score]]&gt;=3,"Lost customer", "Others"))))</f>
        <v>Lost customer</v>
      </c>
    </row>
    <row r="814" spans="2:20" x14ac:dyDescent="0.25">
      <c r="B814" s="4">
        <v>812</v>
      </c>
      <c r="C814" s="5">
        <v>45242</v>
      </c>
      <c r="D814" s="4" t="s">
        <v>825</v>
      </c>
      <c r="E814" s="4" t="s">
        <v>10</v>
      </c>
      <c r="F814" s="4">
        <v>19</v>
      </c>
      <c r="G814" s="4" t="s">
        <v>16</v>
      </c>
      <c r="H814" s="4">
        <v>3</v>
      </c>
      <c r="I814" s="12">
        <v>25</v>
      </c>
      <c r="J814" s="14">
        <v>75</v>
      </c>
      <c r="K814" s="35">
        <f t="shared" si="12"/>
        <v>45292</v>
      </c>
      <c r="L814" s="37">
        <f>Table1[[#This Row],[Latest Date]]-Table1[[#This Row],[Date]]</f>
        <v>50</v>
      </c>
      <c r="M814" s="37">
        <f>COUNT(Table1[[#This Row],[Date]])</f>
        <v>1</v>
      </c>
      <c r="N814" s="37">
        <f>SUM(Table1[[#This Row],[Total Amount]])</f>
        <v>75</v>
      </c>
      <c r="O814" s="37">
        <f>IF(Table1[[#This Row],[Recency]]&lt;=_xlfn.QUARTILE.INC(L:L,1),4, IF(Table1[[#This Row],[Recency]]&lt;=_xlfn.QUARTILE.INC(L:L,2), 3, IF(Table1[[#This Row],[Recency]]&lt;=_xlfn.QUARTILE.INC(L:L,3), 2, 1)))</f>
        <v>4</v>
      </c>
      <c r="P814" s="37">
        <f>IF(Table1[[#This Row],[Frequency]]&lt;=_xlfn.QUARTILE.INC(M:M,1), 1, IF(Table1[[#This Row],[Frequency]]&lt;=_xlfn.QUARTILE.INC(M:M,2), 2, IF(Table1[[#This Row],[Frequency]]&lt;=_xlfn.QUARTILE.INC(M:M,3), 3, 4)))</f>
        <v>1</v>
      </c>
      <c r="Q814" s="37">
        <f>IF(Table1[[#This Row],[Monetary]]&lt;=_xlfn.QUARTILE.INC(N:N,1),1,IF(Table1[[#This Row],[Monetary]]&lt;=_xlfn.QUARTILE.INC(N:N,2),2,IF(Table1[[#This Row],[Monetary]]&lt;=_xlfn.QUARTILE.INC(N:N,3),3,4)))</f>
        <v>2</v>
      </c>
      <c r="R814" s="42" t="str">
        <f>Table1[[#This Row],[R Score]]&amp;Table1[[#This Row],[F Score]]&amp;Table1[[#This Row],[M Score]]</f>
        <v>412</v>
      </c>
      <c r="S814" s="37">
        <f>Table1[[#This Row],[R Score]]+Table1[[#This Row],[F Score]]+Table1[[#This Row],[M Score]]</f>
        <v>7</v>
      </c>
      <c r="T814" s="37" t="str">
        <f>IF(Table1[[#This Row],[RFM Score]]=12,"Best customer",IF(Table1[[#This Row],[RFM Score]]&gt;=8,"Loyal customer",IF(Table1[[#This Row],[RFM Score]]&gt;=6,"At Risk",IF(Table1[[#This Row],[RFM Score]]&gt;=3,"Lost customer", "Others"))))</f>
        <v>At Risk</v>
      </c>
    </row>
    <row r="815" spans="2:20" x14ac:dyDescent="0.25">
      <c r="B815" s="1">
        <v>813</v>
      </c>
      <c r="C815" s="2">
        <v>45202</v>
      </c>
      <c r="D815" s="1" t="s">
        <v>826</v>
      </c>
      <c r="E815" s="1" t="s">
        <v>10</v>
      </c>
      <c r="F815" s="1">
        <v>52</v>
      </c>
      <c r="G815" s="1" t="s">
        <v>16</v>
      </c>
      <c r="H815" s="1">
        <v>3</v>
      </c>
      <c r="I815" s="11">
        <v>50</v>
      </c>
      <c r="J815" s="13">
        <v>150</v>
      </c>
      <c r="K815" s="34">
        <f t="shared" si="12"/>
        <v>45292</v>
      </c>
      <c r="L815" s="36">
        <f>Table1[[#This Row],[Latest Date]]-Table1[[#This Row],[Date]]</f>
        <v>90</v>
      </c>
      <c r="M815" s="36">
        <f>COUNT(Table1[[#This Row],[Date]])</f>
        <v>1</v>
      </c>
      <c r="N815" s="36">
        <f>SUM(Table1[[#This Row],[Total Amount]])</f>
        <v>150</v>
      </c>
      <c r="O815" s="36">
        <f>IF(Table1[[#This Row],[Recency]]&lt;=_xlfn.QUARTILE.INC(L:L,1),4, IF(Table1[[#This Row],[Recency]]&lt;=_xlfn.QUARTILE.INC(L:L,2), 3, IF(Table1[[#This Row],[Recency]]&lt;=_xlfn.QUARTILE.INC(L:L,3), 2, 1)))</f>
        <v>3</v>
      </c>
      <c r="P815" s="36">
        <f>IF(Table1[[#This Row],[Frequency]]&lt;=_xlfn.QUARTILE.INC(M:M,1), 1, IF(Table1[[#This Row],[Frequency]]&lt;=_xlfn.QUARTILE.INC(M:M,2), 2, IF(Table1[[#This Row],[Frequency]]&lt;=_xlfn.QUARTILE.INC(M:M,3), 3, 4)))</f>
        <v>1</v>
      </c>
      <c r="Q815" s="36">
        <f>IF(Table1[[#This Row],[Monetary]]&lt;=_xlfn.QUARTILE.INC(N:N,1),1,IF(Table1[[#This Row],[Monetary]]&lt;=_xlfn.QUARTILE.INC(N:N,2),2,IF(Table1[[#This Row],[Monetary]]&lt;=_xlfn.QUARTILE.INC(N:N,3),3,4)))</f>
        <v>3</v>
      </c>
      <c r="R815" s="41" t="str">
        <f>Table1[[#This Row],[R Score]]&amp;Table1[[#This Row],[F Score]]&amp;Table1[[#This Row],[M Score]]</f>
        <v>313</v>
      </c>
      <c r="S815" s="36">
        <f>Table1[[#This Row],[R Score]]+Table1[[#This Row],[F Score]]+Table1[[#This Row],[M Score]]</f>
        <v>7</v>
      </c>
      <c r="T815" s="36" t="str">
        <f>IF(Table1[[#This Row],[RFM Score]]=12,"Best customer",IF(Table1[[#This Row],[RFM Score]]&gt;=8,"Loyal customer",IF(Table1[[#This Row],[RFM Score]]&gt;=6,"At Risk",IF(Table1[[#This Row],[RFM Score]]&gt;=3,"Lost customer", "Others"))))</f>
        <v>At Risk</v>
      </c>
    </row>
    <row r="816" spans="2:20" x14ac:dyDescent="0.25">
      <c r="B816" s="4">
        <v>814</v>
      </c>
      <c r="C816" s="5">
        <v>45174</v>
      </c>
      <c r="D816" s="4" t="s">
        <v>827</v>
      </c>
      <c r="E816" s="4" t="s">
        <v>13</v>
      </c>
      <c r="F816" s="4">
        <v>59</v>
      </c>
      <c r="G816" s="4" t="s">
        <v>14</v>
      </c>
      <c r="H816" s="4">
        <v>1</v>
      </c>
      <c r="I816" s="12">
        <v>500</v>
      </c>
      <c r="J816" s="14">
        <v>500</v>
      </c>
      <c r="K816" s="35">
        <f t="shared" si="12"/>
        <v>45292</v>
      </c>
      <c r="L816" s="37">
        <f>Table1[[#This Row],[Latest Date]]-Table1[[#This Row],[Date]]</f>
        <v>118</v>
      </c>
      <c r="M816" s="37">
        <f>COUNT(Table1[[#This Row],[Date]])</f>
        <v>1</v>
      </c>
      <c r="N816" s="37">
        <f>SUM(Table1[[#This Row],[Total Amount]])</f>
        <v>500</v>
      </c>
      <c r="O816" s="37">
        <f>IF(Table1[[#This Row],[Recency]]&lt;=_xlfn.QUARTILE.INC(L:L,1),4, IF(Table1[[#This Row],[Recency]]&lt;=_xlfn.QUARTILE.INC(L:L,2), 3, IF(Table1[[#This Row],[Recency]]&lt;=_xlfn.QUARTILE.INC(L:L,3), 2, 1)))</f>
        <v>3</v>
      </c>
      <c r="P816" s="37">
        <f>IF(Table1[[#This Row],[Frequency]]&lt;=_xlfn.QUARTILE.INC(M:M,1), 1, IF(Table1[[#This Row],[Frequency]]&lt;=_xlfn.QUARTILE.INC(M:M,2), 2, IF(Table1[[#This Row],[Frequency]]&lt;=_xlfn.QUARTILE.INC(M:M,3), 3, 4)))</f>
        <v>1</v>
      </c>
      <c r="Q816" s="37">
        <f>IF(Table1[[#This Row],[Monetary]]&lt;=_xlfn.QUARTILE.INC(N:N,1),1,IF(Table1[[#This Row],[Monetary]]&lt;=_xlfn.QUARTILE.INC(N:N,2),2,IF(Table1[[#This Row],[Monetary]]&lt;=_xlfn.QUARTILE.INC(N:N,3),3,4)))</f>
        <v>3</v>
      </c>
      <c r="R816" s="42" t="str">
        <f>Table1[[#This Row],[R Score]]&amp;Table1[[#This Row],[F Score]]&amp;Table1[[#This Row],[M Score]]</f>
        <v>313</v>
      </c>
      <c r="S816" s="37">
        <f>Table1[[#This Row],[R Score]]+Table1[[#This Row],[F Score]]+Table1[[#This Row],[M Score]]</f>
        <v>7</v>
      </c>
      <c r="T816" s="37" t="str">
        <f>IF(Table1[[#This Row],[RFM Score]]=12,"Best customer",IF(Table1[[#This Row],[RFM Score]]&gt;=8,"Loyal customer",IF(Table1[[#This Row],[RFM Score]]&gt;=6,"At Risk",IF(Table1[[#This Row],[RFM Score]]&gt;=3,"Lost customer", "Others"))))</f>
        <v>At Risk</v>
      </c>
    </row>
    <row r="817" spans="2:20" x14ac:dyDescent="0.25">
      <c r="B817" s="1">
        <v>815</v>
      </c>
      <c r="C817" s="2">
        <v>45165</v>
      </c>
      <c r="D817" s="1" t="s">
        <v>828</v>
      </c>
      <c r="E817" s="1" t="s">
        <v>13</v>
      </c>
      <c r="F817" s="1">
        <v>51</v>
      </c>
      <c r="G817" s="1" t="s">
        <v>14</v>
      </c>
      <c r="H817" s="1">
        <v>3</v>
      </c>
      <c r="I817" s="11">
        <v>25</v>
      </c>
      <c r="J817" s="13">
        <v>75</v>
      </c>
      <c r="K817" s="34">
        <f t="shared" si="12"/>
        <v>45292</v>
      </c>
      <c r="L817" s="36">
        <f>Table1[[#This Row],[Latest Date]]-Table1[[#This Row],[Date]]</f>
        <v>127</v>
      </c>
      <c r="M817" s="36">
        <f>COUNT(Table1[[#This Row],[Date]])</f>
        <v>1</v>
      </c>
      <c r="N817" s="36">
        <f>SUM(Table1[[#This Row],[Total Amount]])</f>
        <v>75</v>
      </c>
      <c r="O817" s="36">
        <f>IF(Table1[[#This Row],[Recency]]&lt;=_xlfn.QUARTILE.INC(L:L,1),4, IF(Table1[[#This Row],[Recency]]&lt;=_xlfn.QUARTILE.INC(L:L,2), 3, IF(Table1[[#This Row],[Recency]]&lt;=_xlfn.QUARTILE.INC(L:L,3), 2, 1)))</f>
        <v>3</v>
      </c>
      <c r="P817" s="36">
        <f>IF(Table1[[#This Row],[Frequency]]&lt;=_xlfn.QUARTILE.INC(M:M,1), 1, IF(Table1[[#This Row],[Frequency]]&lt;=_xlfn.QUARTILE.INC(M:M,2), 2, IF(Table1[[#This Row],[Frequency]]&lt;=_xlfn.QUARTILE.INC(M:M,3), 3, 4)))</f>
        <v>1</v>
      </c>
      <c r="Q817" s="36">
        <f>IF(Table1[[#This Row],[Monetary]]&lt;=_xlfn.QUARTILE.INC(N:N,1),1,IF(Table1[[#This Row],[Monetary]]&lt;=_xlfn.QUARTILE.INC(N:N,2),2,IF(Table1[[#This Row],[Monetary]]&lt;=_xlfn.QUARTILE.INC(N:N,3),3,4)))</f>
        <v>2</v>
      </c>
      <c r="R817" s="41" t="str">
        <f>Table1[[#This Row],[R Score]]&amp;Table1[[#This Row],[F Score]]&amp;Table1[[#This Row],[M Score]]</f>
        <v>312</v>
      </c>
      <c r="S817" s="36">
        <f>Table1[[#This Row],[R Score]]+Table1[[#This Row],[F Score]]+Table1[[#This Row],[M Score]]</f>
        <v>6</v>
      </c>
      <c r="T817" s="36" t="str">
        <f>IF(Table1[[#This Row],[RFM Score]]=12,"Best customer",IF(Table1[[#This Row],[RFM Score]]&gt;=8,"Loyal customer",IF(Table1[[#This Row],[RFM Score]]&gt;=6,"At Risk",IF(Table1[[#This Row],[RFM Score]]&gt;=3,"Lost customer", "Others"))))</f>
        <v>At Risk</v>
      </c>
    </row>
    <row r="818" spans="2:20" x14ac:dyDescent="0.25">
      <c r="B818" s="4">
        <v>816</v>
      </c>
      <c r="C818" s="5">
        <v>45150</v>
      </c>
      <c r="D818" s="4" t="s">
        <v>829</v>
      </c>
      <c r="E818" s="4" t="s">
        <v>10</v>
      </c>
      <c r="F818" s="4">
        <v>47</v>
      </c>
      <c r="G818" s="4" t="s">
        <v>11</v>
      </c>
      <c r="H818" s="4">
        <v>2</v>
      </c>
      <c r="I818" s="12">
        <v>500</v>
      </c>
      <c r="J818" s="14">
        <v>1000</v>
      </c>
      <c r="K818" s="35">
        <f t="shared" si="12"/>
        <v>45292</v>
      </c>
      <c r="L818" s="37">
        <f>Table1[[#This Row],[Latest Date]]-Table1[[#This Row],[Date]]</f>
        <v>142</v>
      </c>
      <c r="M818" s="37">
        <f>COUNT(Table1[[#This Row],[Date]])</f>
        <v>1</v>
      </c>
      <c r="N818" s="37">
        <f>SUM(Table1[[#This Row],[Total Amount]])</f>
        <v>1000</v>
      </c>
      <c r="O818" s="37">
        <f>IF(Table1[[#This Row],[Recency]]&lt;=_xlfn.QUARTILE.INC(L:L,1),4, IF(Table1[[#This Row],[Recency]]&lt;=_xlfn.QUARTILE.INC(L:L,2), 3, IF(Table1[[#This Row],[Recency]]&lt;=_xlfn.QUARTILE.INC(L:L,3), 2, 1)))</f>
        <v>3</v>
      </c>
      <c r="P818" s="37">
        <f>IF(Table1[[#This Row],[Frequency]]&lt;=_xlfn.QUARTILE.INC(M:M,1), 1, IF(Table1[[#This Row],[Frequency]]&lt;=_xlfn.QUARTILE.INC(M:M,2), 2, IF(Table1[[#This Row],[Frequency]]&lt;=_xlfn.QUARTILE.INC(M:M,3), 3, 4)))</f>
        <v>1</v>
      </c>
      <c r="Q818" s="37">
        <f>IF(Table1[[#This Row],[Monetary]]&lt;=_xlfn.QUARTILE.INC(N:N,1),1,IF(Table1[[#This Row],[Monetary]]&lt;=_xlfn.QUARTILE.INC(N:N,2),2,IF(Table1[[#This Row],[Monetary]]&lt;=_xlfn.QUARTILE.INC(N:N,3),3,4)))</f>
        <v>4</v>
      </c>
      <c r="R818" s="42" t="str">
        <f>Table1[[#This Row],[R Score]]&amp;Table1[[#This Row],[F Score]]&amp;Table1[[#This Row],[M Score]]</f>
        <v>314</v>
      </c>
      <c r="S818" s="37">
        <f>Table1[[#This Row],[R Score]]+Table1[[#This Row],[F Score]]+Table1[[#This Row],[M Score]]</f>
        <v>8</v>
      </c>
      <c r="T818" s="37" t="str">
        <f>IF(Table1[[#This Row],[RFM Score]]=12,"Best customer",IF(Table1[[#This Row],[RFM Score]]&gt;=8,"Loyal customer",IF(Table1[[#This Row],[RFM Score]]&gt;=6,"At Risk",IF(Table1[[#This Row],[RFM Score]]&gt;=3,"Lost customer", "Others"))))</f>
        <v>Loyal customer</v>
      </c>
    </row>
    <row r="819" spans="2:20" x14ac:dyDescent="0.25">
      <c r="B819" s="1">
        <v>817</v>
      </c>
      <c r="C819" s="2">
        <v>45230</v>
      </c>
      <c r="D819" s="1" t="s">
        <v>830</v>
      </c>
      <c r="E819" s="1" t="s">
        <v>10</v>
      </c>
      <c r="F819" s="1">
        <v>30</v>
      </c>
      <c r="G819" s="1" t="s">
        <v>11</v>
      </c>
      <c r="H819" s="1">
        <v>4</v>
      </c>
      <c r="I819" s="11">
        <v>50</v>
      </c>
      <c r="J819" s="13">
        <v>200</v>
      </c>
      <c r="K819" s="34">
        <f t="shared" si="12"/>
        <v>45292</v>
      </c>
      <c r="L819" s="36">
        <f>Table1[[#This Row],[Latest Date]]-Table1[[#This Row],[Date]]</f>
        <v>62</v>
      </c>
      <c r="M819" s="36">
        <f>COUNT(Table1[[#This Row],[Date]])</f>
        <v>1</v>
      </c>
      <c r="N819" s="36">
        <f>SUM(Table1[[#This Row],[Total Amount]])</f>
        <v>200</v>
      </c>
      <c r="O819" s="36">
        <f>IF(Table1[[#This Row],[Recency]]&lt;=_xlfn.QUARTILE.INC(L:L,1),4, IF(Table1[[#This Row],[Recency]]&lt;=_xlfn.QUARTILE.INC(L:L,2), 3, IF(Table1[[#This Row],[Recency]]&lt;=_xlfn.QUARTILE.INC(L:L,3), 2, 1)))</f>
        <v>4</v>
      </c>
      <c r="P819" s="36">
        <f>IF(Table1[[#This Row],[Frequency]]&lt;=_xlfn.QUARTILE.INC(M:M,1), 1, IF(Table1[[#This Row],[Frequency]]&lt;=_xlfn.QUARTILE.INC(M:M,2), 2, IF(Table1[[#This Row],[Frequency]]&lt;=_xlfn.QUARTILE.INC(M:M,3), 3, 4)))</f>
        <v>1</v>
      </c>
      <c r="Q819" s="36">
        <f>IF(Table1[[#This Row],[Monetary]]&lt;=_xlfn.QUARTILE.INC(N:N,1),1,IF(Table1[[#This Row],[Monetary]]&lt;=_xlfn.QUARTILE.INC(N:N,2),2,IF(Table1[[#This Row],[Monetary]]&lt;=_xlfn.QUARTILE.INC(N:N,3),3,4)))</f>
        <v>3</v>
      </c>
      <c r="R819" s="41" t="str">
        <f>Table1[[#This Row],[R Score]]&amp;Table1[[#This Row],[F Score]]&amp;Table1[[#This Row],[M Score]]</f>
        <v>413</v>
      </c>
      <c r="S819" s="36">
        <f>Table1[[#This Row],[R Score]]+Table1[[#This Row],[F Score]]+Table1[[#This Row],[M Score]]</f>
        <v>8</v>
      </c>
      <c r="T819" s="36" t="str">
        <f>IF(Table1[[#This Row],[RFM Score]]=12,"Best customer",IF(Table1[[#This Row],[RFM Score]]&gt;=8,"Loyal customer",IF(Table1[[#This Row],[RFM Score]]&gt;=6,"At Risk",IF(Table1[[#This Row],[RFM Score]]&gt;=3,"Lost customer", "Others"))))</f>
        <v>Loyal customer</v>
      </c>
    </row>
    <row r="820" spans="2:20" x14ac:dyDescent="0.25">
      <c r="B820" s="4">
        <v>818</v>
      </c>
      <c r="C820" s="5">
        <v>45064</v>
      </c>
      <c r="D820" s="4" t="s">
        <v>831</v>
      </c>
      <c r="E820" s="4" t="s">
        <v>10</v>
      </c>
      <c r="F820" s="4">
        <v>30</v>
      </c>
      <c r="G820" s="4" t="s">
        <v>16</v>
      </c>
      <c r="H820" s="4">
        <v>1</v>
      </c>
      <c r="I820" s="12">
        <v>500</v>
      </c>
      <c r="J820" s="14">
        <v>500</v>
      </c>
      <c r="K820" s="35">
        <f t="shared" si="12"/>
        <v>45292</v>
      </c>
      <c r="L820" s="37">
        <f>Table1[[#This Row],[Latest Date]]-Table1[[#This Row],[Date]]</f>
        <v>228</v>
      </c>
      <c r="M820" s="37">
        <f>COUNT(Table1[[#This Row],[Date]])</f>
        <v>1</v>
      </c>
      <c r="N820" s="37">
        <f>SUM(Table1[[#This Row],[Total Amount]])</f>
        <v>500</v>
      </c>
      <c r="O820" s="37">
        <f>IF(Table1[[#This Row],[Recency]]&lt;=_xlfn.QUARTILE.INC(L:L,1),4, IF(Table1[[#This Row],[Recency]]&lt;=_xlfn.QUARTILE.INC(L:L,2), 3, IF(Table1[[#This Row],[Recency]]&lt;=_xlfn.QUARTILE.INC(L:L,3), 2, 1)))</f>
        <v>2</v>
      </c>
      <c r="P820" s="37">
        <f>IF(Table1[[#This Row],[Frequency]]&lt;=_xlfn.QUARTILE.INC(M:M,1), 1, IF(Table1[[#This Row],[Frequency]]&lt;=_xlfn.QUARTILE.INC(M:M,2), 2, IF(Table1[[#This Row],[Frequency]]&lt;=_xlfn.QUARTILE.INC(M:M,3), 3, 4)))</f>
        <v>1</v>
      </c>
      <c r="Q820" s="37">
        <f>IF(Table1[[#This Row],[Monetary]]&lt;=_xlfn.QUARTILE.INC(N:N,1),1,IF(Table1[[#This Row],[Monetary]]&lt;=_xlfn.QUARTILE.INC(N:N,2),2,IF(Table1[[#This Row],[Monetary]]&lt;=_xlfn.QUARTILE.INC(N:N,3),3,4)))</f>
        <v>3</v>
      </c>
      <c r="R820" s="42" t="str">
        <f>Table1[[#This Row],[R Score]]&amp;Table1[[#This Row],[F Score]]&amp;Table1[[#This Row],[M Score]]</f>
        <v>213</v>
      </c>
      <c r="S820" s="37">
        <f>Table1[[#This Row],[R Score]]+Table1[[#This Row],[F Score]]+Table1[[#This Row],[M Score]]</f>
        <v>6</v>
      </c>
      <c r="T820" s="37" t="str">
        <f>IF(Table1[[#This Row],[RFM Score]]=12,"Best customer",IF(Table1[[#This Row],[RFM Score]]&gt;=8,"Loyal customer",IF(Table1[[#This Row],[RFM Score]]&gt;=6,"At Risk",IF(Table1[[#This Row],[RFM Score]]&gt;=3,"Lost customer", "Others"))))</f>
        <v>At Risk</v>
      </c>
    </row>
    <row r="821" spans="2:20" x14ac:dyDescent="0.25">
      <c r="B821" s="1">
        <v>819</v>
      </c>
      <c r="C821" s="2">
        <v>45092</v>
      </c>
      <c r="D821" s="1" t="s">
        <v>832</v>
      </c>
      <c r="E821" s="1" t="s">
        <v>13</v>
      </c>
      <c r="F821" s="1">
        <v>35</v>
      </c>
      <c r="G821" s="1" t="s">
        <v>11</v>
      </c>
      <c r="H821" s="1">
        <v>2</v>
      </c>
      <c r="I821" s="11">
        <v>50</v>
      </c>
      <c r="J821" s="13">
        <v>100</v>
      </c>
      <c r="K821" s="34">
        <f t="shared" si="12"/>
        <v>45292</v>
      </c>
      <c r="L821" s="36">
        <f>Table1[[#This Row],[Latest Date]]-Table1[[#This Row],[Date]]</f>
        <v>200</v>
      </c>
      <c r="M821" s="36">
        <f>COUNT(Table1[[#This Row],[Date]])</f>
        <v>1</v>
      </c>
      <c r="N821" s="36">
        <f>SUM(Table1[[#This Row],[Total Amount]])</f>
        <v>100</v>
      </c>
      <c r="O821" s="36">
        <f>IF(Table1[[#This Row],[Recency]]&lt;=_xlfn.QUARTILE.INC(L:L,1),4, IF(Table1[[#This Row],[Recency]]&lt;=_xlfn.QUARTILE.INC(L:L,2), 3, IF(Table1[[#This Row],[Recency]]&lt;=_xlfn.QUARTILE.INC(L:L,3), 2, 1)))</f>
        <v>2</v>
      </c>
      <c r="P821" s="36">
        <f>IF(Table1[[#This Row],[Frequency]]&lt;=_xlfn.QUARTILE.INC(M:M,1), 1, IF(Table1[[#This Row],[Frequency]]&lt;=_xlfn.QUARTILE.INC(M:M,2), 2, IF(Table1[[#This Row],[Frequency]]&lt;=_xlfn.QUARTILE.INC(M:M,3), 3, 4)))</f>
        <v>1</v>
      </c>
      <c r="Q821" s="36">
        <f>IF(Table1[[#This Row],[Monetary]]&lt;=_xlfn.QUARTILE.INC(N:N,1),1,IF(Table1[[#This Row],[Monetary]]&lt;=_xlfn.QUARTILE.INC(N:N,2),2,IF(Table1[[#This Row],[Monetary]]&lt;=_xlfn.QUARTILE.INC(N:N,3),3,4)))</f>
        <v>2</v>
      </c>
      <c r="R821" s="41" t="str">
        <f>Table1[[#This Row],[R Score]]&amp;Table1[[#This Row],[F Score]]&amp;Table1[[#This Row],[M Score]]</f>
        <v>212</v>
      </c>
      <c r="S821" s="36">
        <f>Table1[[#This Row],[R Score]]+Table1[[#This Row],[F Score]]+Table1[[#This Row],[M Score]]</f>
        <v>5</v>
      </c>
      <c r="T821" s="36" t="str">
        <f>IF(Table1[[#This Row],[RFM Score]]=12,"Best customer",IF(Table1[[#This Row],[RFM Score]]&gt;=8,"Loyal customer",IF(Table1[[#This Row],[RFM Score]]&gt;=6,"At Risk",IF(Table1[[#This Row],[RFM Score]]&gt;=3,"Lost customer", "Others"))))</f>
        <v>Lost customer</v>
      </c>
    </row>
    <row r="822" spans="2:20" x14ac:dyDescent="0.25">
      <c r="B822" s="4">
        <v>820</v>
      </c>
      <c r="C822" s="5">
        <v>45052</v>
      </c>
      <c r="D822" s="4" t="s">
        <v>833</v>
      </c>
      <c r="E822" s="4" t="s">
        <v>10</v>
      </c>
      <c r="F822" s="4">
        <v>49</v>
      </c>
      <c r="G822" s="4" t="s">
        <v>16</v>
      </c>
      <c r="H822" s="4">
        <v>4</v>
      </c>
      <c r="I822" s="12">
        <v>50</v>
      </c>
      <c r="J822" s="14">
        <v>200</v>
      </c>
      <c r="K822" s="35">
        <f t="shared" si="12"/>
        <v>45292</v>
      </c>
      <c r="L822" s="37">
        <f>Table1[[#This Row],[Latest Date]]-Table1[[#This Row],[Date]]</f>
        <v>240</v>
      </c>
      <c r="M822" s="37">
        <f>COUNT(Table1[[#This Row],[Date]])</f>
        <v>1</v>
      </c>
      <c r="N822" s="37">
        <f>SUM(Table1[[#This Row],[Total Amount]])</f>
        <v>200</v>
      </c>
      <c r="O822" s="37">
        <f>IF(Table1[[#This Row],[Recency]]&lt;=_xlfn.QUARTILE.INC(L:L,1),4, IF(Table1[[#This Row],[Recency]]&lt;=_xlfn.QUARTILE.INC(L:L,2), 3, IF(Table1[[#This Row],[Recency]]&lt;=_xlfn.QUARTILE.INC(L:L,3), 2, 1)))</f>
        <v>2</v>
      </c>
      <c r="P822" s="37">
        <f>IF(Table1[[#This Row],[Frequency]]&lt;=_xlfn.QUARTILE.INC(M:M,1), 1, IF(Table1[[#This Row],[Frequency]]&lt;=_xlfn.QUARTILE.INC(M:M,2), 2, IF(Table1[[#This Row],[Frequency]]&lt;=_xlfn.QUARTILE.INC(M:M,3), 3, 4)))</f>
        <v>1</v>
      </c>
      <c r="Q822" s="37">
        <f>IF(Table1[[#This Row],[Monetary]]&lt;=_xlfn.QUARTILE.INC(N:N,1),1,IF(Table1[[#This Row],[Monetary]]&lt;=_xlfn.QUARTILE.INC(N:N,2),2,IF(Table1[[#This Row],[Monetary]]&lt;=_xlfn.QUARTILE.INC(N:N,3),3,4)))</f>
        <v>3</v>
      </c>
      <c r="R822" s="42" t="str">
        <f>Table1[[#This Row],[R Score]]&amp;Table1[[#This Row],[F Score]]&amp;Table1[[#This Row],[M Score]]</f>
        <v>213</v>
      </c>
      <c r="S822" s="37">
        <f>Table1[[#This Row],[R Score]]+Table1[[#This Row],[F Score]]+Table1[[#This Row],[M Score]]</f>
        <v>6</v>
      </c>
      <c r="T822" s="37" t="str">
        <f>IF(Table1[[#This Row],[RFM Score]]=12,"Best customer",IF(Table1[[#This Row],[RFM Score]]&gt;=8,"Loyal customer",IF(Table1[[#This Row],[RFM Score]]&gt;=6,"At Risk",IF(Table1[[#This Row],[RFM Score]]&gt;=3,"Lost customer", "Others"))))</f>
        <v>At Risk</v>
      </c>
    </row>
    <row r="823" spans="2:20" x14ac:dyDescent="0.25">
      <c r="B823" s="1">
        <v>821</v>
      </c>
      <c r="C823" s="2">
        <v>44971</v>
      </c>
      <c r="D823" s="1" t="s">
        <v>834</v>
      </c>
      <c r="E823" s="1" t="s">
        <v>10</v>
      </c>
      <c r="F823" s="1">
        <v>49</v>
      </c>
      <c r="G823" s="1" t="s">
        <v>16</v>
      </c>
      <c r="H823" s="1">
        <v>1</v>
      </c>
      <c r="I823" s="11">
        <v>300</v>
      </c>
      <c r="J823" s="13">
        <v>300</v>
      </c>
      <c r="K823" s="34">
        <f t="shared" si="12"/>
        <v>45292</v>
      </c>
      <c r="L823" s="36">
        <f>Table1[[#This Row],[Latest Date]]-Table1[[#This Row],[Date]]</f>
        <v>321</v>
      </c>
      <c r="M823" s="36">
        <f>COUNT(Table1[[#This Row],[Date]])</f>
        <v>1</v>
      </c>
      <c r="N823" s="36">
        <f>SUM(Table1[[#This Row],[Total Amount]])</f>
        <v>300</v>
      </c>
      <c r="O823" s="36">
        <f>IF(Table1[[#This Row],[Recency]]&lt;=_xlfn.QUARTILE.INC(L:L,1),4, IF(Table1[[#This Row],[Recency]]&lt;=_xlfn.QUARTILE.INC(L:L,2), 3, IF(Table1[[#This Row],[Recency]]&lt;=_xlfn.QUARTILE.INC(L:L,3), 2, 1)))</f>
        <v>1</v>
      </c>
      <c r="P823" s="36">
        <f>IF(Table1[[#This Row],[Frequency]]&lt;=_xlfn.QUARTILE.INC(M:M,1), 1, IF(Table1[[#This Row],[Frequency]]&lt;=_xlfn.QUARTILE.INC(M:M,2), 2, IF(Table1[[#This Row],[Frequency]]&lt;=_xlfn.QUARTILE.INC(M:M,3), 3, 4)))</f>
        <v>1</v>
      </c>
      <c r="Q823" s="36">
        <f>IF(Table1[[#This Row],[Monetary]]&lt;=_xlfn.QUARTILE.INC(N:N,1),1,IF(Table1[[#This Row],[Monetary]]&lt;=_xlfn.QUARTILE.INC(N:N,2),2,IF(Table1[[#This Row],[Monetary]]&lt;=_xlfn.QUARTILE.INC(N:N,3),3,4)))</f>
        <v>3</v>
      </c>
      <c r="R823" s="41" t="str">
        <f>Table1[[#This Row],[R Score]]&amp;Table1[[#This Row],[F Score]]&amp;Table1[[#This Row],[M Score]]</f>
        <v>113</v>
      </c>
      <c r="S823" s="36">
        <f>Table1[[#This Row],[R Score]]+Table1[[#This Row],[F Score]]+Table1[[#This Row],[M Score]]</f>
        <v>5</v>
      </c>
      <c r="T823" s="36" t="str">
        <f>IF(Table1[[#This Row],[RFM Score]]=12,"Best customer",IF(Table1[[#This Row],[RFM Score]]&gt;=8,"Loyal customer",IF(Table1[[#This Row],[RFM Score]]&gt;=6,"At Risk",IF(Table1[[#This Row],[RFM Score]]&gt;=3,"Lost customer", "Others"))))</f>
        <v>Lost customer</v>
      </c>
    </row>
    <row r="824" spans="2:20" x14ac:dyDescent="0.25">
      <c r="B824" s="4">
        <v>822</v>
      </c>
      <c r="C824" s="5">
        <v>45069</v>
      </c>
      <c r="D824" s="4" t="s">
        <v>835</v>
      </c>
      <c r="E824" s="4" t="s">
        <v>13</v>
      </c>
      <c r="F824" s="4">
        <v>52</v>
      </c>
      <c r="G824" s="4" t="s">
        <v>11</v>
      </c>
      <c r="H824" s="4">
        <v>3</v>
      </c>
      <c r="I824" s="12">
        <v>50</v>
      </c>
      <c r="J824" s="14">
        <v>150</v>
      </c>
      <c r="K824" s="35">
        <f t="shared" si="12"/>
        <v>45292</v>
      </c>
      <c r="L824" s="37">
        <f>Table1[[#This Row],[Latest Date]]-Table1[[#This Row],[Date]]</f>
        <v>223</v>
      </c>
      <c r="M824" s="37">
        <f>COUNT(Table1[[#This Row],[Date]])</f>
        <v>1</v>
      </c>
      <c r="N824" s="37">
        <f>SUM(Table1[[#This Row],[Total Amount]])</f>
        <v>150</v>
      </c>
      <c r="O824" s="37">
        <f>IF(Table1[[#This Row],[Recency]]&lt;=_xlfn.QUARTILE.INC(L:L,1),4, IF(Table1[[#This Row],[Recency]]&lt;=_xlfn.QUARTILE.INC(L:L,2), 3, IF(Table1[[#This Row],[Recency]]&lt;=_xlfn.QUARTILE.INC(L:L,3), 2, 1)))</f>
        <v>2</v>
      </c>
      <c r="P824" s="37">
        <f>IF(Table1[[#This Row],[Frequency]]&lt;=_xlfn.QUARTILE.INC(M:M,1), 1, IF(Table1[[#This Row],[Frequency]]&lt;=_xlfn.QUARTILE.INC(M:M,2), 2, IF(Table1[[#This Row],[Frequency]]&lt;=_xlfn.QUARTILE.INC(M:M,3), 3, 4)))</f>
        <v>1</v>
      </c>
      <c r="Q824" s="37">
        <f>IF(Table1[[#This Row],[Monetary]]&lt;=_xlfn.QUARTILE.INC(N:N,1),1,IF(Table1[[#This Row],[Monetary]]&lt;=_xlfn.QUARTILE.INC(N:N,2),2,IF(Table1[[#This Row],[Monetary]]&lt;=_xlfn.QUARTILE.INC(N:N,3),3,4)))</f>
        <v>3</v>
      </c>
      <c r="R824" s="42" t="str">
        <f>Table1[[#This Row],[R Score]]&amp;Table1[[#This Row],[F Score]]&amp;Table1[[#This Row],[M Score]]</f>
        <v>213</v>
      </c>
      <c r="S824" s="37">
        <f>Table1[[#This Row],[R Score]]+Table1[[#This Row],[F Score]]+Table1[[#This Row],[M Score]]</f>
        <v>6</v>
      </c>
      <c r="T824" s="37" t="str">
        <f>IF(Table1[[#This Row],[RFM Score]]=12,"Best customer",IF(Table1[[#This Row],[RFM Score]]&gt;=8,"Loyal customer",IF(Table1[[#This Row],[RFM Score]]&gt;=6,"At Risk",IF(Table1[[#This Row],[RFM Score]]&gt;=3,"Lost customer", "Others"))))</f>
        <v>At Risk</v>
      </c>
    </row>
    <row r="825" spans="2:20" x14ac:dyDescent="0.25">
      <c r="B825" s="1">
        <v>823</v>
      </c>
      <c r="C825" s="2">
        <v>45157</v>
      </c>
      <c r="D825" s="1" t="s">
        <v>836</v>
      </c>
      <c r="E825" s="1" t="s">
        <v>13</v>
      </c>
      <c r="F825" s="1">
        <v>56</v>
      </c>
      <c r="G825" s="1" t="s">
        <v>16</v>
      </c>
      <c r="H825" s="1">
        <v>2</v>
      </c>
      <c r="I825" s="11">
        <v>50</v>
      </c>
      <c r="J825" s="13">
        <v>100</v>
      </c>
      <c r="K825" s="34">
        <f t="shared" si="12"/>
        <v>45292</v>
      </c>
      <c r="L825" s="36">
        <f>Table1[[#This Row],[Latest Date]]-Table1[[#This Row],[Date]]</f>
        <v>135</v>
      </c>
      <c r="M825" s="36">
        <f>COUNT(Table1[[#This Row],[Date]])</f>
        <v>1</v>
      </c>
      <c r="N825" s="36">
        <f>SUM(Table1[[#This Row],[Total Amount]])</f>
        <v>100</v>
      </c>
      <c r="O825" s="36">
        <f>IF(Table1[[#This Row],[Recency]]&lt;=_xlfn.QUARTILE.INC(L:L,1),4, IF(Table1[[#This Row],[Recency]]&lt;=_xlfn.QUARTILE.INC(L:L,2), 3, IF(Table1[[#This Row],[Recency]]&lt;=_xlfn.QUARTILE.INC(L:L,3), 2, 1)))</f>
        <v>3</v>
      </c>
      <c r="P825" s="36">
        <f>IF(Table1[[#This Row],[Frequency]]&lt;=_xlfn.QUARTILE.INC(M:M,1), 1, IF(Table1[[#This Row],[Frequency]]&lt;=_xlfn.QUARTILE.INC(M:M,2), 2, IF(Table1[[#This Row],[Frequency]]&lt;=_xlfn.QUARTILE.INC(M:M,3), 3, 4)))</f>
        <v>1</v>
      </c>
      <c r="Q825" s="36">
        <f>IF(Table1[[#This Row],[Monetary]]&lt;=_xlfn.QUARTILE.INC(N:N,1),1,IF(Table1[[#This Row],[Monetary]]&lt;=_xlfn.QUARTILE.INC(N:N,2),2,IF(Table1[[#This Row],[Monetary]]&lt;=_xlfn.QUARTILE.INC(N:N,3),3,4)))</f>
        <v>2</v>
      </c>
      <c r="R825" s="41" t="str">
        <f>Table1[[#This Row],[R Score]]&amp;Table1[[#This Row],[F Score]]&amp;Table1[[#This Row],[M Score]]</f>
        <v>312</v>
      </c>
      <c r="S825" s="36">
        <f>Table1[[#This Row],[R Score]]+Table1[[#This Row],[F Score]]+Table1[[#This Row],[M Score]]</f>
        <v>6</v>
      </c>
      <c r="T825" s="36" t="str">
        <f>IF(Table1[[#This Row],[RFM Score]]=12,"Best customer",IF(Table1[[#This Row],[RFM Score]]&gt;=8,"Loyal customer",IF(Table1[[#This Row],[RFM Score]]&gt;=6,"At Risk",IF(Table1[[#This Row],[RFM Score]]&gt;=3,"Lost customer", "Others"))))</f>
        <v>At Risk</v>
      </c>
    </row>
    <row r="826" spans="2:20" x14ac:dyDescent="0.25">
      <c r="B826" s="4">
        <v>824</v>
      </c>
      <c r="C826" s="5">
        <v>45051</v>
      </c>
      <c r="D826" s="4" t="s">
        <v>837</v>
      </c>
      <c r="E826" s="4" t="s">
        <v>10</v>
      </c>
      <c r="F826" s="4">
        <v>63</v>
      </c>
      <c r="G826" s="4" t="s">
        <v>14</v>
      </c>
      <c r="H826" s="4">
        <v>4</v>
      </c>
      <c r="I826" s="12">
        <v>30</v>
      </c>
      <c r="J826" s="14">
        <v>120</v>
      </c>
      <c r="K826" s="35">
        <f t="shared" si="12"/>
        <v>45292</v>
      </c>
      <c r="L826" s="37">
        <f>Table1[[#This Row],[Latest Date]]-Table1[[#This Row],[Date]]</f>
        <v>241</v>
      </c>
      <c r="M826" s="37">
        <f>COUNT(Table1[[#This Row],[Date]])</f>
        <v>1</v>
      </c>
      <c r="N826" s="37">
        <f>SUM(Table1[[#This Row],[Total Amount]])</f>
        <v>120</v>
      </c>
      <c r="O826" s="37">
        <f>IF(Table1[[#This Row],[Recency]]&lt;=_xlfn.QUARTILE.INC(L:L,1),4, IF(Table1[[#This Row],[Recency]]&lt;=_xlfn.QUARTILE.INC(L:L,2), 3, IF(Table1[[#This Row],[Recency]]&lt;=_xlfn.QUARTILE.INC(L:L,3), 2, 1)))</f>
        <v>2</v>
      </c>
      <c r="P826" s="37">
        <f>IF(Table1[[#This Row],[Frequency]]&lt;=_xlfn.QUARTILE.INC(M:M,1), 1, IF(Table1[[#This Row],[Frequency]]&lt;=_xlfn.QUARTILE.INC(M:M,2), 2, IF(Table1[[#This Row],[Frequency]]&lt;=_xlfn.QUARTILE.INC(M:M,3), 3, 4)))</f>
        <v>1</v>
      </c>
      <c r="Q826" s="37">
        <f>IF(Table1[[#This Row],[Monetary]]&lt;=_xlfn.QUARTILE.INC(N:N,1),1,IF(Table1[[#This Row],[Monetary]]&lt;=_xlfn.QUARTILE.INC(N:N,2),2,IF(Table1[[#This Row],[Monetary]]&lt;=_xlfn.QUARTILE.INC(N:N,3),3,4)))</f>
        <v>2</v>
      </c>
      <c r="R826" s="42" t="str">
        <f>Table1[[#This Row],[R Score]]&amp;Table1[[#This Row],[F Score]]&amp;Table1[[#This Row],[M Score]]</f>
        <v>212</v>
      </c>
      <c r="S826" s="37">
        <f>Table1[[#This Row],[R Score]]+Table1[[#This Row],[F Score]]+Table1[[#This Row],[M Score]]</f>
        <v>5</v>
      </c>
      <c r="T826" s="37" t="str">
        <f>IF(Table1[[#This Row],[RFM Score]]=12,"Best customer",IF(Table1[[#This Row],[RFM Score]]&gt;=8,"Loyal customer",IF(Table1[[#This Row],[RFM Score]]&gt;=6,"At Risk",IF(Table1[[#This Row],[RFM Score]]&gt;=3,"Lost customer", "Others"))))</f>
        <v>Lost customer</v>
      </c>
    </row>
    <row r="827" spans="2:20" x14ac:dyDescent="0.25">
      <c r="B827" s="1">
        <v>825</v>
      </c>
      <c r="C827" s="2">
        <v>45164</v>
      </c>
      <c r="D827" s="1" t="s">
        <v>838</v>
      </c>
      <c r="E827" s="1" t="s">
        <v>13</v>
      </c>
      <c r="F827" s="1">
        <v>46</v>
      </c>
      <c r="G827" s="1" t="s">
        <v>11</v>
      </c>
      <c r="H827" s="1">
        <v>1</v>
      </c>
      <c r="I827" s="11">
        <v>25</v>
      </c>
      <c r="J827" s="13">
        <v>25</v>
      </c>
      <c r="K827" s="34">
        <f t="shared" si="12"/>
        <v>45292</v>
      </c>
      <c r="L827" s="36">
        <f>Table1[[#This Row],[Latest Date]]-Table1[[#This Row],[Date]]</f>
        <v>128</v>
      </c>
      <c r="M827" s="36">
        <f>COUNT(Table1[[#This Row],[Date]])</f>
        <v>1</v>
      </c>
      <c r="N827" s="36">
        <f>SUM(Table1[[#This Row],[Total Amount]])</f>
        <v>25</v>
      </c>
      <c r="O827" s="36">
        <f>IF(Table1[[#This Row],[Recency]]&lt;=_xlfn.QUARTILE.INC(L:L,1),4, IF(Table1[[#This Row],[Recency]]&lt;=_xlfn.QUARTILE.INC(L:L,2), 3, IF(Table1[[#This Row],[Recency]]&lt;=_xlfn.QUARTILE.INC(L:L,3), 2, 1)))</f>
        <v>3</v>
      </c>
      <c r="P827" s="36">
        <f>IF(Table1[[#This Row],[Frequency]]&lt;=_xlfn.QUARTILE.INC(M:M,1), 1, IF(Table1[[#This Row],[Frequency]]&lt;=_xlfn.QUARTILE.INC(M:M,2), 2, IF(Table1[[#This Row],[Frequency]]&lt;=_xlfn.QUARTILE.INC(M:M,3), 3, 4)))</f>
        <v>1</v>
      </c>
      <c r="Q827" s="36">
        <f>IF(Table1[[#This Row],[Monetary]]&lt;=_xlfn.QUARTILE.INC(N:N,1),1,IF(Table1[[#This Row],[Monetary]]&lt;=_xlfn.QUARTILE.INC(N:N,2),2,IF(Table1[[#This Row],[Monetary]]&lt;=_xlfn.QUARTILE.INC(N:N,3),3,4)))</f>
        <v>1</v>
      </c>
      <c r="R827" s="41" t="str">
        <f>Table1[[#This Row],[R Score]]&amp;Table1[[#This Row],[F Score]]&amp;Table1[[#This Row],[M Score]]</f>
        <v>311</v>
      </c>
      <c r="S827" s="36">
        <f>Table1[[#This Row],[R Score]]+Table1[[#This Row],[F Score]]+Table1[[#This Row],[M Score]]</f>
        <v>5</v>
      </c>
      <c r="T827" s="36" t="str">
        <f>IF(Table1[[#This Row],[RFM Score]]=12,"Best customer",IF(Table1[[#This Row],[RFM Score]]&gt;=8,"Loyal customer",IF(Table1[[#This Row],[RFM Score]]&gt;=6,"At Risk",IF(Table1[[#This Row],[RFM Score]]&gt;=3,"Lost customer", "Others"))))</f>
        <v>Lost customer</v>
      </c>
    </row>
    <row r="828" spans="2:20" x14ac:dyDescent="0.25">
      <c r="B828" s="4">
        <v>826</v>
      </c>
      <c r="C828" s="5">
        <v>45218</v>
      </c>
      <c r="D828" s="4" t="s">
        <v>839</v>
      </c>
      <c r="E828" s="4" t="s">
        <v>13</v>
      </c>
      <c r="F828" s="4">
        <v>46</v>
      </c>
      <c r="G828" s="4" t="s">
        <v>14</v>
      </c>
      <c r="H828" s="4">
        <v>1</v>
      </c>
      <c r="I828" s="12">
        <v>300</v>
      </c>
      <c r="J828" s="14">
        <v>300</v>
      </c>
      <c r="K828" s="35">
        <f t="shared" si="12"/>
        <v>45292</v>
      </c>
      <c r="L828" s="37">
        <f>Table1[[#This Row],[Latest Date]]-Table1[[#This Row],[Date]]</f>
        <v>74</v>
      </c>
      <c r="M828" s="37">
        <f>COUNT(Table1[[#This Row],[Date]])</f>
        <v>1</v>
      </c>
      <c r="N828" s="37">
        <f>SUM(Table1[[#This Row],[Total Amount]])</f>
        <v>300</v>
      </c>
      <c r="O828" s="37">
        <f>IF(Table1[[#This Row],[Recency]]&lt;=_xlfn.QUARTILE.INC(L:L,1),4, IF(Table1[[#This Row],[Recency]]&lt;=_xlfn.QUARTILE.INC(L:L,2), 3, IF(Table1[[#This Row],[Recency]]&lt;=_xlfn.QUARTILE.INC(L:L,3), 2, 1)))</f>
        <v>4</v>
      </c>
      <c r="P828" s="37">
        <f>IF(Table1[[#This Row],[Frequency]]&lt;=_xlfn.QUARTILE.INC(M:M,1), 1, IF(Table1[[#This Row],[Frequency]]&lt;=_xlfn.QUARTILE.INC(M:M,2), 2, IF(Table1[[#This Row],[Frequency]]&lt;=_xlfn.QUARTILE.INC(M:M,3), 3, 4)))</f>
        <v>1</v>
      </c>
      <c r="Q828" s="37">
        <f>IF(Table1[[#This Row],[Monetary]]&lt;=_xlfn.QUARTILE.INC(N:N,1),1,IF(Table1[[#This Row],[Monetary]]&lt;=_xlfn.QUARTILE.INC(N:N,2),2,IF(Table1[[#This Row],[Monetary]]&lt;=_xlfn.QUARTILE.INC(N:N,3),3,4)))</f>
        <v>3</v>
      </c>
      <c r="R828" s="42" t="str">
        <f>Table1[[#This Row],[R Score]]&amp;Table1[[#This Row],[F Score]]&amp;Table1[[#This Row],[M Score]]</f>
        <v>413</v>
      </c>
      <c r="S828" s="37">
        <f>Table1[[#This Row],[R Score]]+Table1[[#This Row],[F Score]]+Table1[[#This Row],[M Score]]</f>
        <v>8</v>
      </c>
      <c r="T828" s="37" t="str">
        <f>IF(Table1[[#This Row],[RFM Score]]=12,"Best customer",IF(Table1[[#This Row],[RFM Score]]&gt;=8,"Loyal customer",IF(Table1[[#This Row],[RFM Score]]&gt;=6,"At Risk",IF(Table1[[#This Row],[RFM Score]]&gt;=3,"Lost customer", "Others"))))</f>
        <v>Loyal customer</v>
      </c>
    </row>
    <row r="829" spans="2:20" x14ac:dyDescent="0.25">
      <c r="B829" s="1">
        <v>827</v>
      </c>
      <c r="C829" s="2">
        <v>45239</v>
      </c>
      <c r="D829" s="1" t="s">
        <v>840</v>
      </c>
      <c r="E829" s="1" t="s">
        <v>10</v>
      </c>
      <c r="F829" s="1">
        <v>61</v>
      </c>
      <c r="G829" s="1" t="s">
        <v>11</v>
      </c>
      <c r="H829" s="1">
        <v>3</v>
      </c>
      <c r="I829" s="11">
        <v>300</v>
      </c>
      <c r="J829" s="13">
        <v>900</v>
      </c>
      <c r="K829" s="34">
        <f t="shared" si="12"/>
        <v>45292</v>
      </c>
      <c r="L829" s="36">
        <f>Table1[[#This Row],[Latest Date]]-Table1[[#This Row],[Date]]</f>
        <v>53</v>
      </c>
      <c r="M829" s="36">
        <f>COUNT(Table1[[#This Row],[Date]])</f>
        <v>1</v>
      </c>
      <c r="N829" s="36">
        <f>SUM(Table1[[#This Row],[Total Amount]])</f>
        <v>900</v>
      </c>
      <c r="O829" s="36">
        <f>IF(Table1[[#This Row],[Recency]]&lt;=_xlfn.QUARTILE.INC(L:L,1),4, IF(Table1[[#This Row],[Recency]]&lt;=_xlfn.QUARTILE.INC(L:L,2), 3, IF(Table1[[#This Row],[Recency]]&lt;=_xlfn.QUARTILE.INC(L:L,3), 2, 1)))</f>
        <v>4</v>
      </c>
      <c r="P829" s="36">
        <f>IF(Table1[[#This Row],[Frequency]]&lt;=_xlfn.QUARTILE.INC(M:M,1), 1, IF(Table1[[#This Row],[Frequency]]&lt;=_xlfn.QUARTILE.INC(M:M,2), 2, IF(Table1[[#This Row],[Frequency]]&lt;=_xlfn.QUARTILE.INC(M:M,3), 3, 4)))</f>
        <v>1</v>
      </c>
      <c r="Q829" s="36">
        <f>IF(Table1[[#This Row],[Monetary]]&lt;=_xlfn.QUARTILE.INC(N:N,1),1,IF(Table1[[#This Row],[Monetary]]&lt;=_xlfn.QUARTILE.INC(N:N,2),2,IF(Table1[[#This Row],[Monetary]]&lt;=_xlfn.QUARTILE.INC(N:N,3),3,4)))</f>
        <v>3</v>
      </c>
      <c r="R829" s="41" t="str">
        <f>Table1[[#This Row],[R Score]]&amp;Table1[[#This Row],[F Score]]&amp;Table1[[#This Row],[M Score]]</f>
        <v>413</v>
      </c>
      <c r="S829" s="36">
        <f>Table1[[#This Row],[R Score]]+Table1[[#This Row],[F Score]]+Table1[[#This Row],[M Score]]</f>
        <v>8</v>
      </c>
      <c r="T829" s="36" t="str">
        <f>IF(Table1[[#This Row],[RFM Score]]=12,"Best customer",IF(Table1[[#This Row],[RFM Score]]&gt;=8,"Loyal customer",IF(Table1[[#This Row],[RFM Score]]&gt;=6,"At Risk",IF(Table1[[#This Row],[RFM Score]]&gt;=3,"Lost customer", "Others"))))</f>
        <v>Loyal customer</v>
      </c>
    </row>
    <row r="830" spans="2:20" x14ac:dyDescent="0.25">
      <c r="B830" s="4">
        <v>828</v>
      </c>
      <c r="C830" s="5">
        <v>45269</v>
      </c>
      <c r="D830" s="4" t="s">
        <v>841</v>
      </c>
      <c r="E830" s="4" t="s">
        <v>13</v>
      </c>
      <c r="F830" s="4">
        <v>33</v>
      </c>
      <c r="G830" s="4" t="s">
        <v>16</v>
      </c>
      <c r="H830" s="4">
        <v>4</v>
      </c>
      <c r="I830" s="12">
        <v>300</v>
      </c>
      <c r="J830" s="14">
        <v>1200</v>
      </c>
      <c r="K830" s="35">
        <f t="shared" si="12"/>
        <v>45292</v>
      </c>
      <c r="L830" s="37">
        <f>Table1[[#This Row],[Latest Date]]-Table1[[#This Row],[Date]]</f>
        <v>23</v>
      </c>
      <c r="M830" s="37">
        <f>COUNT(Table1[[#This Row],[Date]])</f>
        <v>1</v>
      </c>
      <c r="N830" s="37">
        <f>SUM(Table1[[#This Row],[Total Amount]])</f>
        <v>1200</v>
      </c>
      <c r="O830" s="37">
        <f>IF(Table1[[#This Row],[Recency]]&lt;=_xlfn.QUARTILE.INC(L:L,1),4, IF(Table1[[#This Row],[Recency]]&lt;=_xlfn.QUARTILE.INC(L:L,2), 3, IF(Table1[[#This Row],[Recency]]&lt;=_xlfn.QUARTILE.INC(L:L,3), 2, 1)))</f>
        <v>4</v>
      </c>
      <c r="P830" s="37">
        <f>IF(Table1[[#This Row],[Frequency]]&lt;=_xlfn.QUARTILE.INC(M:M,1), 1, IF(Table1[[#This Row],[Frequency]]&lt;=_xlfn.QUARTILE.INC(M:M,2), 2, IF(Table1[[#This Row],[Frequency]]&lt;=_xlfn.QUARTILE.INC(M:M,3), 3, 4)))</f>
        <v>1</v>
      </c>
      <c r="Q830" s="37">
        <f>IF(Table1[[#This Row],[Monetary]]&lt;=_xlfn.QUARTILE.INC(N:N,1),1,IF(Table1[[#This Row],[Monetary]]&lt;=_xlfn.QUARTILE.INC(N:N,2),2,IF(Table1[[#This Row],[Monetary]]&lt;=_xlfn.QUARTILE.INC(N:N,3),3,4)))</f>
        <v>4</v>
      </c>
      <c r="R830" s="42" t="str">
        <f>Table1[[#This Row],[R Score]]&amp;Table1[[#This Row],[F Score]]&amp;Table1[[#This Row],[M Score]]</f>
        <v>414</v>
      </c>
      <c r="S830" s="37">
        <f>Table1[[#This Row],[R Score]]+Table1[[#This Row],[F Score]]+Table1[[#This Row],[M Score]]</f>
        <v>9</v>
      </c>
      <c r="T830" s="37" t="str">
        <f>IF(Table1[[#This Row],[RFM Score]]=12,"Best customer",IF(Table1[[#This Row],[RFM Score]]&gt;=8,"Loyal customer",IF(Table1[[#This Row],[RFM Score]]&gt;=6,"At Risk",IF(Table1[[#This Row],[RFM Score]]&gt;=3,"Lost customer", "Others"))))</f>
        <v>Loyal customer</v>
      </c>
    </row>
    <row r="831" spans="2:20" x14ac:dyDescent="0.25">
      <c r="B831" s="1">
        <v>829</v>
      </c>
      <c r="C831" s="2">
        <v>45121</v>
      </c>
      <c r="D831" s="1" t="s">
        <v>842</v>
      </c>
      <c r="E831" s="1" t="s">
        <v>10</v>
      </c>
      <c r="F831" s="1">
        <v>61</v>
      </c>
      <c r="G831" s="1" t="s">
        <v>11</v>
      </c>
      <c r="H831" s="1">
        <v>3</v>
      </c>
      <c r="I831" s="11">
        <v>30</v>
      </c>
      <c r="J831" s="13">
        <v>90</v>
      </c>
      <c r="K831" s="34">
        <f t="shared" si="12"/>
        <v>45292</v>
      </c>
      <c r="L831" s="36">
        <f>Table1[[#This Row],[Latest Date]]-Table1[[#This Row],[Date]]</f>
        <v>171</v>
      </c>
      <c r="M831" s="36">
        <f>COUNT(Table1[[#This Row],[Date]])</f>
        <v>1</v>
      </c>
      <c r="N831" s="36">
        <f>SUM(Table1[[#This Row],[Total Amount]])</f>
        <v>90</v>
      </c>
      <c r="O831" s="36">
        <f>IF(Table1[[#This Row],[Recency]]&lt;=_xlfn.QUARTILE.INC(L:L,1),4, IF(Table1[[#This Row],[Recency]]&lt;=_xlfn.QUARTILE.INC(L:L,2), 3, IF(Table1[[#This Row],[Recency]]&lt;=_xlfn.QUARTILE.INC(L:L,3), 2, 1)))</f>
        <v>3</v>
      </c>
      <c r="P831" s="36">
        <f>IF(Table1[[#This Row],[Frequency]]&lt;=_xlfn.QUARTILE.INC(M:M,1), 1, IF(Table1[[#This Row],[Frequency]]&lt;=_xlfn.QUARTILE.INC(M:M,2), 2, IF(Table1[[#This Row],[Frequency]]&lt;=_xlfn.QUARTILE.INC(M:M,3), 3, 4)))</f>
        <v>1</v>
      </c>
      <c r="Q831" s="36">
        <f>IF(Table1[[#This Row],[Monetary]]&lt;=_xlfn.QUARTILE.INC(N:N,1),1,IF(Table1[[#This Row],[Monetary]]&lt;=_xlfn.QUARTILE.INC(N:N,2),2,IF(Table1[[#This Row],[Monetary]]&lt;=_xlfn.QUARTILE.INC(N:N,3),3,4)))</f>
        <v>2</v>
      </c>
      <c r="R831" s="41" t="str">
        <f>Table1[[#This Row],[R Score]]&amp;Table1[[#This Row],[F Score]]&amp;Table1[[#This Row],[M Score]]</f>
        <v>312</v>
      </c>
      <c r="S831" s="36">
        <f>Table1[[#This Row],[R Score]]+Table1[[#This Row],[F Score]]+Table1[[#This Row],[M Score]]</f>
        <v>6</v>
      </c>
      <c r="T831" s="36" t="str">
        <f>IF(Table1[[#This Row],[RFM Score]]=12,"Best customer",IF(Table1[[#This Row],[RFM Score]]&gt;=8,"Loyal customer",IF(Table1[[#This Row],[RFM Score]]&gt;=6,"At Risk",IF(Table1[[#This Row],[RFM Score]]&gt;=3,"Lost customer", "Others"))))</f>
        <v>At Risk</v>
      </c>
    </row>
    <row r="832" spans="2:20" x14ac:dyDescent="0.25">
      <c r="B832" s="4">
        <v>830</v>
      </c>
      <c r="C832" s="5">
        <v>45099</v>
      </c>
      <c r="D832" s="4" t="s">
        <v>843</v>
      </c>
      <c r="E832" s="4" t="s">
        <v>13</v>
      </c>
      <c r="F832" s="4">
        <v>64</v>
      </c>
      <c r="G832" s="4" t="s">
        <v>14</v>
      </c>
      <c r="H832" s="4">
        <v>3</v>
      </c>
      <c r="I832" s="12">
        <v>50</v>
      </c>
      <c r="J832" s="14">
        <v>150</v>
      </c>
      <c r="K832" s="35">
        <f t="shared" si="12"/>
        <v>45292</v>
      </c>
      <c r="L832" s="37">
        <f>Table1[[#This Row],[Latest Date]]-Table1[[#This Row],[Date]]</f>
        <v>193</v>
      </c>
      <c r="M832" s="37">
        <f>COUNT(Table1[[#This Row],[Date]])</f>
        <v>1</v>
      </c>
      <c r="N832" s="37">
        <f>SUM(Table1[[#This Row],[Total Amount]])</f>
        <v>150</v>
      </c>
      <c r="O832" s="37">
        <f>IF(Table1[[#This Row],[Recency]]&lt;=_xlfn.QUARTILE.INC(L:L,1),4, IF(Table1[[#This Row],[Recency]]&lt;=_xlfn.QUARTILE.INC(L:L,2), 3, IF(Table1[[#This Row],[Recency]]&lt;=_xlfn.QUARTILE.INC(L:L,3), 2, 1)))</f>
        <v>2</v>
      </c>
      <c r="P832" s="37">
        <f>IF(Table1[[#This Row],[Frequency]]&lt;=_xlfn.QUARTILE.INC(M:M,1), 1, IF(Table1[[#This Row],[Frequency]]&lt;=_xlfn.QUARTILE.INC(M:M,2), 2, IF(Table1[[#This Row],[Frequency]]&lt;=_xlfn.QUARTILE.INC(M:M,3), 3, 4)))</f>
        <v>1</v>
      </c>
      <c r="Q832" s="37">
        <f>IF(Table1[[#This Row],[Monetary]]&lt;=_xlfn.QUARTILE.INC(N:N,1),1,IF(Table1[[#This Row],[Monetary]]&lt;=_xlfn.QUARTILE.INC(N:N,2),2,IF(Table1[[#This Row],[Monetary]]&lt;=_xlfn.QUARTILE.INC(N:N,3),3,4)))</f>
        <v>3</v>
      </c>
      <c r="R832" s="42" t="str">
        <f>Table1[[#This Row],[R Score]]&amp;Table1[[#This Row],[F Score]]&amp;Table1[[#This Row],[M Score]]</f>
        <v>213</v>
      </c>
      <c r="S832" s="37">
        <f>Table1[[#This Row],[R Score]]+Table1[[#This Row],[F Score]]+Table1[[#This Row],[M Score]]</f>
        <v>6</v>
      </c>
      <c r="T832" s="37" t="str">
        <f>IF(Table1[[#This Row],[RFM Score]]=12,"Best customer",IF(Table1[[#This Row],[RFM Score]]&gt;=8,"Loyal customer",IF(Table1[[#This Row],[RFM Score]]&gt;=6,"At Risk",IF(Table1[[#This Row],[RFM Score]]&gt;=3,"Lost customer", "Others"))))</f>
        <v>At Risk</v>
      </c>
    </row>
    <row r="833" spans="2:20" x14ac:dyDescent="0.25">
      <c r="B833" s="1">
        <v>831</v>
      </c>
      <c r="C833" s="2">
        <v>44941</v>
      </c>
      <c r="D833" s="1" t="s">
        <v>844</v>
      </c>
      <c r="E833" s="1" t="s">
        <v>10</v>
      </c>
      <c r="F833" s="1">
        <v>27</v>
      </c>
      <c r="G833" s="1" t="s">
        <v>16</v>
      </c>
      <c r="H833" s="1">
        <v>4</v>
      </c>
      <c r="I833" s="11">
        <v>25</v>
      </c>
      <c r="J833" s="13">
        <v>100</v>
      </c>
      <c r="K833" s="34">
        <f t="shared" si="12"/>
        <v>45292</v>
      </c>
      <c r="L833" s="36">
        <f>Table1[[#This Row],[Latest Date]]-Table1[[#This Row],[Date]]</f>
        <v>351</v>
      </c>
      <c r="M833" s="36">
        <f>COUNT(Table1[[#This Row],[Date]])</f>
        <v>1</v>
      </c>
      <c r="N833" s="36">
        <f>SUM(Table1[[#This Row],[Total Amount]])</f>
        <v>100</v>
      </c>
      <c r="O833" s="36">
        <f>IF(Table1[[#This Row],[Recency]]&lt;=_xlfn.QUARTILE.INC(L:L,1),4, IF(Table1[[#This Row],[Recency]]&lt;=_xlfn.QUARTILE.INC(L:L,2), 3, IF(Table1[[#This Row],[Recency]]&lt;=_xlfn.QUARTILE.INC(L:L,3), 2, 1)))</f>
        <v>1</v>
      </c>
      <c r="P833" s="36">
        <f>IF(Table1[[#This Row],[Frequency]]&lt;=_xlfn.QUARTILE.INC(M:M,1), 1, IF(Table1[[#This Row],[Frequency]]&lt;=_xlfn.QUARTILE.INC(M:M,2), 2, IF(Table1[[#This Row],[Frequency]]&lt;=_xlfn.QUARTILE.INC(M:M,3), 3, 4)))</f>
        <v>1</v>
      </c>
      <c r="Q833" s="36">
        <f>IF(Table1[[#This Row],[Monetary]]&lt;=_xlfn.QUARTILE.INC(N:N,1),1,IF(Table1[[#This Row],[Monetary]]&lt;=_xlfn.QUARTILE.INC(N:N,2),2,IF(Table1[[#This Row],[Monetary]]&lt;=_xlfn.QUARTILE.INC(N:N,3),3,4)))</f>
        <v>2</v>
      </c>
      <c r="R833" s="41" t="str">
        <f>Table1[[#This Row],[R Score]]&amp;Table1[[#This Row],[F Score]]&amp;Table1[[#This Row],[M Score]]</f>
        <v>112</v>
      </c>
      <c r="S833" s="36">
        <f>Table1[[#This Row],[R Score]]+Table1[[#This Row],[F Score]]+Table1[[#This Row],[M Score]]</f>
        <v>4</v>
      </c>
      <c r="T833" s="36" t="str">
        <f>IF(Table1[[#This Row],[RFM Score]]=12,"Best customer",IF(Table1[[#This Row],[RFM Score]]&gt;=8,"Loyal customer",IF(Table1[[#This Row],[RFM Score]]&gt;=6,"At Risk",IF(Table1[[#This Row],[RFM Score]]&gt;=3,"Lost customer", "Others"))))</f>
        <v>Lost customer</v>
      </c>
    </row>
    <row r="834" spans="2:20" x14ac:dyDescent="0.25">
      <c r="B834" s="4">
        <v>832</v>
      </c>
      <c r="C834" s="5">
        <v>45180</v>
      </c>
      <c r="D834" s="4" t="s">
        <v>845</v>
      </c>
      <c r="E834" s="4" t="s">
        <v>10</v>
      </c>
      <c r="F834" s="4">
        <v>47</v>
      </c>
      <c r="G834" s="4" t="s">
        <v>11</v>
      </c>
      <c r="H834" s="4">
        <v>4</v>
      </c>
      <c r="I834" s="12">
        <v>500</v>
      </c>
      <c r="J834" s="14">
        <v>2000</v>
      </c>
      <c r="K834" s="35">
        <f t="shared" si="12"/>
        <v>45292</v>
      </c>
      <c r="L834" s="37">
        <f>Table1[[#This Row],[Latest Date]]-Table1[[#This Row],[Date]]</f>
        <v>112</v>
      </c>
      <c r="M834" s="37">
        <f>COUNT(Table1[[#This Row],[Date]])</f>
        <v>1</v>
      </c>
      <c r="N834" s="37">
        <f>SUM(Table1[[#This Row],[Total Amount]])</f>
        <v>2000</v>
      </c>
      <c r="O834" s="37">
        <f>IF(Table1[[#This Row],[Recency]]&lt;=_xlfn.QUARTILE.INC(L:L,1),4, IF(Table1[[#This Row],[Recency]]&lt;=_xlfn.QUARTILE.INC(L:L,2), 3, IF(Table1[[#This Row],[Recency]]&lt;=_xlfn.QUARTILE.INC(L:L,3), 2, 1)))</f>
        <v>3</v>
      </c>
      <c r="P834" s="37">
        <f>IF(Table1[[#This Row],[Frequency]]&lt;=_xlfn.QUARTILE.INC(M:M,1), 1, IF(Table1[[#This Row],[Frequency]]&lt;=_xlfn.QUARTILE.INC(M:M,2), 2, IF(Table1[[#This Row],[Frequency]]&lt;=_xlfn.QUARTILE.INC(M:M,3), 3, 4)))</f>
        <v>1</v>
      </c>
      <c r="Q834" s="37">
        <f>IF(Table1[[#This Row],[Monetary]]&lt;=_xlfn.QUARTILE.INC(N:N,1),1,IF(Table1[[#This Row],[Monetary]]&lt;=_xlfn.QUARTILE.INC(N:N,2),2,IF(Table1[[#This Row],[Monetary]]&lt;=_xlfn.QUARTILE.INC(N:N,3),3,4)))</f>
        <v>4</v>
      </c>
      <c r="R834" s="42" t="str">
        <f>Table1[[#This Row],[R Score]]&amp;Table1[[#This Row],[F Score]]&amp;Table1[[#This Row],[M Score]]</f>
        <v>314</v>
      </c>
      <c r="S834" s="37">
        <f>Table1[[#This Row],[R Score]]+Table1[[#This Row],[F Score]]+Table1[[#This Row],[M Score]]</f>
        <v>8</v>
      </c>
      <c r="T834" s="37" t="str">
        <f>IF(Table1[[#This Row],[RFM Score]]=12,"Best customer",IF(Table1[[#This Row],[RFM Score]]&gt;=8,"Loyal customer",IF(Table1[[#This Row],[RFM Score]]&gt;=6,"At Risk",IF(Table1[[#This Row],[RFM Score]]&gt;=3,"Lost customer", "Others"))))</f>
        <v>Loyal customer</v>
      </c>
    </row>
    <row r="835" spans="2:20" x14ac:dyDescent="0.25">
      <c r="B835" s="1">
        <v>833</v>
      </c>
      <c r="C835" s="2">
        <v>45093</v>
      </c>
      <c r="D835" s="1" t="s">
        <v>846</v>
      </c>
      <c r="E835" s="1" t="s">
        <v>10</v>
      </c>
      <c r="F835" s="1">
        <v>42</v>
      </c>
      <c r="G835" s="1" t="s">
        <v>11</v>
      </c>
      <c r="H835" s="1">
        <v>4</v>
      </c>
      <c r="I835" s="11">
        <v>50</v>
      </c>
      <c r="J835" s="13">
        <v>200</v>
      </c>
      <c r="K835" s="34">
        <f t="shared" ref="K835:K898" si="13">MAX(C:C)</f>
        <v>45292</v>
      </c>
      <c r="L835" s="36">
        <f>Table1[[#This Row],[Latest Date]]-Table1[[#This Row],[Date]]</f>
        <v>199</v>
      </c>
      <c r="M835" s="36">
        <f>COUNT(Table1[[#This Row],[Date]])</f>
        <v>1</v>
      </c>
      <c r="N835" s="36">
        <f>SUM(Table1[[#This Row],[Total Amount]])</f>
        <v>200</v>
      </c>
      <c r="O835" s="36">
        <f>IF(Table1[[#This Row],[Recency]]&lt;=_xlfn.QUARTILE.INC(L:L,1),4, IF(Table1[[#This Row],[Recency]]&lt;=_xlfn.QUARTILE.INC(L:L,2), 3, IF(Table1[[#This Row],[Recency]]&lt;=_xlfn.QUARTILE.INC(L:L,3), 2, 1)))</f>
        <v>2</v>
      </c>
      <c r="P835" s="36">
        <f>IF(Table1[[#This Row],[Frequency]]&lt;=_xlfn.QUARTILE.INC(M:M,1), 1, IF(Table1[[#This Row],[Frequency]]&lt;=_xlfn.QUARTILE.INC(M:M,2), 2, IF(Table1[[#This Row],[Frequency]]&lt;=_xlfn.QUARTILE.INC(M:M,3), 3, 4)))</f>
        <v>1</v>
      </c>
      <c r="Q835" s="36">
        <f>IF(Table1[[#This Row],[Monetary]]&lt;=_xlfn.QUARTILE.INC(N:N,1),1,IF(Table1[[#This Row],[Monetary]]&lt;=_xlfn.QUARTILE.INC(N:N,2),2,IF(Table1[[#This Row],[Monetary]]&lt;=_xlfn.QUARTILE.INC(N:N,3),3,4)))</f>
        <v>3</v>
      </c>
      <c r="R835" s="41" t="str">
        <f>Table1[[#This Row],[R Score]]&amp;Table1[[#This Row],[F Score]]&amp;Table1[[#This Row],[M Score]]</f>
        <v>213</v>
      </c>
      <c r="S835" s="36">
        <f>Table1[[#This Row],[R Score]]+Table1[[#This Row],[F Score]]+Table1[[#This Row],[M Score]]</f>
        <v>6</v>
      </c>
      <c r="T835" s="36" t="str">
        <f>IF(Table1[[#This Row],[RFM Score]]=12,"Best customer",IF(Table1[[#This Row],[RFM Score]]&gt;=8,"Loyal customer",IF(Table1[[#This Row],[RFM Score]]&gt;=6,"At Risk",IF(Table1[[#This Row],[RFM Score]]&gt;=3,"Lost customer", "Others"))))</f>
        <v>At Risk</v>
      </c>
    </row>
    <row r="836" spans="2:20" x14ac:dyDescent="0.25">
      <c r="B836" s="4">
        <v>834</v>
      </c>
      <c r="C836" s="5">
        <v>45020</v>
      </c>
      <c r="D836" s="4" t="s">
        <v>847</v>
      </c>
      <c r="E836" s="4" t="s">
        <v>13</v>
      </c>
      <c r="F836" s="4">
        <v>56</v>
      </c>
      <c r="G836" s="4" t="s">
        <v>11</v>
      </c>
      <c r="H836" s="4">
        <v>2</v>
      </c>
      <c r="I836" s="12">
        <v>30</v>
      </c>
      <c r="J836" s="14">
        <v>60</v>
      </c>
      <c r="K836" s="35">
        <f t="shared" si="13"/>
        <v>45292</v>
      </c>
      <c r="L836" s="37">
        <f>Table1[[#This Row],[Latest Date]]-Table1[[#This Row],[Date]]</f>
        <v>272</v>
      </c>
      <c r="M836" s="37">
        <f>COUNT(Table1[[#This Row],[Date]])</f>
        <v>1</v>
      </c>
      <c r="N836" s="37">
        <f>SUM(Table1[[#This Row],[Total Amount]])</f>
        <v>60</v>
      </c>
      <c r="O836" s="37">
        <f>IF(Table1[[#This Row],[Recency]]&lt;=_xlfn.QUARTILE.INC(L:L,1),4, IF(Table1[[#This Row],[Recency]]&lt;=_xlfn.QUARTILE.INC(L:L,2), 3, IF(Table1[[#This Row],[Recency]]&lt;=_xlfn.QUARTILE.INC(L:L,3), 2, 1)))</f>
        <v>1</v>
      </c>
      <c r="P836" s="37">
        <f>IF(Table1[[#This Row],[Frequency]]&lt;=_xlfn.QUARTILE.INC(M:M,1), 1, IF(Table1[[#This Row],[Frequency]]&lt;=_xlfn.QUARTILE.INC(M:M,2), 2, IF(Table1[[#This Row],[Frequency]]&lt;=_xlfn.QUARTILE.INC(M:M,3), 3, 4)))</f>
        <v>1</v>
      </c>
      <c r="Q836" s="37">
        <f>IF(Table1[[#This Row],[Monetary]]&lt;=_xlfn.QUARTILE.INC(N:N,1),1,IF(Table1[[#This Row],[Monetary]]&lt;=_xlfn.QUARTILE.INC(N:N,2),2,IF(Table1[[#This Row],[Monetary]]&lt;=_xlfn.QUARTILE.INC(N:N,3),3,4)))</f>
        <v>1</v>
      </c>
      <c r="R836" s="42" t="str">
        <f>Table1[[#This Row],[R Score]]&amp;Table1[[#This Row],[F Score]]&amp;Table1[[#This Row],[M Score]]</f>
        <v>111</v>
      </c>
      <c r="S836" s="37">
        <f>Table1[[#This Row],[R Score]]+Table1[[#This Row],[F Score]]+Table1[[#This Row],[M Score]]</f>
        <v>3</v>
      </c>
      <c r="T836" s="37" t="str">
        <f>IF(Table1[[#This Row],[RFM Score]]=12,"Best customer",IF(Table1[[#This Row],[RFM Score]]&gt;=8,"Loyal customer",IF(Table1[[#This Row],[RFM Score]]&gt;=6,"At Risk",IF(Table1[[#This Row],[RFM Score]]&gt;=3,"Lost customer", "Others"))))</f>
        <v>Lost customer</v>
      </c>
    </row>
    <row r="837" spans="2:20" x14ac:dyDescent="0.25">
      <c r="B837" s="1">
        <v>835</v>
      </c>
      <c r="C837" s="2">
        <v>45176</v>
      </c>
      <c r="D837" s="1" t="s">
        <v>848</v>
      </c>
      <c r="E837" s="1" t="s">
        <v>10</v>
      </c>
      <c r="F837" s="1">
        <v>37</v>
      </c>
      <c r="G837" s="1" t="s">
        <v>14</v>
      </c>
      <c r="H837" s="1">
        <v>4</v>
      </c>
      <c r="I837" s="11">
        <v>50</v>
      </c>
      <c r="J837" s="13">
        <v>200</v>
      </c>
      <c r="K837" s="34">
        <f t="shared" si="13"/>
        <v>45292</v>
      </c>
      <c r="L837" s="36">
        <f>Table1[[#This Row],[Latest Date]]-Table1[[#This Row],[Date]]</f>
        <v>116</v>
      </c>
      <c r="M837" s="36">
        <f>COUNT(Table1[[#This Row],[Date]])</f>
        <v>1</v>
      </c>
      <c r="N837" s="36">
        <f>SUM(Table1[[#This Row],[Total Amount]])</f>
        <v>200</v>
      </c>
      <c r="O837" s="36">
        <f>IF(Table1[[#This Row],[Recency]]&lt;=_xlfn.QUARTILE.INC(L:L,1),4, IF(Table1[[#This Row],[Recency]]&lt;=_xlfn.QUARTILE.INC(L:L,2), 3, IF(Table1[[#This Row],[Recency]]&lt;=_xlfn.QUARTILE.INC(L:L,3), 2, 1)))</f>
        <v>3</v>
      </c>
      <c r="P837" s="36">
        <f>IF(Table1[[#This Row],[Frequency]]&lt;=_xlfn.QUARTILE.INC(M:M,1), 1, IF(Table1[[#This Row],[Frequency]]&lt;=_xlfn.QUARTILE.INC(M:M,2), 2, IF(Table1[[#This Row],[Frequency]]&lt;=_xlfn.QUARTILE.INC(M:M,3), 3, 4)))</f>
        <v>1</v>
      </c>
      <c r="Q837" s="36">
        <f>IF(Table1[[#This Row],[Monetary]]&lt;=_xlfn.QUARTILE.INC(N:N,1),1,IF(Table1[[#This Row],[Monetary]]&lt;=_xlfn.QUARTILE.INC(N:N,2),2,IF(Table1[[#This Row],[Monetary]]&lt;=_xlfn.QUARTILE.INC(N:N,3),3,4)))</f>
        <v>3</v>
      </c>
      <c r="R837" s="41" t="str">
        <f>Table1[[#This Row],[R Score]]&amp;Table1[[#This Row],[F Score]]&amp;Table1[[#This Row],[M Score]]</f>
        <v>313</v>
      </c>
      <c r="S837" s="36">
        <f>Table1[[#This Row],[R Score]]+Table1[[#This Row],[F Score]]+Table1[[#This Row],[M Score]]</f>
        <v>7</v>
      </c>
      <c r="T837" s="36" t="str">
        <f>IF(Table1[[#This Row],[RFM Score]]=12,"Best customer",IF(Table1[[#This Row],[RFM Score]]&gt;=8,"Loyal customer",IF(Table1[[#This Row],[RFM Score]]&gt;=6,"At Risk",IF(Table1[[#This Row],[RFM Score]]&gt;=3,"Lost customer", "Others"))))</f>
        <v>At Risk</v>
      </c>
    </row>
    <row r="838" spans="2:20" x14ac:dyDescent="0.25">
      <c r="B838" s="4">
        <v>836</v>
      </c>
      <c r="C838" s="5">
        <v>45035</v>
      </c>
      <c r="D838" s="4" t="s">
        <v>849</v>
      </c>
      <c r="E838" s="4" t="s">
        <v>13</v>
      </c>
      <c r="F838" s="4">
        <v>22</v>
      </c>
      <c r="G838" s="4" t="s">
        <v>14</v>
      </c>
      <c r="H838" s="4">
        <v>1</v>
      </c>
      <c r="I838" s="12">
        <v>50</v>
      </c>
      <c r="J838" s="14">
        <v>50</v>
      </c>
      <c r="K838" s="35">
        <f t="shared" si="13"/>
        <v>45292</v>
      </c>
      <c r="L838" s="37">
        <f>Table1[[#This Row],[Latest Date]]-Table1[[#This Row],[Date]]</f>
        <v>257</v>
      </c>
      <c r="M838" s="37">
        <f>COUNT(Table1[[#This Row],[Date]])</f>
        <v>1</v>
      </c>
      <c r="N838" s="37">
        <f>SUM(Table1[[#This Row],[Total Amount]])</f>
        <v>50</v>
      </c>
      <c r="O838" s="37">
        <f>IF(Table1[[#This Row],[Recency]]&lt;=_xlfn.QUARTILE.INC(L:L,1),4, IF(Table1[[#This Row],[Recency]]&lt;=_xlfn.QUARTILE.INC(L:L,2), 3, IF(Table1[[#This Row],[Recency]]&lt;=_xlfn.QUARTILE.INC(L:L,3), 2, 1)))</f>
        <v>2</v>
      </c>
      <c r="P838" s="37">
        <f>IF(Table1[[#This Row],[Frequency]]&lt;=_xlfn.QUARTILE.INC(M:M,1), 1, IF(Table1[[#This Row],[Frequency]]&lt;=_xlfn.QUARTILE.INC(M:M,2), 2, IF(Table1[[#This Row],[Frequency]]&lt;=_xlfn.QUARTILE.INC(M:M,3), 3, 4)))</f>
        <v>1</v>
      </c>
      <c r="Q838" s="37">
        <f>IF(Table1[[#This Row],[Monetary]]&lt;=_xlfn.QUARTILE.INC(N:N,1),1,IF(Table1[[#This Row],[Monetary]]&lt;=_xlfn.QUARTILE.INC(N:N,2),2,IF(Table1[[#This Row],[Monetary]]&lt;=_xlfn.QUARTILE.INC(N:N,3),3,4)))</f>
        <v>1</v>
      </c>
      <c r="R838" s="42" t="str">
        <f>Table1[[#This Row],[R Score]]&amp;Table1[[#This Row],[F Score]]&amp;Table1[[#This Row],[M Score]]</f>
        <v>211</v>
      </c>
      <c r="S838" s="37">
        <f>Table1[[#This Row],[R Score]]+Table1[[#This Row],[F Score]]+Table1[[#This Row],[M Score]]</f>
        <v>4</v>
      </c>
      <c r="T838" s="37" t="str">
        <f>IF(Table1[[#This Row],[RFM Score]]=12,"Best customer",IF(Table1[[#This Row],[RFM Score]]&gt;=8,"Loyal customer",IF(Table1[[#This Row],[RFM Score]]&gt;=6,"At Risk",IF(Table1[[#This Row],[RFM Score]]&gt;=3,"Lost customer", "Others"))))</f>
        <v>Lost customer</v>
      </c>
    </row>
    <row r="839" spans="2:20" x14ac:dyDescent="0.25">
      <c r="B839" s="1">
        <v>837</v>
      </c>
      <c r="C839" s="2">
        <v>45108</v>
      </c>
      <c r="D839" s="1" t="s">
        <v>850</v>
      </c>
      <c r="E839" s="1" t="s">
        <v>10</v>
      </c>
      <c r="F839" s="1">
        <v>18</v>
      </c>
      <c r="G839" s="1" t="s">
        <v>11</v>
      </c>
      <c r="H839" s="1">
        <v>3</v>
      </c>
      <c r="I839" s="11">
        <v>30</v>
      </c>
      <c r="J839" s="13">
        <v>90</v>
      </c>
      <c r="K839" s="34">
        <f t="shared" si="13"/>
        <v>45292</v>
      </c>
      <c r="L839" s="36">
        <f>Table1[[#This Row],[Latest Date]]-Table1[[#This Row],[Date]]</f>
        <v>184</v>
      </c>
      <c r="M839" s="36">
        <f>COUNT(Table1[[#This Row],[Date]])</f>
        <v>1</v>
      </c>
      <c r="N839" s="36">
        <f>SUM(Table1[[#This Row],[Total Amount]])</f>
        <v>90</v>
      </c>
      <c r="O839" s="36">
        <f>IF(Table1[[#This Row],[Recency]]&lt;=_xlfn.QUARTILE.INC(L:L,1),4, IF(Table1[[#This Row],[Recency]]&lt;=_xlfn.QUARTILE.INC(L:L,2), 3, IF(Table1[[#This Row],[Recency]]&lt;=_xlfn.QUARTILE.INC(L:L,3), 2, 1)))</f>
        <v>3</v>
      </c>
      <c r="P839" s="36">
        <f>IF(Table1[[#This Row],[Frequency]]&lt;=_xlfn.QUARTILE.INC(M:M,1), 1, IF(Table1[[#This Row],[Frequency]]&lt;=_xlfn.QUARTILE.INC(M:M,2), 2, IF(Table1[[#This Row],[Frequency]]&lt;=_xlfn.QUARTILE.INC(M:M,3), 3, 4)))</f>
        <v>1</v>
      </c>
      <c r="Q839" s="36">
        <f>IF(Table1[[#This Row],[Monetary]]&lt;=_xlfn.QUARTILE.INC(N:N,1),1,IF(Table1[[#This Row],[Monetary]]&lt;=_xlfn.QUARTILE.INC(N:N,2),2,IF(Table1[[#This Row],[Monetary]]&lt;=_xlfn.QUARTILE.INC(N:N,3),3,4)))</f>
        <v>2</v>
      </c>
      <c r="R839" s="41" t="str">
        <f>Table1[[#This Row],[R Score]]&amp;Table1[[#This Row],[F Score]]&amp;Table1[[#This Row],[M Score]]</f>
        <v>312</v>
      </c>
      <c r="S839" s="36">
        <f>Table1[[#This Row],[R Score]]+Table1[[#This Row],[F Score]]+Table1[[#This Row],[M Score]]</f>
        <v>6</v>
      </c>
      <c r="T839" s="36" t="str">
        <f>IF(Table1[[#This Row],[RFM Score]]=12,"Best customer",IF(Table1[[#This Row],[RFM Score]]&gt;=8,"Loyal customer",IF(Table1[[#This Row],[RFM Score]]&gt;=6,"At Risk",IF(Table1[[#This Row],[RFM Score]]&gt;=3,"Lost customer", "Others"))))</f>
        <v>At Risk</v>
      </c>
    </row>
    <row r="840" spans="2:20" x14ac:dyDescent="0.25">
      <c r="B840" s="4">
        <v>838</v>
      </c>
      <c r="C840" s="5">
        <v>45059</v>
      </c>
      <c r="D840" s="4" t="s">
        <v>851</v>
      </c>
      <c r="E840" s="4" t="s">
        <v>10</v>
      </c>
      <c r="F840" s="4">
        <v>47</v>
      </c>
      <c r="G840" s="4" t="s">
        <v>16</v>
      </c>
      <c r="H840" s="4">
        <v>2</v>
      </c>
      <c r="I840" s="12">
        <v>300</v>
      </c>
      <c r="J840" s="14">
        <v>600</v>
      </c>
      <c r="K840" s="35">
        <f t="shared" si="13"/>
        <v>45292</v>
      </c>
      <c r="L840" s="37">
        <f>Table1[[#This Row],[Latest Date]]-Table1[[#This Row],[Date]]</f>
        <v>233</v>
      </c>
      <c r="M840" s="37">
        <f>COUNT(Table1[[#This Row],[Date]])</f>
        <v>1</v>
      </c>
      <c r="N840" s="37">
        <f>SUM(Table1[[#This Row],[Total Amount]])</f>
        <v>600</v>
      </c>
      <c r="O840" s="37">
        <f>IF(Table1[[#This Row],[Recency]]&lt;=_xlfn.QUARTILE.INC(L:L,1),4, IF(Table1[[#This Row],[Recency]]&lt;=_xlfn.QUARTILE.INC(L:L,2), 3, IF(Table1[[#This Row],[Recency]]&lt;=_xlfn.QUARTILE.INC(L:L,3), 2, 1)))</f>
        <v>2</v>
      </c>
      <c r="P840" s="37">
        <f>IF(Table1[[#This Row],[Frequency]]&lt;=_xlfn.QUARTILE.INC(M:M,1), 1, IF(Table1[[#This Row],[Frequency]]&lt;=_xlfn.QUARTILE.INC(M:M,2), 2, IF(Table1[[#This Row],[Frequency]]&lt;=_xlfn.QUARTILE.INC(M:M,3), 3, 4)))</f>
        <v>1</v>
      </c>
      <c r="Q840" s="37">
        <f>IF(Table1[[#This Row],[Monetary]]&lt;=_xlfn.QUARTILE.INC(N:N,1),1,IF(Table1[[#This Row],[Monetary]]&lt;=_xlfn.QUARTILE.INC(N:N,2),2,IF(Table1[[#This Row],[Monetary]]&lt;=_xlfn.QUARTILE.INC(N:N,3),3,4)))</f>
        <v>3</v>
      </c>
      <c r="R840" s="42" t="str">
        <f>Table1[[#This Row],[R Score]]&amp;Table1[[#This Row],[F Score]]&amp;Table1[[#This Row],[M Score]]</f>
        <v>213</v>
      </c>
      <c r="S840" s="37">
        <f>Table1[[#This Row],[R Score]]+Table1[[#This Row],[F Score]]+Table1[[#This Row],[M Score]]</f>
        <v>6</v>
      </c>
      <c r="T840" s="37" t="str">
        <f>IF(Table1[[#This Row],[RFM Score]]=12,"Best customer",IF(Table1[[#This Row],[RFM Score]]&gt;=8,"Loyal customer",IF(Table1[[#This Row],[RFM Score]]&gt;=6,"At Risk",IF(Table1[[#This Row],[RFM Score]]&gt;=3,"Lost customer", "Others"))))</f>
        <v>At Risk</v>
      </c>
    </row>
    <row r="841" spans="2:20" x14ac:dyDescent="0.25">
      <c r="B841" s="1">
        <v>839</v>
      </c>
      <c r="C841" s="2">
        <v>45101</v>
      </c>
      <c r="D841" s="1" t="s">
        <v>852</v>
      </c>
      <c r="E841" s="1" t="s">
        <v>13</v>
      </c>
      <c r="F841" s="1">
        <v>20</v>
      </c>
      <c r="G841" s="1" t="s">
        <v>16</v>
      </c>
      <c r="H841" s="1">
        <v>4</v>
      </c>
      <c r="I841" s="11">
        <v>300</v>
      </c>
      <c r="J841" s="13">
        <v>1200</v>
      </c>
      <c r="K841" s="34">
        <f t="shared" si="13"/>
        <v>45292</v>
      </c>
      <c r="L841" s="36">
        <f>Table1[[#This Row],[Latest Date]]-Table1[[#This Row],[Date]]</f>
        <v>191</v>
      </c>
      <c r="M841" s="36">
        <f>COUNT(Table1[[#This Row],[Date]])</f>
        <v>1</v>
      </c>
      <c r="N841" s="36">
        <f>SUM(Table1[[#This Row],[Total Amount]])</f>
        <v>1200</v>
      </c>
      <c r="O841" s="36">
        <f>IF(Table1[[#This Row],[Recency]]&lt;=_xlfn.QUARTILE.INC(L:L,1),4, IF(Table1[[#This Row],[Recency]]&lt;=_xlfn.QUARTILE.INC(L:L,2), 3, IF(Table1[[#This Row],[Recency]]&lt;=_xlfn.QUARTILE.INC(L:L,3), 2, 1)))</f>
        <v>2</v>
      </c>
      <c r="P841" s="36">
        <f>IF(Table1[[#This Row],[Frequency]]&lt;=_xlfn.QUARTILE.INC(M:M,1), 1, IF(Table1[[#This Row],[Frequency]]&lt;=_xlfn.QUARTILE.INC(M:M,2), 2, IF(Table1[[#This Row],[Frequency]]&lt;=_xlfn.QUARTILE.INC(M:M,3), 3, 4)))</f>
        <v>1</v>
      </c>
      <c r="Q841" s="36">
        <f>IF(Table1[[#This Row],[Monetary]]&lt;=_xlfn.QUARTILE.INC(N:N,1),1,IF(Table1[[#This Row],[Monetary]]&lt;=_xlfn.QUARTILE.INC(N:N,2),2,IF(Table1[[#This Row],[Monetary]]&lt;=_xlfn.QUARTILE.INC(N:N,3),3,4)))</f>
        <v>4</v>
      </c>
      <c r="R841" s="41" t="str">
        <f>Table1[[#This Row],[R Score]]&amp;Table1[[#This Row],[F Score]]&amp;Table1[[#This Row],[M Score]]</f>
        <v>214</v>
      </c>
      <c r="S841" s="36">
        <f>Table1[[#This Row],[R Score]]+Table1[[#This Row],[F Score]]+Table1[[#This Row],[M Score]]</f>
        <v>7</v>
      </c>
      <c r="T841" s="36" t="str">
        <f>IF(Table1[[#This Row],[RFM Score]]=12,"Best customer",IF(Table1[[#This Row],[RFM Score]]&gt;=8,"Loyal customer",IF(Table1[[#This Row],[RFM Score]]&gt;=6,"At Risk",IF(Table1[[#This Row],[RFM Score]]&gt;=3,"Lost customer", "Others"))))</f>
        <v>At Risk</v>
      </c>
    </row>
    <row r="842" spans="2:20" x14ac:dyDescent="0.25">
      <c r="B842" s="4">
        <v>840</v>
      </c>
      <c r="C842" s="5">
        <v>45070</v>
      </c>
      <c r="D842" s="4" t="s">
        <v>853</v>
      </c>
      <c r="E842" s="4" t="s">
        <v>10</v>
      </c>
      <c r="F842" s="4">
        <v>62</v>
      </c>
      <c r="G842" s="4" t="s">
        <v>14</v>
      </c>
      <c r="H842" s="4">
        <v>2</v>
      </c>
      <c r="I842" s="12">
        <v>25</v>
      </c>
      <c r="J842" s="14">
        <v>50</v>
      </c>
      <c r="K842" s="35">
        <f t="shared" si="13"/>
        <v>45292</v>
      </c>
      <c r="L842" s="37">
        <f>Table1[[#This Row],[Latest Date]]-Table1[[#This Row],[Date]]</f>
        <v>222</v>
      </c>
      <c r="M842" s="37">
        <f>COUNT(Table1[[#This Row],[Date]])</f>
        <v>1</v>
      </c>
      <c r="N842" s="37">
        <f>SUM(Table1[[#This Row],[Total Amount]])</f>
        <v>50</v>
      </c>
      <c r="O842" s="37">
        <f>IF(Table1[[#This Row],[Recency]]&lt;=_xlfn.QUARTILE.INC(L:L,1),4, IF(Table1[[#This Row],[Recency]]&lt;=_xlfn.QUARTILE.INC(L:L,2), 3, IF(Table1[[#This Row],[Recency]]&lt;=_xlfn.QUARTILE.INC(L:L,3), 2, 1)))</f>
        <v>2</v>
      </c>
      <c r="P842" s="37">
        <f>IF(Table1[[#This Row],[Frequency]]&lt;=_xlfn.QUARTILE.INC(M:M,1), 1, IF(Table1[[#This Row],[Frequency]]&lt;=_xlfn.QUARTILE.INC(M:M,2), 2, IF(Table1[[#This Row],[Frequency]]&lt;=_xlfn.QUARTILE.INC(M:M,3), 3, 4)))</f>
        <v>1</v>
      </c>
      <c r="Q842" s="37">
        <f>IF(Table1[[#This Row],[Monetary]]&lt;=_xlfn.QUARTILE.INC(N:N,1),1,IF(Table1[[#This Row],[Monetary]]&lt;=_xlfn.QUARTILE.INC(N:N,2),2,IF(Table1[[#This Row],[Monetary]]&lt;=_xlfn.QUARTILE.INC(N:N,3),3,4)))</f>
        <v>1</v>
      </c>
      <c r="R842" s="42" t="str">
        <f>Table1[[#This Row],[R Score]]&amp;Table1[[#This Row],[F Score]]&amp;Table1[[#This Row],[M Score]]</f>
        <v>211</v>
      </c>
      <c r="S842" s="37">
        <f>Table1[[#This Row],[R Score]]+Table1[[#This Row],[F Score]]+Table1[[#This Row],[M Score]]</f>
        <v>4</v>
      </c>
      <c r="T842" s="37" t="str">
        <f>IF(Table1[[#This Row],[RFM Score]]=12,"Best customer",IF(Table1[[#This Row],[RFM Score]]&gt;=8,"Loyal customer",IF(Table1[[#This Row],[RFM Score]]&gt;=6,"At Risk",IF(Table1[[#This Row],[RFM Score]]&gt;=3,"Lost customer", "Others"))))</f>
        <v>Lost customer</v>
      </c>
    </row>
    <row r="843" spans="2:20" x14ac:dyDescent="0.25">
      <c r="B843" s="1">
        <v>841</v>
      </c>
      <c r="C843" s="2">
        <v>45232</v>
      </c>
      <c r="D843" s="1" t="s">
        <v>854</v>
      </c>
      <c r="E843" s="1" t="s">
        <v>10</v>
      </c>
      <c r="F843" s="1">
        <v>31</v>
      </c>
      <c r="G843" s="1" t="s">
        <v>16</v>
      </c>
      <c r="H843" s="1">
        <v>4</v>
      </c>
      <c r="I843" s="11">
        <v>25</v>
      </c>
      <c r="J843" s="13">
        <v>100</v>
      </c>
      <c r="K843" s="34">
        <f t="shared" si="13"/>
        <v>45292</v>
      </c>
      <c r="L843" s="36">
        <f>Table1[[#This Row],[Latest Date]]-Table1[[#This Row],[Date]]</f>
        <v>60</v>
      </c>
      <c r="M843" s="36">
        <f>COUNT(Table1[[#This Row],[Date]])</f>
        <v>1</v>
      </c>
      <c r="N843" s="36">
        <f>SUM(Table1[[#This Row],[Total Amount]])</f>
        <v>100</v>
      </c>
      <c r="O843" s="36">
        <f>IF(Table1[[#This Row],[Recency]]&lt;=_xlfn.QUARTILE.INC(L:L,1),4, IF(Table1[[#This Row],[Recency]]&lt;=_xlfn.QUARTILE.INC(L:L,2), 3, IF(Table1[[#This Row],[Recency]]&lt;=_xlfn.QUARTILE.INC(L:L,3), 2, 1)))</f>
        <v>4</v>
      </c>
      <c r="P843" s="36">
        <f>IF(Table1[[#This Row],[Frequency]]&lt;=_xlfn.QUARTILE.INC(M:M,1), 1, IF(Table1[[#This Row],[Frequency]]&lt;=_xlfn.QUARTILE.INC(M:M,2), 2, IF(Table1[[#This Row],[Frequency]]&lt;=_xlfn.QUARTILE.INC(M:M,3), 3, 4)))</f>
        <v>1</v>
      </c>
      <c r="Q843" s="36">
        <f>IF(Table1[[#This Row],[Monetary]]&lt;=_xlfn.QUARTILE.INC(N:N,1),1,IF(Table1[[#This Row],[Monetary]]&lt;=_xlfn.QUARTILE.INC(N:N,2),2,IF(Table1[[#This Row],[Monetary]]&lt;=_xlfn.QUARTILE.INC(N:N,3),3,4)))</f>
        <v>2</v>
      </c>
      <c r="R843" s="41" t="str">
        <f>Table1[[#This Row],[R Score]]&amp;Table1[[#This Row],[F Score]]&amp;Table1[[#This Row],[M Score]]</f>
        <v>412</v>
      </c>
      <c r="S843" s="36">
        <f>Table1[[#This Row],[R Score]]+Table1[[#This Row],[F Score]]+Table1[[#This Row],[M Score]]</f>
        <v>7</v>
      </c>
      <c r="T843" s="36" t="str">
        <f>IF(Table1[[#This Row],[RFM Score]]=12,"Best customer",IF(Table1[[#This Row],[RFM Score]]&gt;=8,"Loyal customer",IF(Table1[[#This Row],[RFM Score]]&gt;=6,"At Risk",IF(Table1[[#This Row],[RFM Score]]&gt;=3,"Lost customer", "Others"))))</f>
        <v>At Risk</v>
      </c>
    </row>
    <row r="844" spans="2:20" x14ac:dyDescent="0.25">
      <c r="B844" s="4">
        <v>842</v>
      </c>
      <c r="C844" s="5">
        <v>45286</v>
      </c>
      <c r="D844" s="4" t="s">
        <v>855</v>
      </c>
      <c r="E844" s="4" t="s">
        <v>13</v>
      </c>
      <c r="F844" s="4">
        <v>47</v>
      </c>
      <c r="G844" s="4" t="s">
        <v>14</v>
      </c>
      <c r="H844" s="4">
        <v>2</v>
      </c>
      <c r="I844" s="12">
        <v>300</v>
      </c>
      <c r="J844" s="14">
        <v>600</v>
      </c>
      <c r="K844" s="35">
        <f t="shared" si="13"/>
        <v>45292</v>
      </c>
      <c r="L844" s="37">
        <f>Table1[[#This Row],[Latest Date]]-Table1[[#This Row],[Date]]</f>
        <v>6</v>
      </c>
      <c r="M844" s="37">
        <f>COUNT(Table1[[#This Row],[Date]])</f>
        <v>1</v>
      </c>
      <c r="N844" s="37">
        <f>SUM(Table1[[#This Row],[Total Amount]])</f>
        <v>600</v>
      </c>
      <c r="O844" s="37">
        <f>IF(Table1[[#This Row],[Recency]]&lt;=_xlfn.QUARTILE.INC(L:L,1),4, IF(Table1[[#This Row],[Recency]]&lt;=_xlfn.QUARTILE.INC(L:L,2), 3, IF(Table1[[#This Row],[Recency]]&lt;=_xlfn.QUARTILE.INC(L:L,3), 2, 1)))</f>
        <v>4</v>
      </c>
      <c r="P844" s="37">
        <f>IF(Table1[[#This Row],[Frequency]]&lt;=_xlfn.QUARTILE.INC(M:M,1), 1, IF(Table1[[#This Row],[Frequency]]&lt;=_xlfn.QUARTILE.INC(M:M,2), 2, IF(Table1[[#This Row],[Frequency]]&lt;=_xlfn.QUARTILE.INC(M:M,3), 3, 4)))</f>
        <v>1</v>
      </c>
      <c r="Q844" s="37">
        <f>IF(Table1[[#This Row],[Monetary]]&lt;=_xlfn.QUARTILE.INC(N:N,1),1,IF(Table1[[#This Row],[Monetary]]&lt;=_xlfn.QUARTILE.INC(N:N,2),2,IF(Table1[[#This Row],[Monetary]]&lt;=_xlfn.QUARTILE.INC(N:N,3),3,4)))</f>
        <v>3</v>
      </c>
      <c r="R844" s="42" t="str">
        <f>Table1[[#This Row],[R Score]]&amp;Table1[[#This Row],[F Score]]&amp;Table1[[#This Row],[M Score]]</f>
        <v>413</v>
      </c>
      <c r="S844" s="37">
        <f>Table1[[#This Row],[R Score]]+Table1[[#This Row],[F Score]]+Table1[[#This Row],[M Score]]</f>
        <v>8</v>
      </c>
      <c r="T844" s="37" t="str">
        <f>IF(Table1[[#This Row],[RFM Score]]=12,"Best customer",IF(Table1[[#This Row],[RFM Score]]&gt;=8,"Loyal customer",IF(Table1[[#This Row],[RFM Score]]&gt;=6,"At Risk",IF(Table1[[#This Row],[RFM Score]]&gt;=3,"Lost customer", "Others"))))</f>
        <v>Loyal customer</v>
      </c>
    </row>
    <row r="845" spans="2:20" x14ac:dyDescent="0.25">
      <c r="B845" s="1">
        <v>843</v>
      </c>
      <c r="C845" s="2">
        <v>45068</v>
      </c>
      <c r="D845" s="1" t="s">
        <v>856</v>
      </c>
      <c r="E845" s="1" t="s">
        <v>10</v>
      </c>
      <c r="F845" s="1">
        <v>21</v>
      </c>
      <c r="G845" s="1" t="s">
        <v>11</v>
      </c>
      <c r="H845" s="1">
        <v>3</v>
      </c>
      <c r="I845" s="11">
        <v>500</v>
      </c>
      <c r="J845" s="13">
        <v>1500</v>
      </c>
      <c r="K845" s="34">
        <f t="shared" si="13"/>
        <v>45292</v>
      </c>
      <c r="L845" s="36">
        <f>Table1[[#This Row],[Latest Date]]-Table1[[#This Row],[Date]]</f>
        <v>224</v>
      </c>
      <c r="M845" s="36">
        <f>COUNT(Table1[[#This Row],[Date]])</f>
        <v>1</v>
      </c>
      <c r="N845" s="36">
        <f>SUM(Table1[[#This Row],[Total Amount]])</f>
        <v>1500</v>
      </c>
      <c r="O845" s="36">
        <f>IF(Table1[[#This Row],[Recency]]&lt;=_xlfn.QUARTILE.INC(L:L,1),4, IF(Table1[[#This Row],[Recency]]&lt;=_xlfn.QUARTILE.INC(L:L,2), 3, IF(Table1[[#This Row],[Recency]]&lt;=_xlfn.QUARTILE.INC(L:L,3), 2, 1)))</f>
        <v>2</v>
      </c>
      <c r="P845" s="36">
        <f>IF(Table1[[#This Row],[Frequency]]&lt;=_xlfn.QUARTILE.INC(M:M,1), 1, IF(Table1[[#This Row],[Frequency]]&lt;=_xlfn.QUARTILE.INC(M:M,2), 2, IF(Table1[[#This Row],[Frequency]]&lt;=_xlfn.QUARTILE.INC(M:M,3), 3, 4)))</f>
        <v>1</v>
      </c>
      <c r="Q845" s="36">
        <f>IF(Table1[[#This Row],[Monetary]]&lt;=_xlfn.QUARTILE.INC(N:N,1),1,IF(Table1[[#This Row],[Monetary]]&lt;=_xlfn.QUARTILE.INC(N:N,2),2,IF(Table1[[#This Row],[Monetary]]&lt;=_xlfn.QUARTILE.INC(N:N,3),3,4)))</f>
        <v>4</v>
      </c>
      <c r="R845" s="41" t="str">
        <f>Table1[[#This Row],[R Score]]&amp;Table1[[#This Row],[F Score]]&amp;Table1[[#This Row],[M Score]]</f>
        <v>214</v>
      </c>
      <c r="S845" s="36">
        <f>Table1[[#This Row],[R Score]]+Table1[[#This Row],[F Score]]+Table1[[#This Row],[M Score]]</f>
        <v>7</v>
      </c>
      <c r="T845" s="36" t="str">
        <f>IF(Table1[[#This Row],[RFM Score]]=12,"Best customer",IF(Table1[[#This Row],[RFM Score]]&gt;=8,"Loyal customer",IF(Table1[[#This Row],[RFM Score]]&gt;=6,"At Risk",IF(Table1[[#This Row],[RFM Score]]&gt;=3,"Lost customer", "Others"))))</f>
        <v>At Risk</v>
      </c>
    </row>
    <row r="846" spans="2:20" x14ac:dyDescent="0.25">
      <c r="B846" s="4">
        <v>844</v>
      </c>
      <c r="C846" s="5">
        <v>45211</v>
      </c>
      <c r="D846" s="4" t="s">
        <v>857</v>
      </c>
      <c r="E846" s="4" t="s">
        <v>10</v>
      </c>
      <c r="F846" s="4">
        <v>35</v>
      </c>
      <c r="G846" s="4" t="s">
        <v>14</v>
      </c>
      <c r="H846" s="4">
        <v>3</v>
      </c>
      <c r="I846" s="12">
        <v>50</v>
      </c>
      <c r="J846" s="14">
        <v>150</v>
      </c>
      <c r="K846" s="35">
        <f t="shared" si="13"/>
        <v>45292</v>
      </c>
      <c r="L846" s="37">
        <f>Table1[[#This Row],[Latest Date]]-Table1[[#This Row],[Date]]</f>
        <v>81</v>
      </c>
      <c r="M846" s="37">
        <f>COUNT(Table1[[#This Row],[Date]])</f>
        <v>1</v>
      </c>
      <c r="N846" s="37">
        <f>SUM(Table1[[#This Row],[Total Amount]])</f>
        <v>150</v>
      </c>
      <c r="O846" s="37">
        <f>IF(Table1[[#This Row],[Recency]]&lt;=_xlfn.QUARTILE.INC(L:L,1),4, IF(Table1[[#This Row],[Recency]]&lt;=_xlfn.QUARTILE.INC(L:L,2), 3, IF(Table1[[#This Row],[Recency]]&lt;=_xlfn.QUARTILE.INC(L:L,3), 2, 1)))</f>
        <v>4</v>
      </c>
      <c r="P846" s="37">
        <f>IF(Table1[[#This Row],[Frequency]]&lt;=_xlfn.QUARTILE.INC(M:M,1), 1, IF(Table1[[#This Row],[Frequency]]&lt;=_xlfn.QUARTILE.INC(M:M,2), 2, IF(Table1[[#This Row],[Frequency]]&lt;=_xlfn.QUARTILE.INC(M:M,3), 3, 4)))</f>
        <v>1</v>
      </c>
      <c r="Q846" s="37">
        <f>IF(Table1[[#This Row],[Monetary]]&lt;=_xlfn.QUARTILE.INC(N:N,1),1,IF(Table1[[#This Row],[Monetary]]&lt;=_xlfn.QUARTILE.INC(N:N,2),2,IF(Table1[[#This Row],[Monetary]]&lt;=_xlfn.QUARTILE.INC(N:N,3),3,4)))</f>
        <v>3</v>
      </c>
      <c r="R846" s="42" t="str">
        <f>Table1[[#This Row],[R Score]]&amp;Table1[[#This Row],[F Score]]&amp;Table1[[#This Row],[M Score]]</f>
        <v>413</v>
      </c>
      <c r="S846" s="37">
        <f>Table1[[#This Row],[R Score]]+Table1[[#This Row],[F Score]]+Table1[[#This Row],[M Score]]</f>
        <v>8</v>
      </c>
      <c r="T846" s="37" t="str">
        <f>IF(Table1[[#This Row],[RFM Score]]=12,"Best customer",IF(Table1[[#This Row],[RFM Score]]&gt;=8,"Loyal customer",IF(Table1[[#This Row],[RFM Score]]&gt;=6,"At Risk",IF(Table1[[#This Row],[RFM Score]]&gt;=3,"Lost customer", "Others"))))</f>
        <v>Loyal customer</v>
      </c>
    </row>
    <row r="847" spans="2:20" x14ac:dyDescent="0.25">
      <c r="B847" s="1">
        <v>845</v>
      </c>
      <c r="C847" s="2">
        <v>44932</v>
      </c>
      <c r="D847" s="1" t="s">
        <v>858</v>
      </c>
      <c r="E847" s="1" t="s">
        <v>10</v>
      </c>
      <c r="F847" s="1">
        <v>54</v>
      </c>
      <c r="G847" s="1" t="s">
        <v>14</v>
      </c>
      <c r="H847" s="1">
        <v>1</v>
      </c>
      <c r="I847" s="11">
        <v>500</v>
      </c>
      <c r="J847" s="13">
        <v>500</v>
      </c>
      <c r="K847" s="34">
        <f t="shared" si="13"/>
        <v>45292</v>
      </c>
      <c r="L847" s="36">
        <f>Table1[[#This Row],[Latest Date]]-Table1[[#This Row],[Date]]</f>
        <v>360</v>
      </c>
      <c r="M847" s="36">
        <f>COUNT(Table1[[#This Row],[Date]])</f>
        <v>1</v>
      </c>
      <c r="N847" s="36">
        <f>SUM(Table1[[#This Row],[Total Amount]])</f>
        <v>500</v>
      </c>
      <c r="O847" s="36">
        <f>IF(Table1[[#This Row],[Recency]]&lt;=_xlfn.QUARTILE.INC(L:L,1),4, IF(Table1[[#This Row],[Recency]]&lt;=_xlfn.QUARTILE.INC(L:L,2), 3, IF(Table1[[#This Row],[Recency]]&lt;=_xlfn.QUARTILE.INC(L:L,3), 2, 1)))</f>
        <v>1</v>
      </c>
      <c r="P847" s="36">
        <f>IF(Table1[[#This Row],[Frequency]]&lt;=_xlfn.QUARTILE.INC(M:M,1), 1, IF(Table1[[#This Row],[Frequency]]&lt;=_xlfn.QUARTILE.INC(M:M,2), 2, IF(Table1[[#This Row],[Frequency]]&lt;=_xlfn.QUARTILE.INC(M:M,3), 3, 4)))</f>
        <v>1</v>
      </c>
      <c r="Q847" s="36">
        <f>IF(Table1[[#This Row],[Monetary]]&lt;=_xlfn.QUARTILE.INC(N:N,1),1,IF(Table1[[#This Row],[Monetary]]&lt;=_xlfn.QUARTILE.INC(N:N,2),2,IF(Table1[[#This Row],[Monetary]]&lt;=_xlfn.QUARTILE.INC(N:N,3),3,4)))</f>
        <v>3</v>
      </c>
      <c r="R847" s="41" t="str">
        <f>Table1[[#This Row],[R Score]]&amp;Table1[[#This Row],[F Score]]&amp;Table1[[#This Row],[M Score]]</f>
        <v>113</v>
      </c>
      <c r="S847" s="36">
        <f>Table1[[#This Row],[R Score]]+Table1[[#This Row],[F Score]]+Table1[[#This Row],[M Score]]</f>
        <v>5</v>
      </c>
      <c r="T847" s="36" t="str">
        <f>IF(Table1[[#This Row],[RFM Score]]=12,"Best customer",IF(Table1[[#This Row],[RFM Score]]&gt;=8,"Loyal customer",IF(Table1[[#This Row],[RFM Score]]&gt;=6,"At Risk",IF(Table1[[#This Row],[RFM Score]]&gt;=3,"Lost customer", "Others"))))</f>
        <v>Lost customer</v>
      </c>
    </row>
    <row r="848" spans="2:20" x14ac:dyDescent="0.25">
      <c r="B848" s="4">
        <v>846</v>
      </c>
      <c r="C848" s="5">
        <v>45191</v>
      </c>
      <c r="D848" s="4" t="s">
        <v>859</v>
      </c>
      <c r="E848" s="4" t="s">
        <v>10</v>
      </c>
      <c r="F848" s="4">
        <v>42</v>
      </c>
      <c r="G848" s="4" t="s">
        <v>11</v>
      </c>
      <c r="H848" s="4">
        <v>1</v>
      </c>
      <c r="I848" s="12">
        <v>50</v>
      </c>
      <c r="J848" s="14">
        <v>50</v>
      </c>
      <c r="K848" s="35">
        <f t="shared" si="13"/>
        <v>45292</v>
      </c>
      <c r="L848" s="37">
        <f>Table1[[#This Row],[Latest Date]]-Table1[[#This Row],[Date]]</f>
        <v>101</v>
      </c>
      <c r="M848" s="37">
        <f>COUNT(Table1[[#This Row],[Date]])</f>
        <v>1</v>
      </c>
      <c r="N848" s="37">
        <f>SUM(Table1[[#This Row],[Total Amount]])</f>
        <v>50</v>
      </c>
      <c r="O848" s="37">
        <f>IF(Table1[[#This Row],[Recency]]&lt;=_xlfn.QUARTILE.INC(L:L,1),4, IF(Table1[[#This Row],[Recency]]&lt;=_xlfn.QUARTILE.INC(L:L,2), 3, IF(Table1[[#This Row],[Recency]]&lt;=_xlfn.QUARTILE.INC(L:L,3), 2, 1)))</f>
        <v>3</v>
      </c>
      <c r="P848" s="37">
        <f>IF(Table1[[#This Row],[Frequency]]&lt;=_xlfn.QUARTILE.INC(M:M,1), 1, IF(Table1[[#This Row],[Frequency]]&lt;=_xlfn.QUARTILE.INC(M:M,2), 2, IF(Table1[[#This Row],[Frequency]]&lt;=_xlfn.QUARTILE.INC(M:M,3), 3, 4)))</f>
        <v>1</v>
      </c>
      <c r="Q848" s="37">
        <f>IF(Table1[[#This Row],[Monetary]]&lt;=_xlfn.QUARTILE.INC(N:N,1),1,IF(Table1[[#This Row],[Monetary]]&lt;=_xlfn.QUARTILE.INC(N:N,2),2,IF(Table1[[#This Row],[Monetary]]&lt;=_xlfn.QUARTILE.INC(N:N,3),3,4)))</f>
        <v>1</v>
      </c>
      <c r="R848" s="42" t="str">
        <f>Table1[[#This Row],[R Score]]&amp;Table1[[#This Row],[F Score]]&amp;Table1[[#This Row],[M Score]]</f>
        <v>311</v>
      </c>
      <c r="S848" s="37">
        <f>Table1[[#This Row],[R Score]]+Table1[[#This Row],[F Score]]+Table1[[#This Row],[M Score]]</f>
        <v>5</v>
      </c>
      <c r="T848" s="37" t="str">
        <f>IF(Table1[[#This Row],[RFM Score]]=12,"Best customer",IF(Table1[[#This Row],[RFM Score]]&gt;=8,"Loyal customer",IF(Table1[[#This Row],[RFM Score]]&gt;=6,"At Risk",IF(Table1[[#This Row],[RFM Score]]&gt;=3,"Lost customer", "Others"))))</f>
        <v>Lost customer</v>
      </c>
    </row>
    <row r="849" spans="2:20" x14ac:dyDescent="0.25">
      <c r="B849" s="1">
        <v>847</v>
      </c>
      <c r="C849" s="2">
        <v>45024</v>
      </c>
      <c r="D849" s="1" t="s">
        <v>860</v>
      </c>
      <c r="E849" s="1" t="s">
        <v>13</v>
      </c>
      <c r="F849" s="1">
        <v>18</v>
      </c>
      <c r="G849" s="1" t="s">
        <v>16</v>
      </c>
      <c r="H849" s="1">
        <v>4</v>
      </c>
      <c r="I849" s="11">
        <v>300</v>
      </c>
      <c r="J849" s="13">
        <v>1200</v>
      </c>
      <c r="K849" s="34">
        <f t="shared" si="13"/>
        <v>45292</v>
      </c>
      <c r="L849" s="36">
        <f>Table1[[#This Row],[Latest Date]]-Table1[[#This Row],[Date]]</f>
        <v>268</v>
      </c>
      <c r="M849" s="36">
        <f>COUNT(Table1[[#This Row],[Date]])</f>
        <v>1</v>
      </c>
      <c r="N849" s="36">
        <f>SUM(Table1[[#This Row],[Total Amount]])</f>
        <v>1200</v>
      </c>
      <c r="O849" s="36">
        <f>IF(Table1[[#This Row],[Recency]]&lt;=_xlfn.QUARTILE.INC(L:L,1),4, IF(Table1[[#This Row],[Recency]]&lt;=_xlfn.QUARTILE.INC(L:L,2), 3, IF(Table1[[#This Row],[Recency]]&lt;=_xlfn.QUARTILE.INC(L:L,3), 2, 1)))</f>
        <v>2</v>
      </c>
      <c r="P849" s="36">
        <f>IF(Table1[[#This Row],[Frequency]]&lt;=_xlfn.QUARTILE.INC(M:M,1), 1, IF(Table1[[#This Row],[Frequency]]&lt;=_xlfn.QUARTILE.INC(M:M,2), 2, IF(Table1[[#This Row],[Frequency]]&lt;=_xlfn.QUARTILE.INC(M:M,3), 3, 4)))</f>
        <v>1</v>
      </c>
      <c r="Q849" s="36">
        <f>IF(Table1[[#This Row],[Monetary]]&lt;=_xlfn.QUARTILE.INC(N:N,1),1,IF(Table1[[#This Row],[Monetary]]&lt;=_xlfn.QUARTILE.INC(N:N,2),2,IF(Table1[[#This Row],[Monetary]]&lt;=_xlfn.QUARTILE.INC(N:N,3),3,4)))</f>
        <v>4</v>
      </c>
      <c r="R849" s="41" t="str">
        <f>Table1[[#This Row],[R Score]]&amp;Table1[[#This Row],[F Score]]&amp;Table1[[#This Row],[M Score]]</f>
        <v>214</v>
      </c>
      <c r="S849" s="36">
        <f>Table1[[#This Row],[R Score]]+Table1[[#This Row],[F Score]]+Table1[[#This Row],[M Score]]</f>
        <v>7</v>
      </c>
      <c r="T849" s="36" t="str">
        <f>IF(Table1[[#This Row],[RFM Score]]=12,"Best customer",IF(Table1[[#This Row],[RFM Score]]&gt;=8,"Loyal customer",IF(Table1[[#This Row],[RFM Score]]&gt;=6,"At Risk",IF(Table1[[#This Row],[RFM Score]]&gt;=3,"Lost customer", "Others"))))</f>
        <v>At Risk</v>
      </c>
    </row>
    <row r="850" spans="2:20" x14ac:dyDescent="0.25">
      <c r="B850" s="4">
        <v>848</v>
      </c>
      <c r="C850" s="5">
        <v>44970</v>
      </c>
      <c r="D850" s="4" t="s">
        <v>861</v>
      </c>
      <c r="E850" s="4" t="s">
        <v>13</v>
      </c>
      <c r="F850" s="4">
        <v>63</v>
      </c>
      <c r="G850" s="4" t="s">
        <v>14</v>
      </c>
      <c r="H850" s="4">
        <v>3</v>
      </c>
      <c r="I850" s="12">
        <v>25</v>
      </c>
      <c r="J850" s="14">
        <v>75</v>
      </c>
      <c r="K850" s="35">
        <f t="shared" si="13"/>
        <v>45292</v>
      </c>
      <c r="L850" s="37">
        <f>Table1[[#This Row],[Latest Date]]-Table1[[#This Row],[Date]]</f>
        <v>322</v>
      </c>
      <c r="M850" s="37">
        <f>COUNT(Table1[[#This Row],[Date]])</f>
        <v>1</v>
      </c>
      <c r="N850" s="37">
        <f>SUM(Table1[[#This Row],[Total Amount]])</f>
        <v>75</v>
      </c>
      <c r="O850" s="37">
        <f>IF(Table1[[#This Row],[Recency]]&lt;=_xlfn.QUARTILE.INC(L:L,1),4, IF(Table1[[#This Row],[Recency]]&lt;=_xlfn.QUARTILE.INC(L:L,2), 3, IF(Table1[[#This Row],[Recency]]&lt;=_xlfn.QUARTILE.INC(L:L,3), 2, 1)))</f>
        <v>1</v>
      </c>
      <c r="P850" s="37">
        <f>IF(Table1[[#This Row],[Frequency]]&lt;=_xlfn.QUARTILE.INC(M:M,1), 1, IF(Table1[[#This Row],[Frequency]]&lt;=_xlfn.QUARTILE.INC(M:M,2), 2, IF(Table1[[#This Row],[Frequency]]&lt;=_xlfn.QUARTILE.INC(M:M,3), 3, 4)))</f>
        <v>1</v>
      </c>
      <c r="Q850" s="37">
        <f>IF(Table1[[#This Row],[Monetary]]&lt;=_xlfn.QUARTILE.INC(N:N,1),1,IF(Table1[[#This Row],[Monetary]]&lt;=_xlfn.QUARTILE.INC(N:N,2),2,IF(Table1[[#This Row],[Monetary]]&lt;=_xlfn.QUARTILE.INC(N:N,3),3,4)))</f>
        <v>2</v>
      </c>
      <c r="R850" s="42" t="str">
        <f>Table1[[#This Row],[R Score]]&amp;Table1[[#This Row],[F Score]]&amp;Table1[[#This Row],[M Score]]</f>
        <v>112</v>
      </c>
      <c r="S850" s="37">
        <f>Table1[[#This Row],[R Score]]+Table1[[#This Row],[F Score]]+Table1[[#This Row],[M Score]]</f>
        <v>4</v>
      </c>
      <c r="T850" s="37" t="str">
        <f>IF(Table1[[#This Row],[RFM Score]]=12,"Best customer",IF(Table1[[#This Row],[RFM Score]]&gt;=8,"Loyal customer",IF(Table1[[#This Row],[RFM Score]]&gt;=6,"At Risk",IF(Table1[[#This Row],[RFM Score]]&gt;=3,"Lost customer", "Others"))))</f>
        <v>Lost customer</v>
      </c>
    </row>
    <row r="851" spans="2:20" x14ac:dyDescent="0.25">
      <c r="B851" s="1">
        <v>849</v>
      </c>
      <c r="C851" s="2">
        <v>45050</v>
      </c>
      <c r="D851" s="1" t="s">
        <v>862</v>
      </c>
      <c r="E851" s="1" t="s">
        <v>10</v>
      </c>
      <c r="F851" s="1">
        <v>32</v>
      </c>
      <c r="G851" s="1" t="s">
        <v>14</v>
      </c>
      <c r="H851" s="1">
        <v>2</v>
      </c>
      <c r="I851" s="11">
        <v>25</v>
      </c>
      <c r="J851" s="13">
        <v>50</v>
      </c>
      <c r="K851" s="34">
        <f t="shared" si="13"/>
        <v>45292</v>
      </c>
      <c r="L851" s="36">
        <f>Table1[[#This Row],[Latest Date]]-Table1[[#This Row],[Date]]</f>
        <v>242</v>
      </c>
      <c r="M851" s="36">
        <f>COUNT(Table1[[#This Row],[Date]])</f>
        <v>1</v>
      </c>
      <c r="N851" s="36">
        <f>SUM(Table1[[#This Row],[Total Amount]])</f>
        <v>50</v>
      </c>
      <c r="O851" s="36">
        <f>IF(Table1[[#This Row],[Recency]]&lt;=_xlfn.QUARTILE.INC(L:L,1),4, IF(Table1[[#This Row],[Recency]]&lt;=_xlfn.QUARTILE.INC(L:L,2), 3, IF(Table1[[#This Row],[Recency]]&lt;=_xlfn.QUARTILE.INC(L:L,3), 2, 1)))</f>
        <v>2</v>
      </c>
      <c r="P851" s="36">
        <f>IF(Table1[[#This Row],[Frequency]]&lt;=_xlfn.QUARTILE.INC(M:M,1), 1, IF(Table1[[#This Row],[Frequency]]&lt;=_xlfn.QUARTILE.INC(M:M,2), 2, IF(Table1[[#This Row],[Frequency]]&lt;=_xlfn.QUARTILE.INC(M:M,3), 3, 4)))</f>
        <v>1</v>
      </c>
      <c r="Q851" s="36">
        <f>IF(Table1[[#This Row],[Monetary]]&lt;=_xlfn.QUARTILE.INC(N:N,1),1,IF(Table1[[#This Row],[Monetary]]&lt;=_xlfn.QUARTILE.INC(N:N,2),2,IF(Table1[[#This Row],[Monetary]]&lt;=_xlfn.QUARTILE.INC(N:N,3),3,4)))</f>
        <v>1</v>
      </c>
      <c r="R851" s="41" t="str">
        <f>Table1[[#This Row],[R Score]]&amp;Table1[[#This Row],[F Score]]&amp;Table1[[#This Row],[M Score]]</f>
        <v>211</v>
      </c>
      <c r="S851" s="36">
        <f>Table1[[#This Row],[R Score]]+Table1[[#This Row],[F Score]]+Table1[[#This Row],[M Score]]</f>
        <v>4</v>
      </c>
      <c r="T851" s="36" t="str">
        <f>IF(Table1[[#This Row],[RFM Score]]=12,"Best customer",IF(Table1[[#This Row],[RFM Score]]&gt;=8,"Loyal customer",IF(Table1[[#This Row],[RFM Score]]&gt;=6,"At Risk",IF(Table1[[#This Row],[RFM Score]]&gt;=3,"Lost customer", "Others"))))</f>
        <v>Lost customer</v>
      </c>
    </row>
    <row r="852" spans="2:20" x14ac:dyDescent="0.25">
      <c r="B852" s="4">
        <v>850</v>
      </c>
      <c r="C852" s="5">
        <v>45135</v>
      </c>
      <c r="D852" s="4" t="s">
        <v>863</v>
      </c>
      <c r="E852" s="4" t="s">
        <v>13</v>
      </c>
      <c r="F852" s="4">
        <v>26</v>
      </c>
      <c r="G852" s="4" t="s">
        <v>11</v>
      </c>
      <c r="H852" s="4">
        <v>2</v>
      </c>
      <c r="I852" s="12">
        <v>500</v>
      </c>
      <c r="J852" s="14">
        <v>1000</v>
      </c>
      <c r="K852" s="35">
        <f t="shared" si="13"/>
        <v>45292</v>
      </c>
      <c r="L852" s="37">
        <f>Table1[[#This Row],[Latest Date]]-Table1[[#This Row],[Date]]</f>
        <v>157</v>
      </c>
      <c r="M852" s="37">
        <f>COUNT(Table1[[#This Row],[Date]])</f>
        <v>1</v>
      </c>
      <c r="N852" s="37">
        <f>SUM(Table1[[#This Row],[Total Amount]])</f>
        <v>1000</v>
      </c>
      <c r="O852" s="37">
        <f>IF(Table1[[#This Row],[Recency]]&lt;=_xlfn.QUARTILE.INC(L:L,1),4, IF(Table1[[#This Row],[Recency]]&lt;=_xlfn.QUARTILE.INC(L:L,2), 3, IF(Table1[[#This Row],[Recency]]&lt;=_xlfn.QUARTILE.INC(L:L,3), 2, 1)))</f>
        <v>3</v>
      </c>
      <c r="P852" s="37">
        <f>IF(Table1[[#This Row],[Frequency]]&lt;=_xlfn.QUARTILE.INC(M:M,1), 1, IF(Table1[[#This Row],[Frequency]]&lt;=_xlfn.QUARTILE.INC(M:M,2), 2, IF(Table1[[#This Row],[Frequency]]&lt;=_xlfn.QUARTILE.INC(M:M,3), 3, 4)))</f>
        <v>1</v>
      </c>
      <c r="Q852" s="37">
        <f>IF(Table1[[#This Row],[Monetary]]&lt;=_xlfn.QUARTILE.INC(N:N,1),1,IF(Table1[[#This Row],[Monetary]]&lt;=_xlfn.QUARTILE.INC(N:N,2),2,IF(Table1[[#This Row],[Monetary]]&lt;=_xlfn.QUARTILE.INC(N:N,3),3,4)))</f>
        <v>4</v>
      </c>
      <c r="R852" s="42" t="str">
        <f>Table1[[#This Row],[R Score]]&amp;Table1[[#This Row],[F Score]]&amp;Table1[[#This Row],[M Score]]</f>
        <v>314</v>
      </c>
      <c r="S852" s="37">
        <f>Table1[[#This Row],[R Score]]+Table1[[#This Row],[F Score]]+Table1[[#This Row],[M Score]]</f>
        <v>8</v>
      </c>
      <c r="T852" s="37" t="str">
        <f>IF(Table1[[#This Row],[RFM Score]]=12,"Best customer",IF(Table1[[#This Row],[RFM Score]]&gt;=8,"Loyal customer",IF(Table1[[#This Row],[RFM Score]]&gt;=6,"At Risk",IF(Table1[[#This Row],[RFM Score]]&gt;=3,"Lost customer", "Others"))))</f>
        <v>Loyal customer</v>
      </c>
    </row>
    <row r="853" spans="2:20" x14ac:dyDescent="0.25">
      <c r="B853" s="1">
        <v>851</v>
      </c>
      <c r="C853" s="2">
        <v>45177</v>
      </c>
      <c r="D853" s="1" t="s">
        <v>864</v>
      </c>
      <c r="E853" s="1" t="s">
        <v>10</v>
      </c>
      <c r="F853" s="1">
        <v>32</v>
      </c>
      <c r="G853" s="1" t="s">
        <v>16</v>
      </c>
      <c r="H853" s="1">
        <v>2</v>
      </c>
      <c r="I853" s="11">
        <v>25</v>
      </c>
      <c r="J853" s="13">
        <v>50</v>
      </c>
      <c r="K853" s="34">
        <f t="shared" si="13"/>
        <v>45292</v>
      </c>
      <c r="L853" s="36">
        <f>Table1[[#This Row],[Latest Date]]-Table1[[#This Row],[Date]]</f>
        <v>115</v>
      </c>
      <c r="M853" s="36">
        <f>COUNT(Table1[[#This Row],[Date]])</f>
        <v>1</v>
      </c>
      <c r="N853" s="36">
        <f>SUM(Table1[[#This Row],[Total Amount]])</f>
        <v>50</v>
      </c>
      <c r="O853" s="36">
        <f>IF(Table1[[#This Row],[Recency]]&lt;=_xlfn.QUARTILE.INC(L:L,1),4, IF(Table1[[#This Row],[Recency]]&lt;=_xlfn.QUARTILE.INC(L:L,2), 3, IF(Table1[[#This Row],[Recency]]&lt;=_xlfn.QUARTILE.INC(L:L,3), 2, 1)))</f>
        <v>3</v>
      </c>
      <c r="P853" s="36">
        <f>IF(Table1[[#This Row],[Frequency]]&lt;=_xlfn.QUARTILE.INC(M:M,1), 1, IF(Table1[[#This Row],[Frequency]]&lt;=_xlfn.QUARTILE.INC(M:M,2), 2, IF(Table1[[#This Row],[Frequency]]&lt;=_xlfn.QUARTILE.INC(M:M,3), 3, 4)))</f>
        <v>1</v>
      </c>
      <c r="Q853" s="36">
        <f>IF(Table1[[#This Row],[Monetary]]&lt;=_xlfn.QUARTILE.INC(N:N,1),1,IF(Table1[[#This Row],[Monetary]]&lt;=_xlfn.QUARTILE.INC(N:N,2),2,IF(Table1[[#This Row],[Monetary]]&lt;=_xlfn.QUARTILE.INC(N:N,3),3,4)))</f>
        <v>1</v>
      </c>
      <c r="R853" s="41" t="str">
        <f>Table1[[#This Row],[R Score]]&amp;Table1[[#This Row],[F Score]]&amp;Table1[[#This Row],[M Score]]</f>
        <v>311</v>
      </c>
      <c r="S853" s="36">
        <f>Table1[[#This Row],[R Score]]+Table1[[#This Row],[F Score]]+Table1[[#This Row],[M Score]]</f>
        <v>5</v>
      </c>
      <c r="T853" s="36" t="str">
        <f>IF(Table1[[#This Row],[RFM Score]]=12,"Best customer",IF(Table1[[#This Row],[RFM Score]]&gt;=8,"Loyal customer",IF(Table1[[#This Row],[RFM Score]]&gt;=6,"At Risk",IF(Table1[[#This Row],[RFM Score]]&gt;=3,"Lost customer", "Others"))))</f>
        <v>Lost customer</v>
      </c>
    </row>
    <row r="854" spans="2:20" x14ac:dyDescent="0.25">
      <c r="B854" s="4">
        <v>852</v>
      </c>
      <c r="C854" s="5">
        <v>45211</v>
      </c>
      <c r="D854" s="4" t="s">
        <v>865</v>
      </c>
      <c r="E854" s="4" t="s">
        <v>13</v>
      </c>
      <c r="F854" s="4">
        <v>41</v>
      </c>
      <c r="G854" s="4" t="s">
        <v>14</v>
      </c>
      <c r="H854" s="4">
        <v>1</v>
      </c>
      <c r="I854" s="12">
        <v>300</v>
      </c>
      <c r="J854" s="14">
        <v>300</v>
      </c>
      <c r="K854" s="35">
        <f t="shared" si="13"/>
        <v>45292</v>
      </c>
      <c r="L854" s="37">
        <f>Table1[[#This Row],[Latest Date]]-Table1[[#This Row],[Date]]</f>
        <v>81</v>
      </c>
      <c r="M854" s="37">
        <f>COUNT(Table1[[#This Row],[Date]])</f>
        <v>1</v>
      </c>
      <c r="N854" s="37">
        <f>SUM(Table1[[#This Row],[Total Amount]])</f>
        <v>300</v>
      </c>
      <c r="O854" s="37">
        <f>IF(Table1[[#This Row],[Recency]]&lt;=_xlfn.QUARTILE.INC(L:L,1),4, IF(Table1[[#This Row],[Recency]]&lt;=_xlfn.QUARTILE.INC(L:L,2), 3, IF(Table1[[#This Row],[Recency]]&lt;=_xlfn.QUARTILE.INC(L:L,3), 2, 1)))</f>
        <v>4</v>
      </c>
      <c r="P854" s="37">
        <f>IF(Table1[[#This Row],[Frequency]]&lt;=_xlfn.QUARTILE.INC(M:M,1), 1, IF(Table1[[#This Row],[Frequency]]&lt;=_xlfn.QUARTILE.INC(M:M,2), 2, IF(Table1[[#This Row],[Frequency]]&lt;=_xlfn.QUARTILE.INC(M:M,3), 3, 4)))</f>
        <v>1</v>
      </c>
      <c r="Q854" s="37">
        <f>IF(Table1[[#This Row],[Monetary]]&lt;=_xlfn.QUARTILE.INC(N:N,1),1,IF(Table1[[#This Row],[Monetary]]&lt;=_xlfn.QUARTILE.INC(N:N,2),2,IF(Table1[[#This Row],[Monetary]]&lt;=_xlfn.QUARTILE.INC(N:N,3),3,4)))</f>
        <v>3</v>
      </c>
      <c r="R854" s="42" t="str">
        <f>Table1[[#This Row],[R Score]]&amp;Table1[[#This Row],[F Score]]&amp;Table1[[#This Row],[M Score]]</f>
        <v>413</v>
      </c>
      <c r="S854" s="37">
        <f>Table1[[#This Row],[R Score]]+Table1[[#This Row],[F Score]]+Table1[[#This Row],[M Score]]</f>
        <v>8</v>
      </c>
      <c r="T854" s="37" t="str">
        <f>IF(Table1[[#This Row],[RFM Score]]=12,"Best customer",IF(Table1[[#This Row],[RFM Score]]&gt;=8,"Loyal customer",IF(Table1[[#This Row],[RFM Score]]&gt;=6,"At Risk",IF(Table1[[#This Row],[RFM Score]]&gt;=3,"Lost customer", "Others"))))</f>
        <v>Loyal customer</v>
      </c>
    </row>
    <row r="855" spans="2:20" x14ac:dyDescent="0.25">
      <c r="B855" s="1">
        <v>853</v>
      </c>
      <c r="C855" s="2">
        <v>45050</v>
      </c>
      <c r="D855" s="1" t="s">
        <v>866</v>
      </c>
      <c r="E855" s="1" t="s">
        <v>10</v>
      </c>
      <c r="F855" s="1">
        <v>21</v>
      </c>
      <c r="G855" s="1" t="s">
        <v>11</v>
      </c>
      <c r="H855" s="1">
        <v>2</v>
      </c>
      <c r="I855" s="11">
        <v>500</v>
      </c>
      <c r="J855" s="13">
        <v>1000</v>
      </c>
      <c r="K855" s="34">
        <f t="shared" si="13"/>
        <v>45292</v>
      </c>
      <c r="L855" s="36">
        <f>Table1[[#This Row],[Latest Date]]-Table1[[#This Row],[Date]]</f>
        <v>242</v>
      </c>
      <c r="M855" s="36">
        <f>COUNT(Table1[[#This Row],[Date]])</f>
        <v>1</v>
      </c>
      <c r="N855" s="36">
        <f>SUM(Table1[[#This Row],[Total Amount]])</f>
        <v>1000</v>
      </c>
      <c r="O855" s="36">
        <f>IF(Table1[[#This Row],[Recency]]&lt;=_xlfn.QUARTILE.INC(L:L,1),4, IF(Table1[[#This Row],[Recency]]&lt;=_xlfn.QUARTILE.INC(L:L,2), 3, IF(Table1[[#This Row],[Recency]]&lt;=_xlfn.QUARTILE.INC(L:L,3), 2, 1)))</f>
        <v>2</v>
      </c>
      <c r="P855" s="36">
        <f>IF(Table1[[#This Row],[Frequency]]&lt;=_xlfn.QUARTILE.INC(M:M,1), 1, IF(Table1[[#This Row],[Frequency]]&lt;=_xlfn.QUARTILE.INC(M:M,2), 2, IF(Table1[[#This Row],[Frequency]]&lt;=_xlfn.QUARTILE.INC(M:M,3), 3, 4)))</f>
        <v>1</v>
      </c>
      <c r="Q855" s="36">
        <f>IF(Table1[[#This Row],[Monetary]]&lt;=_xlfn.QUARTILE.INC(N:N,1),1,IF(Table1[[#This Row],[Monetary]]&lt;=_xlfn.QUARTILE.INC(N:N,2),2,IF(Table1[[#This Row],[Monetary]]&lt;=_xlfn.QUARTILE.INC(N:N,3),3,4)))</f>
        <v>4</v>
      </c>
      <c r="R855" s="41" t="str">
        <f>Table1[[#This Row],[R Score]]&amp;Table1[[#This Row],[F Score]]&amp;Table1[[#This Row],[M Score]]</f>
        <v>214</v>
      </c>
      <c r="S855" s="36">
        <f>Table1[[#This Row],[R Score]]+Table1[[#This Row],[F Score]]+Table1[[#This Row],[M Score]]</f>
        <v>7</v>
      </c>
      <c r="T855" s="36" t="str">
        <f>IF(Table1[[#This Row],[RFM Score]]=12,"Best customer",IF(Table1[[#This Row],[RFM Score]]&gt;=8,"Loyal customer",IF(Table1[[#This Row],[RFM Score]]&gt;=6,"At Risk",IF(Table1[[#This Row],[RFM Score]]&gt;=3,"Lost customer", "Others"))))</f>
        <v>At Risk</v>
      </c>
    </row>
    <row r="856" spans="2:20" x14ac:dyDescent="0.25">
      <c r="B856" s="4">
        <v>854</v>
      </c>
      <c r="C856" s="5">
        <v>45280</v>
      </c>
      <c r="D856" s="4" t="s">
        <v>867</v>
      </c>
      <c r="E856" s="4" t="s">
        <v>10</v>
      </c>
      <c r="F856" s="4">
        <v>29</v>
      </c>
      <c r="G856" s="4" t="s">
        <v>14</v>
      </c>
      <c r="H856" s="4">
        <v>1</v>
      </c>
      <c r="I856" s="12">
        <v>50</v>
      </c>
      <c r="J856" s="14">
        <v>50</v>
      </c>
      <c r="K856" s="35">
        <f t="shared" si="13"/>
        <v>45292</v>
      </c>
      <c r="L856" s="37">
        <f>Table1[[#This Row],[Latest Date]]-Table1[[#This Row],[Date]]</f>
        <v>12</v>
      </c>
      <c r="M856" s="37">
        <f>COUNT(Table1[[#This Row],[Date]])</f>
        <v>1</v>
      </c>
      <c r="N856" s="37">
        <f>SUM(Table1[[#This Row],[Total Amount]])</f>
        <v>50</v>
      </c>
      <c r="O856" s="37">
        <f>IF(Table1[[#This Row],[Recency]]&lt;=_xlfn.QUARTILE.INC(L:L,1),4, IF(Table1[[#This Row],[Recency]]&lt;=_xlfn.QUARTILE.INC(L:L,2), 3, IF(Table1[[#This Row],[Recency]]&lt;=_xlfn.QUARTILE.INC(L:L,3), 2, 1)))</f>
        <v>4</v>
      </c>
      <c r="P856" s="37">
        <f>IF(Table1[[#This Row],[Frequency]]&lt;=_xlfn.QUARTILE.INC(M:M,1), 1, IF(Table1[[#This Row],[Frequency]]&lt;=_xlfn.QUARTILE.INC(M:M,2), 2, IF(Table1[[#This Row],[Frequency]]&lt;=_xlfn.QUARTILE.INC(M:M,3), 3, 4)))</f>
        <v>1</v>
      </c>
      <c r="Q856" s="37">
        <f>IF(Table1[[#This Row],[Monetary]]&lt;=_xlfn.QUARTILE.INC(N:N,1),1,IF(Table1[[#This Row],[Monetary]]&lt;=_xlfn.QUARTILE.INC(N:N,2),2,IF(Table1[[#This Row],[Monetary]]&lt;=_xlfn.QUARTILE.INC(N:N,3),3,4)))</f>
        <v>1</v>
      </c>
      <c r="R856" s="42" t="str">
        <f>Table1[[#This Row],[R Score]]&amp;Table1[[#This Row],[F Score]]&amp;Table1[[#This Row],[M Score]]</f>
        <v>411</v>
      </c>
      <c r="S856" s="37">
        <f>Table1[[#This Row],[R Score]]+Table1[[#This Row],[F Score]]+Table1[[#This Row],[M Score]]</f>
        <v>6</v>
      </c>
      <c r="T856" s="37" t="str">
        <f>IF(Table1[[#This Row],[RFM Score]]=12,"Best customer",IF(Table1[[#This Row],[RFM Score]]&gt;=8,"Loyal customer",IF(Table1[[#This Row],[RFM Score]]&gt;=6,"At Risk",IF(Table1[[#This Row],[RFM Score]]&gt;=3,"Lost customer", "Others"))))</f>
        <v>At Risk</v>
      </c>
    </row>
    <row r="857" spans="2:20" x14ac:dyDescent="0.25">
      <c r="B857" s="1">
        <v>855</v>
      </c>
      <c r="C857" s="2">
        <v>45170</v>
      </c>
      <c r="D857" s="1" t="s">
        <v>868</v>
      </c>
      <c r="E857" s="1" t="s">
        <v>10</v>
      </c>
      <c r="F857" s="1">
        <v>54</v>
      </c>
      <c r="G857" s="1" t="s">
        <v>11</v>
      </c>
      <c r="H857" s="1">
        <v>1</v>
      </c>
      <c r="I857" s="11">
        <v>25</v>
      </c>
      <c r="J857" s="13">
        <v>25</v>
      </c>
      <c r="K857" s="34">
        <f t="shared" si="13"/>
        <v>45292</v>
      </c>
      <c r="L857" s="36">
        <f>Table1[[#This Row],[Latest Date]]-Table1[[#This Row],[Date]]</f>
        <v>122</v>
      </c>
      <c r="M857" s="36">
        <f>COUNT(Table1[[#This Row],[Date]])</f>
        <v>1</v>
      </c>
      <c r="N857" s="36">
        <f>SUM(Table1[[#This Row],[Total Amount]])</f>
        <v>25</v>
      </c>
      <c r="O857" s="36">
        <f>IF(Table1[[#This Row],[Recency]]&lt;=_xlfn.QUARTILE.INC(L:L,1),4, IF(Table1[[#This Row],[Recency]]&lt;=_xlfn.QUARTILE.INC(L:L,2), 3, IF(Table1[[#This Row],[Recency]]&lt;=_xlfn.QUARTILE.INC(L:L,3), 2, 1)))</f>
        <v>3</v>
      </c>
      <c r="P857" s="36">
        <f>IF(Table1[[#This Row],[Frequency]]&lt;=_xlfn.QUARTILE.INC(M:M,1), 1, IF(Table1[[#This Row],[Frequency]]&lt;=_xlfn.QUARTILE.INC(M:M,2), 2, IF(Table1[[#This Row],[Frequency]]&lt;=_xlfn.QUARTILE.INC(M:M,3), 3, 4)))</f>
        <v>1</v>
      </c>
      <c r="Q857" s="36">
        <f>IF(Table1[[#This Row],[Monetary]]&lt;=_xlfn.QUARTILE.INC(N:N,1),1,IF(Table1[[#This Row],[Monetary]]&lt;=_xlfn.QUARTILE.INC(N:N,2),2,IF(Table1[[#This Row],[Monetary]]&lt;=_xlfn.QUARTILE.INC(N:N,3),3,4)))</f>
        <v>1</v>
      </c>
      <c r="R857" s="41" t="str">
        <f>Table1[[#This Row],[R Score]]&amp;Table1[[#This Row],[F Score]]&amp;Table1[[#This Row],[M Score]]</f>
        <v>311</v>
      </c>
      <c r="S857" s="36">
        <f>Table1[[#This Row],[R Score]]+Table1[[#This Row],[F Score]]+Table1[[#This Row],[M Score]]</f>
        <v>5</v>
      </c>
      <c r="T857" s="36" t="str">
        <f>IF(Table1[[#This Row],[RFM Score]]=12,"Best customer",IF(Table1[[#This Row],[RFM Score]]&gt;=8,"Loyal customer",IF(Table1[[#This Row],[RFM Score]]&gt;=6,"At Risk",IF(Table1[[#This Row],[RFM Score]]&gt;=3,"Lost customer", "Others"))))</f>
        <v>Lost customer</v>
      </c>
    </row>
    <row r="858" spans="2:20" x14ac:dyDescent="0.25">
      <c r="B858" s="4">
        <v>856</v>
      </c>
      <c r="C858" s="5">
        <v>45257</v>
      </c>
      <c r="D858" s="4" t="s">
        <v>869</v>
      </c>
      <c r="E858" s="4" t="s">
        <v>10</v>
      </c>
      <c r="F858" s="4">
        <v>54</v>
      </c>
      <c r="G858" s="4" t="s">
        <v>16</v>
      </c>
      <c r="H858" s="4">
        <v>4</v>
      </c>
      <c r="I858" s="12">
        <v>30</v>
      </c>
      <c r="J858" s="14">
        <v>120</v>
      </c>
      <c r="K858" s="35">
        <f t="shared" si="13"/>
        <v>45292</v>
      </c>
      <c r="L858" s="37">
        <f>Table1[[#This Row],[Latest Date]]-Table1[[#This Row],[Date]]</f>
        <v>35</v>
      </c>
      <c r="M858" s="37">
        <f>COUNT(Table1[[#This Row],[Date]])</f>
        <v>1</v>
      </c>
      <c r="N858" s="37">
        <f>SUM(Table1[[#This Row],[Total Amount]])</f>
        <v>120</v>
      </c>
      <c r="O858" s="37">
        <f>IF(Table1[[#This Row],[Recency]]&lt;=_xlfn.QUARTILE.INC(L:L,1),4, IF(Table1[[#This Row],[Recency]]&lt;=_xlfn.QUARTILE.INC(L:L,2), 3, IF(Table1[[#This Row],[Recency]]&lt;=_xlfn.QUARTILE.INC(L:L,3), 2, 1)))</f>
        <v>4</v>
      </c>
      <c r="P858" s="37">
        <f>IF(Table1[[#This Row],[Frequency]]&lt;=_xlfn.QUARTILE.INC(M:M,1), 1, IF(Table1[[#This Row],[Frequency]]&lt;=_xlfn.QUARTILE.INC(M:M,2), 2, IF(Table1[[#This Row],[Frequency]]&lt;=_xlfn.QUARTILE.INC(M:M,3), 3, 4)))</f>
        <v>1</v>
      </c>
      <c r="Q858" s="37">
        <f>IF(Table1[[#This Row],[Monetary]]&lt;=_xlfn.QUARTILE.INC(N:N,1),1,IF(Table1[[#This Row],[Monetary]]&lt;=_xlfn.QUARTILE.INC(N:N,2),2,IF(Table1[[#This Row],[Monetary]]&lt;=_xlfn.QUARTILE.INC(N:N,3),3,4)))</f>
        <v>2</v>
      </c>
      <c r="R858" s="42" t="str">
        <f>Table1[[#This Row],[R Score]]&amp;Table1[[#This Row],[F Score]]&amp;Table1[[#This Row],[M Score]]</f>
        <v>412</v>
      </c>
      <c r="S858" s="37">
        <f>Table1[[#This Row],[R Score]]+Table1[[#This Row],[F Score]]+Table1[[#This Row],[M Score]]</f>
        <v>7</v>
      </c>
      <c r="T858" s="37" t="str">
        <f>IF(Table1[[#This Row],[RFM Score]]=12,"Best customer",IF(Table1[[#This Row],[RFM Score]]&gt;=8,"Loyal customer",IF(Table1[[#This Row],[RFM Score]]&gt;=6,"At Risk",IF(Table1[[#This Row],[RFM Score]]&gt;=3,"Lost customer", "Others"))))</f>
        <v>At Risk</v>
      </c>
    </row>
    <row r="859" spans="2:20" x14ac:dyDescent="0.25">
      <c r="B859" s="1">
        <v>857</v>
      </c>
      <c r="C859" s="2">
        <v>45291</v>
      </c>
      <c r="D859" s="1" t="s">
        <v>870</v>
      </c>
      <c r="E859" s="1" t="s">
        <v>10</v>
      </c>
      <c r="F859" s="1">
        <v>60</v>
      </c>
      <c r="G859" s="1" t="s">
        <v>16</v>
      </c>
      <c r="H859" s="1">
        <v>2</v>
      </c>
      <c r="I859" s="11">
        <v>25</v>
      </c>
      <c r="J859" s="13">
        <v>50</v>
      </c>
      <c r="K859" s="34">
        <f t="shared" si="13"/>
        <v>45292</v>
      </c>
      <c r="L859" s="36">
        <f>Table1[[#This Row],[Latest Date]]-Table1[[#This Row],[Date]]</f>
        <v>1</v>
      </c>
      <c r="M859" s="36">
        <f>COUNT(Table1[[#This Row],[Date]])</f>
        <v>1</v>
      </c>
      <c r="N859" s="36">
        <f>SUM(Table1[[#This Row],[Total Amount]])</f>
        <v>50</v>
      </c>
      <c r="O859" s="36">
        <f>IF(Table1[[#This Row],[Recency]]&lt;=_xlfn.QUARTILE.INC(L:L,1),4, IF(Table1[[#This Row],[Recency]]&lt;=_xlfn.QUARTILE.INC(L:L,2), 3, IF(Table1[[#This Row],[Recency]]&lt;=_xlfn.QUARTILE.INC(L:L,3), 2, 1)))</f>
        <v>4</v>
      </c>
      <c r="P859" s="36">
        <f>IF(Table1[[#This Row],[Frequency]]&lt;=_xlfn.QUARTILE.INC(M:M,1), 1, IF(Table1[[#This Row],[Frequency]]&lt;=_xlfn.QUARTILE.INC(M:M,2), 2, IF(Table1[[#This Row],[Frequency]]&lt;=_xlfn.QUARTILE.INC(M:M,3), 3, 4)))</f>
        <v>1</v>
      </c>
      <c r="Q859" s="36">
        <f>IF(Table1[[#This Row],[Monetary]]&lt;=_xlfn.QUARTILE.INC(N:N,1),1,IF(Table1[[#This Row],[Monetary]]&lt;=_xlfn.QUARTILE.INC(N:N,2),2,IF(Table1[[#This Row],[Monetary]]&lt;=_xlfn.QUARTILE.INC(N:N,3),3,4)))</f>
        <v>1</v>
      </c>
      <c r="R859" s="41" t="str">
        <f>Table1[[#This Row],[R Score]]&amp;Table1[[#This Row],[F Score]]&amp;Table1[[#This Row],[M Score]]</f>
        <v>411</v>
      </c>
      <c r="S859" s="36">
        <f>Table1[[#This Row],[R Score]]+Table1[[#This Row],[F Score]]+Table1[[#This Row],[M Score]]</f>
        <v>6</v>
      </c>
      <c r="T859" s="36" t="str">
        <f>IF(Table1[[#This Row],[RFM Score]]=12,"Best customer",IF(Table1[[#This Row],[RFM Score]]&gt;=8,"Loyal customer",IF(Table1[[#This Row],[RFM Score]]&gt;=6,"At Risk",IF(Table1[[#This Row],[RFM Score]]&gt;=3,"Lost customer", "Others"))))</f>
        <v>At Risk</v>
      </c>
    </row>
    <row r="860" spans="2:20" x14ac:dyDescent="0.25">
      <c r="B860" s="4">
        <v>858</v>
      </c>
      <c r="C860" s="5">
        <v>45178</v>
      </c>
      <c r="D860" s="4" t="s">
        <v>871</v>
      </c>
      <c r="E860" s="4" t="s">
        <v>10</v>
      </c>
      <c r="F860" s="4">
        <v>23</v>
      </c>
      <c r="G860" s="4" t="s">
        <v>16</v>
      </c>
      <c r="H860" s="4">
        <v>2</v>
      </c>
      <c r="I860" s="12">
        <v>50</v>
      </c>
      <c r="J860" s="14">
        <v>100</v>
      </c>
      <c r="K860" s="35">
        <f t="shared" si="13"/>
        <v>45292</v>
      </c>
      <c r="L860" s="37">
        <f>Table1[[#This Row],[Latest Date]]-Table1[[#This Row],[Date]]</f>
        <v>114</v>
      </c>
      <c r="M860" s="37">
        <f>COUNT(Table1[[#This Row],[Date]])</f>
        <v>1</v>
      </c>
      <c r="N860" s="37">
        <f>SUM(Table1[[#This Row],[Total Amount]])</f>
        <v>100</v>
      </c>
      <c r="O860" s="37">
        <f>IF(Table1[[#This Row],[Recency]]&lt;=_xlfn.QUARTILE.INC(L:L,1),4, IF(Table1[[#This Row],[Recency]]&lt;=_xlfn.QUARTILE.INC(L:L,2), 3, IF(Table1[[#This Row],[Recency]]&lt;=_xlfn.QUARTILE.INC(L:L,3), 2, 1)))</f>
        <v>3</v>
      </c>
      <c r="P860" s="37">
        <f>IF(Table1[[#This Row],[Frequency]]&lt;=_xlfn.QUARTILE.INC(M:M,1), 1, IF(Table1[[#This Row],[Frequency]]&lt;=_xlfn.QUARTILE.INC(M:M,2), 2, IF(Table1[[#This Row],[Frequency]]&lt;=_xlfn.QUARTILE.INC(M:M,3), 3, 4)))</f>
        <v>1</v>
      </c>
      <c r="Q860" s="37">
        <f>IF(Table1[[#This Row],[Monetary]]&lt;=_xlfn.QUARTILE.INC(N:N,1),1,IF(Table1[[#This Row],[Monetary]]&lt;=_xlfn.QUARTILE.INC(N:N,2),2,IF(Table1[[#This Row],[Monetary]]&lt;=_xlfn.QUARTILE.INC(N:N,3),3,4)))</f>
        <v>2</v>
      </c>
      <c r="R860" s="42" t="str">
        <f>Table1[[#This Row],[R Score]]&amp;Table1[[#This Row],[F Score]]&amp;Table1[[#This Row],[M Score]]</f>
        <v>312</v>
      </c>
      <c r="S860" s="37">
        <f>Table1[[#This Row],[R Score]]+Table1[[#This Row],[F Score]]+Table1[[#This Row],[M Score]]</f>
        <v>6</v>
      </c>
      <c r="T860" s="37" t="str">
        <f>IF(Table1[[#This Row],[RFM Score]]=12,"Best customer",IF(Table1[[#This Row],[RFM Score]]&gt;=8,"Loyal customer",IF(Table1[[#This Row],[RFM Score]]&gt;=6,"At Risk",IF(Table1[[#This Row],[RFM Score]]&gt;=3,"Lost customer", "Others"))))</f>
        <v>At Risk</v>
      </c>
    </row>
    <row r="861" spans="2:20" x14ac:dyDescent="0.25">
      <c r="B861" s="1">
        <v>859</v>
      </c>
      <c r="C861" s="2">
        <v>45156</v>
      </c>
      <c r="D861" s="1" t="s">
        <v>872</v>
      </c>
      <c r="E861" s="1" t="s">
        <v>13</v>
      </c>
      <c r="F861" s="1">
        <v>56</v>
      </c>
      <c r="G861" s="1" t="s">
        <v>16</v>
      </c>
      <c r="H861" s="1">
        <v>3</v>
      </c>
      <c r="I861" s="11">
        <v>500</v>
      </c>
      <c r="J861" s="13">
        <v>1500</v>
      </c>
      <c r="K861" s="34">
        <f t="shared" si="13"/>
        <v>45292</v>
      </c>
      <c r="L861" s="36">
        <f>Table1[[#This Row],[Latest Date]]-Table1[[#This Row],[Date]]</f>
        <v>136</v>
      </c>
      <c r="M861" s="36">
        <f>COUNT(Table1[[#This Row],[Date]])</f>
        <v>1</v>
      </c>
      <c r="N861" s="36">
        <f>SUM(Table1[[#This Row],[Total Amount]])</f>
        <v>1500</v>
      </c>
      <c r="O861" s="36">
        <f>IF(Table1[[#This Row],[Recency]]&lt;=_xlfn.QUARTILE.INC(L:L,1),4, IF(Table1[[#This Row],[Recency]]&lt;=_xlfn.QUARTILE.INC(L:L,2), 3, IF(Table1[[#This Row],[Recency]]&lt;=_xlfn.QUARTILE.INC(L:L,3), 2, 1)))</f>
        <v>3</v>
      </c>
      <c r="P861" s="36">
        <f>IF(Table1[[#This Row],[Frequency]]&lt;=_xlfn.QUARTILE.INC(M:M,1), 1, IF(Table1[[#This Row],[Frequency]]&lt;=_xlfn.QUARTILE.INC(M:M,2), 2, IF(Table1[[#This Row],[Frequency]]&lt;=_xlfn.QUARTILE.INC(M:M,3), 3, 4)))</f>
        <v>1</v>
      </c>
      <c r="Q861" s="36">
        <f>IF(Table1[[#This Row],[Monetary]]&lt;=_xlfn.QUARTILE.INC(N:N,1),1,IF(Table1[[#This Row],[Monetary]]&lt;=_xlfn.QUARTILE.INC(N:N,2),2,IF(Table1[[#This Row],[Monetary]]&lt;=_xlfn.QUARTILE.INC(N:N,3),3,4)))</f>
        <v>4</v>
      </c>
      <c r="R861" s="41" t="str">
        <f>Table1[[#This Row],[R Score]]&amp;Table1[[#This Row],[F Score]]&amp;Table1[[#This Row],[M Score]]</f>
        <v>314</v>
      </c>
      <c r="S861" s="36">
        <f>Table1[[#This Row],[R Score]]+Table1[[#This Row],[F Score]]+Table1[[#This Row],[M Score]]</f>
        <v>8</v>
      </c>
      <c r="T861" s="36" t="str">
        <f>IF(Table1[[#This Row],[RFM Score]]=12,"Best customer",IF(Table1[[#This Row],[RFM Score]]&gt;=8,"Loyal customer",IF(Table1[[#This Row],[RFM Score]]&gt;=6,"At Risk",IF(Table1[[#This Row],[RFM Score]]&gt;=3,"Lost customer", "Others"))))</f>
        <v>Loyal customer</v>
      </c>
    </row>
    <row r="862" spans="2:20" x14ac:dyDescent="0.25">
      <c r="B862" s="4">
        <v>860</v>
      </c>
      <c r="C862" s="5">
        <v>44935</v>
      </c>
      <c r="D862" s="4" t="s">
        <v>873</v>
      </c>
      <c r="E862" s="4" t="s">
        <v>10</v>
      </c>
      <c r="F862" s="4">
        <v>63</v>
      </c>
      <c r="G862" s="4" t="s">
        <v>14</v>
      </c>
      <c r="H862" s="4">
        <v>4</v>
      </c>
      <c r="I862" s="12">
        <v>50</v>
      </c>
      <c r="J862" s="14">
        <v>200</v>
      </c>
      <c r="K862" s="35">
        <f t="shared" si="13"/>
        <v>45292</v>
      </c>
      <c r="L862" s="37">
        <f>Table1[[#This Row],[Latest Date]]-Table1[[#This Row],[Date]]</f>
        <v>357</v>
      </c>
      <c r="M862" s="37">
        <f>COUNT(Table1[[#This Row],[Date]])</f>
        <v>1</v>
      </c>
      <c r="N862" s="37">
        <f>SUM(Table1[[#This Row],[Total Amount]])</f>
        <v>200</v>
      </c>
      <c r="O862" s="37">
        <f>IF(Table1[[#This Row],[Recency]]&lt;=_xlfn.QUARTILE.INC(L:L,1),4, IF(Table1[[#This Row],[Recency]]&lt;=_xlfn.QUARTILE.INC(L:L,2), 3, IF(Table1[[#This Row],[Recency]]&lt;=_xlfn.QUARTILE.INC(L:L,3), 2, 1)))</f>
        <v>1</v>
      </c>
      <c r="P862" s="37">
        <f>IF(Table1[[#This Row],[Frequency]]&lt;=_xlfn.QUARTILE.INC(M:M,1), 1, IF(Table1[[#This Row],[Frequency]]&lt;=_xlfn.QUARTILE.INC(M:M,2), 2, IF(Table1[[#This Row],[Frequency]]&lt;=_xlfn.QUARTILE.INC(M:M,3), 3, 4)))</f>
        <v>1</v>
      </c>
      <c r="Q862" s="37">
        <f>IF(Table1[[#This Row],[Monetary]]&lt;=_xlfn.QUARTILE.INC(N:N,1),1,IF(Table1[[#This Row],[Monetary]]&lt;=_xlfn.QUARTILE.INC(N:N,2),2,IF(Table1[[#This Row],[Monetary]]&lt;=_xlfn.QUARTILE.INC(N:N,3),3,4)))</f>
        <v>3</v>
      </c>
      <c r="R862" s="42" t="str">
        <f>Table1[[#This Row],[R Score]]&amp;Table1[[#This Row],[F Score]]&amp;Table1[[#This Row],[M Score]]</f>
        <v>113</v>
      </c>
      <c r="S862" s="37">
        <f>Table1[[#This Row],[R Score]]+Table1[[#This Row],[F Score]]+Table1[[#This Row],[M Score]]</f>
        <v>5</v>
      </c>
      <c r="T862" s="37" t="str">
        <f>IF(Table1[[#This Row],[RFM Score]]=12,"Best customer",IF(Table1[[#This Row],[RFM Score]]&gt;=8,"Loyal customer",IF(Table1[[#This Row],[RFM Score]]&gt;=6,"At Risk",IF(Table1[[#This Row],[RFM Score]]&gt;=3,"Lost customer", "Others"))))</f>
        <v>Lost customer</v>
      </c>
    </row>
    <row r="863" spans="2:20" x14ac:dyDescent="0.25">
      <c r="B863" s="1">
        <v>861</v>
      </c>
      <c r="C863" s="2">
        <v>44974</v>
      </c>
      <c r="D863" s="1" t="s">
        <v>874</v>
      </c>
      <c r="E863" s="1" t="s">
        <v>13</v>
      </c>
      <c r="F863" s="1">
        <v>41</v>
      </c>
      <c r="G863" s="1" t="s">
        <v>14</v>
      </c>
      <c r="H863" s="1">
        <v>3</v>
      </c>
      <c r="I863" s="11">
        <v>30</v>
      </c>
      <c r="J863" s="13">
        <v>90</v>
      </c>
      <c r="K863" s="34">
        <f t="shared" si="13"/>
        <v>45292</v>
      </c>
      <c r="L863" s="36">
        <f>Table1[[#This Row],[Latest Date]]-Table1[[#This Row],[Date]]</f>
        <v>318</v>
      </c>
      <c r="M863" s="36">
        <f>COUNT(Table1[[#This Row],[Date]])</f>
        <v>1</v>
      </c>
      <c r="N863" s="36">
        <f>SUM(Table1[[#This Row],[Total Amount]])</f>
        <v>90</v>
      </c>
      <c r="O863" s="36">
        <f>IF(Table1[[#This Row],[Recency]]&lt;=_xlfn.QUARTILE.INC(L:L,1),4, IF(Table1[[#This Row],[Recency]]&lt;=_xlfn.QUARTILE.INC(L:L,2), 3, IF(Table1[[#This Row],[Recency]]&lt;=_xlfn.QUARTILE.INC(L:L,3), 2, 1)))</f>
        <v>1</v>
      </c>
      <c r="P863" s="36">
        <f>IF(Table1[[#This Row],[Frequency]]&lt;=_xlfn.QUARTILE.INC(M:M,1), 1, IF(Table1[[#This Row],[Frequency]]&lt;=_xlfn.QUARTILE.INC(M:M,2), 2, IF(Table1[[#This Row],[Frequency]]&lt;=_xlfn.QUARTILE.INC(M:M,3), 3, 4)))</f>
        <v>1</v>
      </c>
      <c r="Q863" s="36">
        <f>IF(Table1[[#This Row],[Monetary]]&lt;=_xlfn.QUARTILE.INC(N:N,1),1,IF(Table1[[#This Row],[Monetary]]&lt;=_xlfn.QUARTILE.INC(N:N,2),2,IF(Table1[[#This Row],[Monetary]]&lt;=_xlfn.QUARTILE.INC(N:N,3),3,4)))</f>
        <v>2</v>
      </c>
      <c r="R863" s="41" t="str">
        <f>Table1[[#This Row],[R Score]]&amp;Table1[[#This Row],[F Score]]&amp;Table1[[#This Row],[M Score]]</f>
        <v>112</v>
      </c>
      <c r="S863" s="36">
        <f>Table1[[#This Row],[R Score]]+Table1[[#This Row],[F Score]]+Table1[[#This Row],[M Score]]</f>
        <v>4</v>
      </c>
      <c r="T863" s="36" t="str">
        <f>IF(Table1[[#This Row],[RFM Score]]=12,"Best customer",IF(Table1[[#This Row],[RFM Score]]&gt;=8,"Loyal customer",IF(Table1[[#This Row],[RFM Score]]&gt;=6,"At Risk",IF(Table1[[#This Row],[RFM Score]]&gt;=3,"Lost customer", "Others"))))</f>
        <v>Lost customer</v>
      </c>
    </row>
    <row r="864" spans="2:20" x14ac:dyDescent="0.25">
      <c r="B864" s="4">
        <v>862</v>
      </c>
      <c r="C864" s="5">
        <v>45077</v>
      </c>
      <c r="D864" s="4" t="s">
        <v>875</v>
      </c>
      <c r="E864" s="4" t="s">
        <v>10</v>
      </c>
      <c r="F864" s="4">
        <v>28</v>
      </c>
      <c r="G864" s="4" t="s">
        <v>16</v>
      </c>
      <c r="H864" s="4">
        <v>4</v>
      </c>
      <c r="I864" s="12">
        <v>300</v>
      </c>
      <c r="J864" s="14">
        <v>1200</v>
      </c>
      <c r="K864" s="35">
        <f t="shared" si="13"/>
        <v>45292</v>
      </c>
      <c r="L864" s="37">
        <f>Table1[[#This Row],[Latest Date]]-Table1[[#This Row],[Date]]</f>
        <v>215</v>
      </c>
      <c r="M864" s="37">
        <f>COUNT(Table1[[#This Row],[Date]])</f>
        <v>1</v>
      </c>
      <c r="N864" s="37">
        <f>SUM(Table1[[#This Row],[Total Amount]])</f>
        <v>1200</v>
      </c>
      <c r="O864" s="37">
        <f>IF(Table1[[#This Row],[Recency]]&lt;=_xlfn.QUARTILE.INC(L:L,1),4, IF(Table1[[#This Row],[Recency]]&lt;=_xlfn.QUARTILE.INC(L:L,2), 3, IF(Table1[[#This Row],[Recency]]&lt;=_xlfn.QUARTILE.INC(L:L,3), 2, 1)))</f>
        <v>2</v>
      </c>
      <c r="P864" s="37">
        <f>IF(Table1[[#This Row],[Frequency]]&lt;=_xlfn.QUARTILE.INC(M:M,1), 1, IF(Table1[[#This Row],[Frequency]]&lt;=_xlfn.QUARTILE.INC(M:M,2), 2, IF(Table1[[#This Row],[Frequency]]&lt;=_xlfn.QUARTILE.INC(M:M,3), 3, 4)))</f>
        <v>1</v>
      </c>
      <c r="Q864" s="37">
        <f>IF(Table1[[#This Row],[Monetary]]&lt;=_xlfn.QUARTILE.INC(N:N,1),1,IF(Table1[[#This Row],[Monetary]]&lt;=_xlfn.QUARTILE.INC(N:N,2),2,IF(Table1[[#This Row],[Monetary]]&lt;=_xlfn.QUARTILE.INC(N:N,3),3,4)))</f>
        <v>4</v>
      </c>
      <c r="R864" s="42" t="str">
        <f>Table1[[#This Row],[R Score]]&amp;Table1[[#This Row],[F Score]]&amp;Table1[[#This Row],[M Score]]</f>
        <v>214</v>
      </c>
      <c r="S864" s="37">
        <f>Table1[[#This Row],[R Score]]+Table1[[#This Row],[F Score]]+Table1[[#This Row],[M Score]]</f>
        <v>7</v>
      </c>
      <c r="T864" s="37" t="str">
        <f>IF(Table1[[#This Row],[RFM Score]]=12,"Best customer",IF(Table1[[#This Row],[RFM Score]]&gt;=8,"Loyal customer",IF(Table1[[#This Row],[RFM Score]]&gt;=6,"At Risk",IF(Table1[[#This Row],[RFM Score]]&gt;=3,"Lost customer", "Others"))))</f>
        <v>At Risk</v>
      </c>
    </row>
    <row r="865" spans="2:20" x14ac:dyDescent="0.25">
      <c r="B865" s="1">
        <v>863</v>
      </c>
      <c r="C865" s="2">
        <v>45040</v>
      </c>
      <c r="D865" s="1" t="s">
        <v>876</v>
      </c>
      <c r="E865" s="1" t="s">
        <v>13</v>
      </c>
      <c r="F865" s="1">
        <v>30</v>
      </c>
      <c r="G865" s="1" t="s">
        <v>16</v>
      </c>
      <c r="H865" s="1">
        <v>2</v>
      </c>
      <c r="I865" s="11">
        <v>25</v>
      </c>
      <c r="J865" s="13">
        <v>50</v>
      </c>
      <c r="K865" s="34">
        <f t="shared" si="13"/>
        <v>45292</v>
      </c>
      <c r="L865" s="36">
        <f>Table1[[#This Row],[Latest Date]]-Table1[[#This Row],[Date]]</f>
        <v>252</v>
      </c>
      <c r="M865" s="36">
        <f>COUNT(Table1[[#This Row],[Date]])</f>
        <v>1</v>
      </c>
      <c r="N865" s="36">
        <f>SUM(Table1[[#This Row],[Total Amount]])</f>
        <v>50</v>
      </c>
      <c r="O865" s="36">
        <f>IF(Table1[[#This Row],[Recency]]&lt;=_xlfn.QUARTILE.INC(L:L,1),4, IF(Table1[[#This Row],[Recency]]&lt;=_xlfn.QUARTILE.INC(L:L,2), 3, IF(Table1[[#This Row],[Recency]]&lt;=_xlfn.QUARTILE.INC(L:L,3), 2, 1)))</f>
        <v>2</v>
      </c>
      <c r="P865" s="36">
        <f>IF(Table1[[#This Row],[Frequency]]&lt;=_xlfn.QUARTILE.INC(M:M,1), 1, IF(Table1[[#This Row],[Frequency]]&lt;=_xlfn.QUARTILE.INC(M:M,2), 2, IF(Table1[[#This Row],[Frequency]]&lt;=_xlfn.QUARTILE.INC(M:M,3), 3, 4)))</f>
        <v>1</v>
      </c>
      <c r="Q865" s="36">
        <f>IF(Table1[[#This Row],[Monetary]]&lt;=_xlfn.QUARTILE.INC(N:N,1),1,IF(Table1[[#This Row],[Monetary]]&lt;=_xlfn.QUARTILE.INC(N:N,2),2,IF(Table1[[#This Row],[Monetary]]&lt;=_xlfn.QUARTILE.INC(N:N,3),3,4)))</f>
        <v>1</v>
      </c>
      <c r="R865" s="41" t="str">
        <f>Table1[[#This Row],[R Score]]&amp;Table1[[#This Row],[F Score]]&amp;Table1[[#This Row],[M Score]]</f>
        <v>211</v>
      </c>
      <c r="S865" s="36">
        <f>Table1[[#This Row],[R Score]]+Table1[[#This Row],[F Score]]+Table1[[#This Row],[M Score]]</f>
        <v>4</v>
      </c>
      <c r="T865" s="36" t="str">
        <f>IF(Table1[[#This Row],[RFM Score]]=12,"Best customer",IF(Table1[[#This Row],[RFM Score]]&gt;=8,"Loyal customer",IF(Table1[[#This Row],[RFM Score]]&gt;=6,"At Risk",IF(Table1[[#This Row],[RFM Score]]&gt;=3,"Lost customer", "Others"))))</f>
        <v>Lost customer</v>
      </c>
    </row>
    <row r="866" spans="2:20" x14ac:dyDescent="0.25">
      <c r="B866" s="4">
        <v>864</v>
      </c>
      <c r="C866" s="5">
        <v>45134</v>
      </c>
      <c r="D866" s="4" t="s">
        <v>877</v>
      </c>
      <c r="E866" s="4" t="s">
        <v>13</v>
      </c>
      <c r="F866" s="4">
        <v>51</v>
      </c>
      <c r="G866" s="4" t="s">
        <v>16</v>
      </c>
      <c r="H866" s="4">
        <v>1</v>
      </c>
      <c r="I866" s="12">
        <v>500</v>
      </c>
      <c r="J866" s="14">
        <v>500</v>
      </c>
      <c r="K866" s="35">
        <f t="shared" si="13"/>
        <v>45292</v>
      </c>
      <c r="L866" s="37">
        <f>Table1[[#This Row],[Latest Date]]-Table1[[#This Row],[Date]]</f>
        <v>158</v>
      </c>
      <c r="M866" s="37">
        <f>COUNT(Table1[[#This Row],[Date]])</f>
        <v>1</v>
      </c>
      <c r="N866" s="37">
        <f>SUM(Table1[[#This Row],[Total Amount]])</f>
        <v>500</v>
      </c>
      <c r="O866" s="37">
        <f>IF(Table1[[#This Row],[Recency]]&lt;=_xlfn.QUARTILE.INC(L:L,1),4, IF(Table1[[#This Row],[Recency]]&lt;=_xlfn.QUARTILE.INC(L:L,2), 3, IF(Table1[[#This Row],[Recency]]&lt;=_xlfn.QUARTILE.INC(L:L,3), 2, 1)))</f>
        <v>3</v>
      </c>
      <c r="P866" s="37">
        <f>IF(Table1[[#This Row],[Frequency]]&lt;=_xlfn.QUARTILE.INC(M:M,1), 1, IF(Table1[[#This Row],[Frequency]]&lt;=_xlfn.QUARTILE.INC(M:M,2), 2, IF(Table1[[#This Row],[Frequency]]&lt;=_xlfn.QUARTILE.INC(M:M,3), 3, 4)))</f>
        <v>1</v>
      </c>
      <c r="Q866" s="37">
        <f>IF(Table1[[#This Row],[Monetary]]&lt;=_xlfn.QUARTILE.INC(N:N,1),1,IF(Table1[[#This Row],[Monetary]]&lt;=_xlfn.QUARTILE.INC(N:N,2),2,IF(Table1[[#This Row],[Monetary]]&lt;=_xlfn.QUARTILE.INC(N:N,3),3,4)))</f>
        <v>3</v>
      </c>
      <c r="R866" s="42" t="str">
        <f>Table1[[#This Row],[R Score]]&amp;Table1[[#This Row],[F Score]]&amp;Table1[[#This Row],[M Score]]</f>
        <v>313</v>
      </c>
      <c r="S866" s="37">
        <f>Table1[[#This Row],[R Score]]+Table1[[#This Row],[F Score]]+Table1[[#This Row],[M Score]]</f>
        <v>7</v>
      </c>
      <c r="T866" s="37" t="str">
        <f>IF(Table1[[#This Row],[RFM Score]]=12,"Best customer",IF(Table1[[#This Row],[RFM Score]]&gt;=8,"Loyal customer",IF(Table1[[#This Row],[RFM Score]]&gt;=6,"At Risk",IF(Table1[[#This Row],[RFM Score]]&gt;=3,"Lost customer", "Others"))))</f>
        <v>At Risk</v>
      </c>
    </row>
    <row r="867" spans="2:20" x14ac:dyDescent="0.25">
      <c r="B867" s="1">
        <v>865</v>
      </c>
      <c r="C867" s="2">
        <v>45281</v>
      </c>
      <c r="D867" s="1" t="s">
        <v>878</v>
      </c>
      <c r="E867" s="1" t="s">
        <v>13</v>
      </c>
      <c r="F867" s="1">
        <v>42</v>
      </c>
      <c r="G867" s="1" t="s">
        <v>14</v>
      </c>
      <c r="H867" s="1">
        <v>1</v>
      </c>
      <c r="I867" s="11">
        <v>300</v>
      </c>
      <c r="J867" s="13">
        <v>300</v>
      </c>
      <c r="K867" s="34">
        <f t="shared" si="13"/>
        <v>45292</v>
      </c>
      <c r="L867" s="36">
        <f>Table1[[#This Row],[Latest Date]]-Table1[[#This Row],[Date]]</f>
        <v>11</v>
      </c>
      <c r="M867" s="36">
        <f>COUNT(Table1[[#This Row],[Date]])</f>
        <v>1</v>
      </c>
      <c r="N867" s="36">
        <f>SUM(Table1[[#This Row],[Total Amount]])</f>
        <v>300</v>
      </c>
      <c r="O867" s="36">
        <f>IF(Table1[[#This Row],[Recency]]&lt;=_xlfn.QUARTILE.INC(L:L,1),4, IF(Table1[[#This Row],[Recency]]&lt;=_xlfn.QUARTILE.INC(L:L,2), 3, IF(Table1[[#This Row],[Recency]]&lt;=_xlfn.QUARTILE.INC(L:L,3), 2, 1)))</f>
        <v>4</v>
      </c>
      <c r="P867" s="36">
        <f>IF(Table1[[#This Row],[Frequency]]&lt;=_xlfn.QUARTILE.INC(M:M,1), 1, IF(Table1[[#This Row],[Frequency]]&lt;=_xlfn.QUARTILE.INC(M:M,2), 2, IF(Table1[[#This Row],[Frequency]]&lt;=_xlfn.QUARTILE.INC(M:M,3), 3, 4)))</f>
        <v>1</v>
      </c>
      <c r="Q867" s="36">
        <f>IF(Table1[[#This Row],[Monetary]]&lt;=_xlfn.QUARTILE.INC(N:N,1),1,IF(Table1[[#This Row],[Monetary]]&lt;=_xlfn.QUARTILE.INC(N:N,2),2,IF(Table1[[#This Row],[Monetary]]&lt;=_xlfn.QUARTILE.INC(N:N,3),3,4)))</f>
        <v>3</v>
      </c>
      <c r="R867" s="41" t="str">
        <f>Table1[[#This Row],[R Score]]&amp;Table1[[#This Row],[F Score]]&amp;Table1[[#This Row],[M Score]]</f>
        <v>413</v>
      </c>
      <c r="S867" s="36">
        <f>Table1[[#This Row],[R Score]]+Table1[[#This Row],[F Score]]+Table1[[#This Row],[M Score]]</f>
        <v>8</v>
      </c>
      <c r="T867" s="36" t="str">
        <f>IF(Table1[[#This Row],[RFM Score]]=12,"Best customer",IF(Table1[[#This Row],[RFM Score]]&gt;=8,"Loyal customer",IF(Table1[[#This Row],[RFM Score]]&gt;=6,"At Risk",IF(Table1[[#This Row],[RFM Score]]&gt;=3,"Lost customer", "Others"))))</f>
        <v>Loyal customer</v>
      </c>
    </row>
    <row r="868" spans="2:20" x14ac:dyDescent="0.25">
      <c r="B868" s="4">
        <v>866</v>
      </c>
      <c r="C868" s="5">
        <v>45051</v>
      </c>
      <c r="D868" s="4" t="s">
        <v>879</v>
      </c>
      <c r="E868" s="4" t="s">
        <v>10</v>
      </c>
      <c r="F868" s="4">
        <v>24</v>
      </c>
      <c r="G868" s="4" t="s">
        <v>16</v>
      </c>
      <c r="H868" s="4">
        <v>1</v>
      </c>
      <c r="I868" s="12">
        <v>50</v>
      </c>
      <c r="J868" s="14">
        <v>50</v>
      </c>
      <c r="K868" s="35">
        <f t="shared" si="13"/>
        <v>45292</v>
      </c>
      <c r="L868" s="37">
        <f>Table1[[#This Row],[Latest Date]]-Table1[[#This Row],[Date]]</f>
        <v>241</v>
      </c>
      <c r="M868" s="37">
        <f>COUNT(Table1[[#This Row],[Date]])</f>
        <v>1</v>
      </c>
      <c r="N868" s="37">
        <f>SUM(Table1[[#This Row],[Total Amount]])</f>
        <v>50</v>
      </c>
      <c r="O868" s="37">
        <f>IF(Table1[[#This Row],[Recency]]&lt;=_xlfn.QUARTILE.INC(L:L,1),4, IF(Table1[[#This Row],[Recency]]&lt;=_xlfn.QUARTILE.INC(L:L,2), 3, IF(Table1[[#This Row],[Recency]]&lt;=_xlfn.QUARTILE.INC(L:L,3), 2, 1)))</f>
        <v>2</v>
      </c>
      <c r="P868" s="37">
        <f>IF(Table1[[#This Row],[Frequency]]&lt;=_xlfn.QUARTILE.INC(M:M,1), 1, IF(Table1[[#This Row],[Frequency]]&lt;=_xlfn.QUARTILE.INC(M:M,2), 2, IF(Table1[[#This Row],[Frequency]]&lt;=_xlfn.QUARTILE.INC(M:M,3), 3, 4)))</f>
        <v>1</v>
      </c>
      <c r="Q868" s="37">
        <f>IF(Table1[[#This Row],[Monetary]]&lt;=_xlfn.QUARTILE.INC(N:N,1),1,IF(Table1[[#This Row],[Monetary]]&lt;=_xlfn.QUARTILE.INC(N:N,2),2,IF(Table1[[#This Row],[Monetary]]&lt;=_xlfn.QUARTILE.INC(N:N,3),3,4)))</f>
        <v>1</v>
      </c>
      <c r="R868" s="42" t="str">
        <f>Table1[[#This Row],[R Score]]&amp;Table1[[#This Row],[F Score]]&amp;Table1[[#This Row],[M Score]]</f>
        <v>211</v>
      </c>
      <c r="S868" s="37">
        <f>Table1[[#This Row],[R Score]]+Table1[[#This Row],[F Score]]+Table1[[#This Row],[M Score]]</f>
        <v>4</v>
      </c>
      <c r="T868" s="37" t="str">
        <f>IF(Table1[[#This Row],[RFM Score]]=12,"Best customer",IF(Table1[[#This Row],[RFM Score]]&gt;=8,"Loyal customer",IF(Table1[[#This Row],[RFM Score]]&gt;=6,"At Risk",IF(Table1[[#This Row],[RFM Score]]&gt;=3,"Lost customer", "Others"))))</f>
        <v>Lost customer</v>
      </c>
    </row>
    <row r="869" spans="2:20" x14ac:dyDescent="0.25">
      <c r="B869" s="1">
        <v>867</v>
      </c>
      <c r="C869" s="2">
        <v>45083</v>
      </c>
      <c r="D869" s="1" t="s">
        <v>880</v>
      </c>
      <c r="E869" s="1" t="s">
        <v>10</v>
      </c>
      <c r="F869" s="1">
        <v>21</v>
      </c>
      <c r="G869" s="1" t="s">
        <v>16</v>
      </c>
      <c r="H869" s="1">
        <v>1</v>
      </c>
      <c r="I869" s="11">
        <v>500</v>
      </c>
      <c r="J869" s="13">
        <v>500</v>
      </c>
      <c r="K869" s="34">
        <f t="shared" si="13"/>
        <v>45292</v>
      </c>
      <c r="L869" s="36">
        <f>Table1[[#This Row],[Latest Date]]-Table1[[#This Row],[Date]]</f>
        <v>209</v>
      </c>
      <c r="M869" s="36">
        <f>COUNT(Table1[[#This Row],[Date]])</f>
        <v>1</v>
      </c>
      <c r="N869" s="36">
        <f>SUM(Table1[[#This Row],[Total Amount]])</f>
        <v>500</v>
      </c>
      <c r="O869" s="36">
        <f>IF(Table1[[#This Row],[Recency]]&lt;=_xlfn.QUARTILE.INC(L:L,1),4, IF(Table1[[#This Row],[Recency]]&lt;=_xlfn.QUARTILE.INC(L:L,2), 3, IF(Table1[[#This Row],[Recency]]&lt;=_xlfn.QUARTILE.INC(L:L,3), 2, 1)))</f>
        <v>2</v>
      </c>
      <c r="P869" s="36">
        <f>IF(Table1[[#This Row],[Frequency]]&lt;=_xlfn.QUARTILE.INC(M:M,1), 1, IF(Table1[[#This Row],[Frequency]]&lt;=_xlfn.QUARTILE.INC(M:M,2), 2, IF(Table1[[#This Row],[Frequency]]&lt;=_xlfn.QUARTILE.INC(M:M,3), 3, 4)))</f>
        <v>1</v>
      </c>
      <c r="Q869" s="36">
        <f>IF(Table1[[#This Row],[Monetary]]&lt;=_xlfn.QUARTILE.INC(N:N,1),1,IF(Table1[[#This Row],[Monetary]]&lt;=_xlfn.QUARTILE.INC(N:N,2),2,IF(Table1[[#This Row],[Monetary]]&lt;=_xlfn.QUARTILE.INC(N:N,3),3,4)))</f>
        <v>3</v>
      </c>
      <c r="R869" s="41" t="str">
        <f>Table1[[#This Row],[R Score]]&amp;Table1[[#This Row],[F Score]]&amp;Table1[[#This Row],[M Score]]</f>
        <v>213</v>
      </c>
      <c r="S869" s="36">
        <f>Table1[[#This Row],[R Score]]+Table1[[#This Row],[F Score]]+Table1[[#This Row],[M Score]]</f>
        <v>6</v>
      </c>
      <c r="T869" s="36" t="str">
        <f>IF(Table1[[#This Row],[RFM Score]]=12,"Best customer",IF(Table1[[#This Row],[RFM Score]]&gt;=8,"Loyal customer",IF(Table1[[#This Row],[RFM Score]]&gt;=6,"At Risk",IF(Table1[[#This Row],[RFM Score]]&gt;=3,"Lost customer", "Others"))))</f>
        <v>At Risk</v>
      </c>
    </row>
    <row r="870" spans="2:20" x14ac:dyDescent="0.25">
      <c r="B870" s="4">
        <v>868</v>
      </c>
      <c r="C870" s="5">
        <v>45266</v>
      </c>
      <c r="D870" s="4" t="s">
        <v>881</v>
      </c>
      <c r="E870" s="4" t="s">
        <v>13</v>
      </c>
      <c r="F870" s="4">
        <v>25</v>
      </c>
      <c r="G870" s="4" t="s">
        <v>16</v>
      </c>
      <c r="H870" s="4">
        <v>1</v>
      </c>
      <c r="I870" s="12">
        <v>300</v>
      </c>
      <c r="J870" s="14">
        <v>300</v>
      </c>
      <c r="K870" s="35">
        <f t="shared" si="13"/>
        <v>45292</v>
      </c>
      <c r="L870" s="37">
        <f>Table1[[#This Row],[Latest Date]]-Table1[[#This Row],[Date]]</f>
        <v>26</v>
      </c>
      <c r="M870" s="37">
        <f>COUNT(Table1[[#This Row],[Date]])</f>
        <v>1</v>
      </c>
      <c r="N870" s="37">
        <f>SUM(Table1[[#This Row],[Total Amount]])</f>
        <v>300</v>
      </c>
      <c r="O870" s="37">
        <f>IF(Table1[[#This Row],[Recency]]&lt;=_xlfn.QUARTILE.INC(L:L,1),4, IF(Table1[[#This Row],[Recency]]&lt;=_xlfn.QUARTILE.INC(L:L,2), 3, IF(Table1[[#This Row],[Recency]]&lt;=_xlfn.QUARTILE.INC(L:L,3), 2, 1)))</f>
        <v>4</v>
      </c>
      <c r="P870" s="37">
        <f>IF(Table1[[#This Row],[Frequency]]&lt;=_xlfn.QUARTILE.INC(M:M,1), 1, IF(Table1[[#This Row],[Frequency]]&lt;=_xlfn.QUARTILE.INC(M:M,2), 2, IF(Table1[[#This Row],[Frequency]]&lt;=_xlfn.QUARTILE.INC(M:M,3), 3, 4)))</f>
        <v>1</v>
      </c>
      <c r="Q870" s="37">
        <f>IF(Table1[[#This Row],[Monetary]]&lt;=_xlfn.QUARTILE.INC(N:N,1),1,IF(Table1[[#This Row],[Monetary]]&lt;=_xlfn.QUARTILE.INC(N:N,2),2,IF(Table1[[#This Row],[Monetary]]&lt;=_xlfn.QUARTILE.INC(N:N,3),3,4)))</f>
        <v>3</v>
      </c>
      <c r="R870" s="42" t="str">
        <f>Table1[[#This Row],[R Score]]&amp;Table1[[#This Row],[F Score]]&amp;Table1[[#This Row],[M Score]]</f>
        <v>413</v>
      </c>
      <c r="S870" s="37">
        <f>Table1[[#This Row],[R Score]]+Table1[[#This Row],[F Score]]+Table1[[#This Row],[M Score]]</f>
        <v>8</v>
      </c>
      <c r="T870" s="37" t="str">
        <f>IF(Table1[[#This Row],[RFM Score]]=12,"Best customer",IF(Table1[[#This Row],[RFM Score]]&gt;=8,"Loyal customer",IF(Table1[[#This Row],[RFM Score]]&gt;=6,"At Risk",IF(Table1[[#This Row],[RFM Score]]&gt;=3,"Lost customer", "Others"))))</f>
        <v>Loyal customer</v>
      </c>
    </row>
    <row r="871" spans="2:20" x14ac:dyDescent="0.25">
      <c r="B871" s="1">
        <v>869</v>
      </c>
      <c r="C871" s="2">
        <v>45224</v>
      </c>
      <c r="D871" s="1" t="s">
        <v>882</v>
      </c>
      <c r="E871" s="1" t="s">
        <v>10</v>
      </c>
      <c r="F871" s="1">
        <v>37</v>
      </c>
      <c r="G871" s="1" t="s">
        <v>11</v>
      </c>
      <c r="H871" s="1">
        <v>3</v>
      </c>
      <c r="I871" s="11">
        <v>500</v>
      </c>
      <c r="J871" s="13">
        <v>1500</v>
      </c>
      <c r="K871" s="34">
        <f t="shared" si="13"/>
        <v>45292</v>
      </c>
      <c r="L871" s="36">
        <f>Table1[[#This Row],[Latest Date]]-Table1[[#This Row],[Date]]</f>
        <v>68</v>
      </c>
      <c r="M871" s="36">
        <f>COUNT(Table1[[#This Row],[Date]])</f>
        <v>1</v>
      </c>
      <c r="N871" s="36">
        <f>SUM(Table1[[#This Row],[Total Amount]])</f>
        <v>1500</v>
      </c>
      <c r="O871" s="36">
        <f>IF(Table1[[#This Row],[Recency]]&lt;=_xlfn.QUARTILE.INC(L:L,1),4, IF(Table1[[#This Row],[Recency]]&lt;=_xlfn.QUARTILE.INC(L:L,2), 3, IF(Table1[[#This Row],[Recency]]&lt;=_xlfn.QUARTILE.INC(L:L,3), 2, 1)))</f>
        <v>4</v>
      </c>
      <c r="P871" s="36">
        <f>IF(Table1[[#This Row],[Frequency]]&lt;=_xlfn.QUARTILE.INC(M:M,1), 1, IF(Table1[[#This Row],[Frequency]]&lt;=_xlfn.QUARTILE.INC(M:M,2), 2, IF(Table1[[#This Row],[Frequency]]&lt;=_xlfn.QUARTILE.INC(M:M,3), 3, 4)))</f>
        <v>1</v>
      </c>
      <c r="Q871" s="36">
        <f>IF(Table1[[#This Row],[Monetary]]&lt;=_xlfn.QUARTILE.INC(N:N,1),1,IF(Table1[[#This Row],[Monetary]]&lt;=_xlfn.QUARTILE.INC(N:N,2),2,IF(Table1[[#This Row],[Monetary]]&lt;=_xlfn.QUARTILE.INC(N:N,3),3,4)))</f>
        <v>4</v>
      </c>
      <c r="R871" s="41" t="str">
        <f>Table1[[#This Row],[R Score]]&amp;Table1[[#This Row],[F Score]]&amp;Table1[[#This Row],[M Score]]</f>
        <v>414</v>
      </c>
      <c r="S871" s="36">
        <f>Table1[[#This Row],[R Score]]+Table1[[#This Row],[F Score]]+Table1[[#This Row],[M Score]]</f>
        <v>9</v>
      </c>
      <c r="T871" s="36" t="str">
        <f>IF(Table1[[#This Row],[RFM Score]]=12,"Best customer",IF(Table1[[#This Row],[RFM Score]]&gt;=8,"Loyal customer",IF(Table1[[#This Row],[RFM Score]]&gt;=6,"At Risk",IF(Table1[[#This Row],[RFM Score]]&gt;=3,"Lost customer", "Others"))))</f>
        <v>Loyal customer</v>
      </c>
    </row>
    <row r="872" spans="2:20" x14ac:dyDescent="0.25">
      <c r="B872" s="4">
        <v>870</v>
      </c>
      <c r="C872" s="5">
        <v>45115</v>
      </c>
      <c r="D872" s="4" t="s">
        <v>883</v>
      </c>
      <c r="E872" s="4" t="s">
        <v>13</v>
      </c>
      <c r="F872" s="4">
        <v>46</v>
      </c>
      <c r="G872" s="4" t="s">
        <v>16</v>
      </c>
      <c r="H872" s="4">
        <v>4</v>
      </c>
      <c r="I872" s="12">
        <v>30</v>
      </c>
      <c r="J872" s="14">
        <v>120</v>
      </c>
      <c r="K872" s="35">
        <f t="shared" si="13"/>
        <v>45292</v>
      </c>
      <c r="L872" s="37">
        <f>Table1[[#This Row],[Latest Date]]-Table1[[#This Row],[Date]]</f>
        <v>177</v>
      </c>
      <c r="M872" s="37">
        <f>COUNT(Table1[[#This Row],[Date]])</f>
        <v>1</v>
      </c>
      <c r="N872" s="37">
        <f>SUM(Table1[[#This Row],[Total Amount]])</f>
        <v>120</v>
      </c>
      <c r="O872" s="37">
        <f>IF(Table1[[#This Row],[Recency]]&lt;=_xlfn.QUARTILE.INC(L:L,1),4, IF(Table1[[#This Row],[Recency]]&lt;=_xlfn.QUARTILE.INC(L:L,2), 3, IF(Table1[[#This Row],[Recency]]&lt;=_xlfn.QUARTILE.INC(L:L,3), 2, 1)))</f>
        <v>3</v>
      </c>
      <c r="P872" s="37">
        <f>IF(Table1[[#This Row],[Frequency]]&lt;=_xlfn.QUARTILE.INC(M:M,1), 1, IF(Table1[[#This Row],[Frequency]]&lt;=_xlfn.QUARTILE.INC(M:M,2), 2, IF(Table1[[#This Row],[Frequency]]&lt;=_xlfn.QUARTILE.INC(M:M,3), 3, 4)))</f>
        <v>1</v>
      </c>
      <c r="Q872" s="37">
        <f>IF(Table1[[#This Row],[Monetary]]&lt;=_xlfn.QUARTILE.INC(N:N,1),1,IF(Table1[[#This Row],[Monetary]]&lt;=_xlfn.QUARTILE.INC(N:N,2),2,IF(Table1[[#This Row],[Monetary]]&lt;=_xlfn.QUARTILE.INC(N:N,3),3,4)))</f>
        <v>2</v>
      </c>
      <c r="R872" s="42" t="str">
        <f>Table1[[#This Row],[R Score]]&amp;Table1[[#This Row],[F Score]]&amp;Table1[[#This Row],[M Score]]</f>
        <v>312</v>
      </c>
      <c r="S872" s="37">
        <f>Table1[[#This Row],[R Score]]+Table1[[#This Row],[F Score]]+Table1[[#This Row],[M Score]]</f>
        <v>6</v>
      </c>
      <c r="T872" s="37" t="str">
        <f>IF(Table1[[#This Row],[RFM Score]]=12,"Best customer",IF(Table1[[#This Row],[RFM Score]]&gt;=8,"Loyal customer",IF(Table1[[#This Row],[RFM Score]]&gt;=6,"At Risk",IF(Table1[[#This Row],[RFM Score]]&gt;=3,"Lost customer", "Others"))))</f>
        <v>At Risk</v>
      </c>
    </row>
    <row r="873" spans="2:20" x14ac:dyDescent="0.25">
      <c r="B873" s="1">
        <v>871</v>
      </c>
      <c r="C873" s="2">
        <v>45169</v>
      </c>
      <c r="D873" s="1" t="s">
        <v>884</v>
      </c>
      <c r="E873" s="1" t="s">
        <v>10</v>
      </c>
      <c r="F873" s="1">
        <v>62</v>
      </c>
      <c r="G873" s="1" t="s">
        <v>11</v>
      </c>
      <c r="H873" s="1">
        <v>2</v>
      </c>
      <c r="I873" s="11">
        <v>30</v>
      </c>
      <c r="J873" s="13">
        <v>60</v>
      </c>
      <c r="K873" s="34">
        <f t="shared" si="13"/>
        <v>45292</v>
      </c>
      <c r="L873" s="36">
        <f>Table1[[#This Row],[Latest Date]]-Table1[[#This Row],[Date]]</f>
        <v>123</v>
      </c>
      <c r="M873" s="36">
        <f>COUNT(Table1[[#This Row],[Date]])</f>
        <v>1</v>
      </c>
      <c r="N873" s="36">
        <f>SUM(Table1[[#This Row],[Total Amount]])</f>
        <v>60</v>
      </c>
      <c r="O873" s="36">
        <f>IF(Table1[[#This Row],[Recency]]&lt;=_xlfn.QUARTILE.INC(L:L,1),4, IF(Table1[[#This Row],[Recency]]&lt;=_xlfn.QUARTILE.INC(L:L,2), 3, IF(Table1[[#This Row],[Recency]]&lt;=_xlfn.QUARTILE.INC(L:L,3), 2, 1)))</f>
        <v>3</v>
      </c>
      <c r="P873" s="36">
        <f>IF(Table1[[#This Row],[Frequency]]&lt;=_xlfn.QUARTILE.INC(M:M,1), 1, IF(Table1[[#This Row],[Frequency]]&lt;=_xlfn.QUARTILE.INC(M:M,2), 2, IF(Table1[[#This Row],[Frequency]]&lt;=_xlfn.QUARTILE.INC(M:M,3), 3, 4)))</f>
        <v>1</v>
      </c>
      <c r="Q873" s="36">
        <f>IF(Table1[[#This Row],[Monetary]]&lt;=_xlfn.QUARTILE.INC(N:N,1),1,IF(Table1[[#This Row],[Monetary]]&lt;=_xlfn.QUARTILE.INC(N:N,2),2,IF(Table1[[#This Row],[Monetary]]&lt;=_xlfn.QUARTILE.INC(N:N,3),3,4)))</f>
        <v>1</v>
      </c>
      <c r="R873" s="41" t="str">
        <f>Table1[[#This Row],[R Score]]&amp;Table1[[#This Row],[F Score]]&amp;Table1[[#This Row],[M Score]]</f>
        <v>311</v>
      </c>
      <c r="S873" s="36">
        <f>Table1[[#This Row],[R Score]]+Table1[[#This Row],[F Score]]+Table1[[#This Row],[M Score]]</f>
        <v>5</v>
      </c>
      <c r="T873" s="36" t="str">
        <f>IF(Table1[[#This Row],[RFM Score]]=12,"Best customer",IF(Table1[[#This Row],[RFM Score]]&gt;=8,"Loyal customer",IF(Table1[[#This Row],[RFM Score]]&gt;=6,"At Risk",IF(Table1[[#This Row],[RFM Score]]&gt;=3,"Lost customer", "Others"))))</f>
        <v>Lost customer</v>
      </c>
    </row>
    <row r="874" spans="2:20" x14ac:dyDescent="0.25">
      <c r="B874" s="4">
        <v>872</v>
      </c>
      <c r="C874" s="5">
        <v>45210</v>
      </c>
      <c r="D874" s="4" t="s">
        <v>885</v>
      </c>
      <c r="E874" s="4" t="s">
        <v>13</v>
      </c>
      <c r="F874" s="4">
        <v>63</v>
      </c>
      <c r="G874" s="4" t="s">
        <v>11</v>
      </c>
      <c r="H874" s="4">
        <v>3</v>
      </c>
      <c r="I874" s="12">
        <v>25</v>
      </c>
      <c r="J874" s="14">
        <v>75</v>
      </c>
      <c r="K874" s="35">
        <f t="shared" si="13"/>
        <v>45292</v>
      </c>
      <c r="L874" s="37">
        <f>Table1[[#This Row],[Latest Date]]-Table1[[#This Row],[Date]]</f>
        <v>82</v>
      </c>
      <c r="M874" s="37">
        <f>COUNT(Table1[[#This Row],[Date]])</f>
        <v>1</v>
      </c>
      <c r="N874" s="37">
        <f>SUM(Table1[[#This Row],[Total Amount]])</f>
        <v>75</v>
      </c>
      <c r="O874" s="37">
        <f>IF(Table1[[#This Row],[Recency]]&lt;=_xlfn.QUARTILE.INC(L:L,1),4, IF(Table1[[#This Row],[Recency]]&lt;=_xlfn.QUARTILE.INC(L:L,2), 3, IF(Table1[[#This Row],[Recency]]&lt;=_xlfn.QUARTILE.INC(L:L,3), 2, 1)))</f>
        <v>4</v>
      </c>
      <c r="P874" s="37">
        <f>IF(Table1[[#This Row],[Frequency]]&lt;=_xlfn.QUARTILE.INC(M:M,1), 1, IF(Table1[[#This Row],[Frequency]]&lt;=_xlfn.QUARTILE.INC(M:M,2), 2, IF(Table1[[#This Row],[Frequency]]&lt;=_xlfn.QUARTILE.INC(M:M,3), 3, 4)))</f>
        <v>1</v>
      </c>
      <c r="Q874" s="37">
        <f>IF(Table1[[#This Row],[Monetary]]&lt;=_xlfn.QUARTILE.INC(N:N,1),1,IF(Table1[[#This Row],[Monetary]]&lt;=_xlfn.QUARTILE.INC(N:N,2),2,IF(Table1[[#This Row],[Monetary]]&lt;=_xlfn.QUARTILE.INC(N:N,3),3,4)))</f>
        <v>2</v>
      </c>
      <c r="R874" s="42" t="str">
        <f>Table1[[#This Row],[R Score]]&amp;Table1[[#This Row],[F Score]]&amp;Table1[[#This Row],[M Score]]</f>
        <v>412</v>
      </c>
      <c r="S874" s="37">
        <f>Table1[[#This Row],[R Score]]+Table1[[#This Row],[F Score]]+Table1[[#This Row],[M Score]]</f>
        <v>7</v>
      </c>
      <c r="T874" s="37" t="str">
        <f>IF(Table1[[#This Row],[RFM Score]]=12,"Best customer",IF(Table1[[#This Row],[RFM Score]]&gt;=8,"Loyal customer",IF(Table1[[#This Row],[RFM Score]]&gt;=6,"At Risk",IF(Table1[[#This Row],[RFM Score]]&gt;=3,"Lost customer", "Others"))))</f>
        <v>At Risk</v>
      </c>
    </row>
    <row r="875" spans="2:20" x14ac:dyDescent="0.25">
      <c r="B875" s="1">
        <v>873</v>
      </c>
      <c r="C875" s="2">
        <v>45198</v>
      </c>
      <c r="D875" s="1" t="s">
        <v>886</v>
      </c>
      <c r="E875" s="1" t="s">
        <v>13</v>
      </c>
      <c r="F875" s="1">
        <v>27</v>
      </c>
      <c r="G875" s="1" t="s">
        <v>16</v>
      </c>
      <c r="H875" s="1">
        <v>4</v>
      </c>
      <c r="I875" s="11">
        <v>25</v>
      </c>
      <c r="J875" s="13">
        <v>100</v>
      </c>
      <c r="K875" s="34">
        <f t="shared" si="13"/>
        <v>45292</v>
      </c>
      <c r="L875" s="36">
        <f>Table1[[#This Row],[Latest Date]]-Table1[[#This Row],[Date]]</f>
        <v>94</v>
      </c>
      <c r="M875" s="36">
        <f>COUNT(Table1[[#This Row],[Date]])</f>
        <v>1</v>
      </c>
      <c r="N875" s="36">
        <f>SUM(Table1[[#This Row],[Total Amount]])</f>
        <v>100</v>
      </c>
      <c r="O875" s="36">
        <f>IF(Table1[[#This Row],[Recency]]&lt;=_xlfn.QUARTILE.INC(L:L,1),4, IF(Table1[[#This Row],[Recency]]&lt;=_xlfn.QUARTILE.INC(L:L,2), 3, IF(Table1[[#This Row],[Recency]]&lt;=_xlfn.QUARTILE.INC(L:L,3), 2, 1)))</f>
        <v>3</v>
      </c>
      <c r="P875" s="36">
        <f>IF(Table1[[#This Row],[Frequency]]&lt;=_xlfn.QUARTILE.INC(M:M,1), 1, IF(Table1[[#This Row],[Frequency]]&lt;=_xlfn.QUARTILE.INC(M:M,2), 2, IF(Table1[[#This Row],[Frequency]]&lt;=_xlfn.QUARTILE.INC(M:M,3), 3, 4)))</f>
        <v>1</v>
      </c>
      <c r="Q875" s="36">
        <f>IF(Table1[[#This Row],[Monetary]]&lt;=_xlfn.QUARTILE.INC(N:N,1),1,IF(Table1[[#This Row],[Monetary]]&lt;=_xlfn.QUARTILE.INC(N:N,2),2,IF(Table1[[#This Row],[Monetary]]&lt;=_xlfn.QUARTILE.INC(N:N,3),3,4)))</f>
        <v>2</v>
      </c>
      <c r="R875" s="41" t="str">
        <f>Table1[[#This Row],[R Score]]&amp;Table1[[#This Row],[F Score]]&amp;Table1[[#This Row],[M Score]]</f>
        <v>312</v>
      </c>
      <c r="S875" s="36">
        <f>Table1[[#This Row],[R Score]]+Table1[[#This Row],[F Score]]+Table1[[#This Row],[M Score]]</f>
        <v>6</v>
      </c>
      <c r="T875" s="36" t="str">
        <f>IF(Table1[[#This Row],[RFM Score]]=12,"Best customer",IF(Table1[[#This Row],[RFM Score]]&gt;=8,"Loyal customer",IF(Table1[[#This Row],[RFM Score]]&gt;=6,"At Risk",IF(Table1[[#This Row],[RFM Score]]&gt;=3,"Lost customer", "Others"))))</f>
        <v>At Risk</v>
      </c>
    </row>
    <row r="876" spans="2:20" x14ac:dyDescent="0.25">
      <c r="B876" s="4">
        <v>874</v>
      </c>
      <c r="C876" s="5">
        <v>45103</v>
      </c>
      <c r="D876" s="4" t="s">
        <v>887</v>
      </c>
      <c r="E876" s="4" t="s">
        <v>10</v>
      </c>
      <c r="F876" s="4">
        <v>60</v>
      </c>
      <c r="G876" s="4" t="s">
        <v>11</v>
      </c>
      <c r="H876" s="4">
        <v>1</v>
      </c>
      <c r="I876" s="12">
        <v>30</v>
      </c>
      <c r="J876" s="14">
        <v>30</v>
      </c>
      <c r="K876" s="35">
        <f t="shared" si="13"/>
        <v>45292</v>
      </c>
      <c r="L876" s="37">
        <f>Table1[[#This Row],[Latest Date]]-Table1[[#This Row],[Date]]</f>
        <v>189</v>
      </c>
      <c r="M876" s="37">
        <f>COUNT(Table1[[#This Row],[Date]])</f>
        <v>1</v>
      </c>
      <c r="N876" s="37">
        <f>SUM(Table1[[#This Row],[Total Amount]])</f>
        <v>30</v>
      </c>
      <c r="O876" s="37">
        <f>IF(Table1[[#This Row],[Recency]]&lt;=_xlfn.QUARTILE.INC(L:L,1),4, IF(Table1[[#This Row],[Recency]]&lt;=_xlfn.QUARTILE.INC(L:L,2), 3, IF(Table1[[#This Row],[Recency]]&lt;=_xlfn.QUARTILE.INC(L:L,3), 2, 1)))</f>
        <v>2</v>
      </c>
      <c r="P876" s="37">
        <f>IF(Table1[[#This Row],[Frequency]]&lt;=_xlfn.QUARTILE.INC(M:M,1), 1, IF(Table1[[#This Row],[Frequency]]&lt;=_xlfn.QUARTILE.INC(M:M,2), 2, IF(Table1[[#This Row],[Frequency]]&lt;=_xlfn.QUARTILE.INC(M:M,3), 3, 4)))</f>
        <v>1</v>
      </c>
      <c r="Q876" s="37">
        <f>IF(Table1[[#This Row],[Monetary]]&lt;=_xlfn.QUARTILE.INC(N:N,1),1,IF(Table1[[#This Row],[Monetary]]&lt;=_xlfn.QUARTILE.INC(N:N,2),2,IF(Table1[[#This Row],[Monetary]]&lt;=_xlfn.QUARTILE.INC(N:N,3),3,4)))</f>
        <v>1</v>
      </c>
      <c r="R876" s="42" t="str">
        <f>Table1[[#This Row],[R Score]]&amp;Table1[[#This Row],[F Score]]&amp;Table1[[#This Row],[M Score]]</f>
        <v>211</v>
      </c>
      <c r="S876" s="37">
        <f>Table1[[#This Row],[R Score]]+Table1[[#This Row],[F Score]]+Table1[[#This Row],[M Score]]</f>
        <v>4</v>
      </c>
      <c r="T876" s="37" t="str">
        <f>IF(Table1[[#This Row],[RFM Score]]=12,"Best customer",IF(Table1[[#This Row],[RFM Score]]&gt;=8,"Loyal customer",IF(Table1[[#This Row],[RFM Score]]&gt;=6,"At Risk",IF(Table1[[#This Row],[RFM Score]]&gt;=3,"Lost customer", "Others"))))</f>
        <v>Lost customer</v>
      </c>
    </row>
    <row r="877" spans="2:20" x14ac:dyDescent="0.25">
      <c r="B877" s="1">
        <v>875</v>
      </c>
      <c r="C877" s="2">
        <v>45144</v>
      </c>
      <c r="D877" s="1" t="s">
        <v>888</v>
      </c>
      <c r="E877" s="1" t="s">
        <v>13</v>
      </c>
      <c r="F877" s="1">
        <v>51</v>
      </c>
      <c r="G877" s="1" t="s">
        <v>16</v>
      </c>
      <c r="H877" s="1">
        <v>4</v>
      </c>
      <c r="I877" s="11">
        <v>500</v>
      </c>
      <c r="J877" s="13">
        <v>2000</v>
      </c>
      <c r="K877" s="34">
        <f t="shared" si="13"/>
        <v>45292</v>
      </c>
      <c r="L877" s="36">
        <f>Table1[[#This Row],[Latest Date]]-Table1[[#This Row],[Date]]</f>
        <v>148</v>
      </c>
      <c r="M877" s="36">
        <f>COUNT(Table1[[#This Row],[Date]])</f>
        <v>1</v>
      </c>
      <c r="N877" s="36">
        <f>SUM(Table1[[#This Row],[Total Amount]])</f>
        <v>2000</v>
      </c>
      <c r="O877" s="36">
        <f>IF(Table1[[#This Row],[Recency]]&lt;=_xlfn.QUARTILE.INC(L:L,1),4, IF(Table1[[#This Row],[Recency]]&lt;=_xlfn.QUARTILE.INC(L:L,2), 3, IF(Table1[[#This Row],[Recency]]&lt;=_xlfn.QUARTILE.INC(L:L,3), 2, 1)))</f>
        <v>3</v>
      </c>
      <c r="P877" s="36">
        <f>IF(Table1[[#This Row],[Frequency]]&lt;=_xlfn.QUARTILE.INC(M:M,1), 1, IF(Table1[[#This Row],[Frequency]]&lt;=_xlfn.QUARTILE.INC(M:M,2), 2, IF(Table1[[#This Row],[Frequency]]&lt;=_xlfn.QUARTILE.INC(M:M,3), 3, 4)))</f>
        <v>1</v>
      </c>
      <c r="Q877" s="36">
        <f>IF(Table1[[#This Row],[Monetary]]&lt;=_xlfn.QUARTILE.INC(N:N,1),1,IF(Table1[[#This Row],[Monetary]]&lt;=_xlfn.QUARTILE.INC(N:N,2),2,IF(Table1[[#This Row],[Monetary]]&lt;=_xlfn.QUARTILE.INC(N:N,3),3,4)))</f>
        <v>4</v>
      </c>
      <c r="R877" s="41" t="str">
        <f>Table1[[#This Row],[R Score]]&amp;Table1[[#This Row],[F Score]]&amp;Table1[[#This Row],[M Score]]</f>
        <v>314</v>
      </c>
      <c r="S877" s="36">
        <f>Table1[[#This Row],[R Score]]+Table1[[#This Row],[F Score]]+Table1[[#This Row],[M Score]]</f>
        <v>8</v>
      </c>
      <c r="T877" s="36" t="str">
        <f>IF(Table1[[#This Row],[RFM Score]]=12,"Best customer",IF(Table1[[#This Row],[RFM Score]]&gt;=8,"Loyal customer",IF(Table1[[#This Row],[RFM Score]]&gt;=6,"At Risk",IF(Table1[[#This Row],[RFM Score]]&gt;=3,"Lost customer", "Others"))))</f>
        <v>Loyal customer</v>
      </c>
    </row>
    <row r="878" spans="2:20" x14ac:dyDescent="0.25">
      <c r="B878" s="4">
        <v>876</v>
      </c>
      <c r="C878" s="5">
        <v>45208</v>
      </c>
      <c r="D878" s="4" t="s">
        <v>889</v>
      </c>
      <c r="E878" s="4" t="s">
        <v>10</v>
      </c>
      <c r="F878" s="4">
        <v>43</v>
      </c>
      <c r="G878" s="4" t="s">
        <v>14</v>
      </c>
      <c r="H878" s="4">
        <v>4</v>
      </c>
      <c r="I878" s="12">
        <v>30</v>
      </c>
      <c r="J878" s="14">
        <v>120</v>
      </c>
      <c r="K878" s="35">
        <f t="shared" si="13"/>
        <v>45292</v>
      </c>
      <c r="L878" s="37">
        <f>Table1[[#This Row],[Latest Date]]-Table1[[#This Row],[Date]]</f>
        <v>84</v>
      </c>
      <c r="M878" s="37">
        <f>COUNT(Table1[[#This Row],[Date]])</f>
        <v>1</v>
      </c>
      <c r="N878" s="37">
        <f>SUM(Table1[[#This Row],[Total Amount]])</f>
        <v>120</v>
      </c>
      <c r="O878" s="37">
        <f>IF(Table1[[#This Row],[Recency]]&lt;=_xlfn.QUARTILE.INC(L:L,1),4, IF(Table1[[#This Row],[Recency]]&lt;=_xlfn.QUARTILE.INC(L:L,2), 3, IF(Table1[[#This Row],[Recency]]&lt;=_xlfn.QUARTILE.INC(L:L,3), 2, 1)))</f>
        <v>4</v>
      </c>
      <c r="P878" s="37">
        <f>IF(Table1[[#This Row],[Frequency]]&lt;=_xlfn.QUARTILE.INC(M:M,1), 1, IF(Table1[[#This Row],[Frequency]]&lt;=_xlfn.QUARTILE.INC(M:M,2), 2, IF(Table1[[#This Row],[Frequency]]&lt;=_xlfn.QUARTILE.INC(M:M,3), 3, 4)))</f>
        <v>1</v>
      </c>
      <c r="Q878" s="37">
        <f>IF(Table1[[#This Row],[Monetary]]&lt;=_xlfn.QUARTILE.INC(N:N,1),1,IF(Table1[[#This Row],[Monetary]]&lt;=_xlfn.QUARTILE.INC(N:N,2),2,IF(Table1[[#This Row],[Monetary]]&lt;=_xlfn.QUARTILE.INC(N:N,3),3,4)))</f>
        <v>2</v>
      </c>
      <c r="R878" s="42" t="str">
        <f>Table1[[#This Row],[R Score]]&amp;Table1[[#This Row],[F Score]]&amp;Table1[[#This Row],[M Score]]</f>
        <v>412</v>
      </c>
      <c r="S878" s="37">
        <f>Table1[[#This Row],[R Score]]+Table1[[#This Row],[F Score]]+Table1[[#This Row],[M Score]]</f>
        <v>7</v>
      </c>
      <c r="T878" s="37" t="str">
        <f>IF(Table1[[#This Row],[RFM Score]]=12,"Best customer",IF(Table1[[#This Row],[RFM Score]]&gt;=8,"Loyal customer",IF(Table1[[#This Row],[RFM Score]]&gt;=6,"At Risk",IF(Table1[[#This Row],[RFM Score]]&gt;=3,"Lost customer", "Others"))))</f>
        <v>At Risk</v>
      </c>
    </row>
    <row r="879" spans="2:20" x14ac:dyDescent="0.25">
      <c r="B879" s="1">
        <v>877</v>
      </c>
      <c r="C879" s="2">
        <v>45096</v>
      </c>
      <c r="D879" s="1" t="s">
        <v>890</v>
      </c>
      <c r="E879" s="1" t="s">
        <v>13</v>
      </c>
      <c r="F879" s="1">
        <v>58</v>
      </c>
      <c r="G879" s="1" t="s">
        <v>14</v>
      </c>
      <c r="H879" s="1">
        <v>1</v>
      </c>
      <c r="I879" s="11">
        <v>25</v>
      </c>
      <c r="J879" s="13">
        <v>25</v>
      </c>
      <c r="K879" s="34">
        <f t="shared" si="13"/>
        <v>45292</v>
      </c>
      <c r="L879" s="36">
        <f>Table1[[#This Row],[Latest Date]]-Table1[[#This Row],[Date]]</f>
        <v>196</v>
      </c>
      <c r="M879" s="36">
        <f>COUNT(Table1[[#This Row],[Date]])</f>
        <v>1</v>
      </c>
      <c r="N879" s="36">
        <f>SUM(Table1[[#This Row],[Total Amount]])</f>
        <v>25</v>
      </c>
      <c r="O879" s="36">
        <f>IF(Table1[[#This Row],[Recency]]&lt;=_xlfn.QUARTILE.INC(L:L,1),4, IF(Table1[[#This Row],[Recency]]&lt;=_xlfn.QUARTILE.INC(L:L,2), 3, IF(Table1[[#This Row],[Recency]]&lt;=_xlfn.QUARTILE.INC(L:L,3), 2, 1)))</f>
        <v>2</v>
      </c>
      <c r="P879" s="36">
        <f>IF(Table1[[#This Row],[Frequency]]&lt;=_xlfn.QUARTILE.INC(M:M,1), 1, IF(Table1[[#This Row],[Frequency]]&lt;=_xlfn.QUARTILE.INC(M:M,2), 2, IF(Table1[[#This Row],[Frequency]]&lt;=_xlfn.QUARTILE.INC(M:M,3), 3, 4)))</f>
        <v>1</v>
      </c>
      <c r="Q879" s="36">
        <f>IF(Table1[[#This Row],[Monetary]]&lt;=_xlfn.QUARTILE.INC(N:N,1),1,IF(Table1[[#This Row],[Monetary]]&lt;=_xlfn.QUARTILE.INC(N:N,2),2,IF(Table1[[#This Row],[Monetary]]&lt;=_xlfn.QUARTILE.INC(N:N,3),3,4)))</f>
        <v>1</v>
      </c>
      <c r="R879" s="41" t="str">
        <f>Table1[[#This Row],[R Score]]&amp;Table1[[#This Row],[F Score]]&amp;Table1[[#This Row],[M Score]]</f>
        <v>211</v>
      </c>
      <c r="S879" s="36">
        <f>Table1[[#This Row],[R Score]]+Table1[[#This Row],[F Score]]+Table1[[#This Row],[M Score]]</f>
        <v>4</v>
      </c>
      <c r="T879" s="36" t="str">
        <f>IF(Table1[[#This Row],[RFM Score]]=12,"Best customer",IF(Table1[[#This Row],[RFM Score]]&gt;=8,"Loyal customer",IF(Table1[[#This Row],[RFM Score]]&gt;=6,"At Risk",IF(Table1[[#This Row],[RFM Score]]&gt;=3,"Lost customer", "Others"))))</f>
        <v>Lost customer</v>
      </c>
    </row>
    <row r="880" spans="2:20" x14ac:dyDescent="0.25">
      <c r="B880" s="4">
        <v>878</v>
      </c>
      <c r="C880" s="5">
        <v>45107</v>
      </c>
      <c r="D880" s="4" t="s">
        <v>891</v>
      </c>
      <c r="E880" s="4" t="s">
        <v>13</v>
      </c>
      <c r="F880" s="4">
        <v>20</v>
      </c>
      <c r="G880" s="4" t="s">
        <v>14</v>
      </c>
      <c r="H880" s="4">
        <v>1</v>
      </c>
      <c r="I880" s="12">
        <v>30</v>
      </c>
      <c r="J880" s="14">
        <v>30</v>
      </c>
      <c r="K880" s="35">
        <f t="shared" si="13"/>
        <v>45292</v>
      </c>
      <c r="L880" s="37">
        <f>Table1[[#This Row],[Latest Date]]-Table1[[#This Row],[Date]]</f>
        <v>185</v>
      </c>
      <c r="M880" s="37">
        <f>COUNT(Table1[[#This Row],[Date]])</f>
        <v>1</v>
      </c>
      <c r="N880" s="37">
        <f>SUM(Table1[[#This Row],[Total Amount]])</f>
        <v>30</v>
      </c>
      <c r="O880" s="37">
        <f>IF(Table1[[#This Row],[Recency]]&lt;=_xlfn.QUARTILE.INC(L:L,1),4, IF(Table1[[#This Row],[Recency]]&lt;=_xlfn.QUARTILE.INC(L:L,2), 3, IF(Table1[[#This Row],[Recency]]&lt;=_xlfn.QUARTILE.INC(L:L,3), 2, 1)))</f>
        <v>3</v>
      </c>
      <c r="P880" s="37">
        <f>IF(Table1[[#This Row],[Frequency]]&lt;=_xlfn.QUARTILE.INC(M:M,1), 1, IF(Table1[[#This Row],[Frequency]]&lt;=_xlfn.QUARTILE.INC(M:M,2), 2, IF(Table1[[#This Row],[Frequency]]&lt;=_xlfn.QUARTILE.INC(M:M,3), 3, 4)))</f>
        <v>1</v>
      </c>
      <c r="Q880" s="37">
        <f>IF(Table1[[#This Row],[Monetary]]&lt;=_xlfn.QUARTILE.INC(N:N,1),1,IF(Table1[[#This Row],[Monetary]]&lt;=_xlfn.QUARTILE.INC(N:N,2),2,IF(Table1[[#This Row],[Monetary]]&lt;=_xlfn.QUARTILE.INC(N:N,3),3,4)))</f>
        <v>1</v>
      </c>
      <c r="R880" s="42" t="str">
        <f>Table1[[#This Row],[R Score]]&amp;Table1[[#This Row],[F Score]]&amp;Table1[[#This Row],[M Score]]</f>
        <v>311</v>
      </c>
      <c r="S880" s="37">
        <f>Table1[[#This Row],[R Score]]+Table1[[#This Row],[F Score]]+Table1[[#This Row],[M Score]]</f>
        <v>5</v>
      </c>
      <c r="T880" s="37" t="str">
        <f>IF(Table1[[#This Row],[RFM Score]]=12,"Best customer",IF(Table1[[#This Row],[RFM Score]]&gt;=8,"Loyal customer",IF(Table1[[#This Row],[RFM Score]]&gt;=6,"At Risk",IF(Table1[[#This Row],[RFM Score]]&gt;=3,"Lost customer", "Others"))))</f>
        <v>Lost customer</v>
      </c>
    </row>
    <row r="881" spans="2:20" x14ac:dyDescent="0.25">
      <c r="B881" s="1">
        <v>879</v>
      </c>
      <c r="C881" s="2">
        <v>45286</v>
      </c>
      <c r="D881" s="1" t="s">
        <v>892</v>
      </c>
      <c r="E881" s="1" t="s">
        <v>10</v>
      </c>
      <c r="F881" s="1">
        <v>23</v>
      </c>
      <c r="G881" s="1" t="s">
        <v>14</v>
      </c>
      <c r="H881" s="1">
        <v>1</v>
      </c>
      <c r="I881" s="11">
        <v>30</v>
      </c>
      <c r="J881" s="13">
        <v>30</v>
      </c>
      <c r="K881" s="34">
        <f t="shared" si="13"/>
        <v>45292</v>
      </c>
      <c r="L881" s="36">
        <f>Table1[[#This Row],[Latest Date]]-Table1[[#This Row],[Date]]</f>
        <v>6</v>
      </c>
      <c r="M881" s="36">
        <f>COUNT(Table1[[#This Row],[Date]])</f>
        <v>1</v>
      </c>
      <c r="N881" s="36">
        <f>SUM(Table1[[#This Row],[Total Amount]])</f>
        <v>30</v>
      </c>
      <c r="O881" s="36">
        <f>IF(Table1[[#This Row],[Recency]]&lt;=_xlfn.QUARTILE.INC(L:L,1),4, IF(Table1[[#This Row],[Recency]]&lt;=_xlfn.QUARTILE.INC(L:L,2), 3, IF(Table1[[#This Row],[Recency]]&lt;=_xlfn.QUARTILE.INC(L:L,3), 2, 1)))</f>
        <v>4</v>
      </c>
      <c r="P881" s="36">
        <f>IF(Table1[[#This Row],[Frequency]]&lt;=_xlfn.QUARTILE.INC(M:M,1), 1, IF(Table1[[#This Row],[Frequency]]&lt;=_xlfn.QUARTILE.INC(M:M,2), 2, IF(Table1[[#This Row],[Frequency]]&lt;=_xlfn.QUARTILE.INC(M:M,3), 3, 4)))</f>
        <v>1</v>
      </c>
      <c r="Q881" s="36">
        <f>IF(Table1[[#This Row],[Monetary]]&lt;=_xlfn.QUARTILE.INC(N:N,1),1,IF(Table1[[#This Row],[Monetary]]&lt;=_xlfn.QUARTILE.INC(N:N,2),2,IF(Table1[[#This Row],[Monetary]]&lt;=_xlfn.QUARTILE.INC(N:N,3),3,4)))</f>
        <v>1</v>
      </c>
      <c r="R881" s="41" t="str">
        <f>Table1[[#This Row],[R Score]]&amp;Table1[[#This Row],[F Score]]&amp;Table1[[#This Row],[M Score]]</f>
        <v>411</v>
      </c>
      <c r="S881" s="36">
        <f>Table1[[#This Row],[R Score]]+Table1[[#This Row],[F Score]]+Table1[[#This Row],[M Score]]</f>
        <v>6</v>
      </c>
      <c r="T881" s="36" t="str">
        <f>IF(Table1[[#This Row],[RFM Score]]=12,"Best customer",IF(Table1[[#This Row],[RFM Score]]&gt;=8,"Loyal customer",IF(Table1[[#This Row],[RFM Score]]&gt;=6,"At Risk",IF(Table1[[#This Row],[RFM Score]]&gt;=3,"Lost customer", "Others"))))</f>
        <v>At Risk</v>
      </c>
    </row>
    <row r="882" spans="2:20" x14ac:dyDescent="0.25">
      <c r="B882" s="4">
        <v>880</v>
      </c>
      <c r="C882" s="5">
        <v>45159</v>
      </c>
      <c r="D882" s="4" t="s">
        <v>893</v>
      </c>
      <c r="E882" s="4" t="s">
        <v>10</v>
      </c>
      <c r="F882" s="4">
        <v>22</v>
      </c>
      <c r="G882" s="4" t="s">
        <v>11</v>
      </c>
      <c r="H882" s="4">
        <v>2</v>
      </c>
      <c r="I882" s="12">
        <v>500</v>
      </c>
      <c r="J882" s="14">
        <v>1000</v>
      </c>
      <c r="K882" s="35">
        <f t="shared" si="13"/>
        <v>45292</v>
      </c>
      <c r="L882" s="37">
        <f>Table1[[#This Row],[Latest Date]]-Table1[[#This Row],[Date]]</f>
        <v>133</v>
      </c>
      <c r="M882" s="37">
        <f>COUNT(Table1[[#This Row],[Date]])</f>
        <v>1</v>
      </c>
      <c r="N882" s="37">
        <f>SUM(Table1[[#This Row],[Total Amount]])</f>
        <v>1000</v>
      </c>
      <c r="O882" s="37">
        <f>IF(Table1[[#This Row],[Recency]]&lt;=_xlfn.QUARTILE.INC(L:L,1),4, IF(Table1[[#This Row],[Recency]]&lt;=_xlfn.QUARTILE.INC(L:L,2), 3, IF(Table1[[#This Row],[Recency]]&lt;=_xlfn.QUARTILE.INC(L:L,3), 2, 1)))</f>
        <v>3</v>
      </c>
      <c r="P882" s="37">
        <f>IF(Table1[[#This Row],[Frequency]]&lt;=_xlfn.QUARTILE.INC(M:M,1), 1, IF(Table1[[#This Row],[Frequency]]&lt;=_xlfn.QUARTILE.INC(M:M,2), 2, IF(Table1[[#This Row],[Frequency]]&lt;=_xlfn.QUARTILE.INC(M:M,3), 3, 4)))</f>
        <v>1</v>
      </c>
      <c r="Q882" s="37">
        <f>IF(Table1[[#This Row],[Monetary]]&lt;=_xlfn.QUARTILE.INC(N:N,1),1,IF(Table1[[#This Row],[Monetary]]&lt;=_xlfn.QUARTILE.INC(N:N,2),2,IF(Table1[[#This Row],[Monetary]]&lt;=_xlfn.QUARTILE.INC(N:N,3),3,4)))</f>
        <v>4</v>
      </c>
      <c r="R882" s="42" t="str">
        <f>Table1[[#This Row],[R Score]]&amp;Table1[[#This Row],[F Score]]&amp;Table1[[#This Row],[M Score]]</f>
        <v>314</v>
      </c>
      <c r="S882" s="37">
        <f>Table1[[#This Row],[R Score]]+Table1[[#This Row],[F Score]]+Table1[[#This Row],[M Score]]</f>
        <v>8</v>
      </c>
      <c r="T882" s="37" t="str">
        <f>IF(Table1[[#This Row],[RFM Score]]=12,"Best customer",IF(Table1[[#This Row],[RFM Score]]&gt;=8,"Loyal customer",IF(Table1[[#This Row],[RFM Score]]&gt;=6,"At Risk",IF(Table1[[#This Row],[RFM Score]]&gt;=3,"Lost customer", "Others"))))</f>
        <v>Loyal customer</v>
      </c>
    </row>
    <row r="883" spans="2:20" x14ac:dyDescent="0.25">
      <c r="B883" s="1">
        <v>881</v>
      </c>
      <c r="C883" s="2">
        <v>45065</v>
      </c>
      <c r="D883" s="1" t="s">
        <v>894</v>
      </c>
      <c r="E883" s="1" t="s">
        <v>10</v>
      </c>
      <c r="F883" s="1">
        <v>22</v>
      </c>
      <c r="G883" s="1" t="s">
        <v>16</v>
      </c>
      <c r="H883" s="1">
        <v>1</v>
      </c>
      <c r="I883" s="11">
        <v>300</v>
      </c>
      <c r="J883" s="13">
        <v>300</v>
      </c>
      <c r="K883" s="34">
        <f t="shared" si="13"/>
        <v>45292</v>
      </c>
      <c r="L883" s="36">
        <f>Table1[[#This Row],[Latest Date]]-Table1[[#This Row],[Date]]</f>
        <v>227</v>
      </c>
      <c r="M883" s="36">
        <f>COUNT(Table1[[#This Row],[Date]])</f>
        <v>1</v>
      </c>
      <c r="N883" s="36">
        <f>SUM(Table1[[#This Row],[Total Amount]])</f>
        <v>300</v>
      </c>
      <c r="O883" s="36">
        <f>IF(Table1[[#This Row],[Recency]]&lt;=_xlfn.QUARTILE.INC(L:L,1),4, IF(Table1[[#This Row],[Recency]]&lt;=_xlfn.QUARTILE.INC(L:L,2), 3, IF(Table1[[#This Row],[Recency]]&lt;=_xlfn.QUARTILE.INC(L:L,3), 2, 1)))</f>
        <v>2</v>
      </c>
      <c r="P883" s="36">
        <f>IF(Table1[[#This Row],[Frequency]]&lt;=_xlfn.QUARTILE.INC(M:M,1), 1, IF(Table1[[#This Row],[Frequency]]&lt;=_xlfn.QUARTILE.INC(M:M,2), 2, IF(Table1[[#This Row],[Frequency]]&lt;=_xlfn.QUARTILE.INC(M:M,3), 3, 4)))</f>
        <v>1</v>
      </c>
      <c r="Q883" s="36">
        <f>IF(Table1[[#This Row],[Monetary]]&lt;=_xlfn.QUARTILE.INC(N:N,1),1,IF(Table1[[#This Row],[Monetary]]&lt;=_xlfn.QUARTILE.INC(N:N,2),2,IF(Table1[[#This Row],[Monetary]]&lt;=_xlfn.QUARTILE.INC(N:N,3),3,4)))</f>
        <v>3</v>
      </c>
      <c r="R883" s="41" t="str">
        <f>Table1[[#This Row],[R Score]]&amp;Table1[[#This Row],[F Score]]&amp;Table1[[#This Row],[M Score]]</f>
        <v>213</v>
      </c>
      <c r="S883" s="36">
        <f>Table1[[#This Row],[R Score]]+Table1[[#This Row],[F Score]]+Table1[[#This Row],[M Score]]</f>
        <v>6</v>
      </c>
      <c r="T883" s="36" t="str">
        <f>IF(Table1[[#This Row],[RFM Score]]=12,"Best customer",IF(Table1[[#This Row],[RFM Score]]&gt;=8,"Loyal customer",IF(Table1[[#This Row],[RFM Score]]&gt;=6,"At Risk",IF(Table1[[#This Row],[RFM Score]]&gt;=3,"Lost customer", "Others"))))</f>
        <v>At Risk</v>
      </c>
    </row>
    <row r="884" spans="2:20" x14ac:dyDescent="0.25">
      <c r="B884" s="4">
        <v>882</v>
      </c>
      <c r="C884" s="5">
        <v>45083</v>
      </c>
      <c r="D884" s="4" t="s">
        <v>895</v>
      </c>
      <c r="E884" s="4" t="s">
        <v>13</v>
      </c>
      <c r="F884" s="4">
        <v>64</v>
      </c>
      <c r="G884" s="4" t="s">
        <v>16</v>
      </c>
      <c r="H884" s="4">
        <v>2</v>
      </c>
      <c r="I884" s="12">
        <v>25</v>
      </c>
      <c r="J884" s="14">
        <v>50</v>
      </c>
      <c r="K884" s="35">
        <f t="shared" si="13"/>
        <v>45292</v>
      </c>
      <c r="L884" s="37">
        <f>Table1[[#This Row],[Latest Date]]-Table1[[#This Row],[Date]]</f>
        <v>209</v>
      </c>
      <c r="M884" s="37">
        <f>COUNT(Table1[[#This Row],[Date]])</f>
        <v>1</v>
      </c>
      <c r="N884" s="37">
        <f>SUM(Table1[[#This Row],[Total Amount]])</f>
        <v>50</v>
      </c>
      <c r="O884" s="37">
        <f>IF(Table1[[#This Row],[Recency]]&lt;=_xlfn.QUARTILE.INC(L:L,1),4, IF(Table1[[#This Row],[Recency]]&lt;=_xlfn.QUARTILE.INC(L:L,2), 3, IF(Table1[[#This Row],[Recency]]&lt;=_xlfn.QUARTILE.INC(L:L,3), 2, 1)))</f>
        <v>2</v>
      </c>
      <c r="P884" s="37">
        <f>IF(Table1[[#This Row],[Frequency]]&lt;=_xlfn.QUARTILE.INC(M:M,1), 1, IF(Table1[[#This Row],[Frequency]]&lt;=_xlfn.QUARTILE.INC(M:M,2), 2, IF(Table1[[#This Row],[Frequency]]&lt;=_xlfn.QUARTILE.INC(M:M,3), 3, 4)))</f>
        <v>1</v>
      </c>
      <c r="Q884" s="37">
        <f>IF(Table1[[#This Row],[Monetary]]&lt;=_xlfn.QUARTILE.INC(N:N,1),1,IF(Table1[[#This Row],[Monetary]]&lt;=_xlfn.QUARTILE.INC(N:N,2),2,IF(Table1[[#This Row],[Monetary]]&lt;=_xlfn.QUARTILE.INC(N:N,3),3,4)))</f>
        <v>1</v>
      </c>
      <c r="R884" s="42" t="str">
        <f>Table1[[#This Row],[R Score]]&amp;Table1[[#This Row],[F Score]]&amp;Table1[[#This Row],[M Score]]</f>
        <v>211</v>
      </c>
      <c r="S884" s="37">
        <f>Table1[[#This Row],[R Score]]+Table1[[#This Row],[F Score]]+Table1[[#This Row],[M Score]]</f>
        <v>4</v>
      </c>
      <c r="T884" s="37" t="str">
        <f>IF(Table1[[#This Row],[RFM Score]]=12,"Best customer",IF(Table1[[#This Row],[RFM Score]]&gt;=8,"Loyal customer",IF(Table1[[#This Row],[RFM Score]]&gt;=6,"At Risk",IF(Table1[[#This Row],[RFM Score]]&gt;=3,"Lost customer", "Others"))))</f>
        <v>Lost customer</v>
      </c>
    </row>
    <row r="885" spans="2:20" x14ac:dyDescent="0.25">
      <c r="B885" s="1">
        <v>883</v>
      </c>
      <c r="C885" s="2">
        <v>45055</v>
      </c>
      <c r="D885" s="1" t="s">
        <v>896</v>
      </c>
      <c r="E885" s="1" t="s">
        <v>10</v>
      </c>
      <c r="F885" s="1">
        <v>40</v>
      </c>
      <c r="G885" s="1" t="s">
        <v>16</v>
      </c>
      <c r="H885" s="1">
        <v>1</v>
      </c>
      <c r="I885" s="11">
        <v>500</v>
      </c>
      <c r="J885" s="13">
        <v>500</v>
      </c>
      <c r="K885" s="34">
        <f t="shared" si="13"/>
        <v>45292</v>
      </c>
      <c r="L885" s="36">
        <f>Table1[[#This Row],[Latest Date]]-Table1[[#This Row],[Date]]</f>
        <v>237</v>
      </c>
      <c r="M885" s="36">
        <f>COUNT(Table1[[#This Row],[Date]])</f>
        <v>1</v>
      </c>
      <c r="N885" s="36">
        <f>SUM(Table1[[#This Row],[Total Amount]])</f>
        <v>500</v>
      </c>
      <c r="O885" s="36">
        <f>IF(Table1[[#This Row],[Recency]]&lt;=_xlfn.QUARTILE.INC(L:L,1),4, IF(Table1[[#This Row],[Recency]]&lt;=_xlfn.QUARTILE.INC(L:L,2), 3, IF(Table1[[#This Row],[Recency]]&lt;=_xlfn.QUARTILE.INC(L:L,3), 2, 1)))</f>
        <v>2</v>
      </c>
      <c r="P885" s="36">
        <f>IF(Table1[[#This Row],[Frequency]]&lt;=_xlfn.QUARTILE.INC(M:M,1), 1, IF(Table1[[#This Row],[Frequency]]&lt;=_xlfn.QUARTILE.INC(M:M,2), 2, IF(Table1[[#This Row],[Frequency]]&lt;=_xlfn.QUARTILE.INC(M:M,3), 3, 4)))</f>
        <v>1</v>
      </c>
      <c r="Q885" s="36">
        <f>IF(Table1[[#This Row],[Monetary]]&lt;=_xlfn.QUARTILE.INC(N:N,1),1,IF(Table1[[#This Row],[Monetary]]&lt;=_xlfn.QUARTILE.INC(N:N,2),2,IF(Table1[[#This Row],[Monetary]]&lt;=_xlfn.QUARTILE.INC(N:N,3),3,4)))</f>
        <v>3</v>
      </c>
      <c r="R885" s="41" t="str">
        <f>Table1[[#This Row],[R Score]]&amp;Table1[[#This Row],[F Score]]&amp;Table1[[#This Row],[M Score]]</f>
        <v>213</v>
      </c>
      <c r="S885" s="36">
        <f>Table1[[#This Row],[R Score]]+Table1[[#This Row],[F Score]]+Table1[[#This Row],[M Score]]</f>
        <v>6</v>
      </c>
      <c r="T885" s="36" t="str">
        <f>IF(Table1[[#This Row],[RFM Score]]=12,"Best customer",IF(Table1[[#This Row],[RFM Score]]&gt;=8,"Loyal customer",IF(Table1[[#This Row],[RFM Score]]&gt;=6,"At Risk",IF(Table1[[#This Row],[RFM Score]]&gt;=3,"Lost customer", "Others"))))</f>
        <v>At Risk</v>
      </c>
    </row>
    <row r="886" spans="2:20" x14ac:dyDescent="0.25">
      <c r="B886" s="4">
        <v>884</v>
      </c>
      <c r="C886" s="5">
        <v>45045</v>
      </c>
      <c r="D886" s="4" t="s">
        <v>897</v>
      </c>
      <c r="E886" s="4" t="s">
        <v>13</v>
      </c>
      <c r="F886" s="4">
        <v>26</v>
      </c>
      <c r="G886" s="4" t="s">
        <v>14</v>
      </c>
      <c r="H886" s="4">
        <v>2</v>
      </c>
      <c r="I886" s="12">
        <v>30</v>
      </c>
      <c r="J886" s="14">
        <v>60</v>
      </c>
      <c r="K886" s="35">
        <f t="shared" si="13"/>
        <v>45292</v>
      </c>
      <c r="L886" s="37">
        <f>Table1[[#This Row],[Latest Date]]-Table1[[#This Row],[Date]]</f>
        <v>247</v>
      </c>
      <c r="M886" s="37">
        <f>COUNT(Table1[[#This Row],[Date]])</f>
        <v>1</v>
      </c>
      <c r="N886" s="37">
        <f>SUM(Table1[[#This Row],[Total Amount]])</f>
        <v>60</v>
      </c>
      <c r="O886" s="37">
        <f>IF(Table1[[#This Row],[Recency]]&lt;=_xlfn.QUARTILE.INC(L:L,1),4, IF(Table1[[#This Row],[Recency]]&lt;=_xlfn.QUARTILE.INC(L:L,2), 3, IF(Table1[[#This Row],[Recency]]&lt;=_xlfn.QUARTILE.INC(L:L,3), 2, 1)))</f>
        <v>2</v>
      </c>
      <c r="P886" s="37">
        <f>IF(Table1[[#This Row],[Frequency]]&lt;=_xlfn.QUARTILE.INC(M:M,1), 1, IF(Table1[[#This Row],[Frequency]]&lt;=_xlfn.QUARTILE.INC(M:M,2), 2, IF(Table1[[#This Row],[Frequency]]&lt;=_xlfn.QUARTILE.INC(M:M,3), 3, 4)))</f>
        <v>1</v>
      </c>
      <c r="Q886" s="37">
        <f>IF(Table1[[#This Row],[Monetary]]&lt;=_xlfn.QUARTILE.INC(N:N,1),1,IF(Table1[[#This Row],[Monetary]]&lt;=_xlfn.QUARTILE.INC(N:N,2),2,IF(Table1[[#This Row],[Monetary]]&lt;=_xlfn.QUARTILE.INC(N:N,3),3,4)))</f>
        <v>1</v>
      </c>
      <c r="R886" s="42" t="str">
        <f>Table1[[#This Row],[R Score]]&amp;Table1[[#This Row],[F Score]]&amp;Table1[[#This Row],[M Score]]</f>
        <v>211</v>
      </c>
      <c r="S886" s="37">
        <f>Table1[[#This Row],[R Score]]+Table1[[#This Row],[F Score]]+Table1[[#This Row],[M Score]]</f>
        <v>4</v>
      </c>
      <c r="T886" s="37" t="str">
        <f>IF(Table1[[#This Row],[RFM Score]]=12,"Best customer",IF(Table1[[#This Row],[RFM Score]]&gt;=8,"Loyal customer",IF(Table1[[#This Row],[RFM Score]]&gt;=6,"At Risk",IF(Table1[[#This Row],[RFM Score]]&gt;=3,"Lost customer", "Others"))))</f>
        <v>Lost customer</v>
      </c>
    </row>
    <row r="887" spans="2:20" x14ac:dyDescent="0.25">
      <c r="B887" s="1">
        <v>885</v>
      </c>
      <c r="C887" s="2">
        <v>44988</v>
      </c>
      <c r="D887" s="1" t="s">
        <v>898</v>
      </c>
      <c r="E887" s="1" t="s">
        <v>13</v>
      </c>
      <c r="F887" s="1">
        <v>52</v>
      </c>
      <c r="G887" s="1" t="s">
        <v>14</v>
      </c>
      <c r="H887" s="1">
        <v>4</v>
      </c>
      <c r="I887" s="11">
        <v>30</v>
      </c>
      <c r="J887" s="13">
        <v>120</v>
      </c>
      <c r="K887" s="34">
        <f t="shared" si="13"/>
        <v>45292</v>
      </c>
      <c r="L887" s="36">
        <f>Table1[[#This Row],[Latest Date]]-Table1[[#This Row],[Date]]</f>
        <v>304</v>
      </c>
      <c r="M887" s="36">
        <f>COUNT(Table1[[#This Row],[Date]])</f>
        <v>1</v>
      </c>
      <c r="N887" s="36">
        <f>SUM(Table1[[#This Row],[Total Amount]])</f>
        <v>120</v>
      </c>
      <c r="O887" s="36">
        <f>IF(Table1[[#This Row],[Recency]]&lt;=_xlfn.QUARTILE.INC(L:L,1),4, IF(Table1[[#This Row],[Recency]]&lt;=_xlfn.QUARTILE.INC(L:L,2), 3, IF(Table1[[#This Row],[Recency]]&lt;=_xlfn.QUARTILE.INC(L:L,3), 2, 1)))</f>
        <v>1</v>
      </c>
      <c r="P887" s="36">
        <f>IF(Table1[[#This Row],[Frequency]]&lt;=_xlfn.QUARTILE.INC(M:M,1), 1, IF(Table1[[#This Row],[Frequency]]&lt;=_xlfn.QUARTILE.INC(M:M,2), 2, IF(Table1[[#This Row],[Frequency]]&lt;=_xlfn.QUARTILE.INC(M:M,3), 3, 4)))</f>
        <v>1</v>
      </c>
      <c r="Q887" s="36">
        <f>IF(Table1[[#This Row],[Monetary]]&lt;=_xlfn.QUARTILE.INC(N:N,1),1,IF(Table1[[#This Row],[Monetary]]&lt;=_xlfn.QUARTILE.INC(N:N,2),2,IF(Table1[[#This Row],[Monetary]]&lt;=_xlfn.QUARTILE.INC(N:N,3),3,4)))</f>
        <v>2</v>
      </c>
      <c r="R887" s="41" t="str">
        <f>Table1[[#This Row],[R Score]]&amp;Table1[[#This Row],[F Score]]&amp;Table1[[#This Row],[M Score]]</f>
        <v>112</v>
      </c>
      <c r="S887" s="36">
        <f>Table1[[#This Row],[R Score]]+Table1[[#This Row],[F Score]]+Table1[[#This Row],[M Score]]</f>
        <v>4</v>
      </c>
      <c r="T887" s="36" t="str">
        <f>IF(Table1[[#This Row],[RFM Score]]=12,"Best customer",IF(Table1[[#This Row],[RFM Score]]&gt;=8,"Loyal customer",IF(Table1[[#This Row],[RFM Score]]&gt;=6,"At Risk",IF(Table1[[#This Row],[RFM Score]]&gt;=3,"Lost customer", "Others"))))</f>
        <v>Lost customer</v>
      </c>
    </row>
    <row r="888" spans="2:20" x14ac:dyDescent="0.25">
      <c r="B888" s="4">
        <v>886</v>
      </c>
      <c r="C888" s="5">
        <v>45025</v>
      </c>
      <c r="D888" s="4" t="s">
        <v>899</v>
      </c>
      <c r="E888" s="4" t="s">
        <v>10</v>
      </c>
      <c r="F888" s="4">
        <v>37</v>
      </c>
      <c r="G888" s="4" t="s">
        <v>16</v>
      </c>
      <c r="H888" s="4">
        <v>3</v>
      </c>
      <c r="I888" s="12">
        <v>300</v>
      </c>
      <c r="J888" s="14">
        <v>900</v>
      </c>
      <c r="K888" s="35">
        <f t="shared" si="13"/>
        <v>45292</v>
      </c>
      <c r="L888" s="37">
        <f>Table1[[#This Row],[Latest Date]]-Table1[[#This Row],[Date]]</f>
        <v>267</v>
      </c>
      <c r="M888" s="37">
        <f>COUNT(Table1[[#This Row],[Date]])</f>
        <v>1</v>
      </c>
      <c r="N888" s="37">
        <f>SUM(Table1[[#This Row],[Total Amount]])</f>
        <v>900</v>
      </c>
      <c r="O888" s="37">
        <f>IF(Table1[[#This Row],[Recency]]&lt;=_xlfn.QUARTILE.INC(L:L,1),4, IF(Table1[[#This Row],[Recency]]&lt;=_xlfn.QUARTILE.INC(L:L,2), 3, IF(Table1[[#This Row],[Recency]]&lt;=_xlfn.QUARTILE.INC(L:L,3), 2, 1)))</f>
        <v>2</v>
      </c>
      <c r="P888" s="37">
        <f>IF(Table1[[#This Row],[Frequency]]&lt;=_xlfn.QUARTILE.INC(M:M,1), 1, IF(Table1[[#This Row],[Frequency]]&lt;=_xlfn.QUARTILE.INC(M:M,2), 2, IF(Table1[[#This Row],[Frequency]]&lt;=_xlfn.QUARTILE.INC(M:M,3), 3, 4)))</f>
        <v>1</v>
      </c>
      <c r="Q888" s="37">
        <f>IF(Table1[[#This Row],[Monetary]]&lt;=_xlfn.QUARTILE.INC(N:N,1),1,IF(Table1[[#This Row],[Monetary]]&lt;=_xlfn.QUARTILE.INC(N:N,2),2,IF(Table1[[#This Row],[Monetary]]&lt;=_xlfn.QUARTILE.INC(N:N,3),3,4)))</f>
        <v>3</v>
      </c>
      <c r="R888" s="42" t="str">
        <f>Table1[[#This Row],[R Score]]&amp;Table1[[#This Row],[F Score]]&amp;Table1[[#This Row],[M Score]]</f>
        <v>213</v>
      </c>
      <c r="S888" s="37">
        <f>Table1[[#This Row],[R Score]]+Table1[[#This Row],[F Score]]+Table1[[#This Row],[M Score]]</f>
        <v>6</v>
      </c>
      <c r="T888" s="37" t="str">
        <f>IF(Table1[[#This Row],[RFM Score]]=12,"Best customer",IF(Table1[[#This Row],[RFM Score]]&gt;=8,"Loyal customer",IF(Table1[[#This Row],[RFM Score]]&gt;=6,"At Risk",IF(Table1[[#This Row],[RFM Score]]&gt;=3,"Lost customer", "Others"))))</f>
        <v>At Risk</v>
      </c>
    </row>
    <row r="889" spans="2:20" x14ac:dyDescent="0.25">
      <c r="B889" s="1">
        <v>887</v>
      </c>
      <c r="C889" s="2">
        <v>45088</v>
      </c>
      <c r="D889" s="1" t="s">
        <v>900</v>
      </c>
      <c r="E889" s="1" t="s">
        <v>10</v>
      </c>
      <c r="F889" s="1">
        <v>59</v>
      </c>
      <c r="G889" s="1" t="s">
        <v>14</v>
      </c>
      <c r="H889" s="1">
        <v>4</v>
      </c>
      <c r="I889" s="11">
        <v>25</v>
      </c>
      <c r="J889" s="13">
        <v>100</v>
      </c>
      <c r="K889" s="34">
        <f t="shared" si="13"/>
        <v>45292</v>
      </c>
      <c r="L889" s="36">
        <f>Table1[[#This Row],[Latest Date]]-Table1[[#This Row],[Date]]</f>
        <v>204</v>
      </c>
      <c r="M889" s="36">
        <f>COUNT(Table1[[#This Row],[Date]])</f>
        <v>1</v>
      </c>
      <c r="N889" s="36">
        <f>SUM(Table1[[#This Row],[Total Amount]])</f>
        <v>100</v>
      </c>
      <c r="O889" s="36">
        <f>IF(Table1[[#This Row],[Recency]]&lt;=_xlfn.QUARTILE.INC(L:L,1),4, IF(Table1[[#This Row],[Recency]]&lt;=_xlfn.QUARTILE.INC(L:L,2), 3, IF(Table1[[#This Row],[Recency]]&lt;=_xlfn.QUARTILE.INC(L:L,3), 2, 1)))</f>
        <v>2</v>
      </c>
      <c r="P889" s="36">
        <f>IF(Table1[[#This Row],[Frequency]]&lt;=_xlfn.QUARTILE.INC(M:M,1), 1, IF(Table1[[#This Row],[Frequency]]&lt;=_xlfn.QUARTILE.INC(M:M,2), 2, IF(Table1[[#This Row],[Frequency]]&lt;=_xlfn.QUARTILE.INC(M:M,3), 3, 4)))</f>
        <v>1</v>
      </c>
      <c r="Q889" s="36">
        <f>IF(Table1[[#This Row],[Monetary]]&lt;=_xlfn.QUARTILE.INC(N:N,1),1,IF(Table1[[#This Row],[Monetary]]&lt;=_xlfn.QUARTILE.INC(N:N,2),2,IF(Table1[[#This Row],[Monetary]]&lt;=_xlfn.QUARTILE.INC(N:N,3),3,4)))</f>
        <v>2</v>
      </c>
      <c r="R889" s="41" t="str">
        <f>Table1[[#This Row],[R Score]]&amp;Table1[[#This Row],[F Score]]&amp;Table1[[#This Row],[M Score]]</f>
        <v>212</v>
      </c>
      <c r="S889" s="36">
        <f>Table1[[#This Row],[R Score]]+Table1[[#This Row],[F Score]]+Table1[[#This Row],[M Score]]</f>
        <v>5</v>
      </c>
      <c r="T889" s="36" t="str">
        <f>IF(Table1[[#This Row],[RFM Score]]=12,"Best customer",IF(Table1[[#This Row],[RFM Score]]&gt;=8,"Loyal customer",IF(Table1[[#This Row],[RFM Score]]&gt;=6,"At Risk",IF(Table1[[#This Row],[RFM Score]]&gt;=3,"Lost customer", "Others"))))</f>
        <v>Lost customer</v>
      </c>
    </row>
    <row r="890" spans="2:20" x14ac:dyDescent="0.25">
      <c r="B890" s="4">
        <v>888</v>
      </c>
      <c r="C890" s="5">
        <v>44988</v>
      </c>
      <c r="D890" s="4" t="s">
        <v>901</v>
      </c>
      <c r="E890" s="4" t="s">
        <v>13</v>
      </c>
      <c r="F890" s="4">
        <v>52</v>
      </c>
      <c r="G890" s="4" t="s">
        <v>16</v>
      </c>
      <c r="H890" s="4">
        <v>4</v>
      </c>
      <c r="I890" s="12">
        <v>25</v>
      </c>
      <c r="J890" s="14">
        <v>100</v>
      </c>
      <c r="K890" s="35">
        <f t="shared" si="13"/>
        <v>45292</v>
      </c>
      <c r="L890" s="37">
        <f>Table1[[#This Row],[Latest Date]]-Table1[[#This Row],[Date]]</f>
        <v>304</v>
      </c>
      <c r="M890" s="37">
        <f>COUNT(Table1[[#This Row],[Date]])</f>
        <v>1</v>
      </c>
      <c r="N890" s="37">
        <f>SUM(Table1[[#This Row],[Total Amount]])</f>
        <v>100</v>
      </c>
      <c r="O890" s="37">
        <f>IF(Table1[[#This Row],[Recency]]&lt;=_xlfn.QUARTILE.INC(L:L,1),4, IF(Table1[[#This Row],[Recency]]&lt;=_xlfn.QUARTILE.INC(L:L,2), 3, IF(Table1[[#This Row],[Recency]]&lt;=_xlfn.QUARTILE.INC(L:L,3), 2, 1)))</f>
        <v>1</v>
      </c>
      <c r="P890" s="37">
        <f>IF(Table1[[#This Row],[Frequency]]&lt;=_xlfn.QUARTILE.INC(M:M,1), 1, IF(Table1[[#This Row],[Frequency]]&lt;=_xlfn.QUARTILE.INC(M:M,2), 2, IF(Table1[[#This Row],[Frequency]]&lt;=_xlfn.QUARTILE.INC(M:M,3), 3, 4)))</f>
        <v>1</v>
      </c>
      <c r="Q890" s="37">
        <f>IF(Table1[[#This Row],[Monetary]]&lt;=_xlfn.QUARTILE.INC(N:N,1),1,IF(Table1[[#This Row],[Monetary]]&lt;=_xlfn.QUARTILE.INC(N:N,2),2,IF(Table1[[#This Row],[Monetary]]&lt;=_xlfn.QUARTILE.INC(N:N,3),3,4)))</f>
        <v>2</v>
      </c>
      <c r="R890" s="42" t="str">
        <f>Table1[[#This Row],[R Score]]&amp;Table1[[#This Row],[F Score]]&amp;Table1[[#This Row],[M Score]]</f>
        <v>112</v>
      </c>
      <c r="S890" s="37">
        <f>Table1[[#This Row],[R Score]]+Table1[[#This Row],[F Score]]+Table1[[#This Row],[M Score]]</f>
        <v>4</v>
      </c>
      <c r="T890" s="37" t="str">
        <f>IF(Table1[[#This Row],[RFM Score]]=12,"Best customer",IF(Table1[[#This Row],[RFM Score]]&gt;=8,"Loyal customer",IF(Table1[[#This Row],[RFM Score]]&gt;=6,"At Risk",IF(Table1[[#This Row],[RFM Score]]&gt;=3,"Lost customer", "Others"))))</f>
        <v>Lost customer</v>
      </c>
    </row>
    <row r="891" spans="2:20" x14ac:dyDescent="0.25">
      <c r="B891" s="1">
        <v>889</v>
      </c>
      <c r="C891" s="2">
        <v>45201</v>
      </c>
      <c r="D891" s="1" t="s">
        <v>902</v>
      </c>
      <c r="E891" s="1" t="s">
        <v>13</v>
      </c>
      <c r="F891" s="1">
        <v>35</v>
      </c>
      <c r="G891" s="1" t="s">
        <v>16</v>
      </c>
      <c r="H891" s="1">
        <v>1</v>
      </c>
      <c r="I891" s="11">
        <v>50</v>
      </c>
      <c r="J891" s="13">
        <v>50</v>
      </c>
      <c r="K891" s="34">
        <f t="shared" si="13"/>
        <v>45292</v>
      </c>
      <c r="L891" s="36">
        <f>Table1[[#This Row],[Latest Date]]-Table1[[#This Row],[Date]]</f>
        <v>91</v>
      </c>
      <c r="M891" s="36">
        <f>COUNT(Table1[[#This Row],[Date]])</f>
        <v>1</v>
      </c>
      <c r="N891" s="36">
        <f>SUM(Table1[[#This Row],[Total Amount]])</f>
        <v>50</v>
      </c>
      <c r="O891" s="36">
        <f>IF(Table1[[#This Row],[Recency]]&lt;=_xlfn.QUARTILE.INC(L:L,1),4, IF(Table1[[#This Row],[Recency]]&lt;=_xlfn.QUARTILE.INC(L:L,2), 3, IF(Table1[[#This Row],[Recency]]&lt;=_xlfn.QUARTILE.INC(L:L,3), 2, 1)))</f>
        <v>3</v>
      </c>
      <c r="P891" s="36">
        <f>IF(Table1[[#This Row],[Frequency]]&lt;=_xlfn.QUARTILE.INC(M:M,1), 1, IF(Table1[[#This Row],[Frequency]]&lt;=_xlfn.QUARTILE.INC(M:M,2), 2, IF(Table1[[#This Row],[Frequency]]&lt;=_xlfn.QUARTILE.INC(M:M,3), 3, 4)))</f>
        <v>1</v>
      </c>
      <c r="Q891" s="36">
        <f>IF(Table1[[#This Row],[Monetary]]&lt;=_xlfn.QUARTILE.INC(N:N,1),1,IF(Table1[[#This Row],[Monetary]]&lt;=_xlfn.QUARTILE.INC(N:N,2),2,IF(Table1[[#This Row],[Monetary]]&lt;=_xlfn.QUARTILE.INC(N:N,3),3,4)))</f>
        <v>1</v>
      </c>
      <c r="R891" s="41" t="str">
        <f>Table1[[#This Row],[R Score]]&amp;Table1[[#This Row],[F Score]]&amp;Table1[[#This Row],[M Score]]</f>
        <v>311</v>
      </c>
      <c r="S891" s="36">
        <f>Table1[[#This Row],[R Score]]+Table1[[#This Row],[F Score]]+Table1[[#This Row],[M Score]]</f>
        <v>5</v>
      </c>
      <c r="T891" s="36" t="str">
        <f>IF(Table1[[#This Row],[RFM Score]]=12,"Best customer",IF(Table1[[#This Row],[RFM Score]]&gt;=8,"Loyal customer",IF(Table1[[#This Row],[RFM Score]]&gt;=6,"At Risk",IF(Table1[[#This Row],[RFM Score]]&gt;=3,"Lost customer", "Others"))))</f>
        <v>Lost customer</v>
      </c>
    </row>
    <row r="892" spans="2:20" x14ac:dyDescent="0.25">
      <c r="B892" s="4">
        <v>890</v>
      </c>
      <c r="C892" s="5">
        <v>45280</v>
      </c>
      <c r="D892" s="4" t="s">
        <v>903</v>
      </c>
      <c r="E892" s="4" t="s">
        <v>10</v>
      </c>
      <c r="F892" s="4">
        <v>34</v>
      </c>
      <c r="G892" s="4" t="s">
        <v>16</v>
      </c>
      <c r="H892" s="4">
        <v>2</v>
      </c>
      <c r="I892" s="12">
        <v>25</v>
      </c>
      <c r="J892" s="14">
        <v>50</v>
      </c>
      <c r="K892" s="35">
        <f t="shared" si="13"/>
        <v>45292</v>
      </c>
      <c r="L892" s="37">
        <f>Table1[[#This Row],[Latest Date]]-Table1[[#This Row],[Date]]</f>
        <v>12</v>
      </c>
      <c r="M892" s="37">
        <f>COUNT(Table1[[#This Row],[Date]])</f>
        <v>1</v>
      </c>
      <c r="N892" s="37">
        <f>SUM(Table1[[#This Row],[Total Amount]])</f>
        <v>50</v>
      </c>
      <c r="O892" s="37">
        <f>IF(Table1[[#This Row],[Recency]]&lt;=_xlfn.QUARTILE.INC(L:L,1),4, IF(Table1[[#This Row],[Recency]]&lt;=_xlfn.QUARTILE.INC(L:L,2), 3, IF(Table1[[#This Row],[Recency]]&lt;=_xlfn.QUARTILE.INC(L:L,3), 2, 1)))</f>
        <v>4</v>
      </c>
      <c r="P892" s="37">
        <f>IF(Table1[[#This Row],[Frequency]]&lt;=_xlfn.QUARTILE.INC(M:M,1), 1, IF(Table1[[#This Row],[Frequency]]&lt;=_xlfn.QUARTILE.INC(M:M,2), 2, IF(Table1[[#This Row],[Frequency]]&lt;=_xlfn.QUARTILE.INC(M:M,3), 3, 4)))</f>
        <v>1</v>
      </c>
      <c r="Q892" s="37">
        <f>IF(Table1[[#This Row],[Monetary]]&lt;=_xlfn.QUARTILE.INC(N:N,1),1,IF(Table1[[#This Row],[Monetary]]&lt;=_xlfn.QUARTILE.INC(N:N,2),2,IF(Table1[[#This Row],[Monetary]]&lt;=_xlfn.QUARTILE.INC(N:N,3),3,4)))</f>
        <v>1</v>
      </c>
      <c r="R892" s="42" t="str">
        <f>Table1[[#This Row],[R Score]]&amp;Table1[[#This Row],[F Score]]&amp;Table1[[#This Row],[M Score]]</f>
        <v>411</v>
      </c>
      <c r="S892" s="37">
        <f>Table1[[#This Row],[R Score]]+Table1[[#This Row],[F Score]]+Table1[[#This Row],[M Score]]</f>
        <v>6</v>
      </c>
      <c r="T892" s="37" t="str">
        <f>IF(Table1[[#This Row],[RFM Score]]=12,"Best customer",IF(Table1[[#This Row],[RFM Score]]&gt;=8,"Loyal customer",IF(Table1[[#This Row],[RFM Score]]&gt;=6,"At Risk",IF(Table1[[#This Row],[RFM Score]]&gt;=3,"Lost customer", "Others"))))</f>
        <v>At Risk</v>
      </c>
    </row>
    <row r="893" spans="2:20" x14ac:dyDescent="0.25">
      <c r="B893" s="1">
        <v>891</v>
      </c>
      <c r="C893" s="2">
        <v>45021</v>
      </c>
      <c r="D893" s="1" t="s">
        <v>904</v>
      </c>
      <c r="E893" s="1" t="s">
        <v>10</v>
      </c>
      <c r="F893" s="1">
        <v>41</v>
      </c>
      <c r="G893" s="1" t="s">
        <v>16</v>
      </c>
      <c r="H893" s="1">
        <v>3</v>
      </c>
      <c r="I893" s="11">
        <v>300</v>
      </c>
      <c r="J893" s="13">
        <v>900</v>
      </c>
      <c r="K893" s="34">
        <f t="shared" si="13"/>
        <v>45292</v>
      </c>
      <c r="L893" s="36">
        <f>Table1[[#This Row],[Latest Date]]-Table1[[#This Row],[Date]]</f>
        <v>271</v>
      </c>
      <c r="M893" s="36">
        <f>COUNT(Table1[[#This Row],[Date]])</f>
        <v>1</v>
      </c>
      <c r="N893" s="36">
        <f>SUM(Table1[[#This Row],[Total Amount]])</f>
        <v>900</v>
      </c>
      <c r="O893" s="36">
        <f>IF(Table1[[#This Row],[Recency]]&lt;=_xlfn.QUARTILE.INC(L:L,1),4, IF(Table1[[#This Row],[Recency]]&lt;=_xlfn.QUARTILE.INC(L:L,2), 3, IF(Table1[[#This Row],[Recency]]&lt;=_xlfn.QUARTILE.INC(L:L,3), 2, 1)))</f>
        <v>1</v>
      </c>
      <c r="P893" s="36">
        <f>IF(Table1[[#This Row],[Frequency]]&lt;=_xlfn.QUARTILE.INC(M:M,1), 1, IF(Table1[[#This Row],[Frequency]]&lt;=_xlfn.QUARTILE.INC(M:M,2), 2, IF(Table1[[#This Row],[Frequency]]&lt;=_xlfn.QUARTILE.INC(M:M,3), 3, 4)))</f>
        <v>1</v>
      </c>
      <c r="Q893" s="36">
        <f>IF(Table1[[#This Row],[Monetary]]&lt;=_xlfn.QUARTILE.INC(N:N,1),1,IF(Table1[[#This Row],[Monetary]]&lt;=_xlfn.QUARTILE.INC(N:N,2),2,IF(Table1[[#This Row],[Monetary]]&lt;=_xlfn.QUARTILE.INC(N:N,3),3,4)))</f>
        <v>3</v>
      </c>
      <c r="R893" s="41" t="str">
        <f>Table1[[#This Row],[R Score]]&amp;Table1[[#This Row],[F Score]]&amp;Table1[[#This Row],[M Score]]</f>
        <v>113</v>
      </c>
      <c r="S893" s="36">
        <f>Table1[[#This Row],[R Score]]+Table1[[#This Row],[F Score]]+Table1[[#This Row],[M Score]]</f>
        <v>5</v>
      </c>
      <c r="T893" s="36" t="str">
        <f>IF(Table1[[#This Row],[RFM Score]]=12,"Best customer",IF(Table1[[#This Row],[RFM Score]]&gt;=8,"Loyal customer",IF(Table1[[#This Row],[RFM Score]]&gt;=6,"At Risk",IF(Table1[[#This Row],[RFM Score]]&gt;=3,"Lost customer", "Others"))))</f>
        <v>Lost customer</v>
      </c>
    </row>
    <row r="894" spans="2:20" x14ac:dyDescent="0.25">
      <c r="B894" s="4">
        <v>892</v>
      </c>
      <c r="C894" s="5">
        <v>45025</v>
      </c>
      <c r="D894" s="4" t="s">
        <v>905</v>
      </c>
      <c r="E894" s="4" t="s">
        <v>10</v>
      </c>
      <c r="F894" s="4">
        <v>20</v>
      </c>
      <c r="G894" s="4" t="s">
        <v>16</v>
      </c>
      <c r="H894" s="4">
        <v>1</v>
      </c>
      <c r="I894" s="12">
        <v>50</v>
      </c>
      <c r="J894" s="14">
        <v>50</v>
      </c>
      <c r="K894" s="35">
        <f t="shared" si="13"/>
        <v>45292</v>
      </c>
      <c r="L894" s="37">
        <f>Table1[[#This Row],[Latest Date]]-Table1[[#This Row],[Date]]</f>
        <v>267</v>
      </c>
      <c r="M894" s="37">
        <f>COUNT(Table1[[#This Row],[Date]])</f>
        <v>1</v>
      </c>
      <c r="N894" s="37">
        <f>SUM(Table1[[#This Row],[Total Amount]])</f>
        <v>50</v>
      </c>
      <c r="O894" s="37">
        <f>IF(Table1[[#This Row],[Recency]]&lt;=_xlfn.QUARTILE.INC(L:L,1),4, IF(Table1[[#This Row],[Recency]]&lt;=_xlfn.QUARTILE.INC(L:L,2), 3, IF(Table1[[#This Row],[Recency]]&lt;=_xlfn.QUARTILE.INC(L:L,3), 2, 1)))</f>
        <v>2</v>
      </c>
      <c r="P894" s="37">
        <f>IF(Table1[[#This Row],[Frequency]]&lt;=_xlfn.QUARTILE.INC(M:M,1), 1, IF(Table1[[#This Row],[Frequency]]&lt;=_xlfn.QUARTILE.INC(M:M,2), 2, IF(Table1[[#This Row],[Frequency]]&lt;=_xlfn.QUARTILE.INC(M:M,3), 3, 4)))</f>
        <v>1</v>
      </c>
      <c r="Q894" s="37">
        <f>IF(Table1[[#This Row],[Monetary]]&lt;=_xlfn.QUARTILE.INC(N:N,1),1,IF(Table1[[#This Row],[Monetary]]&lt;=_xlfn.QUARTILE.INC(N:N,2),2,IF(Table1[[#This Row],[Monetary]]&lt;=_xlfn.QUARTILE.INC(N:N,3),3,4)))</f>
        <v>1</v>
      </c>
      <c r="R894" s="42" t="str">
        <f>Table1[[#This Row],[R Score]]&amp;Table1[[#This Row],[F Score]]&amp;Table1[[#This Row],[M Score]]</f>
        <v>211</v>
      </c>
      <c r="S894" s="37">
        <f>Table1[[#This Row],[R Score]]+Table1[[#This Row],[F Score]]+Table1[[#This Row],[M Score]]</f>
        <v>4</v>
      </c>
      <c r="T894" s="37" t="str">
        <f>IF(Table1[[#This Row],[RFM Score]]=12,"Best customer",IF(Table1[[#This Row],[RFM Score]]&gt;=8,"Loyal customer",IF(Table1[[#This Row],[RFM Score]]&gt;=6,"At Risk",IF(Table1[[#This Row],[RFM Score]]&gt;=3,"Lost customer", "Others"))))</f>
        <v>Lost customer</v>
      </c>
    </row>
    <row r="895" spans="2:20" x14ac:dyDescent="0.25">
      <c r="B895" s="1">
        <v>893</v>
      </c>
      <c r="C895" s="2">
        <v>45037</v>
      </c>
      <c r="D895" s="1" t="s">
        <v>906</v>
      </c>
      <c r="E895" s="1" t="s">
        <v>10</v>
      </c>
      <c r="F895" s="1">
        <v>49</v>
      </c>
      <c r="G895" s="1" t="s">
        <v>16</v>
      </c>
      <c r="H895" s="1">
        <v>1</v>
      </c>
      <c r="I895" s="11">
        <v>50</v>
      </c>
      <c r="J895" s="13">
        <v>50</v>
      </c>
      <c r="K895" s="34">
        <f t="shared" si="13"/>
        <v>45292</v>
      </c>
      <c r="L895" s="36">
        <f>Table1[[#This Row],[Latest Date]]-Table1[[#This Row],[Date]]</f>
        <v>255</v>
      </c>
      <c r="M895" s="36">
        <f>COUNT(Table1[[#This Row],[Date]])</f>
        <v>1</v>
      </c>
      <c r="N895" s="36">
        <f>SUM(Table1[[#This Row],[Total Amount]])</f>
        <v>50</v>
      </c>
      <c r="O895" s="36">
        <f>IF(Table1[[#This Row],[Recency]]&lt;=_xlfn.QUARTILE.INC(L:L,1),4, IF(Table1[[#This Row],[Recency]]&lt;=_xlfn.QUARTILE.INC(L:L,2), 3, IF(Table1[[#This Row],[Recency]]&lt;=_xlfn.QUARTILE.INC(L:L,3), 2, 1)))</f>
        <v>2</v>
      </c>
      <c r="P895" s="36">
        <f>IF(Table1[[#This Row],[Frequency]]&lt;=_xlfn.QUARTILE.INC(M:M,1), 1, IF(Table1[[#This Row],[Frequency]]&lt;=_xlfn.QUARTILE.INC(M:M,2), 2, IF(Table1[[#This Row],[Frequency]]&lt;=_xlfn.QUARTILE.INC(M:M,3), 3, 4)))</f>
        <v>1</v>
      </c>
      <c r="Q895" s="36">
        <f>IF(Table1[[#This Row],[Monetary]]&lt;=_xlfn.QUARTILE.INC(N:N,1),1,IF(Table1[[#This Row],[Monetary]]&lt;=_xlfn.QUARTILE.INC(N:N,2),2,IF(Table1[[#This Row],[Monetary]]&lt;=_xlfn.QUARTILE.INC(N:N,3),3,4)))</f>
        <v>1</v>
      </c>
      <c r="R895" s="41" t="str">
        <f>Table1[[#This Row],[R Score]]&amp;Table1[[#This Row],[F Score]]&amp;Table1[[#This Row],[M Score]]</f>
        <v>211</v>
      </c>
      <c r="S895" s="36">
        <f>Table1[[#This Row],[R Score]]+Table1[[#This Row],[F Score]]+Table1[[#This Row],[M Score]]</f>
        <v>4</v>
      </c>
      <c r="T895" s="36" t="str">
        <f>IF(Table1[[#This Row],[RFM Score]]=12,"Best customer",IF(Table1[[#This Row],[RFM Score]]&gt;=8,"Loyal customer",IF(Table1[[#This Row],[RFM Score]]&gt;=6,"At Risk",IF(Table1[[#This Row],[RFM Score]]&gt;=3,"Lost customer", "Others"))))</f>
        <v>Lost customer</v>
      </c>
    </row>
    <row r="896" spans="2:20" x14ac:dyDescent="0.25">
      <c r="B896" s="4">
        <v>894</v>
      </c>
      <c r="C896" s="5">
        <v>45174</v>
      </c>
      <c r="D896" s="4" t="s">
        <v>907</v>
      </c>
      <c r="E896" s="4" t="s">
        <v>10</v>
      </c>
      <c r="F896" s="4">
        <v>52</v>
      </c>
      <c r="G896" s="4" t="s">
        <v>16</v>
      </c>
      <c r="H896" s="4">
        <v>1</v>
      </c>
      <c r="I896" s="12">
        <v>30</v>
      </c>
      <c r="J896" s="14">
        <v>30</v>
      </c>
      <c r="K896" s="35">
        <f t="shared" si="13"/>
        <v>45292</v>
      </c>
      <c r="L896" s="37">
        <f>Table1[[#This Row],[Latest Date]]-Table1[[#This Row],[Date]]</f>
        <v>118</v>
      </c>
      <c r="M896" s="37">
        <f>COUNT(Table1[[#This Row],[Date]])</f>
        <v>1</v>
      </c>
      <c r="N896" s="37">
        <f>SUM(Table1[[#This Row],[Total Amount]])</f>
        <v>30</v>
      </c>
      <c r="O896" s="37">
        <f>IF(Table1[[#This Row],[Recency]]&lt;=_xlfn.QUARTILE.INC(L:L,1),4, IF(Table1[[#This Row],[Recency]]&lt;=_xlfn.QUARTILE.INC(L:L,2), 3, IF(Table1[[#This Row],[Recency]]&lt;=_xlfn.QUARTILE.INC(L:L,3), 2, 1)))</f>
        <v>3</v>
      </c>
      <c r="P896" s="37">
        <f>IF(Table1[[#This Row],[Frequency]]&lt;=_xlfn.QUARTILE.INC(M:M,1), 1, IF(Table1[[#This Row],[Frequency]]&lt;=_xlfn.QUARTILE.INC(M:M,2), 2, IF(Table1[[#This Row],[Frequency]]&lt;=_xlfn.QUARTILE.INC(M:M,3), 3, 4)))</f>
        <v>1</v>
      </c>
      <c r="Q896" s="37">
        <f>IF(Table1[[#This Row],[Monetary]]&lt;=_xlfn.QUARTILE.INC(N:N,1),1,IF(Table1[[#This Row],[Monetary]]&lt;=_xlfn.QUARTILE.INC(N:N,2),2,IF(Table1[[#This Row],[Monetary]]&lt;=_xlfn.QUARTILE.INC(N:N,3),3,4)))</f>
        <v>1</v>
      </c>
      <c r="R896" s="42" t="str">
        <f>Table1[[#This Row],[R Score]]&amp;Table1[[#This Row],[F Score]]&amp;Table1[[#This Row],[M Score]]</f>
        <v>311</v>
      </c>
      <c r="S896" s="37">
        <f>Table1[[#This Row],[R Score]]+Table1[[#This Row],[F Score]]+Table1[[#This Row],[M Score]]</f>
        <v>5</v>
      </c>
      <c r="T896" s="37" t="str">
        <f>IF(Table1[[#This Row],[RFM Score]]=12,"Best customer",IF(Table1[[#This Row],[RFM Score]]&gt;=8,"Loyal customer",IF(Table1[[#This Row],[RFM Score]]&gt;=6,"At Risk",IF(Table1[[#This Row],[RFM Score]]&gt;=3,"Lost customer", "Others"))))</f>
        <v>Lost customer</v>
      </c>
    </row>
    <row r="897" spans="2:20" x14ac:dyDescent="0.25">
      <c r="B897" s="1">
        <v>895</v>
      </c>
      <c r="C897" s="2">
        <v>45068</v>
      </c>
      <c r="D897" s="1" t="s">
        <v>908</v>
      </c>
      <c r="E897" s="1" t="s">
        <v>13</v>
      </c>
      <c r="F897" s="1">
        <v>55</v>
      </c>
      <c r="G897" s="1" t="s">
        <v>14</v>
      </c>
      <c r="H897" s="1">
        <v>4</v>
      </c>
      <c r="I897" s="11">
        <v>30</v>
      </c>
      <c r="J897" s="13">
        <v>120</v>
      </c>
      <c r="K897" s="34">
        <f t="shared" si="13"/>
        <v>45292</v>
      </c>
      <c r="L897" s="36">
        <f>Table1[[#This Row],[Latest Date]]-Table1[[#This Row],[Date]]</f>
        <v>224</v>
      </c>
      <c r="M897" s="36">
        <f>COUNT(Table1[[#This Row],[Date]])</f>
        <v>1</v>
      </c>
      <c r="N897" s="36">
        <f>SUM(Table1[[#This Row],[Total Amount]])</f>
        <v>120</v>
      </c>
      <c r="O897" s="36">
        <f>IF(Table1[[#This Row],[Recency]]&lt;=_xlfn.QUARTILE.INC(L:L,1),4, IF(Table1[[#This Row],[Recency]]&lt;=_xlfn.QUARTILE.INC(L:L,2), 3, IF(Table1[[#This Row],[Recency]]&lt;=_xlfn.QUARTILE.INC(L:L,3), 2, 1)))</f>
        <v>2</v>
      </c>
      <c r="P897" s="36">
        <f>IF(Table1[[#This Row],[Frequency]]&lt;=_xlfn.QUARTILE.INC(M:M,1), 1, IF(Table1[[#This Row],[Frequency]]&lt;=_xlfn.QUARTILE.INC(M:M,2), 2, IF(Table1[[#This Row],[Frequency]]&lt;=_xlfn.QUARTILE.INC(M:M,3), 3, 4)))</f>
        <v>1</v>
      </c>
      <c r="Q897" s="36">
        <f>IF(Table1[[#This Row],[Monetary]]&lt;=_xlfn.QUARTILE.INC(N:N,1),1,IF(Table1[[#This Row],[Monetary]]&lt;=_xlfn.QUARTILE.INC(N:N,2),2,IF(Table1[[#This Row],[Monetary]]&lt;=_xlfn.QUARTILE.INC(N:N,3),3,4)))</f>
        <v>2</v>
      </c>
      <c r="R897" s="41" t="str">
        <f>Table1[[#This Row],[R Score]]&amp;Table1[[#This Row],[F Score]]&amp;Table1[[#This Row],[M Score]]</f>
        <v>212</v>
      </c>
      <c r="S897" s="36">
        <f>Table1[[#This Row],[R Score]]+Table1[[#This Row],[F Score]]+Table1[[#This Row],[M Score]]</f>
        <v>5</v>
      </c>
      <c r="T897" s="36" t="str">
        <f>IF(Table1[[#This Row],[RFM Score]]=12,"Best customer",IF(Table1[[#This Row],[RFM Score]]&gt;=8,"Loyal customer",IF(Table1[[#This Row],[RFM Score]]&gt;=6,"At Risk",IF(Table1[[#This Row],[RFM Score]]&gt;=3,"Lost customer", "Others"))))</f>
        <v>Lost customer</v>
      </c>
    </row>
    <row r="898" spans="2:20" x14ac:dyDescent="0.25">
      <c r="B898" s="4">
        <v>896</v>
      </c>
      <c r="C898" s="5">
        <v>45228</v>
      </c>
      <c r="D898" s="4" t="s">
        <v>909</v>
      </c>
      <c r="E898" s="4" t="s">
        <v>13</v>
      </c>
      <c r="F898" s="4">
        <v>30</v>
      </c>
      <c r="G898" s="4" t="s">
        <v>16</v>
      </c>
      <c r="H898" s="4">
        <v>2</v>
      </c>
      <c r="I898" s="12">
        <v>25</v>
      </c>
      <c r="J898" s="14">
        <v>50</v>
      </c>
      <c r="K898" s="35">
        <f t="shared" si="13"/>
        <v>45292</v>
      </c>
      <c r="L898" s="37">
        <f>Table1[[#This Row],[Latest Date]]-Table1[[#This Row],[Date]]</f>
        <v>64</v>
      </c>
      <c r="M898" s="37">
        <f>COUNT(Table1[[#This Row],[Date]])</f>
        <v>1</v>
      </c>
      <c r="N898" s="37">
        <f>SUM(Table1[[#This Row],[Total Amount]])</f>
        <v>50</v>
      </c>
      <c r="O898" s="37">
        <f>IF(Table1[[#This Row],[Recency]]&lt;=_xlfn.QUARTILE.INC(L:L,1),4, IF(Table1[[#This Row],[Recency]]&lt;=_xlfn.QUARTILE.INC(L:L,2), 3, IF(Table1[[#This Row],[Recency]]&lt;=_xlfn.QUARTILE.INC(L:L,3), 2, 1)))</f>
        <v>4</v>
      </c>
      <c r="P898" s="37">
        <f>IF(Table1[[#This Row],[Frequency]]&lt;=_xlfn.QUARTILE.INC(M:M,1), 1, IF(Table1[[#This Row],[Frequency]]&lt;=_xlfn.QUARTILE.INC(M:M,2), 2, IF(Table1[[#This Row],[Frequency]]&lt;=_xlfn.QUARTILE.INC(M:M,3), 3, 4)))</f>
        <v>1</v>
      </c>
      <c r="Q898" s="37">
        <f>IF(Table1[[#This Row],[Monetary]]&lt;=_xlfn.QUARTILE.INC(N:N,1),1,IF(Table1[[#This Row],[Monetary]]&lt;=_xlfn.QUARTILE.INC(N:N,2),2,IF(Table1[[#This Row],[Monetary]]&lt;=_xlfn.QUARTILE.INC(N:N,3),3,4)))</f>
        <v>1</v>
      </c>
      <c r="R898" s="42" t="str">
        <f>Table1[[#This Row],[R Score]]&amp;Table1[[#This Row],[F Score]]&amp;Table1[[#This Row],[M Score]]</f>
        <v>411</v>
      </c>
      <c r="S898" s="37">
        <f>Table1[[#This Row],[R Score]]+Table1[[#This Row],[F Score]]+Table1[[#This Row],[M Score]]</f>
        <v>6</v>
      </c>
      <c r="T898" s="37" t="str">
        <f>IF(Table1[[#This Row],[RFM Score]]=12,"Best customer",IF(Table1[[#This Row],[RFM Score]]&gt;=8,"Loyal customer",IF(Table1[[#This Row],[RFM Score]]&gt;=6,"At Risk",IF(Table1[[#This Row],[RFM Score]]&gt;=3,"Lost customer", "Others"))))</f>
        <v>At Risk</v>
      </c>
    </row>
    <row r="899" spans="2:20" x14ac:dyDescent="0.25">
      <c r="B899" s="1">
        <v>897</v>
      </c>
      <c r="C899" s="2">
        <v>45195</v>
      </c>
      <c r="D899" s="1" t="s">
        <v>910</v>
      </c>
      <c r="E899" s="1" t="s">
        <v>13</v>
      </c>
      <c r="F899" s="1">
        <v>64</v>
      </c>
      <c r="G899" s="1" t="s">
        <v>16</v>
      </c>
      <c r="H899" s="1">
        <v>2</v>
      </c>
      <c r="I899" s="11">
        <v>50</v>
      </c>
      <c r="J899" s="13">
        <v>100</v>
      </c>
      <c r="K899" s="34">
        <f t="shared" ref="K899:K962" si="14">MAX(C:C)</f>
        <v>45292</v>
      </c>
      <c r="L899" s="36">
        <f>Table1[[#This Row],[Latest Date]]-Table1[[#This Row],[Date]]</f>
        <v>97</v>
      </c>
      <c r="M899" s="36">
        <f>COUNT(Table1[[#This Row],[Date]])</f>
        <v>1</v>
      </c>
      <c r="N899" s="36">
        <f>SUM(Table1[[#This Row],[Total Amount]])</f>
        <v>100</v>
      </c>
      <c r="O899" s="36">
        <f>IF(Table1[[#This Row],[Recency]]&lt;=_xlfn.QUARTILE.INC(L:L,1),4, IF(Table1[[#This Row],[Recency]]&lt;=_xlfn.QUARTILE.INC(L:L,2), 3, IF(Table1[[#This Row],[Recency]]&lt;=_xlfn.QUARTILE.INC(L:L,3), 2, 1)))</f>
        <v>3</v>
      </c>
      <c r="P899" s="36">
        <f>IF(Table1[[#This Row],[Frequency]]&lt;=_xlfn.QUARTILE.INC(M:M,1), 1, IF(Table1[[#This Row],[Frequency]]&lt;=_xlfn.QUARTILE.INC(M:M,2), 2, IF(Table1[[#This Row],[Frequency]]&lt;=_xlfn.QUARTILE.INC(M:M,3), 3, 4)))</f>
        <v>1</v>
      </c>
      <c r="Q899" s="36">
        <f>IF(Table1[[#This Row],[Monetary]]&lt;=_xlfn.QUARTILE.INC(N:N,1),1,IF(Table1[[#This Row],[Monetary]]&lt;=_xlfn.QUARTILE.INC(N:N,2),2,IF(Table1[[#This Row],[Monetary]]&lt;=_xlfn.QUARTILE.INC(N:N,3),3,4)))</f>
        <v>2</v>
      </c>
      <c r="R899" s="41" t="str">
        <f>Table1[[#This Row],[R Score]]&amp;Table1[[#This Row],[F Score]]&amp;Table1[[#This Row],[M Score]]</f>
        <v>312</v>
      </c>
      <c r="S899" s="36">
        <f>Table1[[#This Row],[R Score]]+Table1[[#This Row],[F Score]]+Table1[[#This Row],[M Score]]</f>
        <v>6</v>
      </c>
      <c r="T899" s="36" t="str">
        <f>IF(Table1[[#This Row],[RFM Score]]=12,"Best customer",IF(Table1[[#This Row],[RFM Score]]&gt;=8,"Loyal customer",IF(Table1[[#This Row],[RFM Score]]&gt;=6,"At Risk",IF(Table1[[#This Row],[RFM Score]]&gt;=3,"Lost customer", "Others"))))</f>
        <v>At Risk</v>
      </c>
    </row>
    <row r="900" spans="2:20" x14ac:dyDescent="0.25">
      <c r="B900" s="4">
        <v>898</v>
      </c>
      <c r="C900" s="5">
        <v>45232</v>
      </c>
      <c r="D900" s="4" t="s">
        <v>911</v>
      </c>
      <c r="E900" s="4" t="s">
        <v>13</v>
      </c>
      <c r="F900" s="4">
        <v>42</v>
      </c>
      <c r="G900" s="4" t="s">
        <v>14</v>
      </c>
      <c r="H900" s="4">
        <v>3</v>
      </c>
      <c r="I900" s="12">
        <v>30</v>
      </c>
      <c r="J900" s="14">
        <v>90</v>
      </c>
      <c r="K900" s="35">
        <f t="shared" si="14"/>
        <v>45292</v>
      </c>
      <c r="L900" s="37">
        <f>Table1[[#This Row],[Latest Date]]-Table1[[#This Row],[Date]]</f>
        <v>60</v>
      </c>
      <c r="M900" s="37">
        <f>COUNT(Table1[[#This Row],[Date]])</f>
        <v>1</v>
      </c>
      <c r="N900" s="37">
        <f>SUM(Table1[[#This Row],[Total Amount]])</f>
        <v>90</v>
      </c>
      <c r="O900" s="37">
        <f>IF(Table1[[#This Row],[Recency]]&lt;=_xlfn.QUARTILE.INC(L:L,1),4, IF(Table1[[#This Row],[Recency]]&lt;=_xlfn.QUARTILE.INC(L:L,2), 3, IF(Table1[[#This Row],[Recency]]&lt;=_xlfn.QUARTILE.INC(L:L,3), 2, 1)))</f>
        <v>4</v>
      </c>
      <c r="P900" s="37">
        <f>IF(Table1[[#This Row],[Frequency]]&lt;=_xlfn.QUARTILE.INC(M:M,1), 1, IF(Table1[[#This Row],[Frequency]]&lt;=_xlfn.QUARTILE.INC(M:M,2), 2, IF(Table1[[#This Row],[Frequency]]&lt;=_xlfn.QUARTILE.INC(M:M,3), 3, 4)))</f>
        <v>1</v>
      </c>
      <c r="Q900" s="37">
        <f>IF(Table1[[#This Row],[Monetary]]&lt;=_xlfn.QUARTILE.INC(N:N,1),1,IF(Table1[[#This Row],[Monetary]]&lt;=_xlfn.QUARTILE.INC(N:N,2),2,IF(Table1[[#This Row],[Monetary]]&lt;=_xlfn.QUARTILE.INC(N:N,3),3,4)))</f>
        <v>2</v>
      </c>
      <c r="R900" s="42" t="str">
        <f>Table1[[#This Row],[R Score]]&amp;Table1[[#This Row],[F Score]]&amp;Table1[[#This Row],[M Score]]</f>
        <v>412</v>
      </c>
      <c r="S900" s="37">
        <f>Table1[[#This Row],[R Score]]+Table1[[#This Row],[F Score]]+Table1[[#This Row],[M Score]]</f>
        <v>7</v>
      </c>
      <c r="T900" s="37" t="str">
        <f>IF(Table1[[#This Row],[RFM Score]]=12,"Best customer",IF(Table1[[#This Row],[RFM Score]]&gt;=8,"Loyal customer",IF(Table1[[#This Row],[RFM Score]]&gt;=6,"At Risk",IF(Table1[[#This Row],[RFM Score]]&gt;=3,"Lost customer", "Others"))))</f>
        <v>At Risk</v>
      </c>
    </row>
    <row r="901" spans="2:20" x14ac:dyDescent="0.25">
      <c r="B901" s="1">
        <v>899</v>
      </c>
      <c r="C901" s="2">
        <v>45071</v>
      </c>
      <c r="D901" s="1" t="s">
        <v>912</v>
      </c>
      <c r="E901" s="1" t="s">
        <v>10</v>
      </c>
      <c r="F901" s="1">
        <v>26</v>
      </c>
      <c r="G901" s="1" t="s">
        <v>14</v>
      </c>
      <c r="H901" s="1">
        <v>2</v>
      </c>
      <c r="I901" s="11">
        <v>300</v>
      </c>
      <c r="J901" s="13">
        <v>600</v>
      </c>
      <c r="K901" s="34">
        <f t="shared" si="14"/>
        <v>45292</v>
      </c>
      <c r="L901" s="36">
        <f>Table1[[#This Row],[Latest Date]]-Table1[[#This Row],[Date]]</f>
        <v>221</v>
      </c>
      <c r="M901" s="36">
        <f>COUNT(Table1[[#This Row],[Date]])</f>
        <v>1</v>
      </c>
      <c r="N901" s="36">
        <f>SUM(Table1[[#This Row],[Total Amount]])</f>
        <v>600</v>
      </c>
      <c r="O901" s="36">
        <f>IF(Table1[[#This Row],[Recency]]&lt;=_xlfn.QUARTILE.INC(L:L,1),4, IF(Table1[[#This Row],[Recency]]&lt;=_xlfn.QUARTILE.INC(L:L,2), 3, IF(Table1[[#This Row],[Recency]]&lt;=_xlfn.QUARTILE.INC(L:L,3), 2, 1)))</f>
        <v>2</v>
      </c>
      <c r="P901" s="36">
        <f>IF(Table1[[#This Row],[Frequency]]&lt;=_xlfn.QUARTILE.INC(M:M,1), 1, IF(Table1[[#This Row],[Frequency]]&lt;=_xlfn.QUARTILE.INC(M:M,2), 2, IF(Table1[[#This Row],[Frequency]]&lt;=_xlfn.QUARTILE.INC(M:M,3), 3, 4)))</f>
        <v>1</v>
      </c>
      <c r="Q901" s="36">
        <f>IF(Table1[[#This Row],[Monetary]]&lt;=_xlfn.QUARTILE.INC(N:N,1),1,IF(Table1[[#This Row],[Monetary]]&lt;=_xlfn.QUARTILE.INC(N:N,2),2,IF(Table1[[#This Row],[Monetary]]&lt;=_xlfn.QUARTILE.INC(N:N,3),3,4)))</f>
        <v>3</v>
      </c>
      <c r="R901" s="41" t="str">
        <f>Table1[[#This Row],[R Score]]&amp;Table1[[#This Row],[F Score]]&amp;Table1[[#This Row],[M Score]]</f>
        <v>213</v>
      </c>
      <c r="S901" s="36">
        <f>Table1[[#This Row],[R Score]]+Table1[[#This Row],[F Score]]+Table1[[#This Row],[M Score]]</f>
        <v>6</v>
      </c>
      <c r="T901" s="36" t="str">
        <f>IF(Table1[[#This Row],[RFM Score]]=12,"Best customer",IF(Table1[[#This Row],[RFM Score]]&gt;=8,"Loyal customer",IF(Table1[[#This Row],[RFM Score]]&gt;=6,"At Risk",IF(Table1[[#This Row],[RFM Score]]&gt;=3,"Lost customer", "Others"))))</f>
        <v>At Risk</v>
      </c>
    </row>
    <row r="902" spans="2:20" x14ac:dyDescent="0.25">
      <c r="B902" s="4">
        <v>900</v>
      </c>
      <c r="C902" s="5">
        <v>44978</v>
      </c>
      <c r="D902" s="4" t="s">
        <v>913</v>
      </c>
      <c r="E902" s="4" t="s">
        <v>10</v>
      </c>
      <c r="F902" s="4">
        <v>21</v>
      </c>
      <c r="G902" s="4" t="s">
        <v>14</v>
      </c>
      <c r="H902" s="4">
        <v>2</v>
      </c>
      <c r="I902" s="12">
        <v>30</v>
      </c>
      <c r="J902" s="14">
        <v>60</v>
      </c>
      <c r="K902" s="35">
        <f t="shared" si="14"/>
        <v>45292</v>
      </c>
      <c r="L902" s="37">
        <f>Table1[[#This Row],[Latest Date]]-Table1[[#This Row],[Date]]</f>
        <v>314</v>
      </c>
      <c r="M902" s="37">
        <f>COUNT(Table1[[#This Row],[Date]])</f>
        <v>1</v>
      </c>
      <c r="N902" s="37">
        <f>SUM(Table1[[#This Row],[Total Amount]])</f>
        <v>60</v>
      </c>
      <c r="O902" s="37">
        <f>IF(Table1[[#This Row],[Recency]]&lt;=_xlfn.QUARTILE.INC(L:L,1),4, IF(Table1[[#This Row],[Recency]]&lt;=_xlfn.QUARTILE.INC(L:L,2), 3, IF(Table1[[#This Row],[Recency]]&lt;=_xlfn.QUARTILE.INC(L:L,3), 2, 1)))</f>
        <v>1</v>
      </c>
      <c r="P902" s="37">
        <f>IF(Table1[[#This Row],[Frequency]]&lt;=_xlfn.QUARTILE.INC(M:M,1), 1, IF(Table1[[#This Row],[Frequency]]&lt;=_xlfn.QUARTILE.INC(M:M,2), 2, IF(Table1[[#This Row],[Frequency]]&lt;=_xlfn.QUARTILE.INC(M:M,3), 3, 4)))</f>
        <v>1</v>
      </c>
      <c r="Q902" s="37">
        <f>IF(Table1[[#This Row],[Monetary]]&lt;=_xlfn.QUARTILE.INC(N:N,1),1,IF(Table1[[#This Row],[Monetary]]&lt;=_xlfn.QUARTILE.INC(N:N,2),2,IF(Table1[[#This Row],[Monetary]]&lt;=_xlfn.QUARTILE.INC(N:N,3),3,4)))</f>
        <v>1</v>
      </c>
      <c r="R902" s="42" t="str">
        <f>Table1[[#This Row],[R Score]]&amp;Table1[[#This Row],[F Score]]&amp;Table1[[#This Row],[M Score]]</f>
        <v>111</v>
      </c>
      <c r="S902" s="37">
        <f>Table1[[#This Row],[R Score]]+Table1[[#This Row],[F Score]]+Table1[[#This Row],[M Score]]</f>
        <v>3</v>
      </c>
      <c r="T902" s="37" t="str">
        <f>IF(Table1[[#This Row],[RFM Score]]=12,"Best customer",IF(Table1[[#This Row],[RFM Score]]&gt;=8,"Loyal customer",IF(Table1[[#This Row],[RFM Score]]&gt;=6,"At Risk",IF(Table1[[#This Row],[RFM Score]]&gt;=3,"Lost customer", "Others"))))</f>
        <v>Lost customer</v>
      </c>
    </row>
    <row r="903" spans="2:20" x14ac:dyDescent="0.25">
      <c r="B903" s="1">
        <v>901</v>
      </c>
      <c r="C903" s="2">
        <v>45026</v>
      </c>
      <c r="D903" s="1" t="s">
        <v>914</v>
      </c>
      <c r="E903" s="1" t="s">
        <v>10</v>
      </c>
      <c r="F903" s="1">
        <v>31</v>
      </c>
      <c r="G903" s="1" t="s">
        <v>16</v>
      </c>
      <c r="H903" s="1">
        <v>1</v>
      </c>
      <c r="I903" s="11">
        <v>30</v>
      </c>
      <c r="J903" s="13">
        <v>30</v>
      </c>
      <c r="K903" s="34">
        <f t="shared" si="14"/>
        <v>45292</v>
      </c>
      <c r="L903" s="36">
        <f>Table1[[#This Row],[Latest Date]]-Table1[[#This Row],[Date]]</f>
        <v>266</v>
      </c>
      <c r="M903" s="36">
        <f>COUNT(Table1[[#This Row],[Date]])</f>
        <v>1</v>
      </c>
      <c r="N903" s="36">
        <f>SUM(Table1[[#This Row],[Total Amount]])</f>
        <v>30</v>
      </c>
      <c r="O903" s="36">
        <f>IF(Table1[[#This Row],[Recency]]&lt;=_xlfn.QUARTILE.INC(L:L,1),4, IF(Table1[[#This Row],[Recency]]&lt;=_xlfn.QUARTILE.INC(L:L,2), 3, IF(Table1[[#This Row],[Recency]]&lt;=_xlfn.QUARTILE.INC(L:L,3), 2, 1)))</f>
        <v>2</v>
      </c>
      <c r="P903" s="36">
        <f>IF(Table1[[#This Row],[Frequency]]&lt;=_xlfn.QUARTILE.INC(M:M,1), 1, IF(Table1[[#This Row],[Frequency]]&lt;=_xlfn.QUARTILE.INC(M:M,2), 2, IF(Table1[[#This Row],[Frequency]]&lt;=_xlfn.QUARTILE.INC(M:M,3), 3, 4)))</f>
        <v>1</v>
      </c>
      <c r="Q903" s="36">
        <f>IF(Table1[[#This Row],[Monetary]]&lt;=_xlfn.QUARTILE.INC(N:N,1),1,IF(Table1[[#This Row],[Monetary]]&lt;=_xlfn.QUARTILE.INC(N:N,2),2,IF(Table1[[#This Row],[Monetary]]&lt;=_xlfn.QUARTILE.INC(N:N,3),3,4)))</f>
        <v>1</v>
      </c>
      <c r="R903" s="41" t="str">
        <f>Table1[[#This Row],[R Score]]&amp;Table1[[#This Row],[F Score]]&amp;Table1[[#This Row],[M Score]]</f>
        <v>211</v>
      </c>
      <c r="S903" s="36">
        <f>Table1[[#This Row],[R Score]]+Table1[[#This Row],[F Score]]+Table1[[#This Row],[M Score]]</f>
        <v>4</v>
      </c>
      <c r="T903" s="36" t="str">
        <f>IF(Table1[[#This Row],[RFM Score]]=12,"Best customer",IF(Table1[[#This Row],[RFM Score]]&gt;=8,"Loyal customer",IF(Table1[[#This Row],[RFM Score]]&gt;=6,"At Risk",IF(Table1[[#This Row],[RFM Score]]&gt;=3,"Lost customer", "Others"))))</f>
        <v>Lost customer</v>
      </c>
    </row>
    <row r="904" spans="2:20" x14ac:dyDescent="0.25">
      <c r="B904" s="4">
        <v>902</v>
      </c>
      <c r="C904" s="5">
        <v>45078</v>
      </c>
      <c r="D904" s="4" t="s">
        <v>915</v>
      </c>
      <c r="E904" s="4" t="s">
        <v>13</v>
      </c>
      <c r="F904" s="4">
        <v>54</v>
      </c>
      <c r="G904" s="4" t="s">
        <v>11</v>
      </c>
      <c r="H904" s="4">
        <v>1</v>
      </c>
      <c r="I904" s="12">
        <v>50</v>
      </c>
      <c r="J904" s="14">
        <v>50</v>
      </c>
      <c r="K904" s="35">
        <f t="shared" si="14"/>
        <v>45292</v>
      </c>
      <c r="L904" s="37">
        <f>Table1[[#This Row],[Latest Date]]-Table1[[#This Row],[Date]]</f>
        <v>214</v>
      </c>
      <c r="M904" s="37">
        <f>COUNT(Table1[[#This Row],[Date]])</f>
        <v>1</v>
      </c>
      <c r="N904" s="37">
        <f>SUM(Table1[[#This Row],[Total Amount]])</f>
        <v>50</v>
      </c>
      <c r="O904" s="37">
        <f>IF(Table1[[#This Row],[Recency]]&lt;=_xlfn.QUARTILE.INC(L:L,1),4, IF(Table1[[#This Row],[Recency]]&lt;=_xlfn.QUARTILE.INC(L:L,2), 3, IF(Table1[[#This Row],[Recency]]&lt;=_xlfn.QUARTILE.INC(L:L,3), 2, 1)))</f>
        <v>2</v>
      </c>
      <c r="P904" s="37">
        <f>IF(Table1[[#This Row],[Frequency]]&lt;=_xlfn.QUARTILE.INC(M:M,1), 1, IF(Table1[[#This Row],[Frequency]]&lt;=_xlfn.QUARTILE.INC(M:M,2), 2, IF(Table1[[#This Row],[Frequency]]&lt;=_xlfn.QUARTILE.INC(M:M,3), 3, 4)))</f>
        <v>1</v>
      </c>
      <c r="Q904" s="37">
        <f>IF(Table1[[#This Row],[Monetary]]&lt;=_xlfn.QUARTILE.INC(N:N,1),1,IF(Table1[[#This Row],[Monetary]]&lt;=_xlfn.QUARTILE.INC(N:N,2),2,IF(Table1[[#This Row],[Monetary]]&lt;=_xlfn.QUARTILE.INC(N:N,3),3,4)))</f>
        <v>1</v>
      </c>
      <c r="R904" s="42" t="str">
        <f>Table1[[#This Row],[R Score]]&amp;Table1[[#This Row],[F Score]]&amp;Table1[[#This Row],[M Score]]</f>
        <v>211</v>
      </c>
      <c r="S904" s="37">
        <f>Table1[[#This Row],[R Score]]+Table1[[#This Row],[F Score]]+Table1[[#This Row],[M Score]]</f>
        <v>4</v>
      </c>
      <c r="T904" s="37" t="str">
        <f>IF(Table1[[#This Row],[RFM Score]]=12,"Best customer",IF(Table1[[#This Row],[RFM Score]]&gt;=8,"Loyal customer",IF(Table1[[#This Row],[RFM Score]]&gt;=6,"At Risk",IF(Table1[[#This Row],[RFM Score]]&gt;=3,"Lost customer", "Others"))))</f>
        <v>Lost customer</v>
      </c>
    </row>
    <row r="905" spans="2:20" x14ac:dyDescent="0.25">
      <c r="B905" s="1">
        <v>903</v>
      </c>
      <c r="C905" s="2">
        <v>45043</v>
      </c>
      <c r="D905" s="1" t="s">
        <v>916</v>
      </c>
      <c r="E905" s="1" t="s">
        <v>13</v>
      </c>
      <c r="F905" s="1">
        <v>51</v>
      </c>
      <c r="G905" s="1" t="s">
        <v>11</v>
      </c>
      <c r="H905" s="1">
        <v>4</v>
      </c>
      <c r="I905" s="11">
        <v>50</v>
      </c>
      <c r="J905" s="13">
        <v>200</v>
      </c>
      <c r="K905" s="34">
        <f t="shared" si="14"/>
        <v>45292</v>
      </c>
      <c r="L905" s="36">
        <f>Table1[[#This Row],[Latest Date]]-Table1[[#This Row],[Date]]</f>
        <v>249</v>
      </c>
      <c r="M905" s="36">
        <f>COUNT(Table1[[#This Row],[Date]])</f>
        <v>1</v>
      </c>
      <c r="N905" s="36">
        <f>SUM(Table1[[#This Row],[Total Amount]])</f>
        <v>200</v>
      </c>
      <c r="O905" s="36">
        <f>IF(Table1[[#This Row],[Recency]]&lt;=_xlfn.QUARTILE.INC(L:L,1),4, IF(Table1[[#This Row],[Recency]]&lt;=_xlfn.QUARTILE.INC(L:L,2), 3, IF(Table1[[#This Row],[Recency]]&lt;=_xlfn.QUARTILE.INC(L:L,3), 2, 1)))</f>
        <v>2</v>
      </c>
      <c r="P905" s="36">
        <f>IF(Table1[[#This Row],[Frequency]]&lt;=_xlfn.QUARTILE.INC(M:M,1), 1, IF(Table1[[#This Row],[Frequency]]&lt;=_xlfn.QUARTILE.INC(M:M,2), 2, IF(Table1[[#This Row],[Frequency]]&lt;=_xlfn.QUARTILE.INC(M:M,3), 3, 4)))</f>
        <v>1</v>
      </c>
      <c r="Q905" s="36">
        <f>IF(Table1[[#This Row],[Monetary]]&lt;=_xlfn.QUARTILE.INC(N:N,1),1,IF(Table1[[#This Row],[Monetary]]&lt;=_xlfn.QUARTILE.INC(N:N,2),2,IF(Table1[[#This Row],[Monetary]]&lt;=_xlfn.QUARTILE.INC(N:N,3),3,4)))</f>
        <v>3</v>
      </c>
      <c r="R905" s="41" t="str">
        <f>Table1[[#This Row],[R Score]]&amp;Table1[[#This Row],[F Score]]&amp;Table1[[#This Row],[M Score]]</f>
        <v>213</v>
      </c>
      <c r="S905" s="36">
        <f>Table1[[#This Row],[R Score]]+Table1[[#This Row],[F Score]]+Table1[[#This Row],[M Score]]</f>
        <v>6</v>
      </c>
      <c r="T905" s="36" t="str">
        <f>IF(Table1[[#This Row],[RFM Score]]=12,"Best customer",IF(Table1[[#This Row],[RFM Score]]&gt;=8,"Loyal customer",IF(Table1[[#This Row],[RFM Score]]&gt;=6,"At Risk",IF(Table1[[#This Row],[RFM Score]]&gt;=3,"Lost customer", "Others"))))</f>
        <v>At Risk</v>
      </c>
    </row>
    <row r="906" spans="2:20" x14ac:dyDescent="0.25">
      <c r="B906" s="4">
        <v>904</v>
      </c>
      <c r="C906" s="5">
        <v>45111</v>
      </c>
      <c r="D906" s="4" t="s">
        <v>917</v>
      </c>
      <c r="E906" s="4" t="s">
        <v>10</v>
      </c>
      <c r="F906" s="4">
        <v>28</v>
      </c>
      <c r="G906" s="4" t="s">
        <v>14</v>
      </c>
      <c r="H906" s="4">
        <v>1</v>
      </c>
      <c r="I906" s="12">
        <v>500</v>
      </c>
      <c r="J906" s="14">
        <v>500</v>
      </c>
      <c r="K906" s="35">
        <f t="shared" si="14"/>
        <v>45292</v>
      </c>
      <c r="L906" s="37">
        <f>Table1[[#This Row],[Latest Date]]-Table1[[#This Row],[Date]]</f>
        <v>181</v>
      </c>
      <c r="M906" s="37">
        <f>COUNT(Table1[[#This Row],[Date]])</f>
        <v>1</v>
      </c>
      <c r="N906" s="37">
        <f>SUM(Table1[[#This Row],[Total Amount]])</f>
        <v>500</v>
      </c>
      <c r="O906" s="37">
        <f>IF(Table1[[#This Row],[Recency]]&lt;=_xlfn.QUARTILE.INC(L:L,1),4, IF(Table1[[#This Row],[Recency]]&lt;=_xlfn.QUARTILE.INC(L:L,2), 3, IF(Table1[[#This Row],[Recency]]&lt;=_xlfn.QUARTILE.INC(L:L,3), 2, 1)))</f>
        <v>3</v>
      </c>
      <c r="P906" s="37">
        <f>IF(Table1[[#This Row],[Frequency]]&lt;=_xlfn.QUARTILE.INC(M:M,1), 1, IF(Table1[[#This Row],[Frequency]]&lt;=_xlfn.QUARTILE.INC(M:M,2), 2, IF(Table1[[#This Row],[Frequency]]&lt;=_xlfn.QUARTILE.INC(M:M,3), 3, 4)))</f>
        <v>1</v>
      </c>
      <c r="Q906" s="37">
        <f>IF(Table1[[#This Row],[Monetary]]&lt;=_xlfn.QUARTILE.INC(N:N,1),1,IF(Table1[[#This Row],[Monetary]]&lt;=_xlfn.QUARTILE.INC(N:N,2),2,IF(Table1[[#This Row],[Monetary]]&lt;=_xlfn.QUARTILE.INC(N:N,3),3,4)))</f>
        <v>3</v>
      </c>
      <c r="R906" s="42" t="str">
        <f>Table1[[#This Row],[R Score]]&amp;Table1[[#This Row],[F Score]]&amp;Table1[[#This Row],[M Score]]</f>
        <v>313</v>
      </c>
      <c r="S906" s="37">
        <f>Table1[[#This Row],[R Score]]+Table1[[#This Row],[F Score]]+Table1[[#This Row],[M Score]]</f>
        <v>7</v>
      </c>
      <c r="T906" s="37" t="str">
        <f>IF(Table1[[#This Row],[RFM Score]]=12,"Best customer",IF(Table1[[#This Row],[RFM Score]]&gt;=8,"Loyal customer",IF(Table1[[#This Row],[RFM Score]]&gt;=6,"At Risk",IF(Table1[[#This Row],[RFM Score]]&gt;=3,"Lost customer", "Others"))))</f>
        <v>At Risk</v>
      </c>
    </row>
    <row r="907" spans="2:20" x14ac:dyDescent="0.25">
      <c r="B907" s="1">
        <v>905</v>
      </c>
      <c r="C907" s="2">
        <v>45018</v>
      </c>
      <c r="D907" s="1" t="s">
        <v>918</v>
      </c>
      <c r="E907" s="1" t="s">
        <v>10</v>
      </c>
      <c r="F907" s="1">
        <v>58</v>
      </c>
      <c r="G907" s="1" t="s">
        <v>11</v>
      </c>
      <c r="H907" s="1">
        <v>1</v>
      </c>
      <c r="I907" s="11">
        <v>300</v>
      </c>
      <c r="J907" s="13">
        <v>300</v>
      </c>
      <c r="K907" s="34">
        <f t="shared" si="14"/>
        <v>45292</v>
      </c>
      <c r="L907" s="36">
        <f>Table1[[#This Row],[Latest Date]]-Table1[[#This Row],[Date]]</f>
        <v>274</v>
      </c>
      <c r="M907" s="36">
        <f>COUNT(Table1[[#This Row],[Date]])</f>
        <v>1</v>
      </c>
      <c r="N907" s="36">
        <f>SUM(Table1[[#This Row],[Total Amount]])</f>
        <v>300</v>
      </c>
      <c r="O907" s="36">
        <f>IF(Table1[[#This Row],[Recency]]&lt;=_xlfn.QUARTILE.INC(L:L,1),4, IF(Table1[[#This Row],[Recency]]&lt;=_xlfn.QUARTILE.INC(L:L,2), 3, IF(Table1[[#This Row],[Recency]]&lt;=_xlfn.QUARTILE.INC(L:L,3), 2, 1)))</f>
        <v>1</v>
      </c>
      <c r="P907" s="36">
        <f>IF(Table1[[#This Row],[Frequency]]&lt;=_xlfn.QUARTILE.INC(M:M,1), 1, IF(Table1[[#This Row],[Frequency]]&lt;=_xlfn.QUARTILE.INC(M:M,2), 2, IF(Table1[[#This Row],[Frequency]]&lt;=_xlfn.QUARTILE.INC(M:M,3), 3, 4)))</f>
        <v>1</v>
      </c>
      <c r="Q907" s="36">
        <f>IF(Table1[[#This Row],[Monetary]]&lt;=_xlfn.QUARTILE.INC(N:N,1),1,IF(Table1[[#This Row],[Monetary]]&lt;=_xlfn.QUARTILE.INC(N:N,2),2,IF(Table1[[#This Row],[Monetary]]&lt;=_xlfn.QUARTILE.INC(N:N,3),3,4)))</f>
        <v>3</v>
      </c>
      <c r="R907" s="41" t="str">
        <f>Table1[[#This Row],[R Score]]&amp;Table1[[#This Row],[F Score]]&amp;Table1[[#This Row],[M Score]]</f>
        <v>113</v>
      </c>
      <c r="S907" s="36">
        <f>Table1[[#This Row],[R Score]]+Table1[[#This Row],[F Score]]+Table1[[#This Row],[M Score]]</f>
        <v>5</v>
      </c>
      <c r="T907" s="36" t="str">
        <f>IF(Table1[[#This Row],[RFM Score]]=12,"Best customer",IF(Table1[[#This Row],[RFM Score]]&gt;=8,"Loyal customer",IF(Table1[[#This Row],[RFM Score]]&gt;=6,"At Risk",IF(Table1[[#This Row],[RFM Score]]&gt;=3,"Lost customer", "Others"))))</f>
        <v>Lost customer</v>
      </c>
    </row>
    <row r="908" spans="2:20" x14ac:dyDescent="0.25">
      <c r="B908" s="4">
        <v>906</v>
      </c>
      <c r="C908" s="5">
        <v>45081</v>
      </c>
      <c r="D908" s="4" t="s">
        <v>919</v>
      </c>
      <c r="E908" s="4" t="s">
        <v>13</v>
      </c>
      <c r="F908" s="4">
        <v>20</v>
      </c>
      <c r="G908" s="4" t="s">
        <v>14</v>
      </c>
      <c r="H908" s="4">
        <v>1</v>
      </c>
      <c r="I908" s="12">
        <v>50</v>
      </c>
      <c r="J908" s="14">
        <v>50</v>
      </c>
      <c r="K908" s="35">
        <f t="shared" si="14"/>
        <v>45292</v>
      </c>
      <c r="L908" s="37">
        <f>Table1[[#This Row],[Latest Date]]-Table1[[#This Row],[Date]]</f>
        <v>211</v>
      </c>
      <c r="M908" s="37">
        <f>COUNT(Table1[[#This Row],[Date]])</f>
        <v>1</v>
      </c>
      <c r="N908" s="37">
        <f>SUM(Table1[[#This Row],[Total Amount]])</f>
        <v>50</v>
      </c>
      <c r="O908" s="37">
        <f>IF(Table1[[#This Row],[Recency]]&lt;=_xlfn.QUARTILE.INC(L:L,1),4, IF(Table1[[#This Row],[Recency]]&lt;=_xlfn.QUARTILE.INC(L:L,2), 3, IF(Table1[[#This Row],[Recency]]&lt;=_xlfn.QUARTILE.INC(L:L,3), 2, 1)))</f>
        <v>2</v>
      </c>
      <c r="P908" s="37">
        <f>IF(Table1[[#This Row],[Frequency]]&lt;=_xlfn.QUARTILE.INC(M:M,1), 1, IF(Table1[[#This Row],[Frequency]]&lt;=_xlfn.QUARTILE.INC(M:M,2), 2, IF(Table1[[#This Row],[Frequency]]&lt;=_xlfn.QUARTILE.INC(M:M,3), 3, 4)))</f>
        <v>1</v>
      </c>
      <c r="Q908" s="37">
        <f>IF(Table1[[#This Row],[Monetary]]&lt;=_xlfn.QUARTILE.INC(N:N,1),1,IF(Table1[[#This Row],[Monetary]]&lt;=_xlfn.QUARTILE.INC(N:N,2),2,IF(Table1[[#This Row],[Monetary]]&lt;=_xlfn.QUARTILE.INC(N:N,3),3,4)))</f>
        <v>1</v>
      </c>
      <c r="R908" s="42" t="str">
        <f>Table1[[#This Row],[R Score]]&amp;Table1[[#This Row],[F Score]]&amp;Table1[[#This Row],[M Score]]</f>
        <v>211</v>
      </c>
      <c r="S908" s="37">
        <f>Table1[[#This Row],[R Score]]+Table1[[#This Row],[F Score]]+Table1[[#This Row],[M Score]]</f>
        <v>4</v>
      </c>
      <c r="T908" s="37" t="str">
        <f>IF(Table1[[#This Row],[RFM Score]]=12,"Best customer",IF(Table1[[#This Row],[RFM Score]]&gt;=8,"Loyal customer",IF(Table1[[#This Row],[RFM Score]]&gt;=6,"At Risk",IF(Table1[[#This Row],[RFM Score]]&gt;=3,"Lost customer", "Others"))))</f>
        <v>Lost customer</v>
      </c>
    </row>
    <row r="909" spans="2:20" x14ac:dyDescent="0.25">
      <c r="B909" s="1">
        <v>907</v>
      </c>
      <c r="C909" s="2">
        <v>44934</v>
      </c>
      <c r="D909" s="1" t="s">
        <v>920</v>
      </c>
      <c r="E909" s="1" t="s">
        <v>13</v>
      </c>
      <c r="F909" s="1">
        <v>45</v>
      </c>
      <c r="G909" s="1" t="s">
        <v>16</v>
      </c>
      <c r="H909" s="1">
        <v>1</v>
      </c>
      <c r="I909" s="11">
        <v>25</v>
      </c>
      <c r="J909" s="13">
        <v>25</v>
      </c>
      <c r="K909" s="34">
        <f t="shared" si="14"/>
        <v>45292</v>
      </c>
      <c r="L909" s="36">
        <f>Table1[[#This Row],[Latest Date]]-Table1[[#This Row],[Date]]</f>
        <v>358</v>
      </c>
      <c r="M909" s="36">
        <f>COUNT(Table1[[#This Row],[Date]])</f>
        <v>1</v>
      </c>
      <c r="N909" s="36">
        <f>SUM(Table1[[#This Row],[Total Amount]])</f>
        <v>25</v>
      </c>
      <c r="O909" s="36">
        <f>IF(Table1[[#This Row],[Recency]]&lt;=_xlfn.QUARTILE.INC(L:L,1),4, IF(Table1[[#This Row],[Recency]]&lt;=_xlfn.QUARTILE.INC(L:L,2), 3, IF(Table1[[#This Row],[Recency]]&lt;=_xlfn.QUARTILE.INC(L:L,3), 2, 1)))</f>
        <v>1</v>
      </c>
      <c r="P909" s="36">
        <f>IF(Table1[[#This Row],[Frequency]]&lt;=_xlfn.QUARTILE.INC(M:M,1), 1, IF(Table1[[#This Row],[Frequency]]&lt;=_xlfn.QUARTILE.INC(M:M,2), 2, IF(Table1[[#This Row],[Frequency]]&lt;=_xlfn.QUARTILE.INC(M:M,3), 3, 4)))</f>
        <v>1</v>
      </c>
      <c r="Q909" s="36">
        <f>IF(Table1[[#This Row],[Monetary]]&lt;=_xlfn.QUARTILE.INC(N:N,1),1,IF(Table1[[#This Row],[Monetary]]&lt;=_xlfn.QUARTILE.INC(N:N,2),2,IF(Table1[[#This Row],[Monetary]]&lt;=_xlfn.QUARTILE.INC(N:N,3),3,4)))</f>
        <v>1</v>
      </c>
      <c r="R909" s="41" t="str">
        <f>Table1[[#This Row],[R Score]]&amp;Table1[[#This Row],[F Score]]&amp;Table1[[#This Row],[M Score]]</f>
        <v>111</v>
      </c>
      <c r="S909" s="36">
        <f>Table1[[#This Row],[R Score]]+Table1[[#This Row],[F Score]]+Table1[[#This Row],[M Score]]</f>
        <v>3</v>
      </c>
      <c r="T909" s="36" t="str">
        <f>IF(Table1[[#This Row],[RFM Score]]=12,"Best customer",IF(Table1[[#This Row],[RFM Score]]&gt;=8,"Loyal customer",IF(Table1[[#This Row],[RFM Score]]&gt;=6,"At Risk",IF(Table1[[#This Row],[RFM Score]]&gt;=3,"Lost customer", "Others"))))</f>
        <v>Lost customer</v>
      </c>
    </row>
    <row r="910" spans="2:20" x14ac:dyDescent="0.25">
      <c r="B910" s="4">
        <v>908</v>
      </c>
      <c r="C910" s="5">
        <v>45289</v>
      </c>
      <c r="D910" s="4" t="s">
        <v>921</v>
      </c>
      <c r="E910" s="4" t="s">
        <v>10</v>
      </c>
      <c r="F910" s="4">
        <v>46</v>
      </c>
      <c r="G910" s="4" t="s">
        <v>11</v>
      </c>
      <c r="H910" s="4">
        <v>4</v>
      </c>
      <c r="I910" s="12">
        <v>300</v>
      </c>
      <c r="J910" s="14">
        <v>1200</v>
      </c>
      <c r="K910" s="35">
        <f t="shared" si="14"/>
        <v>45292</v>
      </c>
      <c r="L910" s="37">
        <f>Table1[[#This Row],[Latest Date]]-Table1[[#This Row],[Date]]</f>
        <v>3</v>
      </c>
      <c r="M910" s="37">
        <f>COUNT(Table1[[#This Row],[Date]])</f>
        <v>1</v>
      </c>
      <c r="N910" s="37">
        <f>SUM(Table1[[#This Row],[Total Amount]])</f>
        <v>1200</v>
      </c>
      <c r="O910" s="37">
        <f>IF(Table1[[#This Row],[Recency]]&lt;=_xlfn.QUARTILE.INC(L:L,1),4, IF(Table1[[#This Row],[Recency]]&lt;=_xlfn.QUARTILE.INC(L:L,2), 3, IF(Table1[[#This Row],[Recency]]&lt;=_xlfn.QUARTILE.INC(L:L,3), 2, 1)))</f>
        <v>4</v>
      </c>
      <c r="P910" s="37">
        <f>IF(Table1[[#This Row],[Frequency]]&lt;=_xlfn.QUARTILE.INC(M:M,1), 1, IF(Table1[[#This Row],[Frequency]]&lt;=_xlfn.QUARTILE.INC(M:M,2), 2, IF(Table1[[#This Row],[Frequency]]&lt;=_xlfn.QUARTILE.INC(M:M,3), 3, 4)))</f>
        <v>1</v>
      </c>
      <c r="Q910" s="37">
        <f>IF(Table1[[#This Row],[Monetary]]&lt;=_xlfn.QUARTILE.INC(N:N,1),1,IF(Table1[[#This Row],[Monetary]]&lt;=_xlfn.QUARTILE.INC(N:N,2),2,IF(Table1[[#This Row],[Monetary]]&lt;=_xlfn.QUARTILE.INC(N:N,3),3,4)))</f>
        <v>4</v>
      </c>
      <c r="R910" s="42" t="str">
        <f>Table1[[#This Row],[R Score]]&amp;Table1[[#This Row],[F Score]]&amp;Table1[[#This Row],[M Score]]</f>
        <v>414</v>
      </c>
      <c r="S910" s="37">
        <f>Table1[[#This Row],[R Score]]+Table1[[#This Row],[F Score]]+Table1[[#This Row],[M Score]]</f>
        <v>9</v>
      </c>
      <c r="T910" s="37" t="str">
        <f>IF(Table1[[#This Row],[RFM Score]]=12,"Best customer",IF(Table1[[#This Row],[RFM Score]]&gt;=8,"Loyal customer",IF(Table1[[#This Row],[RFM Score]]&gt;=6,"At Risk",IF(Table1[[#This Row],[RFM Score]]&gt;=3,"Lost customer", "Others"))))</f>
        <v>Loyal customer</v>
      </c>
    </row>
    <row r="911" spans="2:20" x14ac:dyDescent="0.25">
      <c r="B911" s="1">
        <v>909</v>
      </c>
      <c r="C911" s="2">
        <v>45200</v>
      </c>
      <c r="D911" s="1" t="s">
        <v>922</v>
      </c>
      <c r="E911" s="1" t="s">
        <v>10</v>
      </c>
      <c r="F911" s="1">
        <v>26</v>
      </c>
      <c r="G911" s="1" t="s">
        <v>16</v>
      </c>
      <c r="H911" s="1">
        <v>1</v>
      </c>
      <c r="I911" s="11">
        <v>300</v>
      </c>
      <c r="J911" s="13">
        <v>300</v>
      </c>
      <c r="K911" s="34">
        <f t="shared" si="14"/>
        <v>45292</v>
      </c>
      <c r="L911" s="36">
        <f>Table1[[#This Row],[Latest Date]]-Table1[[#This Row],[Date]]</f>
        <v>92</v>
      </c>
      <c r="M911" s="36">
        <f>COUNT(Table1[[#This Row],[Date]])</f>
        <v>1</v>
      </c>
      <c r="N911" s="36">
        <f>SUM(Table1[[#This Row],[Total Amount]])</f>
        <v>300</v>
      </c>
      <c r="O911" s="36">
        <f>IF(Table1[[#This Row],[Recency]]&lt;=_xlfn.QUARTILE.INC(L:L,1),4, IF(Table1[[#This Row],[Recency]]&lt;=_xlfn.QUARTILE.INC(L:L,2), 3, IF(Table1[[#This Row],[Recency]]&lt;=_xlfn.QUARTILE.INC(L:L,3), 2, 1)))</f>
        <v>3</v>
      </c>
      <c r="P911" s="36">
        <f>IF(Table1[[#This Row],[Frequency]]&lt;=_xlfn.QUARTILE.INC(M:M,1), 1, IF(Table1[[#This Row],[Frequency]]&lt;=_xlfn.QUARTILE.INC(M:M,2), 2, IF(Table1[[#This Row],[Frequency]]&lt;=_xlfn.QUARTILE.INC(M:M,3), 3, 4)))</f>
        <v>1</v>
      </c>
      <c r="Q911" s="36">
        <f>IF(Table1[[#This Row],[Monetary]]&lt;=_xlfn.QUARTILE.INC(N:N,1),1,IF(Table1[[#This Row],[Monetary]]&lt;=_xlfn.QUARTILE.INC(N:N,2),2,IF(Table1[[#This Row],[Monetary]]&lt;=_xlfn.QUARTILE.INC(N:N,3),3,4)))</f>
        <v>3</v>
      </c>
      <c r="R911" s="41" t="str">
        <f>Table1[[#This Row],[R Score]]&amp;Table1[[#This Row],[F Score]]&amp;Table1[[#This Row],[M Score]]</f>
        <v>313</v>
      </c>
      <c r="S911" s="36">
        <f>Table1[[#This Row],[R Score]]+Table1[[#This Row],[F Score]]+Table1[[#This Row],[M Score]]</f>
        <v>7</v>
      </c>
      <c r="T911" s="36" t="str">
        <f>IF(Table1[[#This Row],[RFM Score]]=12,"Best customer",IF(Table1[[#This Row],[RFM Score]]&gt;=8,"Loyal customer",IF(Table1[[#This Row],[RFM Score]]&gt;=6,"At Risk",IF(Table1[[#This Row],[RFM Score]]&gt;=3,"Lost customer", "Others"))))</f>
        <v>At Risk</v>
      </c>
    </row>
    <row r="912" spans="2:20" x14ac:dyDescent="0.25">
      <c r="B912" s="4">
        <v>910</v>
      </c>
      <c r="C912" s="5">
        <v>44991</v>
      </c>
      <c r="D912" s="4" t="s">
        <v>923</v>
      </c>
      <c r="E912" s="4" t="s">
        <v>13</v>
      </c>
      <c r="F912" s="4">
        <v>20</v>
      </c>
      <c r="G912" s="4" t="s">
        <v>11</v>
      </c>
      <c r="H912" s="4">
        <v>3</v>
      </c>
      <c r="I912" s="12">
        <v>50</v>
      </c>
      <c r="J912" s="14">
        <v>150</v>
      </c>
      <c r="K912" s="35">
        <f t="shared" si="14"/>
        <v>45292</v>
      </c>
      <c r="L912" s="37">
        <f>Table1[[#This Row],[Latest Date]]-Table1[[#This Row],[Date]]</f>
        <v>301</v>
      </c>
      <c r="M912" s="37">
        <f>COUNT(Table1[[#This Row],[Date]])</f>
        <v>1</v>
      </c>
      <c r="N912" s="37">
        <f>SUM(Table1[[#This Row],[Total Amount]])</f>
        <v>150</v>
      </c>
      <c r="O912" s="37">
        <f>IF(Table1[[#This Row],[Recency]]&lt;=_xlfn.QUARTILE.INC(L:L,1),4, IF(Table1[[#This Row],[Recency]]&lt;=_xlfn.QUARTILE.INC(L:L,2), 3, IF(Table1[[#This Row],[Recency]]&lt;=_xlfn.QUARTILE.INC(L:L,3), 2, 1)))</f>
        <v>1</v>
      </c>
      <c r="P912" s="37">
        <f>IF(Table1[[#This Row],[Frequency]]&lt;=_xlfn.QUARTILE.INC(M:M,1), 1, IF(Table1[[#This Row],[Frequency]]&lt;=_xlfn.QUARTILE.INC(M:M,2), 2, IF(Table1[[#This Row],[Frequency]]&lt;=_xlfn.QUARTILE.INC(M:M,3), 3, 4)))</f>
        <v>1</v>
      </c>
      <c r="Q912" s="37">
        <f>IF(Table1[[#This Row],[Monetary]]&lt;=_xlfn.QUARTILE.INC(N:N,1),1,IF(Table1[[#This Row],[Monetary]]&lt;=_xlfn.QUARTILE.INC(N:N,2),2,IF(Table1[[#This Row],[Monetary]]&lt;=_xlfn.QUARTILE.INC(N:N,3),3,4)))</f>
        <v>3</v>
      </c>
      <c r="R912" s="42" t="str">
        <f>Table1[[#This Row],[R Score]]&amp;Table1[[#This Row],[F Score]]&amp;Table1[[#This Row],[M Score]]</f>
        <v>113</v>
      </c>
      <c r="S912" s="37">
        <f>Table1[[#This Row],[R Score]]+Table1[[#This Row],[F Score]]+Table1[[#This Row],[M Score]]</f>
        <v>5</v>
      </c>
      <c r="T912" s="37" t="str">
        <f>IF(Table1[[#This Row],[RFM Score]]=12,"Best customer",IF(Table1[[#This Row],[RFM Score]]&gt;=8,"Loyal customer",IF(Table1[[#This Row],[RFM Score]]&gt;=6,"At Risk",IF(Table1[[#This Row],[RFM Score]]&gt;=3,"Lost customer", "Others"))))</f>
        <v>Lost customer</v>
      </c>
    </row>
    <row r="913" spans="2:20" x14ac:dyDescent="0.25">
      <c r="B913" s="1">
        <v>911</v>
      </c>
      <c r="C913" s="2">
        <v>45067</v>
      </c>
      <c r="D913" s="1" t="s">
        <v>924</v>
      </c>
      <c r="E913" s="1" t="s">
        <v>10</v>
      </c>
      <c r="F913" s="1">
        <v>42</v>
      </c>
      <c r="G913" s="1" t="s">
        <v>16</v>
      </c>
      <c r="H913" s="1">
        <v>3</v>
      </c>
      <c r="I913" s="11">
        <v>300</v>
      </c>
      <c r="J913" s="13">
        <v>900</v>
      </c>
      <c r="K913" s="34">
        <f t="shared" si="14"/>
        <v>45292</v>
      </c>
      <c r="L913" s="36">
        <f>Table1[[#This Row],[Latest Date]]-Table1[[#This Row],[Date]]</f>
        <v>225</v>
      </c>
      <c r="M913" s="36">
        <f>COUNT(Table1[[#This Row],[Date]])</f>
        <v>1</v>
      </c>
      <c r="N913" s="36">
        <f>SUM(Table1[[#This Row],[Total Amount]])</f>
        <v>900</v>
      </c>
      <c r="O913" s="36">
        <f>IF(Table1[[#This Row],[Recency]]&lt;=_xlfn.QUARTILE.INC(L:L,1),4, IF(Table1[[#This Row],[Recency]]&lt;=_xlfn.QUARTILE.INC(L:L,2), 3, IF(Table1[[#This Row],[Recency]]&lt;=_xlfn.QUARTILE.INC(L:L,3), 2, 1)))</f>
        <v>2</v>
      </c>
      <c r="P913" s="36">
        <f>IF(Table1[[#This Row],[Frequency]]&lt;=_xlfn.QUARTILE.INC(M:M,1), 1, IF(Table1[[#This Row],[Frequency]]&lt;=_xlfn.QUARTILE.INC(M:M,2), 2, IF(Table1[[#This Row],[Frequency]]&lt;=_xlfn.QUARTILE.INC(M:M,3), 3, 4)))</f>
        <v>1</v>
      </c>
      <c r="Q913" s="36">
        <f>IF(Table1[[#This Row],[Monetary]]&lt;=_xlfn.QUARTILE.INC(N:N,1),1,IF(Table1[[#This Row],[Monetary]]&lt;=_xlfn.QUARTILE.INC(N:N,2),2,IF(Table1[[#This Row],[Monetary]]&lt;=_xlfn.QUARTILE.INC(N:N,3),3,4)))</f>
        <v>3</v>
      </c>
      <c r="R913" s="41" t="str">
        <f>Table1[[#This Row],[R Score]]&amp;Table1[[#This Row],[F Score]]&amp;Table1[[#This Row],[M Score]]</f>
        <v>213</v>
      </c>
      <c r="S913" s="36">
        <f>Table1[[#This Row],[R Score]]+Table1[[#This Row],[F Score]]+Table1[[#This Row],[M Score]]</f>
        <v>6</v>
      </c>
      <c r="T913" s="36" t="str">
        <f>IF(Table1[[#This Row],[RFM Score]]=12,"Best customer",IF(Table1[[#This Row],[RFM Score]]&gt;=8,"Loyal customer",IF(Table1[[#This Row],[RFM Score]]&gt;=6,"At Risk",IF(Table1[[#This Row],[RFM Score]]&gt;=3,"Lost customer", "Others"))))</f>
        <v>At Risk</v>
      </c>
    </row>
    <row r="914" spans="2:20" x14ac:dyDescent="0.25">
      <c r="B914" s="4">
        <v>912</v>
      </c>
      <c r="C914" s="5">
        <v>44950</v>
      </c>
      <c r="D914" s="4" t="s">
        <v>925</v>
      </c>
      <c r="E914" s="4" t="s">
        <v>10</v>
      </c>
      <c r="F914" s="4">
        <v>51</v>
      </c>
      <c r="G914" s="4" t="s">
        <v>11</v>
      </c>
      <c r="H914" s="4">
        <v>3</v>
      </c>
      <c r="I914" s="12">
        <v>50</v>
      </c>
      <c r="J914" s="14">
        <v>150</v>
      </c>
      <c r="K914" s="35">
        <f t="shared" si="14"/>
        <v>45292</v>
      </c>
      <c r="L914" s="37">
        <f>Table1[[#This Row],[Latest Date]]-Table1[[#This Row],[Date]]</f>
        <v>342</v>
      </c>
      <c r="M914" s="37">
        <f>COUNT(Table1[[#This Row],[Date]])</f>
        <v>1</v>
      </c>
      <c r="N914" s="37">
        <f>SUM(Table1[[#This Row],[Total Amount]])</f>
        <v>150</v>
      </c>
      <c r="O914" s="37">
        <f>IF(Table1[[#This Row],[Recency]]&lt;=_xlfn.QUARTILE.INC(L:L,1),4, IF(Table1[[#This Row],[Recency]]&lt;=_xlfn.QUARTILE.INC(L:L,2), 3, IF(Table1[[#This Row],[Recency]]&lt;=_xlfn.QUARTILE.INC(L:L,3), 2, 1)))</f>
        <v>1</v>
      </c>
      <c r="P914" s="37">
        <f>IF(Table1[[#This Row],[Frequency]]&lt;=_xlfn.QUARTILE.INC(M:M,1), 1, IF(Table1[[#This Row],[Frequency]]&lt;=_xlfn.QUARTILE.INC(M:M,2), 2, IF(Table1[[#This Row],[Frequency]]&lt;=_xlfn.QUARTILE.INC(M:M,3), 3, 4)))</f>
        <v>1</v>
      </c>
      <c r="Q914" s="37">
        <f>IF(Table1[[#This Row],[Monetary]]&lt;=_xlfn.QUARTILE.INC(N:N,1),1,IF(Table1[[#This Row],[Monetary]]&lt;=_xlfn.QUARTILE.INC(N:N,2),2,IF(Table1[[#This Row],[Monetary]]&lt;=_xlfn.QUARTILE.INC(N:N,3),3,4)))</f>
        <v>3</v>
      </c>
      <c r="R914" s="42" t="str">
        <f>Table1[[#This Row],[R Score]]&amp;Table1[[#This Row],[F Score]]&amp;Table1[[#This Row],[M Score]]</f>
        <v>113</v>
      </c>
      <c r="S914" s="37">
        <f>Table1[[#This Row],[R Score]]+Table1[[#This Row],[F Score]]+Table1[[#This Row],[M Score]]</f>
        <v>5</v>
      </c>
      <c r="T914" s="37" t="str">
        <f>IF(Table1[[#This Row],[RFM Score]]=12,"Best customer",IF(Table1[[#This Row],[RFM Score]]&gt;=8,"Loyal customer",IF(Table1[[#This Row],[RFM Score]]&gt;=6,"At Risk",IF(Table1[[#This Row],[RFM Score]]&gt;=3,"Lost customer", "Others"))))</f>
        <v>Lost customer</v>
      </c>
    </row>
    <row r="915" spans="2:20" x14ac:dyDescent="0.25">
      <c r="B915" s="1">
        <v>913</v>
      </c>
      <c r="C915" s="2">
        <v>44954</v>
      </c>
      <c r="D915" s="1" t="s">
        <v>926</v>
      </c>
      <c r="E915" s="1" t="s">
        <v>10</v>
      </c>
      <c r="F915" s="1">
        <v>29</v>
      </c>
      <c r="G915" s="1" t="s">
        <v>16</v>
      </c>
      <c r="H915" s="1">
        <v>3</v>
      </c>
      <c r="I915" s="11">
        <v>30</v>
      </c>
      <c r="J915" s="13">
        <v>90</v>
      </c>
      <c r="K915" s="34">
        <f t="shared" si="14"/>
        <v>45292</v>
      </c>
      <c r="L915" s="36">
        <f>Table1[[#This Row],[Latest Date]]-Table1[[#This Row],[Date]]</f>
        <v>338</v>
      </c>
      <c r="M915" s="36">
        <f>COUNT(Table1[[#This Row],[Date]])</f>
        <v>1</v>
      </c>
      <c r="N915" s="36">
        <f>SUM(Table1[[#This Row],[Total Amount]])</f>
        <v>90</v>
      </c>
      <c r="O915" s="36">
        <f>IF(Table1[[#This Row],[Recency]]&lt;=_xlfn.QUARTILE.INC(L:L,1),4, IF(Table1[[#This Row],[Recency]]&lt;=_xlfn.QUARTILE.INC(L:L,2), 3, IF(Table1[[#This Row],[Recency]]&lt;=_xlfn.QUARTILE.INC(L:L,3), 2, 1)))</f>
        <v>1</v>
      </c>
      <c r="P915" s="36">
        <f>IF(Table1[[#This Row],[Frequency]]&lt;=_xlfn.QUARTILE.INC(M:M,1), 1, IF(Table1[[#This Row],[Frequency]]&lt;=_xlfn.QUARTILE.INC(M:M,2), 2, IF(Table1[[#This Row],[Frequency]]&lt;=_xlfn.QUARTILE.INC(M:M,3), 3, 4)))</f>
        <v>1</v>
      </c>
      <c r="Q915" s="36">
        <f>IF(Table1[[#This Row],[Monetary]]&lt;=_xlfn.QUARTILE.INC(N:N,1),1,IF(Table1[[#This Row],[Monetary]]&lt;=_xlfn.QUARTILE.INC(N:N,2),2,IF(Table1[[#This Row],[Monetary]]&lt;=_xlfn.QUARTILE.INC(N:N,3),3,4)))</f>
        <v>2</v>
      </c>
      <c r="R915" s="41" t="str">
        <f>Table1[[#This Row],[R Score]]&amp;Table1[[#This Row],[F Score]]&amp;Table1[[#This Row],[M Score]]</f>
        <v>112</v>
      </c>
      <c r="S915" s="36">
        <f>Table1[[#This Row],[R Score]]+Table1[[#This Row],[F Score]]+Table1[[#This Row],[M Score]]</f>
        <v>4</v>
      </c>
      <c r="T915" s="36" t="str">
        <f>IF(Table1[[#This Row],[RFM Score]]=12,"Best customer",IF(Table1[[#This Row],[RFM Score]]&gt;=8,"Loyal customer",IF(Table1[[#This Row],[RFM Score]]&gt;=6,"At Risk",IF(Table1[[#This Row],[RFM Score]]&gt;=3,"Lost customer", "Others"))))</f>
        <v>Lost customer</v>
      </c>
    </row>
    <row r="916" spans="2:20" x14ac:dyDescent="0.25">
      <c r="B916" s="4">
        <v>914</v>
      </c>
      <c r="C916" s="5">
        <v>45210</v>
      </c>
      <c r="D916" s="4" t="s">
        <v>927</v>
      </c>
      <c r="E916" s="4" t="s">
        <v>13</v>
      </c>
      <c r="F916" s="4">
        <v>59</v>
      </c>
      <c r="G916" s="4" t="s">
        <v>16</v>
      </c>
      <c r="H916" s="4">
        <v>1</v>
      </c>
      <c r="I916" s="12">
        <v>500</v>
      </c>
      <c r="J916" s="14">
        <v>500</v>
      </c>
      <c r="K916" s="35">
        <f t="shared" si="14"/>
        <v>45292</v>
      </c>
      <c r="L916" s="37">
        <f>Table1[[#This Row],[Latest Date]]-Table1[[#This Row],[Date]]</f>
        <v>82</v>
      </c>
      <c r="M916" s="37">
        <f>COUNT(Table1[[#This Row],[Date]])</f>
        <v>1</v>
      </c>
      <c r="N916" s="37">
        <f>SUM(Table1[[#This Row],[Total Amount]])</f>
        <v>500</v>
      </c>
      <c r="O916" s="37">
        <f>IF(Table1[[#This Row],[Recency]]&lt;=_xlfn.QUARTILE.INC(L:L,1),4, IF(Table1[[#This Row],[Recency]]&lt;=_xlfn.QUARTILE.INC(L:L,2), 3, IF(Table1[[#This Row],[Recency]]&lt;=_xlfn.QUARTILE.INC(L:L,3), 2, 1)))</f>
        <v>4</v>
      </c>
      <c r="P916" s="37">
        <f>IF(Table1[[#This Row],[Frequency]]&lt;=_xlfn.QUARTILE.INC(M:M,1), 1, IF(Table1[[#This Row],[Frequency]]&lt;=_xlfn.QUARTILE.INC(M:M,2), 2, IF(Table1[[#This Row],[Frequency]]&lt;=_xlfn.QUARTILE.INC(M:M,3), 3, 4)))</f>
        <v>1</v>
      </c>
      <c r="Q916" s="37">
        <f>IF(Table1[[#This Row],[Monetary]]&lt;=_xlfn.QUARTILE.INC(N:N,1),1,IF(Table1[[#This Row],[Monetary]]&lt;=_xlfn.QUARTILE.INC(N:N,2),2,IF(Table1[[#This Row],[Monetary]]&lt;=_xlfn.QUARTILE.INC(N:N,3),3,4)))</f>
        <v>3</v>
      </c>
      <c r="R916" s="42" t="str">
        <f>Table1[[#This Row],[R Score]]&amp;Table1[[#This Row],[F Score]]&amp;Table1[[#This Row],[M Score]]</f>
        <v>413</v>
      </c>
      <c r="S916" s="37">
        <f>Table1[[#This Row],[R Score]]+Table1[[#This Row],[F Score]]+Table1[[#This Row],[M Score]]</f>
        <v>8</v>
      </c>
      <c r="T916" s="37" t="str">
        <f>IF(Table1[[#This Row],[RFM Score]]=12,"Best customer",IF(Table1[[#This Row],[RFM Score]]&gt;=8,"Loyal customer",IF(Table1[[#This Row],[RFM Score]]&gt;=6,"At Risk",IF(Table1[[#This Row],[RFM Score]]&gt;=3,"Lost customer", "Others"))))</f>
        <v>Loyal customer</v>
      </c>
    </row>
    <row r="917" spans="2:20" x14ac:dyDescent="0.25">
      <c r="B917" s="1">
        <v>915</v>
      </c>
      <c r="C917" s="2">
        <v>45076</v>
      </c>
      <c r="D917" s="1" t="s">
        <v>928</v>
      </c>
      <c r="E917" s="1" t="s">
        <v>13</v>
      </c>
      <c r="F917" s="1">
        <v>26</v>
      </c>
      <c r="G917" s="1" t="s">
        <v>11</v>
      </c>
      <c r="H917" s="1">
        <v>3</v>
      </c>
      <c r="I917" s="11">
        <v>30</v>
      </c>
      <c r="J917" s="13">
        <v>90</v>
      </c>
      <c r="K917" s="34">
        <f t="shared" si="14"/>
        <v>45292</v>
      </c>
      <c r="L917" s="36">
        <f>Table1[[#This Row],[Latest Date]]-Table1[[#This Row],[Date]]</f>
        <v>216</v>
      </c>
      <c r="M917" s="36">
        <f>COUNT(Table1[[#This Row],[Date]])</f>
        <v>1</v>
      </c>
      <c r="N917" s="36">
        <f>SUM(Table1[[#This Row],[Total Amount]])</f>
        <v>90</v>
      </c>
      <c r="O917" s="36">
        <f>IF(Table1[[#This Row],[Recency]]&lt;=_xlfn.QUARTILE.INC(L:L,1),4, IF(Table1[[#This Row],[Recency]]&lt;=_xlfn.QUARTILE.INC(L:L,2), 3, IF(Table1[[#This Row],[Recency]]&lt;=_xlfn.QUARTILE.INC(L:L,3), 2, 1)))</f>
        <v>2</v>
      </c>
      <c r="P917" s="36">
        <f>IF(Table1[[#This Row],[Frequency]]&lt;=_xlfn.QUARTILE.INC(M:M,1), 1, IF(Table1[[#This Row],[Frequency]]&lt;=_xlfn.QUARTILE.INC(M:M,2), 2, IF(Table1[[#This Row],[Frequency]]&lt;=_xlfn.QUARTILE.INC(M:M,3), 3, 4)))</f>
        <v>1</v>
      </c>
      <c r="Q917" s="36">
        <f>IF(Table1[[#This Row],[Monetary]]&lt;=_xlfn.QUARTILE.INC(N:N,1),1,IF(Table1[[#This Row],[Monetary]]&lt;=_xlfn.QUARTILE.INC(N:N,2),2,IF(Table1[[#This Row],[Monetary]]&lt;=_xlfn.QUARTILE.INC(N:N,3),3,4)))</f>
        <v>2</v>
      </c>
      <c r="R917" s="41" t="str">
        <f>Table1[[#This Row],[R Score]]&amp;Table1[[#This Row],[F Score]]&amp;Table1[[#This Row],[M Score]]</f>
        <v>212</v>
      </c>
      <c r="S917" s="36">
        <f>Table1[[#This Row],[R Score]]+Table1[[#This Row],[F Score]]+Table1[[#This Row],[M Score]]</f>
        <v>5</v>
      </c>
      <c r="T917" s="36" t="str">
        <f>IF(Table1[[#This Row],[RFM Score]]=12,"Best customer",IF(Table1[[#This Row],[RFM Score]]&gt;=8,"Loyal customer",IF(Table1[[#This Row],[RFM Score]]&gt;=6,"At Risk",IF(Table1[[#This Row],[RFM Score]]&gt;=3,"Lost customer", "Others"))))</f>
        <v>Lost customer</v>
      </c>
    </row>
    <row r="918" spans="2:20" x14ac:dyDescent="0.25">
      <c r="B918" s="4">
        <v>916</v>
      </c>
      <c r="C918" s="5">
        <v>45284</v>
      </c>
      <c r="D918" s="4" t="s">
        <v>929</v>
      </c>
      <c r="E918" s="4" t="s">
        <v>13</v>
      </c>
      <c r="F918" s="4">
        <v>32</v>
      </c>
      <c r="G918" s="4" t="s">
        <v>16</v>
      </c>
      <c r="H918" s="4">
        <v>1</v>
      </c>
      <c r="I918" s="12">
        <v>50</v>
      </c>
      <c r="J918" s="14">
        <v>50</v>
      </c>
      <c r="K918" s="35">
        <f t="shared" si="14"/>
        <v>45292</v>
      </c>
      <c r="L918" s="37">
        <f>Table1[[#This Row],[Latest Date]]-Table1[[#This Row],[Date]]</f>
        <v>8</v>
      </c>
      <c r="M918" s="37">
        <f>COUNT(Table1[[#This Row],[Date]])</f>
        <v>1</v>
      </c>
      <c r="N918" s="37">
        <f>SUM(Table1[[#This Row],[Total Amount]])</f>
        <v>50</v>
      </c>
      <c r="O918" s="37">
        <f>IF(Table1[[#This Row],[Recency]]&lt;=_xlfn.QUARTILE.INC(L:L,1),4, IF(Table1[[#This Row],[Recency]]&lt;=_xlfn.QUARTILE.INC(L:L,2), 3, IF(Table1[[#This Row],[Recency]]&lt;=_xlfn.QUARTILE.INC(L:L,3), 2, 1)))</f>
        <v>4</v>
      </c>
      <c r="P918" s="37">
        <f>IF(Table1[[#This Row],[Frequency]]&lt;=_xlfn.QUARTILE.INC(M:M,1), 1, IF(Table1[[#This Row],[Frequency]]&lt;=_xlfn.QUARTILE.INC(M:M,2), 2, IF(Table1[[#This Row],[Frequency]]&lt;=_xlfn.QUARTILE.INC(M:M,3), 3, 4)))</f>
        <v>1</v>
      </c>
      <c r="Q918" s="37">
        <f>IF(Table1[[#This Row],[Monetary]]&lt;=_xlfn.QUARTILE.INC(N:N,1),1,IF(Table1[[#This Row],[Monetary]]&lt;=_xlfn.QUARTILE.INC(N:N,2),2,IF(Table1[[#This Row],[Monetary]]&lt;=_xlfn.QUARTILE.INC(N:N,3),3,4)))</f>
        <v>1</v>
      </c>
      <c r="R918" s="42" t="str">
        <f>Table1[[#This Row],[R Score]]&amp;Table1[[#This Row],[F Score]]&amp;Table1[[#This Row],[M Score]]</f>
        <v>411</v>
      </c>
      <c r="S918" s="37">
        <f>Table1[[#This Row],[R Score]]+Table1[[#This Row],[F Score]]+Table1[[#This Row],[M Score]]</f>
        <v>6</v>
      </c>
      <c r="T918" s="37" t="str">
        <f>IF(Table1[[#This Row],[RFM Score]]=12,"Best customer",IF(Table1[[#This Row],[RFM Score]]&gt;=8,"Loyal customer",IF(Table1[[#This Row],[RFM Score]]&gt;=6,"At Risk",IF(Table1[[#This Row],[RFM Score]]&gt;=3,"Lost customer", "Others"))))</f>
        <v>At Risk</v>
      </c>
    </row>
    <row r="919" spans="2:20" x14ac:dyDescent="0.25">
      <c r="B919" s="1">
        <v>917</v>
      </c>
      <c r="C919" s="2">
        <v>44991</v>
      </c>
      <c r="D919" s="1" t="s">
        <v>930</v>
      </c>
      <c r="E919" s="1" t="s">
        <v>13</v>
      </c>
      <c r="F919" s="1">
        <v>57</v>
      </c>
      <c r="G919" s="1" t="s">
        <v>16</v>
      </c>
      <c r="H919" s="1">
        <v>4</v>
      </c>
      <c r="I919" s="11">
        <v>50</v>
      </c>
      <c r="J919" s="13">
        <v>200</v>
      </c>
      <c r="K919" s="34">
        <f t="shared" si="14"/>
        <v>45292</v>
      </c>
      <c r="L919" s="36">
        <f>Table1[[#This Row],[Latest Date]]-Table1[[#This Row],[Date]]</f>
        <v>301</v>
      </c>
      <c r="M919" s="36">
        <f>COUNT(Table1[[#This Row],[Date]])</f>
        <v>1</v>
      </c>
      <c r="N919" s="36">
        <f>SUM(Table1[[#This Row],[Total Amount]])</f>
        <v>200</v>
      </c>
      <c r="O919" s="36">
        <f>IF(Table1[[#This Row],[Recency]]&lt;=_xlfn.QUARTILE.INC(L:L,1),4, IF(Table1[[#This Row],[Recency]]&lt;=_xlfn.QUARTILE.INC(L:L,2), 3, IF(Table1[[#This Row],[Recency]]&lt;=_xlfn.QUARTILE.INC(L:L,3), 2, 1)))</f>
        <v>1</v>
      </c>
      <c r="P919" s="36">
        <f>IF(Table1[[#This Row],[Frequency]]&lt;=_xlfn.QUARTILE.INC(M:M,1), 1, IF(Table1[[#This Row],[Frequency]]&lt;=_xlfn.QUARTILE.INC(M:M,2), 2, IF(Table1[[#This Row],[Frequency]]&lt;=_xlfn.QUARTILE.INC(M:M,3), 3, 4)))</f>
        <v>1</v>
      </c>
      <c r="Q919" s="36">
        <f>IF(Table1[[#This Row],[Monetary]]&lt;=_xlfn.QUARTILE.INC(N:N,1),1,IF(Table1[[#This Row],[Monetary]]&lt;=_xlfn.QUARTILE.INC(N:N,2),2,IF(Table1[[#This Row],[Monetary]]&lt;=_xlfn.QUARTILE.INC(N:N,3),3,4)))</f>
        <v>3</v>
      </c>
      <c r="R919" s="41" t="str">
        <f>Table1[[#This Row],[R Score]]&amp;Table1[[#This Row],[F Score]]&amp;Table1[[#This Row],[M Score]]</f>
        <v>113</v>
      </c>
      <c r="S919" s="36">
        <f>Table1[[#This Row],[R Score]]+Table1[[#This Row],[F Score]]+Table1[[#This Row],[M Score]]</f>
        <v>5</v>
      </c>
      <c r="T919" s="36" t="str">
        <f>IF(Table1[[#This Row],[RFM Score]]=12,"Best customer",IF(Table1[[#This Row],[RFM Score]]&gt;=8,"Loyal customer",IF(Table1[[#This Row],[RFM Score]]&gt;=6,"At Risk",IF(Table1[[#This Row],[RFM Score]]&gt;=3,"Lost customer", "Others"))))</f>
        <v>Lost customer</v>
      </c>
    </row>
    <row r="920" spans="2:20" x14ac:dyDescent="0.25">
      <c r="B920" s="4">
        <v>918</v>
      </c>
      <c r="C920" s="5">
        <v>45253</v>
      </c>
      <c r="D920" s="4" t="s">
        <v>931</v>
      </c>
      <c r="E920" s="4" t="s">
        <v>13</v>
      </c>
      <c r="F920" s="4">
        <v>42</v>
      </c>
      <c r="G920" s="4" t="s">
        <v>16</v>
      </c>
      <c r="H920" s="4">
        <v>3</v>
      </c>
      <c r="I920" s="12">
        <v>30</v>
      </c>
      <c r="J920" s="14">
        <v>90</v>
      </c>
      <c r="K920" s="35">
        <f t="shared" si="14"/>
        <v>45292</v>
      </c>
      <c r="L920" s="37">
        <f>Table1[[#This Row],[Latest Date]]-Table1[[#This Row],[Date]]</f>
        <v>39</v>
      </c>
      <c r="M920" s="37">
        <f>COUNT(Table1[[#This Row],[Date]])</f>
        <v>1</v>
      </c>
      <c r="N920" s="37">
        <f>SUM(Table1[[#This Row],[Total Amount]])</f>
        <v>90</v>
      </c>
      <c r="O920" s="37">
        <f>IF(Table1[[#This Row],[Recency]]&lt;=_xlfn.QUARTILE.INC(L:L,1),4, IF(Table1[[#This Row],[Recency]]&lt;=_xlfn.QUARTILE.INC(L:L,2), 3, IF(Table1[[#This Row],[Recency]]&lt;=_xlfn.QUARTILE.INC(L:L,3), 2, 1)))</f>
        <v>4</v>
      </c>
      <c r="P920" s="37">
        <f>IF(Table1[[#This Row],[Frequency]]&lt;=_xlfn.QUARTILE.INC(M:M,1), 1, IF(Table1[[#This Row],[Frequency]]&lt;=_xlfn.QUARTILE.INC(M:M,2), 2, IF(Table1[[#This Row],[Frequency]]&lt;=_xlfn.QUARTILE.INC(M:M,3), 3, 4)))</f>
        <v>1</v>
      </c>
      <c r="Q920" s="37">
        <f>IF(Table1[[#This Row],[Monetary]]&lt;=_xlfn.QUARTILE.INC(N:N,1),1,IF(Table1[[#This Row],[Monetary]]&lt;=_xlfn.QUARTILE.INC(N:N,2),2,IF(Table1[[#This Row],[Monetary]]&lt;=_xlfn.QUARTILE.INC(N:N,3),3,4)))</f>
        <v>2</v>
      </c>
      <c r="R920" s="42" t="str">
        <f>Table1[[#This Row],[R Score]]&amp;Table1[[#This Row],[F Score]]&amp;Table1[[#This Row],[M Score]]</f>
        <v>412</v>
      </c>
      <c r="S920" s="37">
        <f>Table1[[#This Row],[R Score]]+Table1[[#This Row],[F Score]]+Table1[[#This Row],[M Score]]</f>
        <v>7</v>
      </c>
      <c r="T920" s="37" t="str">
        <f>IF(Table1[[#This Row],[RFM Score]]=12,"Best customer",IF(Table1[[#This Row],[RFM Score]]&gt;=8,"Loyal customer",IF(Table1[[#This Row],[RFM Score]]&gt;=6,"At Risk",IF(Table1[[#This Row],[RFM Score]]&gt;=3,"Lost customer", "Others"))))</f>
        <v>At Risk</v>
      </c>
    </row>
    <row r="921" spans="2:20" x14ac:dyDescent="0.25">
      <c r="B921" s="1">
        <v>919</v>
      </c>
      <c r="C921" s="2">
        <v>45178</v>
      </c>
      <c r="D921" s="1" t="s">
        <v>932</v>
      </c>
      <c r="E921" s="1" t="s">
        <v>13</v>
      </c>
      <c r="F921" s="1">
        <v>22</v>
      </c>
      <c r="G921" s="1" t="s">
        <v>11</v>
      </c>
      <c r="H921" s="1">
        <v>2</v>
      </c>
      <c r="I921" s="11">
        <v>25</v>
      </c>
      <c r="J921" s="13">
        <v>50</v>
      </c>
      <c r="K921" s="34">
        <f t="shared" si="14"/>
        <v>45292</v>
      </c>
      <c r="L921" s="36">
        <f>Table1[[#This Row],[Latest Date]]-Table1[[#This Row],[Date]]</f>
        <v>114</v>
      </c>
      <c r="M921" s="36">
        <f>COUNT(Table1[[#This Row],[Date]])</f>
        <v>1</v>
      </c>
      <c r="N921" s="36">
        <f>SUM(Table1[[#This Row],[Total Amount]])</f>
        <v>50</v>
      </c>
      <c r="O921" s="36">
        <f>IF(Table1[[#This Row],[Recency]]&lt;=_xlfn.QUARTILE.INC(L:L,1),4, IF(Table1[[#This Row],[Recency]]&lt;=_xlfn.QUARTILE.INC(L:L,2), 3, IF(Table1[[#This Row],[Recency]]&lt;=_xlfn.QUARTILE.INC(L:L,3), 2, 1)))</f>
        <v>3</v>
      </c>
      <c r="P921" s="36">
        <f>IF(Table1[[#This Row],[Frequency]]&lt;=_xlfn.QUARTILE.INC(M:M,1), 1, IF(Table1[[#This Row],[Frequency]]&lt;=_xlfn.QUARTILE.INC(M:M,2), 2, IF(Table1[[#This Row],[Frequency]]&lt;=_xlfn.QUARTILE.INC(M:M,3), 3, 4)))</f>
        <v>1</v>
      </c>
      <c r="Q921" s="36">
        <f>IF(Table1[[#This Row],[Monetary]]&lt;=_xlfn.QUARTILE.INC(N:N,1),1,IF(Table1[[#This Row],[Monetary]]&lt;=_xlfn.QUARTILE.INC(N:N,2),2,IF(Table1[[#This Row],[Monetary]]&lt;=_xlfn.QUARTILE.INC(N:N,3),3,4)))</f>
        <v>1</v>
      </c>
      <c r="R921" s="41" t="str">
        <f>Table1[[#This Row],[R Score]]&amp;Table1[[#This Row],[F Score]]&amp;Table1[[#This Row],[M Score]]</f>
        <v>311</v>
      </c>
      <c r="S921" s="36">
        <f>Table1[[#This Row],[R Score]]+Table1[[#This Row],[F Score]]+Table1[[#This Row],[M Score]]</f>
        <v>5</v>
      </c>
      <c r="T921" s="36" t="str">
        <f>IF(Table1[[#This Row],[RFM Score]]=12,"Best customer",IF(Table1[[#This Row],[RFM Score]]&gt;=8,"Loyal customer",IF(Table1[[#This Row],[RFM Score]]&gt;=6,"At Risk",IF(Table1[[#This Row],[RFM Score]]&gt;=3,"Lost customer", "Others"))))</f>
        <v>Lost customer</v>
      </c>
    </row>
    <row r="922" spans="2:20" x14ac:dyDescent="0.25">
      <c r="B922" s="4">
        <v>920</v>
      </c>
      <c r="C922" s="5">
        <v>44979</v>
      </c>
      <c r="D922" s="4" t="s">
        <v>933</v>
      </c>
      <c r="E922" s="4" t="s">
        <v>13</v>
      </c>
      <c r="F922" s="4">
        <v>28</v>
      </c>
      <c r="G922" s="4" t="s">
        <v>11</v>
      </c>
      <c r="H922" s="4">
        <v>3</v>
      </c>
      <c r="I922" s="12">
        <v>25</v>
      </c>
      <c r="J922" s="14">
        <v>75</v>
      </c>
      <c r="K922" s="35">
        <f t="shared" si="14"/>
        <v>45292</v>
      </c>
      <c r="L922" s="37">
        <f>Table1[[#This Row],[Latest Date]]-Table1[[#This Row],[Date]]</f>
        <v>313</v>
      </c>
      <c r="M922" s="37">
        <f>COUNT(Table1[[#This Row],[Date]])</f>
        <v>1</v>
      </c>
      <c r="N922" s="37">
        <f>SUM(Table1[[#This Row],[Total Amount]])</f>
        <v>75</v>
      </c>
      <c r="O922" s="37">
        <f>IF(Table1[[#This Row],[Recency]]&lt;=_xlfn.QUARTILE.INC(L:L,1),4, IF(Table1[[#This Row],[Recency]]&lt;=_xlfn.QUARTILE.INC(L:L,2), 3, IF(Table1[[#This Row],[Recency]]&lt;=_xlfn.QUARTILE.INC(L:L,3), 2, 1)))</f>
        <v>1</v>
      </c>
      <c r="P922" s="37">
        <f>IF(Table1[[#This Row],[Frequency]]&lt;=_xlfn.QUARTILE.INC(M:M,1), 1, IF(Table1[[#This Row],[Frequency]]&lt;=_xlfn.QUARTILE.INC(M:M,2), 2, IF(Table1[[#This Row],[Frequency]]&lt;=_xlfn.QUARTILE.INC(M:M,3), 3, 4)))</f>
        <v>1</v>
      </c>
      <c r="Q922" s="37">
        <f>IF(Table1[[#This Row],[Monetary]]&lt;=_xlfn.QUARTILE.INC(N:N,1),1,IF(Table1[[#This Row],[Monetary]]&lt;=_xlfn.QUARTILE.INC(N:N,2),2,IF(Table1[[#This Row],[Monetary]]&lt;=_xlfn.QUARTILE.INC(N:N,3),3,4)))</f>
        <v>2</v>
      </c>
      <c r="R922" s="42" t="str">
        <f>Table1[[#This Row],[R Score]]&amp;Table1[[#This Row],[F Score]]&amp;Table1[[#This Row],[M Score]]</f>
        <v>112</v>
      </c>
      <c r="S922" s="37">
        <f>Table1[[#This Row],[R Score]]+Table1[[#This Row],[F Score]]+Table1[[#This Row],[M Score]]</f>
        <v>4</v>
      </c>
      <c r="T922" s="37" t="str">
        <f>IF(Table1[[#This Row],[RFM Score]]=12,"Best customer",IF(Table1[[#This Row],[RFM Score]]&gt;=8,"Loyal customer",IF(Table1[[#This Row],[RFM Score]]&gt;=6,"At Risk",IF(Table1[[#This Row],[RFM Score]]&gt;=3,"Lost customer", "Others"))))</f>
        <v>Lost customer</v>
      </c>
    </row>
    <row r="923" spans="2:20" x14ac:dyDescent="0.25">
      <c r="B923" s="1">
        <v>921</v>
      </c>
      <c r="C923" s="2">
        <v>44933</v>
      </c>
      <c r="D923" s="1" t="s">
        <v>934</v>
      </c>
      <c r="E923" s="1" t="s">
        <v>10</v>
      </c>
      <c r="F923" s="1">
        <v>51</v>
      </c>
      <c r="G923" s="1" t="s">
        <v>16</v>
      </c>
      <c r="H923" s="1">
        <v>3</v>
      </c>
      <c r="I923" s="11">
        <v>25</v>
      </c>
      <c r="J923" s="13">
        <v>75</v>
      </c>
      <c r="K923" s="34">
        <f t="shared" si="14"/>
        <v>45292</v>
      </c>
      <c r="L923" s="36">
        <f>Table1[[#This Row],[Latest Date]]-Table1[[#This Row],[Date]]</f>
        <v>359</v>
      </c>
      <c r="M923" s="36">
        <f>COUNT(Table1[[#This Row],[Date]])</f>
        <v>1</v>
      </c>
      <c r="N923" s="36">
        <f>SUM(Table1[[#This Row],[Total Amount]])</f>
        <v>75</v>
      </c>
      <c r="O923" s="36">
        <f>IF(Table1[[#This Row],[Recency]]&lt;=_xlfn.QUARTILE.INC(L:L,1),4, IF(Table1[[#This Row],[Recency]]&lt;=_xlfn.QUARTILE.INC(L:L,2), 3, IF(Table1[[#This Row],[Recency]]&lt;=_xlfn.QUARTILE.INC(L:L,3), 2, 1)))</f>
        <v>1</v>
      </c>
      <c r="P923" s="36">
        <f>IF(Table1[[#This Row],[Frequency]]&lt;=_xlfn.QUARTILE.INC(M:M,1), 1, IF(Table1[[#This Row],[Frequency]]&lt;=_xlfn.QUARTILE.INC(M:M,2), 2, IF(Table1[[#This Row],[Frequency]]&lt;=_xlfn.QUARTILE.INC(M:M,3), 3, 4)))</f>
        <v>1</v>
      </c>
      <c r="Q923" s="36">
        <f>IF(Table1[[#This Row],[Monetary]]&lt;=_xlfn.QUARTILE.INC(N:N,1),1,IF(Table1[[#This Row],[Monetary]]&lt;=_xlfn.QUARTILE.INC(N:N,2),2,IF(Table1[[#This Row],[Monetary]]&lt;=_xlfn.QUARTILE.INC(N:N,3),3,4)))</f>
        <v>2</v>
      </c>
      <c r="R923" s="41" t="str">
        <f>Table1[[#This Row],[R Score]]&amp;Table1[[#This Row],[F Score]]&amp;Table1[[#This Row],[M Score]]</f>
        <v>112</v>
      </c>
      <c r="S923" s="36">
        <f>Table1[[#This Row],[R Score]]+Table1[[#This Row],[F Score]]+Table1[[#This Row],[M Score]]</f>
        <v>4</v>
      </c>
      <c r="T923" s="36" t="str">
        <f>IF(Table1[[#This Row],[RFM Score]]=12,"Best customer",IF(Table1[[#This Row],[RFM Score]]&gt;=8,"Loyal customer",IF(Table1[[#This Row],[RFM Score]]&gt;=6,"At Risk",IF(Table1[[#This Row],[RFM Score]]&gt;=3,"Lost customer", "Others"))))</f>
        <v>Lost customer</v>
      </c>
    </row>
    <row r="924" spans="2:20" x14ac:dyDescent="0.25">
      <c r="B924" s="4">
        <v>922</v>
      </c>
      <c r="C924" s="5">
        <v>45220</v>
      </c>
      <c r="D924" s="4" t="s">
        <v>935</v>
      </c>
      <c r="E924" s="4" t="s">
        <v>10</v>
      </c>
      <c r="F924" s="4">
        <v>41</v>
      </c>
      <c r="G924" s="4" t="s">
        <v>16</v>
      </c>
      <c r="H924" s="4">
        <v>1</v>
      </c>
      <c r="I924" s="12">
        <v>50</v>
      </c>
      <c r="J924" s="14">
        <v>50</v>
      </c>
      <c r="K924" s="35">
        <f t="shared" si="14"/>
        <v>45292</v>
      </c>
      <c r="L924" s="37">
        <f>Table1[[#This Row],[Latest Date]]-Table1[[#This Row],[Date]]</f>
        <v>72</v>
      </c>
      <c r="M924" s="37">
        <f>COUNT(Table1[[#This Row],[Date]])</f>
        <v>1</v>
      </c>
      <c r="N924" s="37">
        <f>SUM(Table1[[#This Row],[Total Amount]])</f>
        <v>50</v>
      </c>
      <c r="O924" s="37">
        <f>IF(Table1[[#This Row],[Recency]]&lt;=_xlfn.QUARTILE.INC(L:L,1),4, IF(Table1[[#This Row],[Recency]]&lt;=_xlfn.QUARTILE.INC(L:L,2), 3, IF(Table1[[#This Row],[Recency]]&lt;=_xlfn.QUARTILE.INC(L:L,3), 2, 1)))</f>
        <v>4</v>
      </c>
      <c r="P924" s="37">
        <f>IF(Table1[[#This Row],[Frequency]]&lt;=_xlfn.QUARTILE.INC(M:M,1), 1, IF(Table1[[#This Row],[Frequency]]&lt;=_xlfn.QUARTILE.INC(M:M,2), 2, IF(Table1[[#This Row],[Frequency]]&lt;=_xlfn.QUARTILE.INC(M:M,3), 3, 4)))</f>
        <v>1</v>
      </c>
      <c r="Q924" s="37">
        <f>IF(Table1[[#This Row],[Monetary]]&lt;=_xlfn.QUARTILE.INC(N:N,1),1,IF(Table1[[#This Row],[Monetary]]&lt;=_xlfn.QUARTILE.INC(N:N,2),2,IF(Table1[[#This Row],[Monetary]]&lt;=_xlfn.QUARTILE.INC(N:N,3),3,4)))</f>
        <v>1</v>
      </c>
      <c r="R924" s="42" t="str">
        <f>Table1[[#This Row],[R Score]]&amp;Table1[[#This Row],[F Score]]&amp;Table1[[#This Row],[M Score]]</f>
        <v>411</v>
      </c>
      <c r="S924" s="37">
        <f>Table1[[#This Row],[R Score]]+Table1[[#This Row],[F Score]]+Table1[[#This Row],[M Score]]</f>
        <v>6</v>
      </c>
      <c r="T924" s="37" t="str">
        <f>IF(Table1[[#This Row],[RFM Score]]=12,"Best customer",IF(Table1[[#This Row],[RFM Score]]&gt;=8,"Loyal customer",IF(Table1[[#This Row],[RFM Score]]&gt;=6,"At Risk",IF(Table1[[#This Row],[RFM Score]]&gt;=3,"Lost customer", "Others"))))</f>
        <v>At Risk</v>
      </c>
    </row>
    <row r="925" spans="2:20" x14ac:dyDescent="0.25">
      <c r="B925" s="1">
        <v>923</v>
      </c>
      <c r="C925" s="2">
        <v>45072</v>
      </c>
      <c r="D925" s="1" t="s">
        <v>936</v>
      </c>
      <c r="E925" s="1" t="s">
        <v>10</v>
      </c>
      <c r="F925" s="1">
        <v>32</v>
      </c>
      <c r="G925" s="1" t="s">
        <v>11</v>
      </c>
      <c r="H925" s="1">
        <v>3</v>
      </c>
      <c r="I925" s="11">
        <v>300</v>
      </c>
      <c r="J925" s="13">
        <v>900</v>
      </c>
      <c r="K925" s="34">
        <f t="shared" si="14"/>
        <v>45292</v>
      </c>
      <c r="L925" s="36">
        <f>Table1[[#This Row],[Latest Date]]-Table1[[#This Row],[Date]]</f>
        <v>220</v>
      </c>
      <c r="M925" s="36">
        <f>COUNT(Table1[[#This Row],[Date]])</f>
        <v>1</v>
      </c>
      <c r="N925" s="36">
        <f>SUM(Table1[[#This Row],[Total Amount]])</f>
        <v>900</v>
      </c>
      <c r="O925" s="36">
        <f>IF(Table1[[#This Row],[Recency]]&lt;=_xlfn.QUARTILE.INC(L:L,1),4, IF(Table1[[#This Row],[Recency]]&lt;=_xlfn.QUARTILE.INC(L:L,2), 3, IF(Table1[[#This Row],[Recency]]&lt;=_xlfn.QUARTILE.INC(L:L,3), 2, 1)))</f>
        <v>2</v>
      </c>
      <c r="P925" s="36">
        <f>IF(Table1[[#This Row],[Frequency]]&lt;=_xlfn.QUARTILE.INC(M:M,1), 1, IF(Table1[[#This Row],[Frequency]]&lt;=_xlfn.QUARTILE.INC(M:M,2), 2, IF(Table1[[#This Row],[Frequency]]&lt;=_xlfn.QUARTILE.INC(M:M,3), 3, 4)))</f>
        <v>1</v>
      </c>
      <c r="Q925" s="36">
        <f>IF(Table1[[#This Row],[Monetary]]&lt;=_xlfn.QUARTILE.INC(N:N,1),1,IF(Table1[[#This Row],[Monetary]]&lt;=_xlfn.QUARTILE.INC(N:N,2),2,IF(Table1[[#This Row],[Monetary]]&lt;=_xlfn.QUARTILE.INC(N:N,3),3,4)))</f>
        <v>3</v>
      </c>
      <c r="R925" s="41" t="str">
        <f>Table1[[#This Row],[R Score]]&amp;Table1[[#This Row],[F Score]]&amp;Table1[[#This Row],[M Score]]</f>
        <v>213</v>
      </c>
      <c r="S925" s="36">
        <f>Table1[[#This Row],[R Score]]+Table1[[#This Row],[F Score]]+Table1[[#This Row],[M Score]]</f>
        <v>6</v>
      </c>
      <c r="T925" s="36" t="str">
        <f>IF(Table1[[#This Row],[RFM Score]]=12,"Best customer",IF(Table1[[#This Row],[RFM Score]]&gt;=8,"Loyal customer",IF(Table1[[#This Row],[RFM Score]]&gt;=6,"At Risk",IF(Table1[[#This Row],[RFM Score]]&gt;=3,"Lost customer", "Others"))))</f>
        <v>At Risk</v>
      </c>
    </row>
    <row r="926" spans="2:20" x14ac:dyDescent="0.25">
      <c r="B926" s="4">
        <v>924</v>
      </c>
      <c r="C926" s="5">
        <v>45167</v>
      </c>
      <c r="D926" s="4" t="s">
        <v>937</v>
      </c>
      <c r="E926" s="4" t="s">
        <v>10</v>
      </c>
      <c r="F926" s="4">
        <v>55</v>
      </c>
      <c r="G926" s="4" t="s">
        <v>11</v>
      </c>
      <c r="H926" s="4">
        <v>2</v>
      </c>
      <c r="I926" s="12">
        <v>50</v>
      </c>
      <c r="J926" s="14">
        <v>100</v>
      </c>
      <c r="K926" s="35">
        <f t="shared" si="14"/>
        <v>45292</v>
      </c>
      <c r="L926" s="37">
        <f>Table1[[#This Row],[Latest Date]]-Table1[[#This Row],[Date]]</f>
        <v>125</v>
      </c>
      <c r="M926" s="37">
        <f>COUNT(Table1[[#This Row],[Date]])</f>
        <v>1</v>
      </c>
      <c r="N926" s="37">
        <f>SUM(Table1[[#This Row],[Total Amount]])</f>
        <v>100</v>
      </c>
      <c r="O926" s="37">
        <f>IF(Table1[[#This Row],[Recency]]&lt;=_xlfn.QUARTILE.INC(L:L,1),4, IF(Table1[[#This Row],[Recency]]&lt;=_xlfn.QUARTILE.INC(L:L,2), 3, IF(Table1[[#This Row],[Recency]]&lt;=_xlfn.QUARTILE.INC(L:L,3), 2, 1)))</f>
        <v>3</v>
      </c>
      <c r="P926" s="37">
        <f>IF(Table1[[#This Row],[Frequency]]&lt;=_xlfn.QUARTILE.INC(M:M,1), 1, IF(Table1[[#This Row],[Frequency]]&lt;=_xlfn.QUARTILE.INC(M:M,2), 2, IF(Table1[[#This Row],[Frequency]]&lt;=_xlfn.QUARTILE.INC(M:M,3), 3, 4)))</f>
        <v>1</v>
      </c>
      <c r="Q926" s="37">
        <f>IF(Table1[[#This Row],[Monetary]]&lt;=_xlfn.QUARTILE.INC(N:N,1),1,IF(Table1[[#This Row],[Monetary]]&lt;=_xlfn.QUARTILE.INC(N:N,2),2,IF(Table1[[#This Row],[Monetary]]&lt;=_xlfn.QUARTILE.INC(N:N,3),3,4)))</f>
        <v>2</v>
      </c>
      <c r="R926" s="42" t="str">
        <f>Table1[[#This Row],[R Score]]&amp;Table1[[#This Row],[F Score]]&amp;Table1[[#This Row],[M Score]]</f>
        <v>312</v>
      </c>
      <c r="S926" s="37">
        <f>Table1[[#This Row],[R Score]]+Table1[[#This Row],[F Score]]+Table1[[#This Row],[M Score]]</f>
        <v>6</v>
      </c>
      <c r="T926" s="37" t="str">
        <f>IF(Table1[[#This Row],[RFM Score]]=12,"Best customer",IF(Table1[[#This Row],[RFM Score]]&gt;=8,"Loyal customer",IF(Table1[[#This Row],[RFM Score]]&gt;=6,"At Risk",IF(Table1[[#This Row],[RFM Score]]&gt;=3,"Lost customer", "Others"))))</f>
        <v>At Risk</v>
      </c>
    </row>
    <row r="927" spans="2:20" x14ac:dyDescent="0.25">
      <c r="B927" s="1">
        <v>925</v>
      </c>
      <c r="C927" s="2">
        <v>45172</v>
      </c>
      <c r="D927" s="1" t="s">
        <v>938</v>
      </c>
      <c r="E927" s="1" t="s">
        <v>10</v>
      </c>
      <c r="F927" s="1">
        <v>25</v>
      </c>
      <c r="G927" s="1" t="s">
        <v>16</v>
      </c>
      <c r="H927" s="1">
        <v>1</v>
      </c>
      <c r="I927" s="11">
        <v>300</v>
      </c>
      <c r="J927" s="13">
        <v>300</v>
      </c>
      <c r="K927" s="34">
        <f t="shared" si="14"/>
        <v>45292</v>
      </c>
      <c r="L927" s="36">
        <f>Table1[[#This Row],[Latest Date]]-Table1[[#This Row],[Date]]</f>
        <v>120</v>
      </c>
      <c r="M927" s="36">
        <f>COUNT(Table1[[#This Row],[Date]])</f>
        <v>1</v>
      </c>
      <c r="N927" s="36">
        <f>SUM(Table1[[#This Row],[Total Amount]])</f>
        <v>300</v>
      </c>
      <c r="O927" s="36">
        <f>IF(Table1[[#This Row],[Recency]]&lt;=_xlfn.QUARTILE.INC(L:L,1),4, IF(Table1[[#This Row],[Recency]]&lt;=_xlfn.QUARTILE.INC(L:L,2), 3, IF(Table1[[#This Row],[Recency]]&lt;=_xlfn.QUARTILE.INC(L:L,3), 2, 1)))</f>
        <v>3</v>
      </c>
      <c r="P927" s="36">
        <f>IF(Table1[[#This Row],[Frequency]]&lt;=_xlfn.QUARTILE.INC(M:M,1), 1, IF(Table1[[#This Row],[Frequency]]&lt;=_xlfn.QUARTILE.INC(M:M,2), 2, IF(Table1[[#This Row],[Frequency]]&lt;=_xlfn.QUARTILE.INC(M:M,3), 3, 4)))</f>
        <v>1</v>
      </c>
      <c r="Q927" s="36">
        <f>IF(Table1[[#This Row],[Monetary]]&lt;=_xlfn.QUARTILE.INC(N:N,1),1,IF(Table1[[#This Row],[Monetary]]&lt;=_xlfn.QUARTILE.INC(N:N,2),2,IF(Table1[[#This Row],[Monetary]]&lt;=_xlfn.QUARTILE.INC(N:N,3),3,4)))</f>
        <v>3</v>
      </c>
      <c r="R927" s="41" t="str">
        <f>Table1[[#This Row],[R Score]]&amp;Table1[[#This Row],[F Score]]&amp;Table1[[#This Row],[M Score]]</f>
        <v>313</v>
      </c>
      <c r="S927" s="36">
        <f>Table1[[#This Row],[R Score]]+Table1[[#This Row],[F Score]]+Table1[[#This Row],[M Score]]</f>
        <v>7</v>
      </c>
      <c r="T927" s="36" t="str">
        <f>IF(Table1[[#This Row],[RFM Score]]=12,"Best customer",IF(Table1[[#This Row],[RFM Score]]&gt;=8,"Loyal customer",IF(Table1[[#This Row],[RFM Score]]&gt;=6,"At Risk",IF(Table1[[#This Row],[RFM Score]]&gt;=3,"Lost customer", "Others"))))</f>
        <v>At Risk</v>
      </c>
    </row>
    <row r="928" spans="2:20" x14ac:dyDescent="0.25">
      <c r="B928" s="4">
        <v>926</v>
      </c>
      <c r="C928" s="5">
        <v>45152</v>
      </c>
      <c r="D928" s="4" t="s">
        <v>939</v>
      </c>
      <c r="E928" s="4" t="s">
        <v>10</v>
      </c>
      <c r="F928" s="4">
        <v>22</v>
      </c>
      <c r="G928" s="4" t="s">
        <v>16</v>
      </c>
      <c r="H928" s="4">
        <v>1</v>
      </c>
      <c r="I928" s="12">
        <v>30</v>
      </c>
      <c r="J928" s="14">
        <v>30</v>
      </c>
      <c r="K928" s="35">
        <f t="shared" si="14"/>
        <v>45292</v>
      </c>
      <c r="L928" s="37">
        <f>Table1[[#This Row],[Latest Date]]-Table1[[#This Row],[Date]]</f>
        <v>140</v>
      </c>
      <c r="M928" s="37">
        <f>COUNT(Table1[[#This Row],[Date]])</f>
        <v>1</v>
      </c>
      <c r="N928" s="37">
        <f>SUM(Table1[[#This Row],[Total Amount]])</f>
        <v>30</v>
      </c>
      <c r="O928" s="37">
        <f>IF(Table1[[#This Row],[Recency]]&lt;=_xlfn.QUARTILE.INC(L:L,1),4, IF(Table1[[#This Row],[Recency]]&lt;=_xlfn.QUARTILE.INC(L:L,2), 3, IF(Table1[[#This Row],[Recency]]&lt;=_xlfn.QUARTILE.INC(L:L,3), 2, 1)))</f>
        <v>3</v>
      </c>
      <c r="P928" s="37">
        <f>IF(Table1[[#This Row],[Frequency]]&lt;=_xlfn.QUARTILE.INC(M:M,1), 1, IF(Table1[[#This Row],[Frequency]]&lt;=_xlfn.QUARTILE.INC(M:M,2), 2, IF(Table1[[#This Row],[Frequency]]&lt;=_xlfn.QUARTILE.INC(M:M,3), 3, 4)))</f>
        <v>1</v>
      </c>
      <c r="Q928" s="37">
        <f>IF(Table1[[#This Row],[Monetary]]&lt;=_xlfn.QUARTILE.INC(N:N,1),1,IF(Table1[[#This Row],[Monetary]]&lt;=_xlfn.QUARTILE.INC(N:N,2),2,IF(Table1[[#This Row],[Monetary]]&lt;=_xlfn.QUARTILE.INC(N:N,3),3,4)))</f>
        <v>1</v>
      </c>
      <c r="R928" s="42" t="str">
        <f>Table1[[#This Row],[R Score]]&amp;Table1[[#This Row],[F Score]]&amp;Table1[[#This Row],[M Score]]</f>
        <v>311</v>
      </c>
      <c r="S928" s="37">
        <f>Table1[[#This Row],[R Score]]+Table1[[#This Row],[F Score]]+Table1[[#This Row],[M Score]]</f>
        <v>5</v>
      </c>
      <c r="T928" s="37" t="str">
        <f>IF(Table1[[#This Row],[RFM Score]]=12,"Best customer",IF(Table1[[#This Row],[RFM Score]]&gt;=8,"Loyal customer",IF(Table1[[#This Row],[RFM Score]]&gt;=6,"At Risk",IF(Table1[[#This Row],[RFM Score]]&gt;=3,"Lost customer", "Others"))))</f>
        <v>Lost customer</v>
      </c>
    </row>
    <row r="929" spans="2:20" x14ac:dyDescent="0.25">
      <c r="B929" s="1">
        <v>927</v>
      </c>
      <c r="C929" s="2">
        <v>45101</v>
      </c>
      <c r="D929" s="1" t="s">
        <v>940</v>
      </c>
      <c r="E929" s="1" t="s">
        <v>10</v>
      </c>
      <c r="F929" s="1">
        <v>43</v>
      </c>
      <c r="G929" s="1" t="s">
        <v>16</v>
      </c>
      <c r="H929" s="1">
        <v>4</v>
      </c>
      <c r="I929" s="11">
        <v>500</v>
      </c>
      <c r="J929" s="13">
        <v>2000</v>
      </c>
      <c r="K929" s="34">
        <f t="shared" si="14"/>
        <v>45292</v>
      </c>
      <c r="L929" s="36">
        <f>Table1[[#This Row],[Latest Date]]-Table1[[#This Row],[Date]]</f>
        <v>191</v>
      </c>
      <c r="M929" s="36">
        <f>COUNT(Table1[[#This Row],[Date]])</f>
        <v>1</v>
      </c>
      <c r="N929" s="36">
        <f>SUM(Table1[[#This Row],[Total Amount]])</f>
        <v>2000</v>
      </c>
      <c r="O929" s="36">
        <f>IF(Table1[[#This Row],[Recency]]&lt;=_xlfn.QUARTILE.INC(L:L,1),4, IF(Table1[[#This Row],[Recency]]&lt;=_xlfn.QUARTILE.INC(L:L,2), 3, IF(Table1[[#This Row],[Recency]]&lt;=_xlfn.QUARTILE.INC(L:L,3), 2, 1)))</f>
        <v>2</v>
      </c>
      <c r="P929" s="36">
        <f>IF(Table1[[#This Row],[Frequency]]&lt;=_xlfn.QUARTILE.INC(M:M,1), 1, IF(Table1[[#This Row],[Frequency]]&lt;=_xlfn.QUARTILE.INC(M:M,2), 2, IF(Table1[[#This Row],[Frequency]]&lt;=_xlfn.QUARTILE.INC(M:M,3), 3, 4)))</f>
        <v>1</v>
      </c>
      <c r="Q929" s="36">
        <f>IF(Table1[[#This Row],[Monetary]]&lt;=_xlfn.QUARTILE.INC(N:N,1),1,IF(Table1[[#This Row],[Monetary]]&lt;=_xlfn.QUARTILE.INC(N:N,2),2,IF(Table1[[#This Row],[Monetary]]&lt;=_xlfn.QUARTILE.INC(N:N,3),3,4)))</f>
        <v>4</v>
      </c>
      <c r="R929" s="41" t="str">
        <f>Table1[[#This Row],[R Score]]&amp;Table1[[#This Row],[F Score]]&amp;Table1[[#This Row],[M Score]]</f>
        <v>214</v>
      </c>
      <c r="S929" s="36">
        <f>Table1[[#This Row],[R Score]]+Table1[[#This Row],[F Score]]+Table1[[#This Row],[M Score]]</f>
        <v>7</v>
      </c>
      <c r="T929" s="36" t="str">
        <f>IF(Table1[[#This Row],[RFM Score]]=12,"Best customer",IF(Table1[[#This Row],[RFM Score]]&gt;=8,"Loyal customer",IF(Table1[[#This Row],[RFM Score]]&gt;=6,"At Risk",IF(Table1[[#This Row],[RFM Score]]&gt;=3,"Lost customer", "Others"))))</f>
        <v>At Risk</v>
      </c>
    </row>
    <row r="930" spans="2:20" x14ac:dyDescent="0.25">
      <c r="B930" s="4">
        <v>928</v>
      </c>
      <c r="C930" s="5">
        <v>45021</v>
      </c>
      <c r="D930" s="4" t="s">
        <v>941</v>
      </c>
      <c r="E930" s="4" t="s">
        <v>13</v>
      </c>
      <c r="F930" s="4">
        <v>35</v>
      </c>
      <c r="G930" s="4" t="s">
        <v>14</v>
      </c>
      <c r="H930" s="4">
        <v>4</v>
      </c>
      <c r="I930" s="12">
        <v>300</v>
      </c>
      <c r="J930" s="14">
        <v>1200</v>
      </c>
      <c r="K930" s="35">
        <f t="shared" si="14"/>
        <v>45292</v>
      </c>
      <c r="L930" s="37">
        <f>Table1[[#This Row],[Latest Date]]-Table1[[#This Row],[Date]]</f>
        <v>271</v>
      </c>
      <c r="M930" s="37">
        <f>COUNT(Table1[[#This Row],[Date]])</f>
        <v>1</v>
      </c>
      <c r="N930" s="37">
        <f>SUM(Table1[[#This Row],[Total Amount]])</f>
        <v>1200</v>
      </c>
      <c r="O930" s="37">
        <f>IF(Table1[[#This Row],[Recency]]&lt;=_xlfn.QUARTILE.INC(L:L,1),4, IF(Table1[[#This Row],[Recency]]&lt;=_xlfn.QUARTILE.INC(L:L,2), 3, IF(Table1[[#This Row],[Recency]]&lt;=_xlfn.QUARTILE.INC(L:L,3), 2, 1)))</f>
        <v>1</v>
      </c>
      <c r="P930" s="37">
        <f>IF(Table1[[#This Row],[Frequency]]&lt;=_xlfn.QUARTILE.INC(M:M,1), 1, IF(Table1[[#This Row],[Frequency]]&lt;=_xlfn.QUARTILE.INC(M:M,2), 2, IF(Table1[[#This Row],[Frequency]]&lt;=_xlfn.QUARTILE.INC(M:M,3), 3, 4)))</f>
        <v>1</v>
      </c>
      <c r="Q930" s="37">
        <f>IF(Table1[[#This Row],[Monetary]]&lt;=_xlfn.QUARTILE.INC(N:N,1),1,IF(Table1[[#This Row],[Monetary]]&lt;=_xlfn.QUARTILE.INC(N:N,2),2,IF(Table1[[#This Row],[Monetary]]&lt;=_xlfn.QUARTILE.INC(N:N,3),3,4)))</f>
        <v>4</v>
      </c>
      <c r="R930" s="42" t="str">
        <f>Table1[[#This Row],[R Score]]&amp;Table1[[#This Row],[F Score]]&amp;Table1[[#This Row],[M Score]]</f>
        <v>114</v>
      </c>
      <c r="S930" s="37">
        <f>Table1[[#This Row],[R Score]]+Table1[[#This Row],[F Score]]+Table1[[#This Row],[M Score]]</f>
        <v>6</v>
      </c>
      <c r="T930" s="37" t="str">
        <f>IF(Table1[[#This Row],[RFM Score]]=12,"Best customer",IF(Table1[[#This Row],[RFM Score]]&gt;=8,"Loyal customer",IF(Table1[[#This Row],[RFM Score]]&gt;=6,"At Risk",IF(Table1[[#This Row],[RFM Score]]&gt;=3,"Lost customer", "Others"))))</f>
        <v>At Risk</v>
      </c>
    </row>
    <row r="931" spans="2:20" x14ac:dyDescent="0.25">
      <c r="B931" s="1">
        <v>929</v>
      </c>
      <c r="C931" s="2">
        <v>44953</v>
      </c>
      <c r="D931" s="1" t="s">
        <v>942</v>
      </c>
      <c r="E931" s="1" t="s">
        <v>13</v>
      </c>
      <c r="F931" s="1">
        <v>23</v>
      </c>
      <c r="G931" s="1" t="s">
        <v>11</v>
      </c>
      <c r="H931" s="1">
        <v>3</v>
      </c>
      <c r="I931" s="11">
        <v>25</v>
      </c>
      <c r="J931" s="13">
        <v>75</v>
      </c>
      <c r="K931" s="34">
        <f t="shared" si="14"/>
        <v>45292</v>
      </c>
      <c r="L931" s="36">
        <f>Table1[[#This Row],[Latest Date]]-Table1[[#This Row],[Date]]</f>
        <v>339</v>
      </c>
      <c r="M931" s="36">
        <f>COUNT(Table1[[#This Row],[Date]])</f>
        <v>1</v>
      </c>
      <c r="N931" s="36">
        <f>SUM(Table1[[#This Row],[Total Amount]])</f>
        <v>75</v>
      </c>
      <c r="O931" s="36">
        <f>IF(Table1[[#This Row],[Recency]]&lt;=_xlfn.QUARTILE.INC(L:L,1),4, IF(Table1[[#This Row],[Recency]]&lt;=_xlfn.QUARTILE.INC(L:L,2), 3, IF(Table1[[#This Row],[Recency]]&lt;=_xlfn.QUARTILE.INC(L:L,3), 2, 1)))</f>
        <v>1</v>
      </c>
      <c r="P931" s="36">
        <f>IF(Table1[[#This Row],[Frequency]]&lt;=_xlfn.QUARTILE.INC(M:M,1), 1, IF(Table1[[#This Row],[Frequency]]&lt;=_xlfn.QUARTILE.INC(M:M,2), 2, IF(Table1[[#This Row],[Frequency]]&lt;=_xlfn.QUARTILE.INC(M:M,3), 3, 4)))</f>
        <v>1</v>
      </c>
      <c r="Q931" s="36">
        <f>IF(Table1[[#This Row],[Monetary]]&lt;=_xlfn.QUARTILE.INC(N:N,1),1,IF(Table1[[#This Row],[Monetary]]&lt;=_xlfn.QUARTILE.INC(N:N,2),2,IF(Table1[[#This Row],[Monetary]]&lt;=_xlfn.QUARTILE.INC(N:N,3),3,4)))</f>
        <v>2</v>
      </c>
      <c r="R931" s="41" t="str">
        <f>Table1[[#This Row],[R Score]]&amp;Table1[[#This Row],[F Score]]&amp;Table1[[#This Row],[M Score]]</f>
        <v>112</v>
      </c>
      <c r="S931" s="36">
        <f>Table1[[#This Row],[R Score]]+Table1[[#This Row],[F Score]]+Table1[[#This Row],[M Score]]</f>
        <v>4</v>
      </c>
      <c r="T931" s="36" t="str">
        <f>IF(Table1[[#This Row],[RFM Score]]=12,"Best customer",IF(Table1[[#This Row],[RFM Score]]&gt;=8,"Loyal customer",IF(Table1[[#This Row],[RFM Score]]&gt;=6,"At Risk",IF(Table1[[#This Row],[RFM Score]]&gt;=3,"Lost customer", "Others"))))</f>
        <v>Lost customer</v>
      </c>
    </row>
    <row r="932" spans="2:20" x14ac:dyDescent="0.25">
      <c r="B932" s="4">
        <v>930</v>
      </c>
      <c r="C932" s="5">
        <v>45056</v>
      </c>
      <c r="D932" s="4" t="s">
        <v>943</v>
      </c>
      <c r="E932" s="4" t="s">
        <v>10</v>
      </c>
      <c r="F932" s="4">
        <v>54</v>
      </c>
      <c r="G932" s="4" t="s">
        <v>14</v>
      </c>
      <c r="H932" s="4">
        <v>4</v>
      </c>
      <c r="I932" s="12">
        <v>50</v>
      </c>
      <c r="J932" s="14">
        <v>200</v>
      </c>
      <c r="K932" s="35">
        <f t="shared" si="14"/>
        <v>45292</v>
      </c>
      <c r="L932" s="37">
        <f>Table1[[#This Row],[Latest Date]]-Table1[[#This Row],[Date]]</f>
        <v>236</v>
      </c>
      <c r="M932" s="37">
        <f>COUNT(Table1[[#This Row],[Date]])</f>
        <v>1</v>
      </c>
      <c r="N932" s="37">
        <f>SUM(Table1[[#This Row],[Total Amount]])</f>
        <v>200</v>
      </c>
      <c r="O932" s="37">
        <f>IF(Table1[[#This Row],[Recency]]&lt;=_xlfn.QUARTILE.INC(L:L,1),4, IF(Table1[[#This Row],[Recency]]&lt;=_xlfn.QUARTILE.INC(L:L,2), 3, IF(Table1[[#This Row],[Recency]]&lt;=_xlfn.QUARTILE.INC(L:L,3), 2, 1)))</f>
        <v>2</v>
      </c>
      <c r="P932" s="37">
        <f>IF(Table1[[#This Row],[Frequency]]&lt;=_xlfn.QUARTILE.INC(M:M,1), 1, IF(Table1[[#This Row],[Frequency]]&lt;=_xlfn.QUARTILE.INC(M:M,2), 2, IF(Table1[[#This Row],[Frequency]]&lt;=_xlfn.QUARTILE.INC(M:M,3), 3, 4)))</f>
        <v>1</v>
      </c>
      <c r="Q932" s="37">
        <f>IF(Table1[[#This Row],[Monetary]]&lt;=_xlfn.QUARTILE.INC(N:N,1),1,IF(Table1[[#This Row],[Monetary]]&lt;=_xlfn.QUARTILE.INC(N:N,2),2,IF(Table1[[#This Row],[Monetary]]&lt;=_xlfn.QUARTILE.INC(N:N,3),3,4)))</f>
        <v>3</v>
      </c>
      <c r="R932" s="42" t="str">
        <f>Table1[[#This Row],[R Score]]&amp;Table1[[#This Row],[F Score]]&amp;Table1[[#This Row],[M Score]]</f>
        <v>213</v>
      </c>
      <c r="S932" s="37">
        <f>Table1[[#This Row],[R Score]]+Table1[[#This Row],[F Score]]+Table1[[#This Row],[M Score]]</f>
        <v>6</v>
      </c>
      <c r="T932" s="37" t="str">
        <f>IF(Table1[[#This Row],[RFM Score]]=12,"Best customer",IF(Table1[[#This Row],[RFM Score]]&gt;=8,"Loyal customer",IF(Table1[[#This Row],[RFM Score]]&gt;=6,"At Risk",IF(Table1[[#This Row],[RFM Score]]&gt;=3,"Lost customer", "Others"))))</f>
        <v>At Risk</v>
      </c>
    </row>
    <row r="933" spans="2:20" x14ac:dyDescent="0.25">
      <c r="B933" s="1">
        <v>931</v>
      </c>
      <c r="C933" s="2">
        <v>45171</v>
      </c>
      <c r="D933" s="1" t="s">
        <v>944</v>
      </c>
      <c r="E933" s="1" t="s">
        <v>10</v>
      </c>
      <c r="F933" s="1">
        <v>30</v>
      </c>
      <c r="G933" s="1" t="s">
        <v>11</v>
      </c>
      <c r="H933" s="1">
        <v>4</v>
      </c>
      <c r="I933" s="11">
        <v>30</v>
      </c>
      <c r="J933" s="13">
        <v>120</v>
      </c>
      <c r="K933" s="34">
        <f t="shared" si="14"/>
        <v>45292</v>
      </c>
      <c r="L933" s="36">
        <f>Table1[[#This Row],[Latest Date]]-Table1[[#This Row],[Date]]</f>
        <v>121</v>
      </c>
      <c r="M933" s="36">
        <f>COUNT(Table1[[#This Row],[Date]])</f>
        <v>1</v>
      </c>
      <c r="N933" s="36">
        <f>SUM(Table1[[#This Row],[Total Amount]])</f>
        <v>120</v>
      </c>
      <c r="O933" s="36">
        <f>IF(Table1[[#This Row],[Recency]]&lt;=_xlfn.QUARTILE.INC(L:L,1),4, IF(Table1[[#This Row],[Recency]]&lt;=_xlfn.QUARTILE.INC(L:L,2), 3, IF(Table1[[#This Row],[Recency]]&lt;=_xlfn.QUARTILE.INC(L:L,3), 2, 1)))</f>
        <v>3</v>
      </c>
      <c r="P933" s="36">
        <f>IF(Table1[[#This Row],[Frequency]]&lt;=_xlfn.QUARTILE.INC(M:M,1), 1, IF(Table1[[#This Row],[Frequency]]&lt;=_xlfn.QUARTILE.INC(M:M,2), 2, IF(Table1[[#This Row],[Frequency]]&lt;=_xlfn.QUARTILE.INC(M:M,3), 3, 4)))</f>
        <v>1</v>
      </c>
      <c r="Q933" s="36">
        <f>IF(Table1[[#This Row],[Monetary]]&lt;=_xlfn.QUARTILE.INC(N:N,1),1,IF(Table1[[#This Row],[Monetary]]&lt;=_xlfn.QUARTILE.INC(N:N,2),2,IF(Table1[[#This Row],[Monetary]]&lt;=_xlfn.QUARTILE.INC(N:N,3),3,4)))</f>
        <v>2</v>
      </c>
      <c r="R933" s="41" t="str">
        <f>Table1[[#This Row],[R Score]]&amp;Table1[[#This Row],[F Score]]&amp;Table1[[#This Row],[M Score]]</f>
        <v>312</v>
      </c>
      <c r="S933" s="36">
        <f>Table1[[#This Row],[R Score]]+Table1[[#This Row],[F Score]]+Table1[[#This Row],[M Score]]</f>
        <v>6</v>
      </c>
      <c r="T933" s="36" t="str">
        <f>IF(Table1[[#This Row],[RFM Score]]=12,"Best customer",IF(Table1[[#This Row],[RFM Score]]&gt;=8,"Loyal customer",IF(Table1[[#This Row],[RFM Score]]&gt;=6,"At Risk",IF(Table1[[#This Row],[RFM Score]]&gt;=3,"Lost customer", "Others"))))</f>
        <v>At Risk</v>
      </c>
    </row>
    <row r="934" spans="2:20" x14ac:dyDescent="0.25">
      <c r="B934" s="4">
        <v>932</v>
      </c>
      <c r="C934" s="5">
        <v>44985</v>
      </c>
      <c r="D934" s="4" t="s">
        <v>945</v>
      </c>
      <c r="E934" s="4" t="s">
        <v>13</v>
      </c>
      <c r="F934" s="4">
        <v>45</v>
      </c>
      <c r="G934" s="4" t="s">
        <v>11</v>
      </c>
      <c r="H934" s="4">
        <v>4</v>
      </c>
      <c r="I934" s="12">
        <v>25</v>
      </c>
      <c r="J934" s="14">
        <v>100</v>
      </c>
      <c r="K934" s="35">
        <f t="shared" si="14"/>
        <v>45292</v>
      </c>
      <c r="L934" s="37">
        <f>Table1[[#This Row],[Latest Date]]-Table1[[#This Row],[Date]]</f>
        <v>307</v>
      </c>
      <c r="M934" s="37">
        <f>COUNT(Table1[[#This Row],[Date]])</f>
        <v>1</v>
      </c>
      <c r="N934" s="37">
        <f>SUM(Table1[[#This Row],[Total Amount]])</f>
        <v>100</v>
      </c>
      <c r="O934" s="37">
        <f>IF(Table1[[#This Row],[Recency]]&lt;=_xlfn.QUARTILE.INC(L:L,1),4, IF(Table1[[#This Row],[Recency]]&lt;=_xlfn.QUARTILE.INC(L:L,2), 3, IF(Table1[[#This Row],[Recency]]&lt;=_xlfn.QUARTILE.INC(L:L,3), 2, 1)))</f>
        <v>1</v>
      </c>
      <c r="P934" s="37">
        <f>IF(Table1[[#This Row],[Frequency]]&lt;=_xlfn.QUARTILE.INC(M:M,1), 1, IF(Table1[[#This Row],[Frequency]]&lt;=_xlfn.QUARTILE.INC(M:M,2), 2, IF(Table1[[#This Row],[Frequency]]&lt;=_xlfn.QUARTILE.INC(M:M,3), 3, 4)))</f>
        <v>1</v>
      </c>
      <c r="Q934" s="37">
        <f>IF(Table1[[#This Row],[Monetary]]&lt;=_xlfn.QUARTILE.INC(N:N,1),1,IF(Table1[[#This Row],[Monetary]]&lt;=_xlfn.QUARTILE.INC(N:N,2),2,IF(Table1[[#This Row],[Monetary]]&lt;=_xlfn.QUARTILE.INC(N:N,3),3,4)))</f>
        <v>2</v>
      </c>
      <c r="R934" s="42" t="str">
        <f>Table1[[#This Row],[R Score]]&amp;Table1[[#This Row],[F Score]]&amp;Table1[[#This Row],[M Score]]</f>
        <v>112</v>
      </c>
      <c r="S934" s="37">
        <f>Table1[[#This Row],[R Score]]+Table1[[#This Row],[F Score]]+Table1[[#This Row],[M Score]]</f>
        <v>4</v>
      </c>
      <c r="T934" s="37" t="str">
        <f>IF(Table1[[#This Row],[RFM Score]]=12,"Best customer",IF(Table1[[#This Row],[RFM Score]]&gt;=8,"Loyal customer",IF(Table1[[#This Row],[RFM Score]]&gt;=6,"At Risk",IF(Table1[[#This Row],[RFM Score]]&gt;=3,"Lost customer", "Others"))))</f>
        <v>Lost customer</v>
      </c>
    </row>
    <row r="935" spans="2:20" x14ac:dyDescent="0.25">
      <c r="B935" s="1">
        <v>933</v>
      </c>
      <c r="C935" s="2">
        <v>44960</v>
      </c>
      <c r="D935" s="1" t="s">
        <v>946</v>
      </c>
      <c r="E935" s="1" t="s">
        <v>10</v>
      </c>
      <c r="F935" s="1">
        <v>22</v>
      </c>
      <c r="G935" s="1" t="s">
        <v>11</v>
      </c>
      <c r="H935" s="1">
        <v>1</v>
      </c>
      <c r="I935" s="11">
        <v>30</v>
      </c>
      <c r="J935" s="13">
        <v>30</v>
      </c>
      <c r="K935" s="34">
        <f t="shared" si="14"/>
        <v>45292</v>
      </c>
      <c r="L935" s="36">
        <f>Table1[[#This Row],[Latest Date]]-Table1[[#This Row],[Date]]</f>
        <v>332</v>
      </c>
      <c r="M935" s="36">
        <f>COUNT(Table1[[#This Row],[Date]])</f>
        <v>1</v>
      </c>
      <c r="N935" s="36">
        <f>SUM(Table1[[#This Row],[Total Amount]])</f>
        <v>30</v>
      </c>
      <c r="O935" s="36">
        <f>IF(Table1[[#This Row],[Recency]]&lt;=_xlfn.QUARTILE.INC(L:L,1),4, IF(Table1[[#This Row],[Recency]]&lt;=_xlfn.QUARTILE.INC(L:L,2), 3, IF(Table1[[#This Row],[Recency]]&lt;=_xlfn.QUARTILE.INC(L:L,3), 2, 1)))</f>
        <v>1</v>
      </c>
      <c r="P935" s="36">
        <f>IF(Table1[[#This Row],[Frequency]]&lt;=_xlfn.QUARTILE.INC(M:M,1), 1, IF(Table1[[#This Row],[Frequency]]&lt;=_xlfn.QUARTILE.INC(M:M,2), 2, IF(Table1[[#This Row],[Frequency]]&lt;=_xlfn.QUARTILE.INC(M:M,3), 3, 4)))</f>
        <v>1</v>
      </c>
      <c r="Q935" s="36">
        <f>IF(Table1[[#This Row],[Monetary]]&lt;=_xlfn.QUARTILE.INC(N:N,1),1,IF(Table1[[#This Row],[Monetary]]&lt;=_xlfn.QUARTILE.INC(N:N,2),2,IF(Table1[[#This Row],[Monetary]]&lt;=_xlfn.QUARTILE.INC(N:N,3),3,4)))</f>
        <v>1</v>
      </c>
      <c r="R935" s="41" t="str">
        <f>Table1[[#This Row],[R Score]]&amp;Table1[[#This Row],[F Score]]&amp;Table1[[#This Row],[M Score]]</f>
        <v>111</v>
      </c>
      <c r="S935" s="36">
        <f>Table1[[#This Row],[R Score]]+Table1[[#This Row],[F Score]]+Table1[[#This Row],[M Score]]</f>
        <v>3</v>
      </c>
      <c r="T935" s="36" t="str">
        <f>IF(Table1[[#This Row],[RFM Score]]=12,"Best customer",IF(Table1[[#This Row],[RFM Score]]&gt;=8,"Loyal customer",IF(Table1[[#This Row],[RFM Score]]&gt;=6,"At Risk",IF(Table1[[#This Row],[RFM Score]]&gt;=3,"Lost customer", "Others"))))</f>
        <v>Lost customer</v>
      </c>
    </row>
    <row r="936" spans="2:20" x14ac:dyDescent="0.25">
      <c r="B936" s="4">
        <v>934</v>
      </c>
      <c r="C936" s="5">
        <v>45132</v>
      </c>
      <c r="D936" s="4" t="s">
        <v>947</v>
      </c>
      <c r="E936" s="4" t="s">
        <v>10</v>
      </c>
      <c r="F936" s="4">
        <v>30</v>
      </c>
      <c r="G936" s="4" t="s">
        <v>11</v>
      </c>
      <c r="H936" s="4">
        <v>1</v>
      </c>
      <c r="I936" s="12">
        <v>500</v>
      </c>
      <c r="J936" s="14">
        <v>500</v>
      </c>
      <c r="K936" s="35">
        <f t="shared" si="14"/>
        <v>45292</v>
      </c>
      <c r="L936" s="37">
        <f>Table1[[#This Row],[Latest Date]]-Table1[[#This Row],[Date]]</f>
        <v>160</v>
      </c>
      <c r="M936" s="37">
        <f>COUNT(Table1[[#This Row],[Date]])</f>
        <v>1</v>
      </c>
      <c r="N936" s="37">
        <f>SUM(Table1[[#This Row],[Total Amount]])</f>
        <v>500</v>
      </c>
      <c r="O936" s="37">
        <f>IF(Table1[[#This Row],[Recency]]&lt;=_xlfn.QUARTILE.INC(L:L,1),4, IF(Table1[[#This Row],[Recency]]&lt;=_xlfn.QUARTILE.INC(L:L,2), 3, IF(Table1[[#This Row],[Recency]]&lt;=_xlfn.QUARTILE.INC(L:L,3), 2, 1)))</f>
        <v>3</v>
      </c>
      <c r="P936" s="37">
        <f>IF(Table1[[#This Row],[Frequency]]&lt;=_xlfn.QUARTILE.INC(M:M,1), 1, IF(Table1[[#This Row],[Frequency]]&lt;=_xlfn.QUARTILE.INC(M:M,2), 2, IF(Table1[[#This Row],[Frequency]]&lt;=_xlfn.QUARTILE.INC(M:M,3), 3, 4)))</f>
        <v>1</v>
      </c>
      <c r="Q936" s="37">
        <f>IF(Table1[[#This Row],[Monetary]]&lt;=_xlfn.QUARTILE.INC(N:N,1),1,IF(Table1[[#This Row],[Monetary]]&lt;=_xlfn.QUARTILE.INC(N:N,2),2,IF(Table1[[#This Row],[Monetary]]&lt;=_xlfn.QUARTILE.INC(N:N,3),3,4)))</f>
        <v>3</v>
      </c>
      <c r="R936" s="42" t="str">
        <f>Table1[[#This Row],[R Score]]&amp;Table1[[#This Row],[F Score]]&amp;Table1[[#This Row],[M Score]]</f>
        <v>313</v>
      </c>
      <c r="S936" s="37">
        <f>Table1[[#This Row],[R Score]]+Table1[[#This Row],[F Score]]+Table1[[#This Row],[M Score]]</f>
        <v>7</v>
      </c>
      <c r="T936" s="37" t="str">
        <f>IF(Table1[[#This Row],[RFM Score]]=12,"Best customer",IF(Table1[[#This Row],[RFM Score]]&gt;=8,"Loyal customer",IF(Table1[[#This Row],[RFM Score]]&gt;=6,"At Risk",IF(Table1[[#This Row],[RFM Score]]&gt;=3,"Lost customer", "Others"))))</f>
        <v>At Risk</v>
      </c>
    </row>
    <row r="937" spans="2:20" x14ac:dyDescent="0.25">
      <c r="B937" s="1">
        <v>935</v>
      </c>
      <c r="C937" s="2">
        <v>45178</v>
      </c>
      <c r="D937" s="1" t="s">
        <v>948</v>
      </c>
      <c r="E937" s="1" t="s">
        <v>13</v>
      </c>
      <c r="F937" s="1">
        <v>34</v>
      </c>
      <c r="G937" s="1" t="s">
        <v>11</v>
      </c>
      <c r="H937" s="1">
        <v>1</v>
      </c>
      <c r="I937" s="11">
        <v>50</v>
      </c>
      <c r="J937" s="13">
        <v>50</v>
      </c>
      <c r="K937" s="34">
        <f t="shared" si="14"/>
        <v>45292</v>
      </c>
      <c r="L937" s="36">
        <f>Table1[[#This Row],[Latest Date]]-Table1[[#This Row],[Date]]</f>
        <v>114</v>
      </c>
      <c r="M937" s="36">
        <f>COUNT(Table1[[#This Row],[Date]])</f>
        <v>1</v>
      </c>
      <c r="N937" s="36">
        <f>SUM(Table1[[#This Row],[Total Amount]])</f>
        <v>50</v>
      </c>
      <c r="O937" s="36">
        <f>IF(Table1[[#This Row],[Recency]]&lt;=_xlfn.QUARTILE.INC(L:L,1),4, IF(Table1[[#This Row],[Recency]]&lt;=_xlfn.QUARTILE.INC(L:L,2), 3, IF(Table1[[#This Row],[Recency]]&lt;=_xlfn.QUARTILE.INC(L:L,3), 2, 1)))</f>
        <v>3</v>
      </c>
      <c r="P937" s="36">
        <f>IF(Table1[[#This Row],[Frequency]]&lt;=_xlfn.QUARTILE.INC(M:M,1), 1, IF(Table1[[#This Row],[Frequency]]&lt;=_xlfn.QUARTILE.INC(M:M,2), 2, IF(Table1[[#This Row],[Frequency]]&lt;=_xlfn.QUARTILE.INC(M:M,3), 3, 4)))</f>
        <v>1</v>
      </c>
      <c r="Q937" s="36">
        <f>IF(Table1[[#This Row],[Monetary]]&lt;=_xlfn.QUARTILE.INC(N:N,1),1,IF(Table1[[#This Row],[Monetary]]&lt;=_xlfn.QUARTILE.INC(N:N,2),2,IF(Table1[[#This Row],[Monetary]]&lt;=_xlfn.QUARTILE.INC(N:N,3),3,4)))</f>
        <v>1</v>
      </c>
      <c r="R937" s="41" t="str">
        <f>Table1[[#This Row],[R Score]]&amp;Table1[[#This Row],[F Score]]&amp;Table1[[#This Row],[M Score]]</f>
        <v>311</v>
      </c>
      <c r="S937" s="36">
        <f>Table1[[#This Row],[R Score]]+Table1[[#This Row],[F Score]]+Table1[[#This Row],[M Score]]</f>
        <v>5</v>
      </c>
      <c r="T937" s="36" t="str">
        <f>IF(Table1[[#This Row],[RFM Score]]=12,"Best customer",IF(Table1[[#This Row],[RFM Score]]&gt;=8,"Loyal customer",IF(Table1[[#This Row],[RFM Score]]&gt;=6,"At Risk",IF(Table1[[#This Row],[RFM Score]]&gt;=3,"Lost customer", "Others"))))</f>
        <v>Lost customer</v>
      </c>
    </row>
    <row r="938" spans="2:20" x14ac:dyDescent="0.25">
      <c r="B938" s="4">
        <v>936</v>
      </c>
      <c r="C938" s="5">
        <v>44964</v>
      </c>
      <c r="D938" s="4" t="s">
        <v>949</v>
      </c>
      <c r="E938" s="4" t="s">
        <v>10</v>
      </c>
      <c r="F938" s="4">
        <v>57</v>
      </c>
      <c r="G938" s="4" t="s">
        <v>11</v>
      </c>
      <c r="H938" s="4">
        <v>4</v>
      </c>
      <c r="I938" s="12">
        <v>50</v>
      </c>
      <c r="J938" s="14">
        <v>200</v>
      </c>
      <c r="K938" s="35">
        <f t="shared" si="14"/>
        <v>45292</v>
      </c>
      <c r="L938" s="37">
        <f>Table1[[#This Row],[Latest Date]]-Table1[[#This Row],[Date]]</f>
        <v>328</v>
      </c>
      <c r="M938" s="37">
        <f>COUNT(Table1[[#This Row],[Date]])</f>
        <v>1</v>
      </c>
      <c r="N938" s="37">
        <f>SUM(Table1[[#This Row],[Total Amount]])</f>
        <v>200</v>
      </c>
      <c r="O938" s="37">
        <f>IF(Table1[[#This Row],[Recency]]&lt;=_xlfn.QUARTILE.INC(L:L,1),4, IF(Table1[[#This Row],[Recency]]&lt;=_xlfn.QUARTILE.INC(L:L,2), 3, IF(Table1[[#This Row],[Recency]]&lt;=_xlfn.QUARTILE.INC(L:L,3), 2, 1)))</f>
        <v>1</v>
      </c>
      <c r="P938" s="37">
        <f>IF(Table1[[#This Row],[Frequency]]&lt;=_xlfn.QUARTILE.INC(M:M,1), 1, IF(Table1[[#This Row],[Frequency]]&lt;=_xlfn.QUARTILE.INC(M:M,2), 2, IF(Table1[[#This Row],[Frequency]]&lt;=_xlfn.QUARTILE.INC(M:M,3), 3, 4)))</f>
        <v>1</v>
      </c>
      <c r="Q938" s="37">
        <f>IF(Table1[[#This Row],[Monetary]]&lt;=_xlfn.QUARTILE.INC(N:N,1),1,IF(Table1[[#This Row],[Monetary]]&lt;=_xlfn.QUARTILE.INC(N:N,2),2,IF(Table1[[#This Row],[Monetary]]&lt;=_xlfn.QUARTILE.INC(N:N,3),3,4)))</f>
        <v>3</v>
      </c>
      <c r="R938" s="42" t="str">
        <f>Table1[[#This Row],[R Score]]&amp;Table1[[#This Row],[F Score]]&amp;Table1[[#This Row],[M Score]]</f>
        <v>113</v>
      </c>
      <c r="S938" s="37">
        <f>Table1[[#This Row],[R Score]]+Table1[[#This Row],[F Score]]+Table1[[#This Row],[M Score]]</f>
        <v>5</v>
      </c>
      <c r="T938" s="37" t="str">
        <f>IF(Table1[[#This Row],[RFM Score]]=12,"Best customer",IF(Table1[[#This Row],[RFM Score]]&gt;=8,"Loyal customer",IF(Table1[[#This Row],[RFM Score]]&gt;=6,"At Risk",IF(Table1[[#This Row],[RFM Score]]&gt;=3,"Lost customer", "Others"))))</f>
        <v>Lost customer</v>
      </c>
    </row>
    <row r="939" spans="2:20" x14ac:dyDescent="0.25">
      <c r="B939" s="1">
        <v>937</v>
      </c>
      <c r="C939" s="2">
        <v>45222</v>
      </c>
      <c r="D939" s="1" t="s">
        <v>950</v>
      </c>
      <c r="E939" s="1" t="s">
        <v>13</v>
      </c>
      <c r="F939" s="1">
        <v>62</v>
      </c>
      <c r="G939" s="1" t="s">
        <v>11</v>
      </c>
      <c r="H939" s="1">
        <v>1</v>
      </c>
      <c r="I939" s="11">
        <v>500</v>
      </c>
      <c r="J939" s="13">
        <v>500</v>
      </c>
      <c r="K939" s="34">
        <f t="shared" si="14"/>
        <v>45292</v>
      </c>
      <c r="L939" s="36">
        <f>Table1[[#This Row],[Latest Date]]-Table1[[#This Row],[Date]]</f>
        <v>70</v>
      </c>
      <c r="M939" s="36">
        <f>COUNT(Table1[[#This Row],[Date]])</f>
        <v>1</v>
      </c>
      <c r="N939" s="36">
        <f>SUM(Table1[[#This Row],[Total Amount]])</f>
        <v>500</v>
      </c>
      <c r="O939" s="36">
        <f>IF(Table1[[#This Row],[Recency]]&lt;=_xlfn.QUARTILE.INC(L:L,1),4, IF(Table1[[#This Row],[Recency]]&lt;=_xlfn.QUARTILE.INC(L:L,2), 3, IF(Table1[[#This Row],[Recency]]&lt;=_xlfn.QUARTILE.INC(L:L,3), 2, 1)))</f>
        <v>4</v>
      </c>
      <c r="P939" s="36">
        <f>IF(Table1[[#This Row],[Frequency]]&lt;=_xlfn.QUARTILE.INC(M:M,1), 1, IF(Table1[[#This Row],[Frequency]]&lt;=_xlfn.QUARTILE.INC(M:M,2), 2, IF(Table1[[#This Row],[Frequency]]&lt;=_xlfn.QUARTILE.INC(M:M,3), 3, 4)))</f>
        <v>1</v>
      </c>
      <c r="Q939" s="36">
        <f>IF(Table1[[#This Row],[Monetary]]&lt;=_xlfn.QUARTILE.INC(N:N,1),1,IF(Table1[[#This Row],[Monetary]]&lt;=_xlfn.QUARTILE.INC(N:N,2),2,IF(Table1[[#This Row],[Monetary]]&lt;=_xlfn.QUARTILE.INC(N:N,3),3,4)))</f>
        <v>3</v>
      </c>
      <c r="R939" s="41" t="str">
        <f>Table1[[#This Row],[R Score]]&amp;Table1[[#This Row],[F Score]]&amp;Table1[[#This Row],[M Score]]</f>
        <v>413</v>
      </c>
      <c r="S939" s="36">
        <f>Table1[[#This Row],[R Score]]+Table1[[#This Row],[F Score]]+Table1[[#This Row],[M Score]]</f>
        <v>8</v>
      </c>
      <c r="T939" s="36" t="str">
        <f>IF(Table1[[#This Row],[RFM Score]]=12,"Best customer",IF(Table1[[#This Row],[RFM Score]]&gt;=8,"Loyal customer",IF(Table1[[#This Row],[RFM Score]]&gt;=6,"At Risk",IF(Table1[[#This Row],[RFM Score]]&gt;=3,"Lost customer", "Others"))))</f>
        <v>Loyal customer</v>
      </c>
    </row>
    <row r="940" spans="2:20" x14ac:dyDescent="0.25">
      <c r="B940" s="4">
        <v>938</v>
      </c>
      <c r="C940" s="5">
        <v>45249</v>
      </c>
      <c r="D940" s="4" t="s">
        <v>951</v>
      </c>
      <c r="E940" s="4" t="s">
        <v>10</v>
      </c>
      <c r="F940" s="4">
        <v>49</v>
      </c>
      <c r="G940" s="4" t="s">
        <v>14</v>
      </c>
      <c r="H940" s="4">
        <v>4</v>
      </c>
      <c r="I940" s="12">
        <v>50</v>
      </c>
      <c r="J940" s="14">
        <v>200</v>
      </c>
      <c r="K940" s="35">
        <f t="shared" si="14"/>
        <v>45292</v>
      </c>
      <c r="L940" s="37">
        <f>Table1[[#This Row],[Latest Date]]-Table1[[#This Row],[Date]]</f>
        <v>43</v>
      </c>
      <c r="M940" s="37">
        <f>COUNT(Table1[[#This Row],[Date]])</f>
        <v>1</v>
      </c>
      <c r="N940" s="37">
        <f>SUM(Table1[[#This Row],[Total Amount]])</f>
        <v>200</v>
      </c>
      <c r="O940" s="37">
        <f>IF(Table1[[#This Row],[Recency]]&lt;=_xlfn.QUARTILE.INC(L:L,1),4, IF(Table1[[#This Row],[Recency]]&lt;=_xlfn.QUARTILE.INC(L:L,2), 3, IF(Table1[[#This Row],[Recency]]&lt;=_xlfn.QUARTILE.INC(L:L,3), 2, 1)))</f>
        <v>4</v>
      </c>
      <c r="P940" s="37">
        <f>IF(Table1[[#This Row],[Frequency]]&lt;=_xlfn.QUARTILE.INC(M:M,1), 1, IF(Table1[[#This Row],[Frequency]]&lt;=_xlfn.QUARTILE.INC(M:M,2), 2, IF(Table1[[#This Row],[Frequency]]&lt;=_xlfn.QUARTILE.INC(M:M,3), 3, 4)))</f>
        <v>1</v>
      </c>
      <c r="Q940" s="37">
        <f>IF(Table1[[#This Row],[Monetary]]&lt;=_xlfn.QUARTILE.INC(N:N,1),1,IF(Table1[[#This Row],[Monetary]]&lt;=_xlfn.QUARTILE.INC(N:N,2),2,IF(Table1[[#This Row],[Monetary]]&lt;=_xlfn.QUARTILE.INC(N:N,3),3,4)))</f>
        <v>3</v>
      </c>
      <c r="R940" s="42" t="str">
        <f>Table1[[#This Row],[R Score]]&amp;Table1[[#This Row],[F Score]]&amp;Table1[[#This Row],[M Score]]</f>
        <v>413</v>
      </c>
      <c r="S940" s="37">
        <f>Table1[[#This Row],[R Score]]+Table1[[#This Row],[F Score]]+Table1[[#This Row],[M Score]]</f>
        <v>8</v>
      </c>
      <c r="T940" s="37" t="str">
        <f>IF(Table1[[#This Row],[RFM Score]]=12,"Best customer",IF(Table1[[#This Row],[RFM Score]]&gt;=8,"Loyal customer",IF(Table1[[#This Row],[RFM Score]]&gt;=6,"At Risk",IF(Table1[[#This Row],[RFM Score]]&gt;=3,"Lost customer", "Others"))))</f>
        <v>Loyal customer</v>
      </c>
    </row>
    <row r="941" spans="2:20" x14ac:dyDescent="0.25">
      <c r="B941" s="1">
        <v>939</v>
      </c>
      <c r="C941" s="2">
        <v>45278</v>
      </c>
      <c r="D941" s="1" t="s">
        <v>952</v>
      </c>
      <c r="E941" s="1" t="s">
        <v>13</v>
      </c>
      <c r="F941" s="1">
        <v>46</v>
      </c>
      <c r="G941" s="1" t="s">
        <v>16</v>
      </c>
      <c r="H941" s="1">
        <v>1</v>
      </c>
      <c r="I941" s="11">
        <v>300</v>
      </c>
      <c r="J941" s="13">
        <v>300</v>
      </c>
      <c r="K941" s="34">
        <f t="shared" si="14"/>
        <v>45292</v>
      </c>
      <c r="L941" s="36">
        <f>Table1[[#This Row],[Latest Date]]-Table1[[#This Row],[Date]]</f>
        <v>14</v>
      </c>
      <c r="M941" s="36">
        <f>COUNT(Table1[[#This Row],[Date]])</f>
        <v>1</v>
      </c>
      <c r="N941" s="36">
        <f>SUM(Table1[[#This Row],[Total Amount]])</f>
        <v>300</v>
      </c>
      <c r="O941" s="36">
        <f>IF(Table1[[#This Row],[Recency]]&lt;=_xlfn.QUARTILE.INC(L:L,1),4, IF(Table1[[#This Row],[Recency]]&lt;=_xlfn.QUARTILE.INC(L:L,2), 3, IF(Table1[[#This Row],[Recency]]&lt;=_xlfn.QUARTILE.INC(L:L,3), 2, 1)))</f>
        <v>4</v>
      </c>
      <c r="P941" s="36">
        <f>IF(Table1[[#This Row],[Frequency]]&lt;=_xlfn.QUARTILE.INC(M:M,1), 1, IF(Table1[[#This Row],[Frequency]]&lt;=_xlfn.QUARTILE.INC(M:M,2), 2, IF(Table1[[#This Row],[Frequency]]&lt;=_xlfn.QUARTILE.INC(M:M,3), 3, 4)))</f>
        <v>1</v>
      </c>
      <c r="Q941" s="36">
        <f>IF(Table1[[#This Row],[Monetary]]&lt;=_xlfn.QUARTILE.INC(N:N,1),1,IF(Table1[[#This Row],[Monetary]]&lt;=_xlfn.QUARTILE.INC(N:N,2),2,IF(Table1[[#This Row],[Monetary]]&lt;=_xlfn.QUARTILE.INC(N:N,3),3,4)))</f>
        <v>3</v>
      </c>
      <c r="R941" s="41" t="str">
        <f>Table1[[#This Row],[R Score]]&amp;Table1[[#This Row],[F Score]]&amp;Table1[[#This Row],[M Score]]</f>
        <v>413</v>
      </c>
      <c r="S941" s="36">
        <f>Table1[[#This Row],[R Score]]+Table1[[#This Row],[F Score]]+Table1[[#This Row],[M Score]]</f>
        <v>8</v>
      </c>
      <c r="T941" s="36" t="str">
        <f>IF(Table1[[#This Row],[RFM Score]]=12,"Best customer",IF(Table1[[#This Row],[RFM Score]]&gt;=8,"Loyal customer",IF(Table1[[#This Row],[RFM Score]]&gt;=6,"At Risk",IF(Table1[[#This Row],[RFM Score]]&gt;=3,"Lost customer", "Others"))))</f>
        <v>Loyal customer</v>
      </c>
    </row>
    <row r="942" spans="2:20" x14ac:dyDescent="0.25">
      <c r="B942" s="4">
        <v>940</v>
      </c>
      <c r="C942" s="5">
        <v>44954</v>
      </c>
      <c r="D942" s="4" t="s">
        <v>953</v>
      </c>
      <c r="E942" s="4" t="s">
        <v>13</v>
      </c>
      <c r="F942" s="4">
        <v>20</v>
      </c>
      <c r="G942" s="4" t="s">
        <v>16</v>
      </c>
      <c r="H942" s="4">
        <v>1</v>
      </c>
      <c r="I942" s="12">
        <v>30</v>
      </c>
      <c r="J942" s="14">
        <v>30</v>
      </c>
      <c r="K942" s="35">
        <f t="shared" si="14"/>
        <v>45292</v>
      </c>
      <c r="L942" s="37">
        <f>Table1[[#This Row],[Latest Date]]-Table1[[#This Row],[Date]]</f>
        <v>338</v>
      </c>
      <c r="M942" s="37">
        <f>COUNT(Table1[[#This Row],[Date]])</f>
        <v>1</v>
      </c>
      <c r="N942" s="37">
        <f>SUM(Table1[[#This Row],[Total Amount]])</f>
        <v>30</v>
      </c>
      <c r="O942" s="37">
        <f>IF(Table1[[#This Row],[Recency]]&lt;=_xlfn.QUARTILE.INC(L:L,1),4, IF(Table1[[#This Row],[Recency]]&lt;=_xlfn.QUARTILE.INC(L:L,2), 3, IF(Table1[[#This Row],[Recency]]&lt;=_xlfn.QUARTILE.INC(L:L,3), 2, 1)))</f>
        <v>1</v>
      </c>
      <c r="P942" s="37">
        <f>IF(Table1[[#This Row],[Frequency]]&lt;=_xlfn.QUARTILE.INC(M:M,1), 1, IF(Table1[[#This Row],[Frequency]]&lt;=_xlfn.QUARTILE.INC(M:M,2), 2, IF(Table1[[#This Row],[Frequency]]&lt;=_xlfn.QUARTILE.INC(M:M,3), 3, 4)))</f>
        <v>1</v>
      </c>
      <c r="Q942" s="37">
        <f>IF(Table1[[#This Row],[Monetary]]&lt;=_xlfn.QUARTILE.INC(N:N,1),1,IF(Table1[[#This Row],[Monetary]]&lt;=_xlfn.QUARTILE.INC(N:N,2),2,IF(Table1[[#This Row],[Monetary]]&lt;=_xlfn.QUARTILE.INC(N:N,3),3,4)))</f>
        <v>1</v>
      </c>
      <c r="R942" s="42" t="str">
        <f>Table1[[#This Row],[R Score]]&amp;Table1[[#This Row],[F Score]]&amp;Table1[[#This Row],[M Score]]</f>
        <v>111</v>
      </c>
      <c r="S942" s="37">
        <f>Table1[[#This Row],[R Score]]+Table1[[#This Row],[F Score]]+Table1[[#This Row],[M Score]]</f>
        <v>3</v>
      </c>
      <c r="T942" s="37" t="str">
        <f>IF(Table1[[#This Row],[RFM Score]]=12,"Best customer",IF(Table1[[#This Row],[RFM Score]]&gt;=8,"Loyal customer",IF(Table1[[#This Row],[RFM Score]]&gt;=6,"At Risk",IF(Table1[[#This Row],[RFM Score]]&gt;=3,"Lost customer", "Others"))))</f>
        <v>Lost customer</v>
      </c>
    </row>
    <row r="943" spans="2:20" x14ac:dyDescent="0.25">
      <c r="B943" s="1">
        <v>941</v>
      </c>
      <c r="C943" s="2">
        <v>45004</v>
      </c>
      <c r="D943" s="1" t="s">
        <v>954</v>
      </c>
      <c r="E943" s="1" t="s">
        <v>13</v>
      </c>
      <c r="F943" s="1">
        <v>57</v>
      </c>
      <c r="G943" s="1" t="s">
        <v>14</v>
      </c>
      <c r="H943" s="1">
        <v>2</v>
      </c>
      <c r="I943" s="11">
        <v>25</v>
      </c>
      <c r="J943" s="13">
        <v>50</v>
      </c>
      <c r="K943" s="34">
        <f t="shared" si="14"/>
        <v>45292</v>
      </c>
      <c r="L943" s="36">
        <f>Table1[[#This Row],[Latest Date]]-Table1[[#This Row],[Date]]</f>
        <v>288</v>
      </c>
      <c r="M943" s="36">
        <f>COUNT(Table1[[#This Row],[Date]])</f>
        <v>1</v>
      </c>
      <c r="N943" s="36">
        <f>SUM(Table1[[#This Row],[Total Amount]])</f>
        <v>50</v>
      </c>
      <c r="O943" s="36">
        <f>IF(Table1[[#This Row],[Recency]]&lt;=_xlfn.QUARTILE.INC(L:L,1),4, IF(Table1[[#This Row],[Recency]]&lt;=_xlfn.QUARTILE.INC(L:L,2), 3, IF(Table1[[#This Row],[Recency]]&lt;=_xlfn.QUARTILE.INC(L:L,3), 2, 1)))</f>
        <v>1</v>
      </c>
      <c r="P943" s="36">
        <f>IF(Table1[[#This Row],[Frequency]]&lt;=_xlfn.QUARTILE.INC(M:M,1), 1, IF(Table1[[#This Row],[Frequency]]&lt;=_xlfn.QUARTILE.INC(M:M,2), 2, IF(Table1[[#This Row],[Frequency]]&lt;=_xlfn.QUARTILE.INC(M:M,3), 3, 4)))</f>
        <v>1</v>
      </c>
      <c r="Q943" s="36">
        <f>IF(Table1[[#This Row],[Monetary]]&lt;=_xlfn.QUARTILE.INC(N:N,1),1,IF(Table1[[#This Row],[Monetary]]&lt;=_xlfn.QUARTILE.INC(N:N,2),2,IF(Table1[[#This Row],[Monetary]]&lt;=_xlfn.QUARTILE.INC(N:N,3),3,4)))</f>
        <v>1</v>
      </c>
      <c r="R943" s="41" t="str">
        <f>Table1[[#This Row],[R Score]]&amp;Table1[[#This Row],[F Score]]&amp;Table1[[#This Row],[M Score]]</f>
        <v>111</v>
      </c>
      <c r="S943" s="36">
        <f>Table1[[#This Row],[R Score]]+Table1[[#This Row],[F Score]]+Table1[[#This Row],[M Score]]</f>
        <v>3</v>
      </c>
      <c r="T943" s="36" t="str">
        <f>IF(Table1[[#This Row],[RFM Score]]=12,"Best customer",IF(Table1[[#This Row],[RFM Score]]&gt;=8,"Loyal customer",IF(Table1[[#This Row],[RFM Score]]&gt;=6,"At Risk",IF(Table1[[#This Row],[RFM Score]]&gt;=3,"Lost customer", "Others"))))</f>
        <v>Lost customer</v>
      </c>
    </row>
    <row r="944" spans="2:20" x14ac:dyDescent="0.25">
      <c r="B944" s="4">
        <v>942</v>
      </c>
      <c r="C944" s="5">
        <v>45003</v>
      </c>
      <c r="D944" s="4" t="s">
        <v>955</v>
      </c>
      <c r="E944" s="4" t="s">
        <v>10</v>
      </c>
      <c r="F944" s="4">
        <v>51</v>
      </c>
      <c r="G944" s="4" t="s">
        <v>14</v>
      </c>
      <c r="H944" s="4">
        <v>3</v>
      </c>
      <c r="I944" s="12">
        <v>500</v>
      </c>
      <c r="J944" s="14">
        <v>1500</v>
      </c>
      <c r="K944" s="35">
        <f t="shared" si="14"/>
        <v>45292</v>
      </c>
      <c r="L944" s="37">
        <f>Table1[[#This Row],[Latest Date]]-Table1[[#This Row],[Date]]</f>
        <v>289</v>
      </c>
      <c r="M944" s="37">
        <f>COUNT(Table1[[#This Row],[Date]])</f>
        <v>1</v>
      </c>
      <c r="N944" s="37">
        <f>SUM(Table1[[#This Row],[Total Amount]])</f>
        <v>1500</v>
      </c>
      <c r="O944" s="37">
        <f>IF(Table1[[#This Row],[Recency]]&lt;=_xlfn.QUARTILE.INC(L:L,1),4, IF(Table1[[#This Row],[Recency]]&lt;=_xlfn.QUARTILE.INC(L:L,2), 3, IF(Table1[[#This Row],[Recency]]&lt;=_xlfn.QUARTILE.INC(L:L,3), 2, 1)))</f>
        <v>1</v>
      </c>
      <c r="P944" s="37">
        <f>IF(Table1[[#This Row],[Frequency]]&lt;=_xlfn.QUARTILE.INC(M:M,1), 1, IF(Table1[[#This Row],[Frequency]]&lt;=_xlfn.QUARTILE.INC(M:M,2), 2, IF(Table1[[#This Row],[Frequency]]&lt;=_xlfn.QUARTILE.INC(M:M,3), 3, 4)))</f>
        <v>1</v>
      </c>
      <c r="Q944" s="37">
        <f>IF(Table1[[#This Row],[Monetary]]&lt;=_xlfn.QUARTILE.INC(N:N,1),1,IF(Table1[[#This Row],[Monetary]]&lt;=_xlfn.QUARTILE.INC(N:N,2),2,IF(Table1[[#This Row],[Monetary]]&lt;=_xlfn.QUARTILE.INC(N:N,3),3,4)))</f>
        <v>4</v>
      </c>
      <c r="R944" s="42" t="str">
        <f>Table1[[#This Row],[R Score]]&amp;Table1[[#This Row],[F Score]]&amp;Table1[[#This Row],[M Score]]</f>
        <v>114</v>
      </c>
      <c r="S944" s="37">
        <f>Table1[[#This Row],[R Score]]+Table1[[#This Row],[F Score]]+Table1[[#This Row],[M Score]]</f>
        <v>6</v>
      </c>
      <c r="T944" s="37" t="str">
        <f>IF(Table1[[#This Row],[RFM Score]]=12,"Best customer",IF(Table1[[#This Row],[RFM Score]]&gt;=8,"Loyal customer",IF(Table1[[#This Row],[RFM Score]]&gt;=6,"At Risk",IF(Table1[[#This Row],[RFM Score]]&gt;=3,"Lost customer", "Others"))))</f>
        <v>At Risk</v>
      </c>
    </row>
    <row r="945" spans="2:20" x14ac:dyDescent="0.25">
      <c r="B945" s="1">
        <v>943</v>
      </c>
      <c r="C945" s="2">
        <v>45215</v>
      </c>
      <c r="D945" s="1" t="s">
        <v>956</v>
      </c>
      <c r="E945" s="1" t="s">
        <v>13</v>
      </c>
      <c r="F945" s="1">
        <v>57</v>
      </c>
      <c r="G945" s="1" t="s">
        <v>14</v>
      </c>
      <c r="H945" s="1">
        <v>4</v>
      </c>
      <c r="I945" s="11">
        <v>300</v>
      </c>
      <c r="J945" s="13">
        <v>1200</v>
      </c>
      <c r="K945" s="34">
        <f t="shared" si="14"/>
        <v>45292</v>
      </c>
      <c r="L945" s="36">
        <f>Table1[[#This Row],[Latest Date]]-Table1[[#This Row],[Date]]</f>
        <v>77</v>
      </c>
      <c r="M945" s="36">
        <f>COUNT(Table1[[#This Row],[Date]])</f>
        <v>1</v>
      </c>
      <c r="N945" s="36">
        <f>SUM(Table1[[#This Row],[Total Amount]])</f>
        <v>1200</v>
      </c>
      <c r="O945" s="36">
        <f>IF(Table1[[#This Row],[Recency]]&lt;=_xlfn.QUARTILE.INC(L:L,1),4, IF(Table1[[#This Row],[Recency]]&lt;=_xlfn.QUARTILE.INC(L:L,2), 3, IF(Table1[[#This Row],[Recency]]&lt;=_xlfn.QUARTILE.INC(L:L,3), 2, 1)))</f>
        <v>4</v>
      </c>
      <c r="P945" s="36">
        <f>IF(Table1[[#This Row],[Frequency]]&lt;=_xlfn.QUARTILE.INC(M:M,1), 1, IF(Table1[[#This Row],[Frequency]]&lt;=_xlfn.QUARTILE.INC(M:M,2), 2, IF(Table1[[#This Row],[Frequency]]&lt;=_xlfn.QUARTILE.INC(M:M,3), 3, 4)))</f>
        <v>1</v>
      </c>
      <c r="Q945" s="36">
        <f>IF(Table1[[#This Row],[Monetary]]&lt;=_xlfn.QUARTILE.INC(N:N,1),1,IF(Table1[[#This Row],[Monetary]]&lt;=_xlfn.QUARTILE.INC(N:N,2),2,IF(Table1[[#This Row],[Monetary]]&lt;=_xlfn.QUARTILE.INC(N:N,3),3,4)))</f>
        <v>4</v>
      </c>
      <c r="R945" s="41" t="str">
        <f>Table1[[#This Row],[R Score]]&amp;Table1[[#This Row],[F Score]]&amp;Table1[[#This Row],[M Score]]</f>
        <v>414</v>
      </c>
      <c r="S945" s="36">
        <f>Table1[[#This Row],[R Score]]+Table1[[#This Row],[F Score]]+Table1[[#This Row],[M Score]]</f>
        <v>9</v>
      </c>
      <c r="T945" s="36" t="str">
        <f>IF(Table1[[#This Row],[RFM Score]]=12,"Best customer",IF(Table1[[#This Row],[RFM Score]]&gt;=8,"Loyal customer",IF(Table1[[#This Row],[RFM Score]]&gt;=6,"At Risk",IF(Table1[[#This Row],[RFM Score]]&gt;=3,"Lost customer", "Others"))))</f>
        <v>Loyal customer</v>
      </c>
    </row>
    <row r="946" spans="2:20" x14ac:dyDescent="0.25">
      <c r="B946" s="4">
        <v>944</v>
      </c>
      <c r="C946" s="5">
        <v>45082</v>
      </c>
      <c r="D946" s="4" t="s">
        <v>957</v>
      </c>
      <c r="E946" s="4" t="s">
        <v>10</v>
      </c>
      <c r="F946" s="4">
        <v>44</v>
      </c>
      <c r="G946" s="4" t="s">
        <v>14</v>
      </c>
      <c r="H946" s="4">
        <v>2</v>
      </c>
      <c r="I946" s="12">
        <v>25</v>
      </c>
      <c r="J946" s="14">
        <v>50</v>
      </c>
      <c r="K946" s="35">
        <f t="shared" si="14"/>
        <v>45292</v>
      </c>
      <c r="L946" s="37">
        <f>Table1[[#This Row],[Latest Date]]-Table1[[#This Row],[Date]]</f>
        <v>210</v>
      </c>
      <c r="M946" s="37">
        <f>COUNT(Table1[[#This Row],[Date]])</f>
        <v>1</v>
      </c>
      <c r="N946" s="37">
        <f>SUM(Table1[[#This Row],[Total Amount]])</f>
        <v>50</v>
      </c>
      <c r="O946" s="37">
        <f>IF(Table1[[#This Row],[Recency]]&lt;=_xlfn.QUARTILE.INC(L:L,1),4, IF(Table1[[#This Row],[Recency]]&lt;=_xlfn.QUARTILE.INC(L:L,2), 3, IF(Table1[[#This Row],[Recency]]&lt;=_xlfn.QUARTILE.INC(L:L,3), 2, 1)))</f>
        <v>2</v>
      </c>
      <c r="P946" s="37">
        <f>IF(Table1[[#This Row],[Frequency]]&lt;=_xlfn.QUARTILE.INC(M:M,1), 1, IF(Table1[[#This Row],[Frequency]]&lt;=_xlfn.QUARTILE.INC(M:M,2), 2, IF(Table1[[#This Row],[Frequency]]&lt;=_xlfn.QUARTILE.INC(M:M,3), 3, 4)))</f>
        <v>1</v>
      </c>
      <c r="Q946" s="37">
        <f>IF(Table1[[#This Row],[Monetary]]&lt;=_xlfn.QUARTILE.INC(N:N,1),1,IF(Table1[[#This Row],[Monetary]]&lt;=_xlfn.QUARTILE.INC(N:N,2),2,IF(Table1[[#This Row],[Monetary]]&lt;=_xlfn.QUARTILE.INC(N:N,3),3,4)))</f>
        <v>1</v>
      </c>
      <c r="R946" s="42" t="str">
        <f>Table1[[#This Row],[R Score]]&amp;Table1[[#This Row],[F Score]]&amp;Table1[[#This Row],[M Score]]</f>
        <v>211</v>
      </c>
      <c r="S946" s="37">
        <f>Table1[[#This Row],[R Score]]+Table1[[#This Row],[F Score]]+Table1[[#This Row],[M Score]]</f>
        <v>4</v>
      </c>
      <c r="T946" s="37" t="str">
        <f>IF(Table1[[#This Row],[RFM Score]]=12,"Best customer",IF(Table1[[#This Row],[RFM Score]]&gt;=8,"Loyal customer",IF(Table1[[#This Row],[RFM Score]]&gt;=6,"At Risk",IF(Table1[[#This Row],[RFM Score]]&gt;=3,"Lost customer", "Others"))))</f>
        <v>Lost customer</v>
      </c>
    </row>
    <row r="947" spans="2:20" x14ac:dyDescent="0.25">
      <c r="B947" s="1">
        <v>945</v>
      </c>
      <c r="C947" s="2">
        <v>44970</v>
      </c>
      <c r="D947" s="1" t="s">
        <v>958</v>
      </c>
      <c r="E947" s="1" t="s">
        <v>10</v>
      </c>
      <c r="F947" s="1">
        <v>30</v>
      </c>
      <c r="G947" s="1" t="s">
        <v>11</v>
      </c>
      <c r="H947" s="1">
        <v>1</v>
      </c>
      <c r="I947" s="11">
        <v>25</v>
      </c>
      <c r="J947" s="13">
        <v>25</v>
      </c>
      <c r="K947" s="34">
        <f t="shared" si="14"/>
        <v>45292</v>
      </c>
      <c r="L947" s="36">
        <f>Table1[[#This Row],[Latest Date]]-Table1[[#This Row],[Date]]</f>
        <v>322</v>
      </c>
      <c r="M947" s="36">
        <f>COUNT(Table1[[#This Row],[Date]])</f>
        <v>1</v>
      </c>
      <c r="N947" s="36">
        <f>SUM(Table1[[#This Row],[Total Amount]])</f>
        <v>25</v>
      </c>
      <c r="O947" s="36">
        <f>IF(Table1[[#This Row],[Recency]]&lt;=_xlfn.QUARTILE.INC(L:L,1),4, IF(Table1[[#This Row],[Recency]]&lt;=_xlfn.QUARTILE.INC(L:L,2), 3, IF(Table1[[#This Row],[Recency]]&lt;=_xlfn.QUARTILE.INC(L:L,3), 2, 1)))</f>
        <v>1</v>
      </c>
      <c r="P947" s="36">
        <f>IF(Table1[[#This Row],[Frequency]]&lt;=_xlfn.QUARTILE.INC(M:M,1), 1, IF(Table1[[#This Row],[Frequency]]&lt;=_xlfn.QUARTILE.INC(M:M,2), 2, IF(Table1[[#This Row],[Frequency]]&lt;=_xlfn.QUARTILE.INC(M:M,3), 3, 4)))</f>
        <v>1</v>
      </c>
      <c r="Q947" s="36">
        <f>IF(Table1[[#This Row],[Monetary]]&lt;=_xlfn.QUARTILE.INC(N:N,1),1,IF(Table1[[#This Row],[Monetary]]&lt;=_xlfn.QUARTILE.INC(N:N,2),2,IF(Table1[[#This Row],[Monetary]]&lt;=_xlfn.QUARTILE.INC(N:N,3),3,4)))</f>
        <v>1</v>
      </c>
      <c r="R947" s="41" t="str">
        <f>Table1[[#This Row],[R Score]]&amp;Table1[[#This Row],[F Score]]&amp;Table1[[#This Row],[M Score]]</f>
        <v>111</v>
      </c>
      <c r="S947" s="36">
        <f>Table1[[#This Row],[R Score]]+Table1[[#This Row],[F Score]]+Table1[[#This Row],[M Score]]</f>
        <v>3</v>
      </c>
      <c r="T947" s="36" t="str">
        <f>IF(Table1[[#This Row],[RFM Score]]=12,"Best customer",IF(Table1[[#This Row],[RFM Score]]&gt;=8,"Loyal customer",IF(Table1[[#This Row],[RFM Score]]&gt;=6,"At Risk",IF(Table1[[#This Row],[RFM Score]]&gt;=3,"Lost customer", "Others"))))</f>
        <v>Lost customer</v>
      </c>
    </row>
    <row r="948" spans="2:20" x14ac:dyDescent="0.25">
      <c r="B948" s="4">
        <v>946</v>
      </c>
      <c r="C948" s="5">
        <v>45054</v>
      </c>
      <c r="D948" s="4" t="s">
        <v>959</v>
      </c>
      <c r="E948" s="4" t="s">
        <v>10</v>
      </c>
      <c r="F948" s="4">
        <v>62</v>
      </c>
      <c r="G948" s="4" t="s">
        <v>16</v>
      </c>
      <c r="H948" s="4">
        <v>4</v>
      </c>
      <c r="I948" s="12">
        <v>500</v>
      </c>
      <c r="J948" s="14">
        <v>2000</v>
      </c>
      <c r="K948" s="35">
        <f t="shared" si="14"/>
        <v>45292</v>
      </c>
      <c r="L948" s="37">
        <f>Table1[[#This Row],[Latest Date]]-Table1[[#This Row],[Date]]</f>
        <v>238</v>
      </c>
      <c r="M948" s="37">
        <f>COUNT(Table1[[#This Row],[Date]])</f>
        <v>1</v>
      </c>
      <c r="N948" s="37">
        <f>SUM(Table1[[#This Row],[Total Amount]])</f>
        <v>2000</v>
      </c>
      <c r="O948" s="37">
        <f>IF(Table1[[#This Row],[Recency]]&lt;=_xlfn.QUARTILE.INC(L:L,1),4, IF(Table1[[#This Row],[Recency]]&lt;=_xlfn.QUARTILE.INC(L:L,2), 3, IF(Table1[[#This Row],[Recency]]&lt;=_xlfn.QUARTILE.INC(L:L,3), 2, 1)))</f>
        <v>2</v>
      </c>
      <c r="P948" s="37">
        <f>IF(Table1[[#This Row],[Frequency]]&lt;=_xlfn.QUARTILE.INC(M:M,1), 1, IF(Table1[[#This Row],[Frequency]]&lt;=_xlfn.QUARTILE.INC(M:M,2), 2, IF(Table1[[#This Row],[Frequency]]&lt;=_xlfn.QUARTILE.INC(M:M,3), 3, 4)))</f>
        <v>1</v>
      </c>
      <c r="Q948" s="37">
        <f>IF(Table1[[#This Row],[Monetary]]&lt;=_xlfn.QUARTILE.INC(N:N,1),1,IF(Table1[[#This Row],[Monetary]]&lt;=_xlfn.QUARTILE.INC(N:N,2),2,IF(Table1[[#This Row],[Monetary]]&lt;=_xlfn.QUARTILE.INC(N:N,3),3,4)))</f>
        <v>4</v>
      </c>
      <c r="R948" s="42" t="str">
        <f>Table1[[#This Row],[R Score]]&amp;Table1[[#This Row],[F Score]]&amp;Table1[[#This Row],[M Score]]</f>
        <v>214</v>
      </c>
      <c r="S948" s="37">
        <f>Table1[[#This Row],[R Score]]+Table1[[#This Row],[F Score]]+Table1[[#This Row],[M Score]]</f>
        <v>7</v>
      </c>
      <c r="T948" s="37" t="str">
        <f>IF(Table1[[#This Row],[RFM Score]]=12,"Best customer",IF(Table1[[#This Row],[RFM Score]]&gt;=8,"Loyal customer",IF(Table1[[#This Row],[RFM Score]]&gt;=6,"At Risk",IF(Table1[[#This Row],[RFM Score]]&gt;=3,"Lost customer", "Others"))))</f>
        <v>At Risk</v>
      </c>
    </row>
    <row r="949" spans="2:20" x14ac:dyDescent="0.25">
      <c r="B949" s="1">
        <v>947</v>
      </c>
      <c r="C949" s="2">
        <v>44987</v>
      </c>
      <c r="D949" s="1" t="s">
        <v>960</v>
      </c>
      <c r="E949" s="1" t="s">
        <v>10</v>
      </c>
      <c r="F949" s="1">
        <v>50</v>
      </c>
      <c r="G949" s="1" t="s">
        <v>11</v>
      </c>
      <c r="H949" s="1">
        <v>1</v>
      </c>
      <c r="I949" s="11">
        <v>300</v>
      </c>
      <c r="J949" s="13">
        <v>300</v>
      </c>
      <c r="K949" s="34">
        <f t="shared" si="14"/>
        <v>45292</v>
      </c>
      <c r="L949" s="36">
        <f>Table1[[#This Row],[Latest Date]]-Table1[[#This Row],[Date]]</f>
        <v>305</v>
      </c>
      <c r="M949" s="36">
        <f>COUNT(Table1[[#This Row],[Date]])</f>
        <v>1</v>
      </c>
      <c r="N949" s="36">
        <f>SUM(Table1[[#This Row],[Total Amount]])</f>
        <v>300</v>
      </c>
      <c r="O949" s="36">
        <f>IF(Table1[[#This Row],[Recency]]&lt;=_xlfn.QUARTILE.INC(L:L,1),4, IF(Table1[[#This Row],[Recency]]&lt;=_xlfn.QUARTILE.INC(L:L,2), 3, IF(Table1[[#This Row],[Recency]]&lt;=_xlfn.QUARTILE.INC(L:L,3), 2, 1)))</f>
        <v>1</v>
      </c>
      <c r="P949" s="36">
        <f>IF(Table1[[#This Row],[Frequency]]&lt;=_xlfn.QUARTILE.INC(M:M,1), 1, IF(Table1[[#This Row],[Frequency]]&lt;=_xlfn.QUARTILE.INC(M:M,2), 2, IF(Table1[[#This Row],[Frequency]]&lt;=_xlfn.QUARTILE.INC(M:M,3), 3, 4)))</f>
        <v>1</v>
      </c>
      <c r="Q949" s="36">
        <f>IF(Table1[[#This Row],[Monetary]]&lt;=_xlfn.QUARTILE.INC(N:N,1),1,IF(Table1[[#This Row],[Monetary]]&lt;=_xlfn.QUARTILE.INC(N:N,2),2,IF(Table1[[#This Row],[Monetary]]&lt;=_xlfn.QUARTILE.INC(N:N,3),3,4)))</f>
        <v>3</v>
      </c>
      <c r="R949" s="41" t="str">
        <f>Table1[[#This Row],[R Score]]&amp;Table1[[#This Row],[F Score]]&amp;Table1[[#This Row],[M Score]]</f>
        <v>113</v>
      </c>
      <c r="S949" s="36">
        <f>Table1[[#This Row],[R Score]]+Table1[[#This Row],[F Score]]+Table1[[#This Row],[M Score]]</f>
        <v>5</v>
      </c>
      <c r="T949" s="36" t="str">
        <f>IF(Table1[[#This Row],[RFM Score]]=12,"Best customer",IF(Table1[[#This Row],[RFM Score]]&gt;=8,"Loyal customer",IF(Table1[[#This Row],[RFM Score]]&gt;=6,"At Risk",IF(Table1[[#This Row],[RFM Score]]&gt;=3,"Lost customer", "Others"))))</f>
        <v>Lost customer</v>
      </c>
    </row>
    <row r="950" spans="2:20" x14ac:dyDescent="0.25">
      <c r="B950" s="4">
        <v>948</v>
      </c>
      <c r="C950" s="5">
        <v>45212</v>
      </c>
      <c r="D950" s="4" t="s">
        <v>961</v>
      </c>
      <c r="E950" s="4" t="s">
        <v>13</v>
      </c>
      <c r="F950" s="4">
        <v>23</v>
      </c>
      <c r="G950" s="4" t="s">
        <v>16</v>
      </c>
      <c r="H950" s="4">
        <v>3</v>
      </c>
      <c r="I950" s="12">
        <v>25</v>
      </c>
      <c r="J950" s="14">
        <v>75</v>
      </c>
      <c r="K950" s="35">
        <f t="shared" si="14"/>
        <v>45292</v>
      </c>
      <c r="L950" s="37">
        <f>Table1[[#This Row],[Latest Date]]-Table1[[#This Row],[Date]]</f>
        <v>80</v>
      </c>
      <c r="M950" s="37">
        <f>COUNT(Table1[[#This Row],[Date]])</f>
        <v>1</v>
      </c>
      <c r="N950" s="37">
        <f>SUM(Table1[[#This Row],[Total Amount]])</f>
        <v>75</v>
      </c>
      <c r="O950" s="37">
        <f>IF(Table1[[#This Row],[Recency]]&lt;=_xlfn.QUARTILE.INC(L:L,1),4, IF(Table1[[#This Row],[Recency]]&lt;=_xlfn.QUARTILE.INC(L:L,2), 3, IF(Table1[[#This Row],[Recency]]&lt;=_xlfn.QUARTILE.INC(L:L,3), 2, 1)))</f>
        <v>4</v>
      </c>
      <c r="P950" s="37">
        <f>IF(Table1[[#This Row],[Frequency]]&lt;=_xlfn.QUARTILE.INC(M:M,1), 1, IF(Table1[[#This Row],[Frequency]]&lt;=_xlfn.QUARTILE.INC(M:M,2), 2, IF(Table1[[#This Row],[Frequency]]&lt;=_xlfn.QUARTILE.INC(M:M,3), 3, 4)))</f>
        <v>1</v>
      </c>
      <c r="Q950" s="37">
        <f>IF(Table1[[#This Row],[Monetary]]&lt;=_xlfn.QUARTILE.INC(N:N,1),1,IF(Table1[[#This Row],[Monetary]]&lt;=_xlfn.QUARTILE.INC(N:N,2),2,IF(Table1[[#This Row],[Monetary]]&lt;=_xlfn.QUARTILE.INC(N:N,3),3,4)))</f>
        <v>2</v>
      </c>
      <c r="R950" s="42" t="str">
        <f>Table1[[#This Row],[R Score]]&amp;Table1[[#This Row],[F Score]]&amp;Table1[[#This Row],[M Score]]</f>
        <v>412</v>
      </c>
      <c r="S950" s="37">
        <f>Table1[[#This Row],[R Score]]+Table1[[#This Row],[F Score]]+Table1[[#This Row],[M Score]]</f>
        <v>7</v>
      </c>
      <c r="T950" s="37" t="str">
        <f>IF(Table1[[#This Row],[RFM Score]]=12,"Best customer",IF(Table1[[#This Row],[RFM Score]]&gt;=8,"Loyal customer",IF(Table1[[#This Row],[RFM Score]]&gt;=6,"At Risk",IF(Table1[[#This Row],[RFM Score]]&gt;=3,"Lost customer", "Others"))))</f>
        <v>At Risk</v>
      </c>
    </row>
    <row r="951" spans="2:20" x14ac:dyDescent="0.25">
      <c r="B951" s="1">
        <v>949</v>
      </c>
      <c r="C951" s="2">
        <v>45140</v>
      </c>
      <c r="D951" s="1" t="s">
        <v>962</v>
      </c>
      <c r="E951" s="1" t="s">
        <v>13</v>
      </c>
      <c r="F951" s="1">
        <v>41</v>
      </c>
      <c r="G951" s="1" t="s">
        <v>16</v>
      </c>
      <c r="H951" s="1">
        <v>2</v>
      </c>
      <c r="I951" s="11">
        <v>25</v>
      </c>
      <c r="J951" s="13">
        <v>50</v>
      </c>
      <c r="K951" s="34">
        <f t="shared" si="14"/>
        <v>45292</v>
      </c>
      <c r="L951" s="36">
        <f>Table1[[#This Row],[Latest Date]]-Table1[[#This Row],[Date]]</f>
        <v>152</v>
      </c>
      <c r="M951" s="36">
        <f>COUNT(Table1[[#This Row],[Date]])</f>
        <v>1</v>
      </c>
      <c r="N951" s="36">
        <f>SUM(Table1[[#This Row],[Total Amount]])</f>
        <v>50</v>
      </c>
      <c r="O951" s="36">
        <f>IF(Table1[[#This Row],[Recency]]&lt;=_xlfn.QUARTILE.INC(L:L,1),4, IF(Table1[[#This Row],[Recency]]&lt;=_xlfn.QUARTILE.INC(L:L,2), 3, IF(Table1[[#This Row],[Recency]]&lt;=_xlfn.QUARTILE.INC(L:L,3), 2, 1)))</f>
        <v>3</v>
      </c>
      <c r="P951" s="36">
        <f>IF(Table1[[#This Row],[Frequency]]&lt;=_xlfn.QUARTILE.INC(M:M,1), 1, IF(Table1[[#This Row],[Frequency]]&lt;=_xlfn.QUARTILE.INC(M:M,2), 2, IF(Table1[[#This Row],[Frequency]]&lt;=_xlfn.QUARTILE.INC(M:M,3), 3, 4)))</f>
        <v>1</v>
      </c>
      <c r="Q951" s="36">
        <f>IF(Table1[[#This Row],[Monetary]]&lt;=_xlfn.QUARTILE.INC(N:N,1),1,IF(Table1[[#This Row],[Monetary]]&lt;=_xlfn.QUARTILE.INC(N:N,2),2,IF(Table1[[#This Row],[Monetary]]&lt;=_xlfn.QUARTILE.INC(N:N,3),3,4)))</f>
        <v>1</v>
      </c>
      <c r="R951" s="41" t="str">
        <f>Table1[[#This Row],[R Score]]&amp;Table1[[#This Row],[F Score]]&amp;Table1[[#This Row],[M Score]]</f>
        <v>311</v>
      </c>
      <c r="S951" s="36">
        <f>Table1[[#This Row],[R Score]]+Table1[[#This Row],[F Score]]+Table1[[#This Row],[M Score]]</f>
        <v>5</v>
      </c>
      <c r="T951" s="36" t="str">
        <f>IF(Table1[[#This Row],[RFM Score]]=12,"Best customer",IF(Table1[[#This Row],[RFM Score]]&gt;=8,"Loyal customer",IF(Table1[[#This Row],[RFM Score]]&gt;=6,"At Risk",IF(Table1[[#This Row],[RFM Score]]&gt;=3,"Lost customer", "Others"))))</f>
        <v>Lost customer</v>
      </c>
    </row>
    <row r="952" spans="2:20" x14ac:dyDescent="0.25">
      <c r="B952" s="4">
        <v>950</v>
      </c>
      <c r="C952" s="5">
        <v>45237</v>
      </c>
      <c r="D952" s="4" t="s">
        <v>963</v>
      </c>
      <c r="E952" s="4" t="s">
        <v>10</v>
      </c>
      <c r="F952" s="4">
        <v>36</v>
      </c>
      <c r="G952" s="4" t="s">
        <v>14</v>
      </c>
      <c r="H952" s="4">
        <v>3</v>
      </c>
      <c r="I952" s="12">
        <v>300</v>
      </c>
      <c r="J952" s="14">
        <v>900</v>
      </c>
      <c r="K952" s="35">
        <f t="shared" si="14"/>
        <v>45292</v>
      </c>
      <c r="L952" s="37">
        <f>Table1[[#This Row],[Latest Date]]-Table1[[#This Row],[Date]]</f>
        <v>55</v>
      </c>
      <c r="M952" s="37">
        <f>COUNT(Table1[[#This Row],[Date]])</f>
        <v>1</v>
      </c>
      <c r="N952" s="37">
        <f>SUM(Table1[[#This Row],[Total Amount]])</f>
        <v>900</v>
      </c>
      <c r="O952" s="37">
        <f>IF(Table1[[#This Row],[Recency]]&lt;=_xlfn.QUARTILE.INC(L:L,1),4, IF(Table1[[#This Row],[Recency]]&lt;=_xlfn.QUARTILE.INC(L:L,2), 3, IF(Table1[[#This Row],[Recency]]&lt;=_xlfn.QUARTILE.INC(L:L,3), 2, 1)))</f>
        <v>4</v>
      </c>
      <c r="P952" s="37">
        <f>IF(Table1[[#This Row],[Frequency]]&lt;=_xlfn.QUARTILE.INC(M:M,1), 1, IF(Table1[[#This Row],[Frequency]]&lt;=_xlfn.QUARTILE.INC(M:M,2), 2, IF(Table1[[#This Row],[Frequency]]&lt;=_xlfn.QUARTILE.INC(M:M,3), 3, 4)))</f>
        <v>1</v>
      </c>
      <c r="Q952" s="37">
        <f>IF(Table1[[#This Row],[Monetary]]&lt;=_xlfn.QUARTILE.INC(N:N,1),1,IF(Table1[[#This Row],[Monetary]]&lt;=_xlfn.QUARTILE.INC(N:N,2),2,IF(Table1[[#This Row],[Monetary]]&lt;=_xlfn.QUARTILE.INC(N:N,3),3,4)))</f>
        <v>3</v>
      </c>
      <c r="R952" s="42" t="str">
        <f>Table1[[#This Row],[R Score]]&amp;Table1[[#This Row],[F Score]]&amp;Table1[[#This Row],[M Score]]</f>
        <v>413</v>
      </c>
      <c r="S952" s="37">
        <f>Table1[[#This Row],[R Score]]+Table1[[#This Row],[F Score]]+Table1[[#This Row],[M Score]]</f>
        <v>8</v>
      </c>
      <c r="T952" s="37" t="str">
        <f>IF(Table1[[#This Row],[RFM Score]]=12,"Best customer",IF(Table1[[#This Row],[RFM Score]]&gt;=8,"Loyal customer",IF(Table1[[#This Row],[RFM Score]]&gt;=6,"At Risk",IF(Table1[[#This Row],[RFM Score]]&gt;=3,"Lost customer", "Others"))))</f>
        <v>Loyal customer</v>
      </c>
    </row>
    <row r="953" spans="2:20" x14ac:dyDescent="0.25">
      <c r="B953" s="1">
        <v>951</v>
      </c>
      <c r="C953" s="2">
        <v>45232</v>
      </c>
      <c r="D953" s="1" t="s">
        <v>964</v>
      </c>
      <c r="E953" s="1" t="s">
        <v>10</v>
      </c>
      <c r="F953" s="1">
        <v>33</v>
      </c>
      <c r="G953" s="1" t="s">
        <v>11</v>
      </c>
      <c r="H953" s="1">
        <v>2</v>
      </c>
      <c r="I953" s="11">
        <v>50</v>
      </c>
      <c r="J953" s="13">
        <v>100</v>
      </c>
      <c r="K953" s="34">
        <f t="shared" si="14"/>
        <v>45292</v>
      </c>
      <c r="L953" s="36">
        <f>Table1[[#This Row],[Latest Date]]-Table1[[#This Row],[Date]]</f>
        <v>60</v>
      </c>
      <c r="M953" s="36">
        <f>COUNT(Table1[[#This Row],[Date]])</f>
        <v>1</v>
      </c>
      <c r="N953" s="36">
        <f>SUM(Table1[[#This Row],[Total Amount]])</f>
        <v>100</v>
      </c>
      <c r="O953" s="36">
        <f>IF(Table1[[#This Row],[Recency]]&lt;=_xlfn.QUARTILE.INC(L:L,1),4, IF(Table1[[#This Row],[Recency]]&lt;=_xlfn.QUARTILE.INC(L:L,2), 3, IF(Table1[[#This Row],[Recency]]&lt;=_xlfn.QUARTILE.INC(L:L,3), 2, 1)))</f>
        <v>4</v>
      </c>
      <c r="P953" s="36">
        <f>IF(Table1[[#This Row],[Frequency]]&lt;=_xlfn.QUARTILE.INC(M:M,1), 1, IF(Table1[[#This Row],[Frequency]]&lt;=_xlfn.QUARTILE.INC(M:M,2), 2, IF(Table1[[#This Row],[Frequency]]&lt;=_xlfn.QUARTILE.INC(M:M,3), 3, 4)))</f>
        <v>1</v>
      </c>
      <c r="Q953" s="36">
        <f>IF(Table1[[#This Row],[Monetary]]&lt;=_xlfn.QUARTILE.INC(N:N,1),1,IF(Table1[[#This Row],[Monetary]]&lt;=_xlfn.QUARTILE.INC(N:N,2),2,IF(Table1[[#This Row],[Monetary]]&lt;=_xlfn.QUARTILE.INC(N:N,3),3,4)))</f>
        <v>2</v>
      </c>
      <c r="R953" s="41" t="str">
        <f>Table1[[#This Row],[R Score]]&amp;Table1[[#This Row],[F Score]]&amp;Table1[[#This Row],[M Score]]</f>
        <v>412</v>
      </c>
      <c r="S953" s="36">
        <f>Table1[[#This Row],[R Score]]+Table1[[#This Row],[F Score]]+Table1[[#This Row],[M Score]]</f>
        <v>7</v>
      </c>
      <c r="T953" s="36" t="str">
        <f>IF(Table1[[#This Row],[RFM Score]]=12,"Best customer",IF(Table1[[#This Row],[RFM Score]]&gt;=8,"Loyal customer",IF(Table1[[#This Row],[RFM Score]]&gt;=6,"At Risk",IF(Table1[[#This Row],[RFM Score]]&gt;=3,"Lost customer", "Others"))))</f>
        <v>At Risk</v>
      </c>
    </row>
    <row r="954" spans="2:20" x14ac:dyDescent="0.25">
      <c r="B954" s="4">
        <v>952</v>
      </c>
      <c r="C954" s="5">
        <v>45243</v>
      </c>
      <c r="D954" s="4" t="s">
        <v>965</v>
      </c>
      <c r="E954" s="4" t="s">
        <v>13</v>
      </c>
      <c r="F954" s="4">
        <v>57</v>
      </c>
      <c r="G954" s="4" t="s">
        <v>14</v>
      </c>
      <c r="H954" s="4">
        <v>1</v>
      </c>
      <c r="I954" s="12">
        <v>25</v>
      </c>
      <c r="J954" s="14">
        <v>25</v>
      </c>
      <c r="K954" s="35">
        <f t="shared" si="14"/>
        <v>45292</v>
      </c>
      <c r="L954" s="37">
        <f>Table1[[#This Row],[Latest Date]]-Table1[[#This Row],[Date]]</f>
        <v>49</v>
      </c>
      <c r="M954" s="37">
        <f>COUNT(Table1[[#This Row],[Date]])</f>
        <v>1</v>
      </c>
      <c r="N954" s="37">
        <f>SUM(Table1[[#This Row],[Total Amount]])</f>
        <v>25</v>
      </c>
      <c r="O954" s="37">
        <f>IF(Table1[[#This Row],[Recency]]&lt;=_xlfn.QUARTILE.INC(L:L,1),4, IF(Table1[[#This Row],[Recency]]&lt;=_xlfn.QUARTILE.INC(L:L,2), 3, IF(Table1[[#This Row],[Recency]]&lt;=_xlfn.QUARTILE.INC(L:L,3), 2, 1)))</f>
        <v>4</v>
      </c>
      <c r="P954" s="37">
        <f>IF(Table1[[#This Row],[Frequency]]&lt;=_xlfn.QUARTILE.INC(M:M,1), 1, IF(Table1[[#This Row],[Frequency]]&lt;=_xlfn.QUARTILE.INC(M:M,2), 2, IF(Table1[[#This Row],[Frequency]]&lt;=_xlfn.QUARTILE.INC(M:M,3), 3, 4)))</f>
        <v>1</v>
      </c>
      <c r="Q954" s="37">
        <f>IF(Table1[[#This Row],[Monetary]]&lt;=_xlfn.QUARTILE.INC(N:N,1),1,IF(Table1[[#This Row],[Monetary]]&lt;=_xlfn.QUARTILE.INC(N:N,2),2,IF(Table1[[#This Row],[Monetary]]&lt;=_xlfn.QUARTILE.INC(N:N,3),3,4)))</f>
        <v>1</v>
      </c>
      <c r="R954" s="42" t="str">
        <f>Table1[[#This Row],[R Score]]&amp;Table1[[#This Row],[F Score]]&amp;Table1[[#This Row],[M Score]]</f>
        <v>411</v>
      </c>
      <c r="S954" s="37">
        <f>Table1[[#This Row],[R Score]]+Table1[[#This Row],[F Score]]+Table1[[#This Row],[M Score]]</f>
        <v>6</v>
      </c>
      <c r="T954" s="37" t="str">
        <f>IF(Table1[[#This Row],[RFM Score]]=12,"Best customer",IF(Table1[[#This Row],[RFM Score]]&gt;=8,"Loyal customer",IF(Table1[[#This Row],[RFM Score]]&gt;=6,"At Risk",IF(Table1[[#This Row],[RFM Score]]&gt;=3,"Lost customer", "Others"))))</f>
        <v>At Risk</v>
      </c>
    </row>
    <row r="955" spans="2:20" x14ac:dyDescent="0.25">
      <c r="B955" s="1">
        <v>953</v>
      </c>
      <c r="C955" s="2">
        <v>45042</v>
      </c>
      <c r="D955" s="1" t="s">
        <v>966</v>
      </c>
      <c r="E955" s="1" t="s">
        <v>10</v>
      </c>
      <c r="F955" s="1">
        <v>45</v>
      </c>
      <c r="G955" s="1" t="s">
        <v>11</v>
      </c>
      <c r="H955" s="1">
        <v>3</v>
      </c>
      <c r="I955" s="11">
        <v>30</v>
      </c>
      <c r="J955" s="13">
        <v>90</v>
      </c>
      <c r="K955" s="34">
        <f t="shared" si="14"/>
        <v>45292</v>
      </c>
      <c r="L955" s="36">
        <f>Table1[[#This Row],[Latest Date]]-Table1[[#This Row],[Date]]</f>
        <v>250</v>
      </c>
      <c r="M955" s="36">
        <f>COUNT(Table1[[#This Row],[Date]])</f>
        <v>1</v>
      </c>
      <c r="N955" s="36">
        <f>SUM(Table1[[#This Row],[Total Amount]])</f>
        <v>90</v>
      </c>
      <c r="O955" s="36">
        <f>IF(Table1[[#This Row],[Recency]]&lt;=_xlfn.QUARTILE.INC(L:L,1),4, IF(Table1[[#This Row],[Recency]]&lt;=_xlfn.QUARTILE.INC(L:L,2), 3, IF(Table1[[#This Row],[Recency]]&lt;=_xlfn.QUARTILE.INC(L:L,3), 2, 1)))</f>
        <v>2</v>
      </c>
      <c r="P955" s="36">
        <f>IF(Table1[[#This Row],[Frequency]]&lt;=_xlfn.QUARTILE.INC(M:M,1), 1, IF(Table1[[#This Row],[Frequency]]&lt;=_xlfn.QUARTILE.INC(M:M,2), 2, IF(Table1[[#This Row],[Frequency]]&lt;=_xlfn.QUARTILE.INC(M:M,3), 3, 4)))</f>
        <v>1</v>
      </c>
      <c r="Q955" s="36">
        <f>IF(Table1[[#This Row],[Monetary]]&lt;=_xlfn.QUARTILE.INC(N:N,1),1,IF(Table1[[#This Row],[Monetary]]&lt;=_xlfn.QUARTILE.INC(N:N,2),2,IF(Table1[[#This Row],[Monetary]]&lt;=_xlfn.QUARTILE.INC(N:N,3),3,4)))</f>
        <v>2</v>
      </c>
      <c r="R955" s="41" t="str">
        <f>Table1[[#This Row],[R Score]]&amp;Table1[[#This Row],[F Score]]&amp;Table1[[#This Row],[M Score]]</f>
        <v>212</v>
      </c>
      <c r="S955" s="36">
        <f>Table1[[#This Row],[R Score]]+Table1[[#This Row],[F Score]]+Table1[[#This Row],[M Score]]</f>
        <v>5</v>
      </c>
      <c r="T955" s="36" t="str">
        <f>IF(Table1[[#This Row],[RFM Score]]=12,"Best customer",IF(Table1[[#This Row],[RFM Score]]&gt;=8,"Loyal customer",IF(Table1[[#This Row],[RFM Score]]&gt;=6,"At Risk",IF(Table1[[#This Row],[RFM Score]]&gt;=3,"Lost customer", "Others"))))</f>
        <v>Lost customer</v>
      </c>
    </row>
    <row r="956" spans="2:20" x14ac:dyDescent="0.25">
      <c r="B956" s="4">
        <v>954</v>
      </c>
      <c r="C956" s="5">
        <v>45194</v>
      </c>
      <c r="D956" s="4" t="s">
        <v>967</v>
      </c>
      <c r="E956" s="4" t="s">
        <v>13</v>
      </c>
      <c r="F956" s="4">
        <v>50</v>
      </c>
      <c r="G956" s="4" t="s">
        <v>16</v>
      </c>
      <c r="H956" s="4">
        <v>3</v>
      </c>
      <c r="I956" s="12">
        <v>300</v>
      </c>
      <c r="J956" s="14">
        <v>900</v>
      </c>
      <c r="K956" s="35">
        <f t="shared" si="14"/>
        <v>45292</v>
      </c>
      <c r="L956" s="37">
        <f>Table1[[#This Row],[Latest Date]]-Table1[[#This Row],[Date]]</f>
        <v>98</v>
      </c>
      <c r="M956" s="37">
        <f>COUNT(Table1[[#This Row],[Date]])</f>
        <v>1</v>
      </c>
      <c r="N956" s="37">
        <f>SUM(Table1[[#This Row],[Total Amount]])</f>
        <v>900</v>
      </c>
      <c r="O956" s="37">
        <f>IF(Table1[[#This Row],[Recency]]&lt;=_xlfn.QUARTILE.INC(L:L,1),4, IF(Table1[[#This Row],[Recency]]&lt;=_xlfn.QUARTILE.INC(L:L,2), 3, IF(Table1[[#This Row],[Recency]]&lt;=_xlfn.QUARTILE.INC(L:L,3), 2, 1)))</f>
        <v>3</v>
      </c>
      <c r="P956" s="37">
        <f>IF(Table1[[#This Row],[Frequency]]&lt;=_xlfn.QUARTILE.INC(M:M,1), 1, IF(Table1[[#This Row],[Frequency]]&lt;=_xlfn.QUARTILE.INC(M:M,2), 2, IF(Table1[[#This Row],[Frequency]]&lt;=_xlfn.QUARTILE.INC(M:M,3), 3, 4)))</f>
        <v>1</v>
      </c>
      <c r="Q956" s="37">
        <f>IF(Table1[[#This Row],[Monetary]]&lt;=_xlfn.QUARTILE.INC(N:N,1),1,IF(Table1[[#This Row],[Monetary]]&lt;=_xlfn.QUARTILE.INC(N:N,2),2,IF(Table1[[#This Row],[Monetary]]&lt;=_xlfn.QUARTILE.INC(N:N,3),3,4)))</f>
        <v>3</v>
      </c>
      <c r="R956" s="42" t="str">
        <f>Table1[[#This Row],[R Score]]&amp;Table1[[#This Row],[F Score]]&amp;Table1[[#This Row],[M Score]]</f>
        <v>313</v>
      </c>
      <c r="S956" s="37">
        <f>Table1[[#This Row],[R Score]]+Table1[[#This Row],[F Score]]+Table1[[#This Row],[M Score]]</f>
        <v>7</v>
      </c>
      <c r="T956" s="37" t="str">
        <f>IF(Table1[[#This Row],[RFM Score]]=12,"Best customer",IF(Table1[[#This Row],[RFM Score]]&gt;=8,"Loyal customer",IF(Table1[[#This Row],[RFM Score]]&gt;=6,"At Risk",IF(Table1[[#This Row],[RFM Score]]&gt;=3,"Lost customer", "Others"))))</f>
        <v>At Risk</v>
      </c>
    </row>
    <row r="957" spans="2:20" x14ac:dyDescent="0.25">
      <c r="B957" s="1">
        <v>955</v>
      </c>
      <c r="C957" s="2">
        <v>45121</v>
      </c>
      <c r="D957" s="1" t="s">
        <v>968</v>
      </c>
      <c r="E957" s="1" t="s">
        <v>10</v>
      </c>
      <c r="F957" s="1">
        <v>58</v>
      </c>
      <c r="G957" s="1" t="s">
        <v>14</v>
      </c>
      <c r="H957" s="1">
        <v>1</v>
      </c>
      <c r="I957" s="11">
        <v>25</v>
      </c>
      <c r="J957" s="13">
        <v>25</v>
      </c>
      <c r="K957" s="34">
        <f t="shared" si="14"/>
        <v>45292</v>
      </c>
      <c r="L957" s="36">
        <f>Table1[[#This Row],[Latest Date]]-Table1[[#This Row],[Date]]</f>
        <v>171</v>
      </c>
      <c r="M957" s="36">
        <f>COUNT(Table1[[#This Row],[Date]])</f>
        <v>1</v>
      </c>
      <c r="N957" s="36">
        <f>SUM(Table1[[#This Row],[Total Amount]])</f>
        <v>25</v>
      </c>
      <c r="O957" s="36">
        <f>IF(Table1[[#This Row],[Recency]]&lt;=_xlfn.QUARTILE.INC(L:L,1),4, IF(Table1[[#This Row],[Recency]]&lt;=_xlfn.QUARTILE.INC(L:L,2), 3, IF(Table1[[#This Row],[Recency]]&lt;=_xlfn.QUARTILE.INC(L:L,3), 2, 1)))</f>
        <v>3</v>
      </c>
      <c r="P957" s="36">
        <f>IF(Table1[[#This Row],[Frequency]]&lt;=_xlfn.QUARTILE.INC(M:M,1), 1, IF(Table1[[#This Row],[Frequency]]&lt;=_xlfn.QUARTILE.INC(M:M,2), 2, IF(Table1[[#This Row],[Frequency]]&lt;=_xlfn.QUARTILE.INC(M:M,3), 3, 4)))</f>
        <v>1</v>
      </c>
      <c r="Q957" s="36">
        <f>IF(Table1[[#This Row],[Monetary]]&lt;=_xlfn.QUARTILE.INC(N:N,1),1,IF(Table1[[#This Row],[Monetary]]&lt;=_xlfn.QUARTILE.INC(N:N,2),2,IF(Table1[[#This Row],[Monetary]]&lt;=_xlfn.QUARTILE.INC(N:N,3),3,4)))</f>
        <v>1</v>
      </c>
      <c r="R957" s="41" t="str">
        <f>Table1[[#This Row],[R Score]]&amp;Table1[[#This Row],[F Score]]&amp;Table1[[#This Row],[M Score]]</f>
        <v>311</v>
      </c>
      <c r="S957" s="36">
        <f>Table1[[#This Row],[R Score]]+Table1[[#This Row],[F Score]]+Table1[[#This Row],[M Score]]</f>
        <v>5</v>
      </c>
      <c r="T957" s="36" t="str">
        <f>IF(Table1[[#This Row],[RFM Score]]=12,"Best customer",IF(Table1[[#This Row],[RFM Score]]&gt;=8,"Loyal customer",IF(Table1[[#This Row],[RFM Score]]&gt;=6,"At Risk",IF(Table1[[#This Row],[RFM Score]]&gt;=3,"Lost customer", "Others"))))</f>
        <v>Lost customer</v>
      </c>
    </row>
    <row r="958" spans="2:20" x14ac:dyDescent="0.25">
      <c r="B958" s="4">
        <v>956</v>
      </c>
      <c r="C958" s="5">
        <v>45157</v>
      </c>
      <c r="D958" s="4" t="s">
        <v>969</v>
      </c>
      <c r="E958" s="4" t="s">
        <v>10</v>
      </c>
      <c r="F958" s="4">
        <v>30</v>
      </c>
      <c r="G958" s="4" t="s">
        <v>14</v>
      </c>
      <c r="H958" s="4">
        <v>3</v>
      </c>
      <c r="I958" s="12">
        <v>500</v>
      </c>
      <c r="J958" s="14">
        <v>1500</v>
      </c>
      <c r="K958" s="35">
        <f t="shared" si="14"/>
        <v>45292</v>
      </c>
      <c r="L958" s="37">
        <f>Table1[[#This Row],[Latest Date]]-Table1[[#This Row],[Date]]</f>
        <v>135</v>
      </c>
      <c r="M958" s="37">
        <f>COUNT(Table1[[#This Row],[Date]])</f>
        <v>1</v>
      </c>
      <c r="N958" s="37">
        <f>SUM(Table1[[#This Row],[Total Amount]])</f>
        <v>1500</v>
      </c>
      <c r="O958" s="37">
        <f>IF(Table1[[#This Row],[Recency]]&lt;=_xlfn.QUARTILE.INC(L:L,1),4, IF(Table1[[#This Row],[Recency]]&lt;=_xlfn.QUARTILE.INC(L:L,2), 3, IF(Table1[[#This Row],[Recency]]&lt;=_xlfn.QUARTILE.INC(L:L,3), 2, 1)))</f>
        <v>3</v>
      </c>
      <c r="P958" s="37">
        <f>IF(Table1[[#This Row],[Frequency]]&lt;=_xlfn.QUARTILE.INC(M:M,1), 1, IF(Table1[[#This Row],[Frequency]]&lt;=_xlfn.QUARTILE.INC(M:M,2), 2, IF(Table1[[#This Row],[Frequency]]&lt;=_xlfn.QUARTILE.INC(M:M,3), 3, 4)))</f>
        <v>1</v>
      </c>
      <c r="Q958" s="37">
        <f>IF(Table1[[#This Row],[Monetary]]&lt;=_xlfn.QUARTILE.INC(N:N,1),1,IF(Table1[[#This Row],[Monetary]]&lt;=_xlfn.QUARTILE.INC(N:N,2),2,IF(Table1[[#This Row],[Monetary]]&lt;=_xlfn.QUARTILE.INC(N:N,3),3,4)))</f>
        <v>4</v>
      </c>
      <c r="R958" s="42" t="str">
        <f>Table1[[#This Row],[R Score]]&amp;Table1[[#This Row],[F Score]]&amp;Table1[[#This Row],[M Score]]</f>
        <v>314</v>
      </c>
      <c r="S958" s="37">
        <f>Table1[[#This Row],[R Score]]+Table1[[#This Row],[F Score]]+Table1[[#This Row],[M Score]]</f>
        <v>8</v>
      </c>
      <c r="T958" s="37" t="str">
        <f>IF(Table1[[#This Row],[RFM Score]]=12,"Best customer",IF(Table1[[#This Row],[RFM Score]]&gt;=8,"Loyal customer",IF(Table1[[#This Row],[RFM Score]]&gt;=6,"At Risk",IF(Table1[[#This Row],[RFM Score]]&gt;=3,"Lost customer", "Others"))))</f>
        <v>Loyal customer</v>
      </c>
    </row>
    <row r="959" spans="2:20" x14ac:dyDescent="0.25">
      <c r="B959" s="1">
        <v>957</v>
      </c>
      <c r="C959" s="2">
        <v>45153</v>
      </c>
      <c r="D959" s="1" t="s">
        <v>970</v>
      </c>
      <c r="E959" s="1" t="s">
        <v>13</v>
      </c>
      <c r="F959" s="1">
        <v>60</v>
      </c>
      <c r="G959" s="1" t="s">
        <v>16</v>
      </c>
      <c r="H959" s="1">
        <v>4</v>
      </c>
      <c r="I959" s="11">
        <v>30</v>
      </c>
      <c r="J959" s="13">
        <v>120</v>
      </c>
      <c r="K959" s="34">
        <f t="shared" si="14"/>
        <v>45292</v>
      </c>
      <c r="L959" s="36">
        <f>Table1[[#This Row],[Latest Date]]-Table1[[#This Row],[Date]]</f>
        <v>139</v>
      </c>
      <c r="M959" s="36">
        <f>COUNT(Table1[[#This Row],[Date]])</f>
        <v>1</v>
      </c>
      <c r="N959" s="36">
        <f>SUM(Table1[[#This Row],[Total Amount]])</f>
        <v>120</v>
      </c>
      <c r="O959" s="36">
        <f>IF(Table1[[#This Row],[Recency]]&lt;=_xlfn.QUARTILE.INC(L:L,1),4, IF(Table1[[#This Row],[Recency]]&lt;=_xlfn.QUARTILE.INC(L:L,2), 3, IF(Table1[[#This Row],[Recency]]&lt;=_xlfn.QUARTILE.INC(L:L,3), 2, 1)))</f>
        <v>3</v>
      </c>
      <c r="P959" s="36">
        <f>IF(Table1[[#This Row],[Frequency]]&lt;=_xlfn.QUARTILE.INC(M:M,1), 1, IF(Table1[[#This Row],[Frequency]]&lt;=_xlfn.QUARTILE.INC(M:M,2), 2, IF(Table1[[#This Row],[Frequency]]&lt;=_xlfn.QUARTILE.INC(M:M,3), 3, 4)))</f>
        <v>1</v>
      </c>
      <c r="Q959" s="36">
        <f>IF(Table1[[#This Row],[Monetary]]&lt;=_xlfn.QUARTILE.INC(N:N,1),1,IF(Table1[[#This Row],[Monetary]]&lt;=_xlfn.QUARTILE.INC(N:N,2),2,IF(Table1[[#This Row],[Monetary]]&lt;=_xlfn.QUARTILE.INC(N:N,3),3,4)))</f>
        <v>2</v>
      </c>
      <c r="R959" s="41" t="str">
        <f>Table1[[#This Row],[R Score]]&amp;Table1[[#This Row],[F Score]]&amp;Table1[[#This Row],[M Score]]</f>
        <v>312</v>
      </c>
      <c r="S959" s="36">
        <f>Table1[[#This Row],[R Score]]+Table1[[#This Row],[F Score]]+Table1[[#This Row],[M Score]]</f>
        <v>6</v>
      </c>
      <c r="T959" s="36" t="str">
        <f>IF(Table1[[#This Row],[RFM Score]]=12,"Best customer",IF(Table1[[#This Row],[RFM Score]]&gt;=8,"Loyal customer",IF(Table1[[#This Row],[RFM Score]]&gt;=6,"At Risk",IF(Table1[[#This Row],[RFM Score]]&gt;=3,"Lost customer", "Others"))))</f>
        <v>At Risk</v>
      </c>
    </row>
    <row r="960" spans="2:20" x14ac:dyDescent="0.25">
      <c r="B960" s="4">
        <v>958</v>
      </c>
      <c r="C960" s="5">
        <v>45079</v>
      </c>
      <c r="D960" s="4" t="s">
        <v>971</v>
      </c>
      <c r="E960" s="4" t="s">
        <v>10</v>
      </c>
      <c r="F960" s="4">
        <v>62</v>
      </c>
      <c r="G960" s="4" t="s">
        <v>16</v>
      </c>
      <c r="H960" s="4">
        <v>2</v>
      </c>
      <c r="I960" s="12">
        <v>25</v>
      </c>
      <c r="J960" s="14">
        <v>50</v>
      </c>
      <c r="K960" s="35">
        <f t="shared" si="14"/>
        <v>45292</v>
      </c>
      <c r="L960" s="37">
        <f>Table1[[#This Row],[Latest Date]]-Table1[[#This Row],[Date]]</f>
        <v>213</v>
      </c>
      <c r="M960" s="37">
        <f>COUNT(Table1[[#This Row],[Date]])</f>
        <v>1</v>
      </c>
      <c r="N960" s="37">
        <f>SUM(Table1[[#This Row],[Total Amount]])</f>
        <v>50</v>
      </c>
      <c r="O960" s="37">
        <f>IF(Table1[[#This Row],[Recency]]&lt;=_xlfn.QUARTILE.INC(L:L,1),4, IF(Table1[[#This Row],[Recency]]&lt;=_xlfn.QUARTILE.INC(L:L,2), 3, IF(Table1[[#This Row],[Recency]]&lt;=_xlfn.QUARTILE.INC(L:L,3), 2, 1)))</f>
        <v>2</v>
      </c>
      <c r="P960" s="37">
        <f>IF(Table1[[#This Row],[Frequency]]&lt;=_xlfn.QUARTILE.INC(M:M,1), 1, IF(Table1[[#This Row],[Frequency]]&lt;=_xlfn.QUARTILE.INC(M:M,2), 2, IF(Table1[[#This Row],[Frequency]]&lt;=_xlfn.QUARTILE.INC(M:M,3), 3, 4)))</f>
        <v>1</v>
      </c>
      <c r="Q960" s="37">
        <f>IF(Table1[[#This Row],[Monetary]]&lt;=_xlfn.QUARTILE.INC(N:N,1),1,IF(Table1[[#This Row],[Monetary]]&lt;=_xlfn.QUARTILE.INC(N:N,2),2,IF(Table1[[#This Row],[Monetary]]&lt;=_xlfn.QUARTILE.INC(N:N,3),3,4)))</f>
        <v>1</v>
      </c>
      <c r="R960" s="42" t="str">
        <f>Table1[[#This Row],[R Score]]&amp;Table1[[#This Row],[F Score]]&amp;Table1[[#This Row],[M Score]]</f>
        <v>211</v>
      </c>
      <c r="S960" s="37">
        <f>Table1[[#This Row],[R Score]]+Table1[[#This Row],[F Score]]+Table1[[#This Row],[M Score]]</f>
        <v>4</v>
      </c>
      <c r="T960" s="37" t="str">
        <f>IF(Table1[[#This Row],[RFM Score]]=12,"Best customer",IF(Table1[[#This Row],[RFM Score]]&gt;=8,"Loyal customer",IF(Table1[[#This Row],[RFM Score]]&gt;=6,"At Risk",IF(Table1[[#This Row],[RFM Score]]&gt;=3,"Lost customer", "Others"))))</f>
        <v>Lost customer</v>
      </c>
    </row>
    <row r="961" spans="2:20" x14ac:dyDescent="0.25">
      <c r="B961" s="1">
        <v>959</v>
      </c>
      <c r="C961" s="2">
        <v>45228</v>
      </c>
      <c r="D961" s="1" t="s">
        <v>972</v>
      </c>
      <c r="E961" s="1" t="s">
        <v>13</v>
      </c>
      <c r="F961" s="1">
        <v>42</v>
      </c>
      <c r="G961" s="1" t="s">
        <v>16</v>
      </c>
      <c r="H961" s="1">
        <v>2</v>
      </c>
      <c r="I961" s="11">
        <v>30</v>
      </c>
      <c r="J961" s="13">
        <v>60</v>
      </c>
      <c r="K961" s="34">
        <f t="shared" si="14"/>
        <v>45292</v>
      </c>
      <c r="L961" s="36">
        <f>Table1[[#This Row],[Latest Date]]-Table1[[#This Row],[Date]]</f>
        <v>64</v>
      </c>
      <c r="M961" s="36">
        <f>COUNT(Table1[[#This Row],[Date]])</f>
        <v>1</v>
      </c>
      <c r="N961" s="36">
        <f>SUM(Table1[[#This Row],[Total Amount]])</f>
        <v>60</v>
      </c>
      <c r="O961" s="36">
        <f>IF(Table1[[#This Row],[Recency]]&lt;=_xlfn.QUARTILE.INC(L:L,1),4, IF(Table1[[#This Row],[Recency]]&lt;=_xlfn.QUARTILE.INC(L:L,2), 3, IF(Table1[[#This Row],[Recency]]&lt;=_xlfn.QUARTILE.INC(L:L,3), 2, 1)))</f>
        <v>4</v>
      </c>
      <c r="P961" s="36">
        <f>IF(Table1[[#This Row],[Frequency]]&lt;=_xlfn.QUARTILE.INC(M:M,1), 1, IF(Table1[[#This Row],[Frequency]]&lt;=_xlfn.QUARTILE.INC(M:M,2), 2, IF(Table1[[#This Row],[Frequency]]&lt;=_xlfn.QUARTILE.INC(M:M,3), 3, 4)))</f>
        <v>1</v>
      </c>
      <c r="Q961" s="36">
        <f>IF(Table1[[#This Row],[Monetary]]&lt;=_xlfn.QUARTILE.INC(N:N,1),1,IF(Table1[[#This Row],[Monetary]]&lt;=_xlfn.QUARTILE.INC(N:N,2),2,IF(Table1[[#This Row],[Monetary]]&lt;=_xlfn.QUARTILE.INC(N:N,3),3,4)))</f>
        <v>1</v>
      </c>
      <c r="R961" s="41" t="str">
        <f>Table1[[#This Row],[R Score]]&amp;Table1[[#This Row],[F Score]]&amp;Table1[[#This Row],[M Score]]</f>
        <v>411</v>
      </c>
      <c r="S961" s="36">
        <f>Table1[[#This Row],[R Score]]+Table1[[#This Row],[F Score]]+Table1[[#This Row],[M Score]]</f>
        <v>6</v>
      </c>
      <c r="T961" s="36" t="str">
        <f>IF(Table1[[#This Row],[RFM Score]]=12,"Best customer",IF(Table1[[#This Row],[RFM Score]]&gt;=8,"Loyal customer",IF(Table1[[#This Row],[RFM Score]]&gt;=6,"At Risk",IF(Table1[[#This Row],[RFM Score]]&gt;=3,"Lost customer", "Others"))))</f>
        <v>At Risk</v>
      </c>
    </row>
    <row r="962" spans="2:20" x14ac:dyDescent="0.25">
      <c r="B962" s="4">
        <v>960</v>
      </c>
      <c r="C962" s="5">
        <v>45146</v>
      </c>
      <c r="D962" s="4" t="s">
        <v>973</v>
      </c>
      <c r="E962" s="4" t="s">
        <v>10</v>
      </c>
      <c r="F962" s="4">
        <v>59</v>
      </c>
      <c r="G962" s="4" t="s">
        <v>14</v>
      </c>
      <c r="H962" s="4">
        <v>2</v>
      </c>
      <c r="I962" s="12">
        <v>30</v>
      </c>
      <c r="J962" s="14">
        <v>60</v>
      </c>
      <c r="K962" s="35">
        <f t="shared" si="14"/>
        <v>45292</v>
      </c>
      <c r="L962" s="37">
        <f>Table1[[#This Row],[Latest Date]]-Table1[[#This Row],[Date]]</f>
        <v>146</v>
      </c>
      <c r="M962" s="37">
        <f>COUNT(Table1[[#This Row],[Date]])</f>
        <v>1</v>
      </c>
      <c r="N962" s="37">
        <f>SUM(Table1[[#This Row],[Total Amount]])</f>
        <v>60</v>
      </c>
      <c r="O962" s="37">
        <f>IF(Table1[[#This Row],[Recency]]&lt;=_xlfn.QUARTILE.INC(L:L,1),4, IF(Table1[[#This Row],[Recency]]&lt;=_xlfn.QUARTILE.INC(L:L,2), 3, IF(Table1[[#This Row],[Recency]]&lt;=_xlfn.QUARTILE.INC(L:L,3), 2, 1)))</f>
        <v>3</v>
      </c>
      <c r="P962" s="37">
        <f>IF(Table1[[#This Row],[Frequency]]&lt;=_xlfn.QUARTILE.INC(M:M,1), 1, IF(Table1[[#This Row],[Frequency]]&lt;=_xlfn.QUARTILE.INC(M:M,2), 2, IF(Table1[[#This Row],[Frequency]]&lt;=_xlfn.QUARTILE.INC(M:M,3), 3, 4)))</f>
        <v>1</v>
      </c>
      <c r="Q962" s="37">
        <f>IF(Table1[[#This Row],[Monetary]]&lt;=_xlfn.QUARTILE.INC(N:N,1),1,IF(Table1[[#This Row],[Monetary]]&lt;=_xlfn.QUARTILE.INC(N:N,2),2,IF(Table1[[#This Row],[Monetary]]&lt;=_xlfn.QUARTILE.INC(N:N,3),3,4)))</f>
        <v>1</v>
      </c>
      <c r="R962" s="42" t="str">
        <f>Table1[[#This Row],[R Score]]&amp;Table1[[#This Row],[F Score]]&amp;Table1[[#This Row],[M Score]]</f>
        <v>311</v>
      </c>
      <c r="S962" s="37">
        <f>Table1[[#This Row],[R Score]]+Table1[[#This Row],[F Score]]+Table1[[#This Row],[M Score]]</f>
        <v>5</v>
      </c>
      <c r="T962" s="37" t="str">
        <f>IF(Table1[[#This Row],[RFM Score]]=12,"Best customer",IF(Table1[[#This Row],[RFM Score]]&gt;=8,"Loyal customer",IF(Table1[[#This Row],[RFM Score]]&gt;=6,"At Risk",IF(Table1[[#This Row],[RFM Score]]&gt;=3,"Lost customer", "Others"))))</f>
        <v>Lost customer</v>
      </c>
    </row>
    <row r="963" spans="2:20" x14ac:dyDescent="0.25">
      <c r="B963" s="1">
        <v>961</v>
      </c>
      <c r="C963" s="2">
        <v>45083</v>
      </c>
      <c r="D963" s="1" t="s">
        <v>974</v>
      </c>
      <c r="E963" s="1" t="s">
        <v>10</v>
      </c>
      <c r="F963" s="1">
        <v>53</v>
      </c>
      <c r="G963" s="1" t="s">
        <v>11</v>
      </c>
      <c r="H963" s="1">
        <v>4</v>
      </c>
      <c r="I963" s="11">
        <v>50</v>
      </c>
      <c r="J963" s="13">
        <v>200</v>
      </c>
      <c r="K963" s="34">
        <f t="shared" ref="K963:K1002" si="15">MAX(C:C)</f>
        <v>45292</v>
      </c>
      <c r="L963" s="36">
        <f>Table1[[#This Row],[Latest Date]]-Table1[[#This Row],[Date]]</f>
        <v>209</v>
      </c>
      <c r="M963" s="36">
        <f>COUNT(Table1[[#This Row],[Date]])</f>
        <v>1</v>
      </c>
      <c r="N963" s="36">
        <f>SUM(Table1[[#This Row],[Total Amount]])</f>
        <v>200</v>
      </c>
      <c r="O963" s="36">
        <f>IF(Table1[[#This Row],[Recency]]&lt;=_xlfn.QUARTILE.INC(L:L,1),4, IF(Table1[[#This Row],[Recency]]&lt;=_xlfn.QUARTILE.INC(L:L,2), 3, IF(Table1[[#This Row],[Recency]]&lt;=_xlfn.QUARTILE.INC(L:L,3), 2, 1)))</f>
        <v>2</v>
      </c>
      <c r="P963" s="36">
        <f>IF(Table1[[#This Row],[Frequency]]&lt;=_xlfn.QUARTILE.INC(M:M,1), 1, IF(Table1[[#This Row],[Frequency]]&lt;=_xlfn.QUARTILE.INC(M:M,2), 2, IF(Table1[[#This Row],[Frequency]]&lt;=_xlfn.QUARTILE.INC(M:M,3), 3, 4)))</f>
        <v>1</v>
      </c>
      <c r="Q963" s="36">
        <f>IF(Table1[[#This Row],[Monetary]]&lt;=_xlfn.QUARTILE.INC(N:N,1),1,IF(Table1[[#This Row],[Monetary]]&lt;=_xlfn.QUARTILE.INC(N:N,2),2,IF(Table1[[#This Row],[Monetary]]&lt;=_xlfn.QUARTILE.INC(N:N,3),3,4)))</f>
        <v>3</v>
      </c>
      <c r="R963" s="41" t="str">
        <f>Table1[[#This Row],[R Score]]&amp;Table1[[#This Row],[F Score]]&amp;Table1[[#This Row],[M Score]]</f>
        <v>213</v>
      </c>
      <c r="S963" s="36">
        <f>Table1[[#This Row],[R Score]]+Table1[[#This Row],[F Score]]+Table1[[#This Row],[M Score]]</f>
        <v>6</v>
      </c>
      <c r="T963" s="36" t="str">
        <f>IF(Table1[[#This Row],[RFM Score]]=12,"Best customer",IF(Table1[[#This Row],[RFM Score]]&gt;=8,"Loyal customer",IF(Table1[[#This Row],[RFM Score]]&gt;=6,"At Risk",IF(Table1[[#This Row],[RFM Score]]&gt;=3,"Lost customer", "Others"))))</f>
        <v>At Risk</v>
      </c>
    </row>
    <row r="964" spans="2:20" x14ac:dyDescent="0.25">
      <c r="B964" s="4">
        <v>962</v>
      </c>
      <c r="C964" s="5">
        <v>45218</v>
      </c>
      <c r="D964" s="4" t="s">
        <v>975</v>
      </c>
      <c r="E964" s="4" t="s">
        <v>10</v>
      </c>
      <c r="F964" s="4">
        <v>44</v>
      </c>
      <c r="G964" s="4" t="s">
        <v>14</v>
      </c>
      <c r="H964" s="4">
        <v>2</v>
      </c>
      <c r="I964" s="12">
        <v>30</v>
      </c>
      <c r="J964" s="14">
        <v>60</v>
      </c>
      <c r="K964" s="35">
        <f t="shared" si="15"/>
        <v>45292</v>
      </c>
      <c r="L964" s="37">
        <f>Table1[[#This Row],[Latest Date]]-Table1[[#This Row],[Date]]</f>
        <v>74</v>
      </c>
      <c r="M964" s="37">
        <f>COUNT(Table1[[#This Row],[Date]])</f>
        <v>1</v>
      </c>
      <c r="N964" s="37">
        <f>SUM(Table1[[#This Row],[Total Amount]])</f>
        <v>60</v>
      </c>
      <c r="O964" s="37">
        <f>IF(Table1[[#This Row],[Recency]]&lt;=_xlfn.QUARTILE.INC(L:L,1),4, IF(Table1[[#This Row],[Recency]]&lt;=_xlfn.QUARTILE.INC(L:L,2), 3, IF(Table1[[#This Row],[Recency]]&lt;=_xlfn.QUARTILE.INC(L:L,3), 2, 1)))</f>
        <v>4</v>
      </c>
      <c r="P964" s="37">
        <f>IF(Table1[[#This Row],[Frequency]]&lt;=_xlfn.QUARTILE.INC(M:M,1), 1, IF(Table1[[#This Row],[Frequency]]&lt;=_xlfn.QUARTILE.INC(M:M,2), 2, IF(Table1[[#This Row],[Frequency]]&lt;=_xlfn.QUARTILE.INC(M:M,3), 3, 4)))</f>
        <v>1</v>
      </c>
      <c r="Q964" s="37">
        <f>IF(Table1[[#This Row],[Monetary]]&lt;=_xlfn.QUARTILE.INC(N:N,1),1,IF(Table1[[#This Row],[Monetary]]&lt;=_xlfn.QUARTILE.INC(N:N,2),2,IF(Table1[[#This Row],[Monetary]]&lt;=_xlfn.QUARTILE.INC(N:N,3),3,4)))</f>
        <v>1</v>
      </c>
      <c r="R964" s="42" t="str">
        <f>Table1[[#This Row],[R Score]]&amp;Table1[[#This Row],[F Score]]&amp;Table1[[#This Row],[M Score]]</f>
        <v>411</v>
      </c>
      <c r="S964" s="37">
        <f>Table1[[#This Row],[R Score]]+Table1[[#This Row],[F Score]]+Table1[[#This Row],[M Score]]</f>
        <v>6</v>
      </c>
      <c r="T964" s="37" t="str">
        <f>IF(Table1[[#This Row],[RFM Score]]=12,"Best customer",IF(Table1[[#This Row],[RFM Score]]&gt;=8,"Loyal customer",IF(Table1[[#This Row],[RFM Score]]&gt;=6,"At Risk",IF(Table1[[#This Row],[RFM Score]]&gt;=3,"Lost customer", "Others"))))</f>
        <v>At Risk</v>
      </c>
    </row>
    <row r="965" spans="2:20" x14ac:dyDescent="0.25">
      <c r="B965" s="1">
        <v>963</v>
      </c>
      <c r="C965" s="2">
        <v>45244</v>
      </c>
      <c r="D965" s="1" t="s">
        <v>976</v>
      </c>
      <c r="E965" s="1" t="s">
        <v>13</v>
      </c>
      <c r="F965" s="1">
        <v>55</v>
      </c>
      <c r="G965" s="1" t="s">
        <v>11</v>
      </c>
      <c r="H965" s="1">
        <v>1</v>
      </c>
      <c r="I965" s="11">
        <v>50</v>
      </c>
      <c r="J965" s="13">
        <v>50</v>
      </c>
      <c r="K965" s="34">
        <f t="shared" si="15"/>
        <v>45292</v>
      </c>
      <c r="L965" s="36">
        <f>Table1[[#This Row],[Latest Date]]-Table1[[#This Row],[Date]]</f>
        <v>48</v>
      </c>
      <c r="M965" s="36">
        <f>COUNT(Table1[[#This Row],[Date]])</f>
        <v>1</v>
      </c>
      <c r="N965" s="36">
        <f>SUM(Table1[[#This Row],[Total Amount]])</f>
        <v>50</v>
      </c>
      <c r="O965" s="36">
        <f>IF(Table1[[#This Row],[Recency]]&lt;=_xlfn.QUARTILE.INC(L:L,1),4, IF(Table1[[#This Row],[Recency]]&lt;=_xlfn.QUARTILE.INC(L:L,2), 3, IF(Table1[[#This Row],[Recency]]&lt;=_xlfn.QUARTILE.INC(L:L,3), 2, 1)))</f>
        <v>4</v>
      </c>
      <c r="P965" s="36">
        <f>IF(Table1[[#This Row],[Frequency]]&lt;=_xlfn.QUARTILE.INC(M:M,1), 1, IF(Table1[[#This Row],[Frequency]]&lt;=_xlfn.QUARTILE.INC(M:M,2), 2, IF(Table1[[#This Row],[Frequency]]&lt;=_xlfn.QUARTILE.INC(M:M,3), 3, 4)))</f>
        <v>1</v>
      </c>
      <c r="Q965" s="36">
        <f>IF(Table1[[#This Row],[Monetary]]&lt;=_xlfn.QUARTILE.INC(N:N,1),1,IF(Table1[[#This Row],[Monetary]]&lt;=_xlfn.QUARTILE.INC(N:N,2),2,IF(Table1[[#This Row],[Monetary]]&lt;=_xlfn.QUARTILE.INC(N:N,3),3,4)))</f>
        <v>1</v>
      </c>
      <c r="R965" s="41" t="str">
        <f>Table1[[#This Row],[R Score]]&amp;Table1[[#This Row],[F Score]]&amp;Table1[[#This Row],[M Score]]</f>
        <v>411</v>
      </c>
      <c r="S965" s="36">
        <f>Table1[[#This Row],[R Score]]+Table1[[#This Row],[F Score]]+Table1[[#This Row],[M Score]]</f>
        <v>6</v>
      </c>
      <c r="T965" s="36" t="str">
        <f>IF(Table1[[#This Row],[RFM Score]]=12,"Best customer",IF(Table1[[#This Row],[RFM Score]]&gt;=8,"Loyal customer",IF(Table1[[#This Row],[RFM Score]]&gt;=6,"At Risk",IF(Table1[[#This Row],[RFM Score]]&gt;=3,"Lost customer", "Others"))))</f>
        <v>At Risk</v>
      </c>
    </row>
    <row r="966" spans="2:20" x14ac:dyDescent="0.25">
      <c r="B966" s="4">
        <v>964</v>
      </c>
      <c r="C966" s="5">
        <v>44957</v>
      </c>
      <c r="D966" s="4" t="s">
        <v>977</v>
      </c>
      <c r="E966" s="4" t="s">
        <v>10</v>
      </c>
      <c r="F966" s="4">
        <v>24</v>
      </c>
      <c r="G966" s="4" t="s">
        <v>14</v>
      </c>
      <c r="H966" s="4">
        <v>3</v>
      </c>
      <c r="I966" s="12">
        <v>300</v>
      </c>
      <c r="J966" s="14">
        <v>900</v>
      </c>
      <c r="K966" s="35">
        <f t="shared" si="15"/>
        <v>45292</v>
      </c>
      <c r="L966" s="37">
        <f>Table1[[#This Row],[Latest Date]]-Table1[[#This Row],[Date]]</f>
        <v>335</v>
      </c>
      <c r="M966" s="37">
        <f>COUNT(Table1[[#This Row],[Date]])</f>
        <v>1</v>
      </c>
      <c r="N966" s="37">
        <f>SUM(Table1[[#This Row],[Total Amount]])</f>
        <v>900</v>
      </c>
      <c r="O966" s="37">
        <f>IF(Table1[[#This Row],[Recency]]&lt;=_xlfn.QUARTILE.INC(L:L,1),4, IF(Table1[[#This Row],[Recency]]&lt;=_xlfn.QUARTILE.INC(L:L,2), 3, IF(Table1[[#This Row],[Recency]]&lt;=_xlfn.QUARTILE.INC(L:L,3), 2, 1)))</f>
        <v>1</v>
      </c>
      <c r="P966" s="37">
        <f>IF(Table1[[#This Row],[Frequency]]&lt;=_xlfn.QUARTILE.INC(M:M,1), 1, IF(Table1[[#This Row],[Frequency]]&lt;=_xlfn.QUARTILE.INC(M:M,2), 2, IF(Table1[[#This Row],[Frequency]]&lt;=_xlfn.QUARTILE.INC(M:M,3), 3, 4)))</f>
        <v>1</v>
      </c>
      <c r="Q966" s="37">
        <f>IF(Table1[[#This Row],[Monetary]]&lt;=_xlfn.QUARTILE.INC(N:N,1),1,IF(Table1[[#This Row],[Monetary]]&lt;=_xlfn.QUARTILE.INC(N:N,2),2,IF(Table1[[#This Row],[Monetary]]&lt;=_xlfn.QUARTILE.INC(N:N,3),3,4)))</f>
        <v>3</v>
      </c>
      <c r="R966" s="42" t="str">
        <f>Table1[[#This Row],[R Score]]&amp;Table1[[#This Row],[F Score]]&amp;Table1[[#This Row],[M Score]]</f>
        <v>113</v>
      </c>
      <c r="S966" s="37">
        <f>Table1[[#This Row],[R Score]]+Table1[[#This Row],[F Score]]+Table1[[#This Row],[M Score]]</f>
        <v>5</v>
      </c>
      <c r="T966" s="37" t="str">
        <f>IF(Table1[[#This Row],[RFM Score]]=12,"Best customer",IF(Table1[[#This Row],[RFM Score]]&gt;=8,"Loyal customer",IF(Table1[[#This Row],[RFM Score]]&gt;=6,"At Risk",IF(Table1[[#This Row],[RFM Score]]&gt;=3,"Lost customer", "Others"))))</f>
        <v>Lost customer</v>
      </c>
    </row>
    <row r="967" spans="2:20" x14ac:dyDescent="0.25">
      <c r="B967" s="1">
        <v>965</v>
      </c>
      <c r="C967" s="2">
        <v>45239</v>
      </c>
      <c r="D967" s="1" t="s">
        <v>978</v>
      </c>
      <c r="E967" s="1" t="s">
        <v>10</v>
      </c>
      <c r="F967" s="1">
        <v>22</v>
      </c>
      <c r="G967" s="1" t="s">
        <v>14</v>
      </c>
      <c r="H967" s="1">
        <v>4</v>
      </c>
      <c r="I967" s="11">
        <v>50</v>
      </c>
      <c r="J967" s="13">
        <v>200</v>
      </c>
      <c r="K967" s="34">
        <f t="shared" si="15"/>
        <v>45292</v>
      </c>
      <c r="L967" s="36">
        <f>Table1[[#This Row],[Latest Date]]-Table1[[#This Row],[Date]]</f>
        <v>53</v>
      </c>
      <c r="M967" s="36">
        <f>COUNT(Table1[[#This Row],[Date]])</f>
        <v>1</v>
      </c>
      <c r="N967" s="36">
        <f>SUM(Table1[[#This Row],[Total Amount]])</f>
        <v>200</v>
      </c>
      <c r="O967" s="36">
        <f>IF(Table1[[#This Row],[Recency]]&lt;=_xlfn.QUARTILE.INC(L:L,1),4, IF(Table1[[#This Row],[Recency]]&lt;=_xlfn.QUARTILE.INC(L:L,2), 3, IF(Table1[[#This Row],[Recency]]&lt;=_xlfn.QUARTILE.INC(L:L,3), 2, 1)))</f>
        <v>4</v>
      </c>
      <c r="P967" s="36">
        <f>IF(Table1[[#This Row],[Frequency]]&lt;=_xlfn.QUARTILE.INC(M:M,1), 1, IF(Table1[[#This Row],[Frequency]]&lt;=_xlfn.QUARTILE.INC(M:M,2), 2, IF(Table1[[#This Row],[Frequency]]&lt;=_xlfn.QUARTILE.INC(M:M,3), 3, 4)))</f>
        <v>1</v>
      </c>
      <c r="Q967" s="36">
        <f>IF(Table1[[#This Row],[Monetary]]&lt;=_xlfn.QUARTILE.INC(N:N,1),1,IF(Table1[[#This Row],[Monetary]]&lt;=_xlfn.QUARTILE.INC(N:N,2),2,IF(Table1[[#This Row],[Monetary]]&lt;=_xlfn.QUARTILE.INC(N:N,3),3,4)))</f>
        <v>3</v>
      </c>
      <c r="R967" s="41" t="str">
        <f>Table1[[#This Row],[R Score]]&amp;Table1[[#This Row],[F Score]]&amp;Table1[[#This Row],[M Score]]</f>
        <v>413</v>
      </c>
      <c r="S967" s="36">
        <f>Table1[[#This Row],[R Score]]+Table1[[#This Row],[F Score]]+Table1[[#This Row],[M Score]]</f>
        <v>8</v>
      </c>
      <c r="T967" s="36" t="str">
        <f>IF(Table1[[#This Row],[RFM Score]]=12,"Best customer",IF(Table1[[#This Row],[RFM Score]]&gt;=8,"Loyal customer",IF(Table1[[#This Row],[RFM Score]]&gt;=6,"At Risk",IF(Table1[[#This Row],[RFM Score]]&gt;=3,"Lost customer", "Others"))))</f>
        <v>Loyal customer</v>
      </c>
    </row>
    <row r="968" spans="2:20" x14ac:dyDescent="0.25">
      <c r="B968" s="4">
        <v>966</v>
      </c>
      <c r="C968" s="5">
        <v>44977</v>
      </c>
      <c r="D968" s="4" t="s">
        <v>979</v>
      </c>
      <c r="E968" s="4" t="s">
        <v>10</v>
      </c>
      <c r="F968" s="4">
        <v>60</v>
      </c>
      <c r="G968" s="4" t="s">
        <v>16</v>
      </c>
      <c r="H968" s="4">
        <v>2</v>
      </c>
      <c r="I968" s="12">
        <v>500</v>
      </c>
      <c r="J968" s="14">
        <v>1000</v>
      </c>
      <c r="K968" s="35">
        <f t="shared" si="15"/>
        <v>45292</v>
      </c>
      <c r="L968" s="37">
        <f>Table1[[#This Row],[Latest Date]]-Table1[[#This Row],[Date]]</f>
        <v>315</v>
      </c>
      <c r="M968" s="37">
        <f>COUNT(Table1[[#This Row],[Date]])</f>
        <v>1</v>
      </c>
      <c r="N968" s="37">
        <f>SUM(Table1[[#This Row],[Total Amount]])</f>
        <v>1000</v>
      </c>
      <c r="O968" s="37">
        <f>IF(Table1[[#This Row],[Recency]]&lt;=_xlfn.QUARTILE.INC(L:L,1),4, IF(Table1[[#This Row],[Recency]]&lt;=_xlfn.QUARTILE.INC(L:L,2), 3, IF(Table1[[#This Row],[Recency]]&lt;=_xlfn.QUARTILE.INC(L:L,3), 2, 1)))</f>
        <v>1</v>
      </c>
      <c r="P968" s="37">
        <f>IF(Table1[[#This Row],[Frequency]]&lt;=_xlfn.QUARTILE.INC(M:M,1), 1, IF(Table1[[#This Row],[Frequency]]&lt;=_xlfn.QUARTILE.INC(M:M,2), 2, IF(Table1[[#This Row],[Frequency]]&lt;=_xlfn.QUARTILE.INC(M:M,3), 3, 4)))</f>
        <v>1</v>
      </c>
      <c r="Q968" s="37">
        <f>IF(Table1[[#This Row],[Monetary]]&lt;=_xlfn.QUARTILE.INC(N:N,1),1,IF(Table1[[#This Row],[Monetary]]&lt;=_xlfn.QUARTILE.INC(N:N,2),2,IF(Table1[[#This Row],[Monetary]]&lt;=_xlfn.QUARTILE.INC(N:N,3),3,4)))</f>
        <v>4</v>
      </c>
      <c r="R968" s="42" t="str">
        <f>Table1[[#This Row],[R Score]]&amp;Table1[[#This Row],[F Score]]&amp;Table1[[#This Row],[M Score]]</f>
        <v>114</v>
      </c>
      <c r="S968" s="37">
        <f>Table1[[#This Row],[R Score]]+Table1[[#This Row],[F Score]]+Table1[[#This Row],[M Score]]</f>
        <v>6</v>
      </c>
      <c r="T968" s="37" t="str">
        <f>IF(Table1[[#This Row],[RFM Score]]=12,"Best customer",IF(Table1[[#This Row],[RFM Score]]&gt;=8,"Loyal customer",IF(Table1[[#This Row],[RFM Score]]&gt;=6,"At Risk",IF(Table1[[#This Row],[RFM Score]]&gt;=3,"Lost customer", "Others"))))</f>
        <v>At Risk</v>
      </c>
    </row>
    <row r="969" spans="2:20" x14ac:dyDescent="0.25">
      <c r="B969" s="1">
        <v>967</v>
      </c>
      <c r="C969" s="2">
        <v>45033</v>
      </c>
      <c r="D969" s="1" t="s">
        <v>980</v>
      </c>
      <c r="E969" s="1" t="s">
        <v>10</v>
      </c>
      <c r="F969" s="1">
        <v>62</v>
      </c>
      <c r="G969" s="1" t="s">
        <v>11</v>
      </c>
      <c r="H969" s="1">
        <v>1</v>
      </c>
      <c r="I969" s="11">
        <v>25</v>
      </c>
      <c r="J969" s="13">
        <v>25</v>
      </c>
      <c r="K969" s="34">
        <f t="shared" si="15"/>
        <v>45292</v>
      </c>
      <c r="L969" s="36">
        <f>Table1[[#This Row],[Latest Date]]-Table1[[#This Row],[Date]]</f>
        <v>259</v>
      </c>
      <c r="M969" s="36">
        <f>COUNT(Table1[[#This Row],[Date]])</f>
        <v>1</v>
      </c>
      <c r="N969" s="36">
        <f>SUM(Table1[[#This Row],[Total Amount]])</f>
        <v>25</v>
      </c>
      <c r="O969" s="36">
        <f>IF(Table1[[#This Row],[Recency]]&lt;=_xlfn.QUARTILE.INC(L:L,1),4, IF(Table1[[#This Row],[Recency]]&lt;=_xlfn.QUARTILE.INC(L:L,2), 3, IF(Table1[[#This Row],[Recency]]&lt;=_xlfn.QUARTILE.INC(L:L,3), 2, 1)))</f>
        <v>2</v>
      </c>
      <c r="P969" s="36">
        <f>IF(Table1[[#This Row],[Frequency]]&lt;=_xlfn.QUARTILE.INC(M:M,1), 1, IF(Table1[[#This Row],[Frequency]]&lt;=_xlfn.QUARTILE.INC(M:M,2), 2, IF(Table1[[#This Row],[Frequency]]&lt;=_xlfn.QUARTILE.INC(M:M,3), 3, 4)))</f>
        <v>1</v>
      </c>
      <c r="Q969" s="36">
        <f>IF(Table1[[#This Row],[Monetary]]&lt;=_xlfn.QUARTILE.INC(N:N,1),1,IF(Table1[[#This Row],[Monetary]]&lt;=_xlfn.QUARTILE.INC(N:N,2),2,IF(Table1[[#This Row],[Monetary]]&lt;=_xlfn.QUARTILE.INC(N:N,3),3,4)))</f>
        <v>1</v>
      </c>
      <c r="R969" s="41" t="str">
        <f>Table1[[#This Row],[R Score]]&amp;Table1[[#This Row],[F Score]]&amp;Table1[[#This Row],[M Score]]</f>
        <v>211</v>
      </c>
      <c r="S969" s="36">
        <f>Table1[[#This Row],[R Score]]+Table1[[#This Row],[F Score]]+Table1[[#This Row],[M Score]]</f>
        <v>4</v>
      </c>
      <c r="T969" s="36" t="str">
        <f>IF(Table1[[#This Row],[RFM Score]]=12,"Best customer",IF(Table1[[#This Row],[RFM Score]]&gt;=8,"Loyal customer",IF(Table1[[#This Row],[RFM Score]]&gt;=6,"At Risk",IF(Table1[[#This Row],[RFM Score]]&gt;=3,"Lost customer", "Others"))))</f>
        <v>Lost customer</v>
      </c>
    </row>
    <row r="970" spans="2:20" x14ac:dyDescent="0.25">
      <c r="B970" s="4">
        <v>968</v>
      </c>
      <c r="C970" s="5">
        <v>45247</v>
      </c>
      <c r="D970" s="4" t="s">
        <v>981</v>
      </c>
      <c r="E970" s="4" t="s">
        <v>13</v>
      </c>
      <c r="F970" s="4">
        <v>48</v>
      </c>
      <c r="G970" s="4" t="s">
        <v>14</v>
      </c>
      <c r="H970" s="4">
        <v>3</v>
      </c>
      <c r="I970" s="12">
        <v>300</v>
      </c>
      <c r="J970" s="14">
        <v>900</v>
      </c>
      <c r="K970" s="35">
        <f t="shared" si="15"/>
        <v>45292</v>
      </c>
      <c r="L970" s="37">
        <f>Table1[[#This Row],[Latest Date]]-Table1[[#This Row],[Date]]</f>
        <v>45</v>
      </c>
      <c r="M970" s="37">
        <f>COUNT(Table1[[#This Row],[Date]])</f>
        <v>1</v>
      </c>
      <c r="N970" s="37">
        <f>SUM(Table1[[#This Row],[Total Amount]])</f>
        <v>900</v>
      </c>
      <c r="O970" s="37">
        <f>IF(Table1[[#This Row],[Recency]]&lt;=_xlfn.QUARTILE.INC(L:L,1),4, IF(Table1[[#This Row],[Recency]]&lt;=_xlfn.QUARTILE.INC(L:L,2), 3, IF(Table1[[#This Row],[Recency]]&lt;=_xlfn.QUARTILE.INC(L:L,3), 2, 1)))</f>
        <v>4</v>
      </c>
      <c r="P970" s="37">
        <f>IF(Table1[[#This Row],[Frequency]]&lt;=_xlfn.QUARTILE.INC(M:M,1), 1, IF(Table1[[#This Row],[Frequency]]&lt;=_xlfn.QUARTILE.INC(M:M,2), 2, IF(Table1[[#This Row],[Frequency]]&lt;=_xlfn.QUARTILE.INC(M:M,3), 3, 4)))</f>
        <v>1</v>
      </c>
      <c r="Q970" s="37">
        <f>IF(Table1[[#This Row],[Monetary]]&lt;=_xlfn.QUARTILE.INC(N:N,1),1,IF(Table1[[#This Row],[Monetary]]&lt;=_xlfn.QUARTILE.INC(N:N,2),2,IF(Table1[[#This Row],[Monetary]]&lt;=_xlfn.QUARTILE.INC(N:N,3),3,4)))</f>
        <v>3</v>
      </c>
      <c r="R970" s="42" t="str">
        <f>Table1[[#This Row],[R Score]]&amp;Table1[[#This Row],[F Score]]&amp;Table1[[#This Row],[M Score]]</f>
        <v>413</v>
      </c>
      <c r="S970" s="37">
        <f>Table1[[#This Row],[R Score]]+Table1[[#This Row],[F Score]]+Table1[[#This Row],[M Score]]</f>
        <v>8</v>
      </c>
      <c r="T970" s="37" t="str">
        <f>IF(Table1[[#This Row],[RFM Score]]=12,"Best customer",IF(Table1[[#This Row],[RFM Score]]&gt;=8,"Loyal customer",IF(Table1[[#This Row],[RFM Score]]&gt;=6,"At Risk",IF(Table1[[#This Row],[RFM Score]]&gt;=3,"Lost customer", "Others"))))</f>
        <v>Loyal customer</v>
      </c>
    </row>
    <row r="971" spans="2:20" x14ac:dyDescent="0.25">
      <c r="B971" s="1">
        <v>969</v>
      </c>
      <c r="C971" s="2">
        <v>45035</v>
      </c>
      <c r="D971" s="1" t="s">
        <v>982</v>
      </c>
      <c r="E971" s="1" t="s">
        <v>13</v>
      </c>
      <c r="F971" s="1">
        <v>40</v>
      </c>
      <c r="G971" s="1" t="s">
        <v>14</v>
      </c>
      <c r="H971" s="1">
        <v>3</v>
      </c>
      <c r="I971" s="11">
        <v>300</v>
      </c>
      <c r="J971" s="13">
        <v>900</v>
      </c>
      <c r="K971" s="34">
        <f t="shared" si="15"/>
        <v>45292</v>
      </c>
      <c r="L971" s="36">
        <f>Table1[[#This Row],[Latest Date]]-Table1[[#This Row],[Date]]</f>
        <v>257</v>
      </c>
      <c r="M971" s="36">
        <f>COUNT(Table1[[#This Row],[Date]])</f>
        <v>1</v>
      </c>
      <c r="N971" s="36">
        <f>SUM(Table1[[#This Row],[Total Amount]])</f>
        <v>900</v>
      </c>
      <c r="O971" s="36">
        <f>IF(Table1[[#This Row],[Recency]]&lt;=_xlfn.QUARTILE.INC(L:L,1),4, IF(Table1[[#This Row],[Recency]]&lt;=_xlfn.QUARTILE.INC(L:L,2), 3, IF(Table1[[#This Row],[Recency]]&lt;=_xlfn.QUARTILE.INC(L:L,3), 2, 1)))</f>
        <v>2</v>
      </c>
      <c r="P971" s="36">
        <f>IF(Table1[[#This Row],[Frequency]]&lt;=_xlfn.QUARTILE.INC(M:M,1), 1, IF(Table1[[#This Row],[Frequency]]&lt;=_xlfn.QUARTILE.INC(M:M,2), 2, IF(Table1[[#This Row],[Frequency]]&lt;=_xlfn.QUARTILE.INC(M:M,3), 3, 4)))</f>
        <v>1</v>
      </c>
      <c r="Q971" s="36">
        <f>IF(Table1[[#This Row],[Monetary]]&lt;=_xlfn.QUARTILE.INC(N:N,1),1,IF(Table1[[#This Row],[Monetary]]&lt;=_xlfn.QUARTILE.INC(N:N,2),2,IF(Table1[[#This Row],[Monetary]]&lt;=_xlfn.QUARTILE.INC(N:N,3),3,4)))</f>
        <v>3</v>
      </c>
      <c r="R971" s="41" t="str">
        <f>Table1[[#This Row],[R Score]]&amp;Table1[[#This Row],[F Score]]&amp;Table1[[#This Row],[M Score]]</f>
        <v>213</v>
      </c>
      <c r="S971" s="36">
        <f>Table1[[#This Row],[R Score]]+Table1[[#This Row],[F Score]]+Table1[[#This Row],[M Score]]</f>
        <v>6</v>
      </c>
      <c r="T971" s="36" t="str">
        <f>IF(Table1[[#This Row],[RFM Score]]=12,"Best customer",IF(Table1[[#This Row],[RFM Score]]&gt;=8,"Loyal customer",IF(Table1[[#This Row],[RFM Score]]&gt;=6,"At Risk",IF(Table1[[#This Row],[RFM Score]]&gt;=3,"Lost customer", "Others"))))</f>
        <v>At Risk</v>
      </c>
    </row>
    <row r="972" spans="2:20" x14ac:dyDescent="0.25">
      <c r="B972" s="4">
        <v>970</v>
      </c>
      <c r="C972" s="5">
        <v>45062</v>
      </c>
      <c r="D972" s="4" t="s">
        <v>983</v>
      </c>
      <c r="E972" s="4" t="s">
        <v>10</v>
      </c>
      <c r="F972" s="4">
        <v>59</v>
      </c>
      <c r="G972" s="4" t="s">
        <v>16</v>
      </c>
      <c r="H972" s="4">
        <v>4</v>
      </c>
      <c r="I972" s="12">
        <v>500</v>
      </c>
      <c r="J972" s="14">
        <v>2000</v>
      </c>
      <c r="K972" s="35">
        <f t="shared" si="15"/>
        <v>45292</v>
      </c>
      <c r="L972" s="37">
        <f>Table1[[#This Row],[Latest Date]]-Table1[[#This Row],[Date]]</f>
        <v>230</v>
      </c>
      <c r="M972" s="37">
        <f>COUNT(Table1[[#This Row],[Date]])</f>
        <v>1</v>
      </c>
      <c r="N972" s="37">
        <f>SUM(Table1[[#This Row],[Total Amount]])</f>
        <v>2000</v>
      </c>
      <c r="O972" s="37">
        <f>IF(Table1[[#This Row],[Recency]]&lt;=_xlfn.QUARTILE.INC(L:L,1),4, IF(Table1[[#This Row],[Recency]]&lt;=_xlfn.QUARTILE.INC(L:L,2), 3, IF(Table1[[#This Row],[Recency]]&lt;=_xlfn.QUARTILE.INC(L:L,3), 2, 1)))</f>
        <v>2</v>
      </c>
      <c r="P972" s="37">
        <f>IF(Table1[[#This Row],[Frequency]]&lt;=_xlfn.QUARTILE.INC(M:M,1), 1, IF(Table1[[#This Row],[Frequency]]&lt;=_xlfn.QUARTILE.INC(M:M,2), 2, IF(Table1[[#This Row],[Frequency]]&lt;=_xlfn.QUARTILE.INC(M:M,3), 3, 4)))</f>
        <v>1</v>
      </c>
      <c r="Q972" s="37">
        <f>IF(Table1[[#This Row],[Monetary]]&lt;=_xlfn.QUARTILE.INC(N:N,1),1,IF(Table1[[#This Row],[Monetary]]&lt;=_xlfn.QUARTILE.INC(N:N,2),2,IF(Table1[[#This Row],[Monetary]]&lt;=_xlfn.QUARTILE.INC(N:N,3),3,4)))</f>
        <v>4</v>
      </c>
      <c r="R972" s="42" t="str">
        <f>Table1[[#This Row],[R Score]]&amp;Table1[[#This Row],[F Score]]&amp;Table1[[#This Row],[M Score]]</f>
        <v>214</v>
      </c>
      <c r="S972" s="37">
        <f>Table1[[#This Row],[R Score]]+Table1[[#This Row],[F Score]]+Table1[[#This Row],[M Score]]</f>
        <v>7</v>
      </c>
      <c r="T972" s="37" t="str">
        <f>IF(Table1[[#This Row],[RFM Score]]=12,"Best customer",IF(Table1[[#This Row],[RFM Score]]&gt;=8,"Loyal customer",IF(Table1[[#This Row],[RFM Score]]&gt;=6,"At Risk",IF(Table1[[#This Row],[RFM Score]]&gt;=3,"Lost customer", "Others"))))</f>
        <v>At Risk</v>
      </c>
    </row>
    <row r="973" spans="2:20" x14ac:dyDescent="0.25">
      <c r="B973" s="1">
        <v>971</v>
      </c>
      <c r="C973" s="2">
        <v>45265</v>
      </c>
      <c r="D973" s="1" t="s">
        <v>984</v>
      </c>
      <c r="E973" s="1" t="s">
        <v>13</v>
      </c>
      <c r="F973" s="1">
        <v>27</v>
      </c>
      <c r="G973" s="1" t="s">
        <v>16</v>
      </c>
      <c r="H973" s="1">
        <v>4</v>
      </c>
      <c r="I973" s="11">
        <v>50</v>
      </c>
      <c r="J973" s="13">
        <v>200</v>
      </c>
      <c r="K973" s="34">
        <f t="shared" si="15"/>
        <v>45292</v>
      </c>
      <c r="L973" s="36">
        <f>Table1[[#This Row],[Latest Date]]-Table1[[#This Row],[Date]]</f>
        <v>27</v>
      </c>
      <c r="M973" s="36">
        <f>COUNT(Table1[[#This Row],[Date]])</f>
        <v>1</v>
      </c>
      <c r="N973" s="36">
        <f>SUM(Table1[[#This Row],[Total Amount]])</f>
        <v>200</v>
      </c>
      <c r="O973" s="36">
        <f>IF(Table1[[#This Row],[Recency]]&lt;=_xlfn.QUARTILE.INC(L:L,1),4, IF(Table1[[#This Row],[Recency]]&lt;=_xlfn.QUARTILE.INC(L:L,2), 3, IF(Table1[[#This Row],[Recency]]&lt;=_xlfn.QUARTILE.INC(L:L,3), 2, 1)))</f>
        <v>4</v>
      </c>
      <c r="P973" s="36">
        <f>IF(Table1[[#This Row],[Frequency]]&lt;=_xlfn.QUARTILE.INC(M:M,1), 1, IF(Table1[[#This Row],[Frequency]]&lt;=_xlfn.QUARTILE.INC(M:M,2), 2, IF(Table1[[#This Row],[Frequency]]&lt;=_xlfn.QUARTILE.INC(M:M,3), 3, 4)))</f>
        <v>1</v>
      </c>
      <c r="Q973" s="36">
        <f>IF(Table1[[#This Row],[Monetary]]&lt;=_xlfn.QUARTILE.INC(N:N,1),1,IF(Table1[[#This Row],[Monetary]]&lt;=_xlfn.QUARTILE.INC(N:N,2),2,IF(Table1[[#This Row],[Monetary]]&lt;=_xlfn.QUARTILE.INC(N:N,3),3,4)))</f>
        <v>3</v>
      </c>
      <c r="R973" s="41" t="str">
        <f>Table1[[#This Row],[R Score]]&amp;Table1[[#This Row],[F Score]]&amp;Table1[[#This Row],[M Score]]</f>
        <v>413</v>
      </c>
      <c r="S973" s="36">
        <f>Table1[[#This Row],[R Score]]+Table1[[#This Row],[F Score]]+Table1[[#This Row],[M Score]]</f>
        <v>8</v>
      </c>
      <c r="T973" s="36" t="str">
        <f>IF(Table1[[#This Row],[RFM Score]]=12,"Best customer",IF(Table1[[#This Row],[RFM Score]]&gt;=8,"Loyal customer",IF(Table1[[#This Row],[RFM Score]]&gt;=6,"At Risk",IF(Table1[[#This Row],[RFM Score]]&gt;=3,"Lost customer", "Others"))))</f>
        <v>Loyal customer</v>
      </c>
    </row>
    <row r="974" spans="2:20" x14ac:dyDescent="0.25">
      <c r="B974" s="4">
        <v>972</v>
      </c>
      <c r="C974" s="5">
        <v>44968</v>
      </c>
      <c r="D974" s="4" t="s">
        <v>985</v>
      </c>
      <c r="E974" s="4" t="s">
        <v>10</v>
      </c>
      <c r="F974" s="4">
        <v>49</v>
      </c>
      <c r="G974" s="4" t="s">
        <v>11</v>
      </c>
      <c r="H974" s="4">
        <v>4</v>
      </c>
      <c r="I974" s="12">
        <v>25</v>
      </c>
      <c r="J974" s="14">
        <v>100</v>
      </c>
      <c r="K974" s="35">
        <f t="shared" si="15"/>
        <v>45292</v>
      </c>
      <c r="L974" s="37">
        <f>Table1[[#This Row],[Latest Date]]-Table1[[#This Row],[Date]]</f>
        <v>324</v>
      </c>
      <c r="M974" s="37">
        <f>COUNT(Table1[[#This Row],[Date]])</f>
        <v>1</v>
      </c>
      <c r="N974" s="37">
        <f>SUM(Table1[[#This Row],[Total Amount]])</f>
        <v>100</v>
      </c>
      <c r="O974" s="37">
        <f>IF(Table1[[#This Row],[Recency]]&lt;=_xlfn.QUARTILE.INC(L:L,1),4, IF(Table1[[#This Row],[Recency]]&lt;=_xlfn.QUARTILE.INC(L:L,2), 3, IF(Table1[[#This Row],[Recency]]&lt;=_xlfn.QUARTILE.INC(L:L,3), 2, 1)))</f>
        <v>1</v>
      </c>
      <c r="P974" s="37">
        <f>IF(Table1[[#This Row],[Frequency]]&lt;=_xlfn.QUARTILE.INC(M:M,1), 1, IF(Table1[[#This Row],[Frequency]]&lt;=_xlfn.QUARTILE.INC(M:M,2), 2, IF(Table1[[#This Row],[Frequency]]&lt;=_xlfn.QUARTILE.INC(M:M,3), 3, 4)))</f>
        <v>1</v>
      </c>
      <c r="Q974" s="37">
        <f>IF(Table1[[#This Row],[Monetary]]&lt;=_xlfn.QUARTILE.INC(N:N,1),1,IF(Table1[[#This Row],[Monetary]]&lt;=_xlfn.QUARTILE.INC(N:N,2),2,IF(Table1[[#This Row],[Monetary]]&lt;=_xlfn.QUARTILE.INC(N:N,3),3,4)))</f>
        <v>2</v>
      </c>
      <c r="R974" s="42" t="str">
        <f>Table1[[#This Row],[R Score]]&amp;Table1[[#This Row],[F Score]]&amp;Table1[[#This Row],[M Score]]</f>
        <v>112</v>
      </c>
      <c r="S974" s="37">
        <f>Table1[[#This Row],[R Score]]+Table1[[#This Row],[F Score]]+Table1[[#This Row],[M Score]]</f>
        <v>4</v>
      </c>
      <c r="T974" s="37" t="str">
        <f>IF(Table1[[#This Row],[RFM Score]]=12,"Best customer",IF(Table1[[#This Row],[RFM Score]]&gt;=8,"Loyal customer",IF(Table1[[#This Row],[RFM Score]]&gt;=6,"At Risk",IF(Table1[[#This Row],[RFM Score]]&gt;=3,"Lost customer", "Others"))))</f>
        <v>Lost customer</v>
      </c>
    </row>
    <row r="975" spans="2:20" x14ac:dyDescent="0.25">
      <c r="B975" s="1">
        <v>973</v>
      </c>
      <c r="C975" s="2">
        <v>45007</v>
      </c>
      <c r="D975" s="1" t="s">
        <v>986</v>
      </c>
      <c r="E975" s="1" t="s">
        <v>10</v>
      </c>
      <c r="F975" s="1">
        <v>60</v>
      </c>
      <c r="G975" s="1" t="s">
        <v>14</v>
      </c>
      <c r="H975" s="1">
        <v>1</v>
      </c>
      <c r="I975" s="11">
        <v>50</v>
      </c>
      <c r="J975" s="13">
        <v>50</v>
      </c>
      <c r="K975" s="34">
        <f t="shared" si="15"/>
        <v>45292</v>
      </c>
      <c r="L975" s="36">
        <f>Table1[[#This Row],[Latest Date]]-Table1[[#This Row],[Date]]</f>
        <v>285</v>
      </c>
      <c r="M975" s="36">
        <f>COUNT(Table1[[#This Row],[Date]])</f>
        <v>1</v>
      </c>
      <c r="N975" s="36">
        <f>SUM(Table1[[#This Row],[Total Amount]])</f>
        <v>50</v>
      </c>
      <c r="O975" s="36">
        <f>IF(Table1[[#This Row],[Recency]]&lt;=_xlfn.QUARTILE.INC(L:L,1),4, IF(Table1[[#This Row],[Recency]]&lt;=_xlfn.QUARTILE.INC(L:L,2), 3, IF(Table1[[#This Row],[Recency]]&lt;=_xlfn.QUARTILE.INC(L:L,3), 2, 1)))</f>
        <v>1</v>
      </c>
      <c r="P975" s="36">
        <f>IF(Table1[[#This Row],[Frequency]]&lt;=_xlfn.QUARTILE.INC(M:M,1), 1, IF(Table1[[#This Row],[Frequency]]&lt;=_xlfn.QUARTILE.INC(M:M,2), 2, IF(Table1[[#This Row],[Frequency]]&lt;=_xlfn.QUARTILE.INC(M:M,3), 3, 4)))</f>
        <v>1</v>
      </c>
      <c r="Q975" s="36">
        <f>IF(Table1[[#This Row],[Monetary]]&lt;=_xlfn.QUARTILE.INC(N:N,1),1,IF(Table1[[#This Row],[Monetary]]&lt;=_xlfn.QUARTILE.INC(N:N,2),2,IF(Table1[[#This Row],[Monetary]]&lt;=_xlfn.QUARTILE.INC(N:N,3),3,4)))</f>
        <v>1</v>
      </c>
      <c r="R975" s="41" t="str">
        <f>Table1[[#This Row],[R Score]]&amp;Table1[[#This Row],[F Score]]&amp;Table1[[#This Row],[M Score]]</f>
        <v>111</v>
      </c>
      <c r="S975" s="36">
        <f>Table1[[#This Row],[R Score]]+Table1[[#This Row],[F Score]]+Table1[[#This Row],[M Score]]</f>
        <v>3</v>
      </c>
      <c r="T975" s="36" t="str">
        <f>IF(Table1[[#This Row],[RFM Score]]=12,"Best customer",IF(Table1[[#This Row],[RFM Score]]&gt;=8,"Loyal customer",IF(Table1[[#This Row],[RFM Score]]&gt;=6,"At Risk",IF(Table1[[#This Row],[RFM Score]]&gt;=3,"Lost customer", "Others"))))</f>
        <v>Lost customer</v>
      </c>
    </row>
    <row r="976" spans="2:20" x14ac:dyDescent="0.25">
      <c r="B976" s="4">
        <v>974</v>
      </c>
      <c r="C976" s="5">
        <v>45049</v>
      </c>
      <c r="D976" s="4" t="s">
        <v>987</v>
      </c>
      <c r="E976" s="4" t="s">
        <v>10</v>
      </c>
      <c r="F976" s="4">
        <v>47</v>
      </c>
      <c r="G976" s="4" t="s">
        <v>11</v>
      </c>
      <c r="H976" s="4">
        <v>1</v>
      </c>
      <c r="I976" s="12">
        <v>30</v>
      </c>
      <c r="J976" s="14">
        <v>30</v>
      </c>
      <c r="K976" s="35">
        <f t="shared" si="15"/>
        <v>45292</v>
      </c>
      <c r="L976" s="37">
        <f>Table1[[#This Row],[Latest Date]]-Table1[[#This Row],[Date]]</f>
        <v>243</v>
      </c>
      <c r="M976" s="37">
        <f>COUNT(Table1[[#This Row],[Date]])</f>
        <v>1</v>
      </c>
      <c r="N976" s="37">
        <f>SUM(Table1[[#This Row],[Total Amount]])</f>
        <v>30</v>
      </c>
      <c r="O976" s="37">
        <f>IF(Table1[[#This Row],[Recency]]&lt;=_xlfn.QUARTILE.INC(L:L,1),4, IF(Table1[[#This Row],[Recency]]&lt;=_xlfn.QUARTILE.INC(L:L,2), 3, IF(Table1[[#This Row],[Recency]]&lt;=_xlfn.QUARTILE.INC(L:L,3), 2, 1)))</f>
        <v>2</v>
      </c>
      <c r="P976" s="37">
        <f>IF(Table1[[#This Row],[Frequency]]&lt;=_xlfn.QUARTILE.INC(M:M,1), 1, IF(Table1[[#This Row],[Frequency]]&lt;=_xlfn.QUARTILE.INC(M:M,2), 2, IF(Table1[[#This Row],[Frequency]]&lt;=_xlfn.QUARTILE.INC(M:M,3), 3, 4)))</f>
        <v>1</v>
      </c>
      <c r="Q976" s="37">
        <f>IF(Table1[[#This Row],[Monetary]]&lt;=_xlfn.QUARTILE.INC(N:N,1),1,IF(Table1[[#This Row],[Monetary]]&lt;=_xlfn.QUARTILE.INC(N:N,2),2,IF(Table1[[#This Row],[Monetary]]&lt;=_xlfn.QUARTILE.INC(N:N,3),3,4)))</f>
        <v>1</v>
      </c>
      <c r="R976" s="42" t="str">
        <f>Table1[[#This Row],[R Score]]&amp;Table1[[#This Row],[F Score]]&amp;Table1[[#This Row],[M Score]]</f>
        <v>211</v>
      </c>
      <c r="S976" s="37">
        <f>Table1[[#This Row],[R Score]]+Table1[[#This Row],[F Score]]+Table1[[#This Row],[M Score]]</f>
        <v>4</v>
      </c>
      <c r="T976" s="37" t="str">
        <f>IF(Table1[[#This Row],[RFM Score]]=12,"Best customer",IF(Table1[[#This Row],[RFM Score]]&gt;=8,"Loyal customer",IF(Table1[[#This Row],[RFM Score]]&gt;=6,"At Risk",IF(Table1[[#This Row],[RFM Score]]&gt;=3,"Lost customer", "Others"))))</f>
        <v>Lost customer</v>
      </c>
    </row>
    <row r="977" spans="2:20" x14ac:dyDescent="0.25">
      <c r="B977" s="1">
        <v>975</v>
      </c>
      <c r="C977" s="2">
        <v>45015</v>
      </c>
      <c r="D977" s="1" t="s">
        <v>988</v>
      </c>
      <c r="E977" s="1" t="s">
        <v>13</v>
      </c>
      <c r="F977" s="1">
        <v>56</v>
      </c>
      <c r="G977" s="1" t="s">
        <v>14</v>
      </c>
      <c r="H977" s="1">
        <v>4</v>
      </c>
      <c r="I977" s="11">
        <v>50</v>
      </c>
      <c r="J977" s="13">
        <v>200</v>
      </c>
      <c r="K977" s="34">
        <f t="shared" si="15"/>
        <v>45292</v>
      </c>
      <c r="L977" s="36">
        <f>Table1[[#This Row],[Latest Date]]-Table1[[#This Row],[Date]]</f>
        <v>277</v>
      </c>
      <c r="M977" s="36">
        <f>COUNT(Table1[[#This Row],[Date]])</f>
        <v>1</v>
      </c>
      <c r="N977" s="36">
        <f>SUM(Table1[[#This Row],[Total Amount]])</f>
        <v>200</v>
      </c>
      <c r="O977" s="36">
        <f>IF(Table1[[#This Row],[Recency]]&lt;=_xlfn.QUARTILE.INC(L:L,1),4, IF(Table1[[#This Row],[Recency]]&lt;=_xlfn.QUARTILE.INC(L:L,2), 3, IF(Table1[[#This Row],[Recency]]&lt;=_xlfn.QUARTILE.INC(L:L,3), 2, 1)))</f>
        <v>1</v>
      </c>
      <c r="P977" s="36">
        <f>IF(Table1[[#This Row],[Frequency]]&lt;=_xlfn.QUARTILE.INC(M:M,1), 1, IF(Table1[[#This Row],[Frequency]]&lt;=_xlfn.QUARTILE.INC(M:M,2), 2, IF(Table1[[#This Row],[Frequency]]&lt;=_xlfn.QUARTILE.INC(M:M,3), 3, 4)))</f>
        <v>1</v>
      </c>
      <c r="Q977" s="36">
        <f>IF(Table1[[#This Row],[Monetary]]&lt;=_xlfn.QUARTILE.INC(N:N,1),1,IF(Table1[[#This Row],[Monetary]]&lt;=_xlfn.QUARTILE.INC(N:N,2),2,IF(Table1[[#This Row],[Monetary]]&lt;=_xlfn.QUARTILE.INC(N:N,3),3,4)))</f>
        <v>3</v>
      </c>
      <c r="R977" s="41" t="str">
        <f>Table1[[#This Row],[R Score]]&amp;Table1[[#This Row],[F Score]]&amp;Table1[[#This Row],[M Score]]</f>
        <v>113</v>
      </c>
      <c r="S977" s="36">
        <f>Table1[[#This Row],[R Score]]+Table1[[#This Row],[F Score]]+Table1[[#This Row],[M Score]]</f>
        <v>5</v>
      </c>
      <c r="T977" s="36" t="str">
        <f>IF(Table1[[#This Row],[RFM Score]]=12,"Best customer",IF(Table1[[#This Row],[RFM Score]]&gt;=8,"Loyal customer",IF(Table1[[#This Row],[RFM Score]]&gt;=6,"At Risk",IF(Table1[[#This Row],[RFM Score]]&gt;=3,"Lost customer", "Others"))))</f>
        <v>Lost customer</v>
      </c>
    </row>
    <row r="978" spans="2:20" x14ac:dyDescent="0.25">
      <c r="B978" s="4">
        <v>976</v>
      </c>
      <c r="C978" s="5">
        <v>45209</v>
      </c>
      <c r="D978" s="4" t="s">
        <v>989</v>
      </c>
      <c r="E978" s="4" t="s">
        <v>13</v>
      </c>
      <c r="F978" s="4">
        <v>48</v>
      </c>
      <c r="G978" s="4" t="s">
        <v>11</v>
      </c>
      <c r="H978" s="4">
        <v>2</v>
      </c>
      <c r="I978" s="12">
        <v>300</v>
      </c>
      <c r="J978" s="14">
        <v>600</v>
      </c>
      <c r="K978" s="35">
        <f t="shared" si="15"/>
        <v>45292</v>
      </c>
      <c r="L978" s="37">
        <f>Table1[[#This Row],[Latest Date]]-Table1[[#This Row],[Date]]</f>
        <v>83</v>
      </c>
      <c r="M978" s="37">
        <f>COUNT(Table1[[#This Row],[Date]])</f>
        <v>1</v>
      </c>
      <c r="N978" s="37">
        <f>SUM(Table1[[#This Row],[Total Amount]])</f>
        <v>600</v>
      </c>
      <c r="O978" s="37">
        <f>IF(Table1[[#This Row],[Recency]]&lt;=_xlfn.QUARTILE.INC(L:L,1),4, IF(Table1[[#This Row],[Recency]]&lt;=_xlfn.QUARTILE.INC(L:L,2), 3, IF(Table1[[#This Row],[Recency]]&lt;=_xlfn.QUARTILE.INC(L:L,3), 2, 1)))</f>
        <v>4</v>
      </c>
      <c r="P978" s="37">
        <f>IF(Table1[[#This Row],[Frequency]]&lt;=_xlfn.QUARTILE.INC(M:M,1), 1, IF(Table1[[#This Row],[Frequency]]&lt;=_xlfn.QUARTILE.INC(M:M,2), 2, IF(Table1[[#This Row],[Frequency]]&lt;=_xlfn.QUARTILE.INC(M:M,3), 3, 4)))</f>
        <v>1</v>
      </c>
      <c r="Q978" s="37">
        <f>IF(Table1[[#This Row],[Monetary]]&lt;=_xlfn.QUARTILE.INC(N:N,1),1,IF(Table1[[#This Row],[Monetary]]&lt;=_xlfn.QUARTILE.INC(N:N,2),2,IF(Table1[[#This Row],[Monetary]]&lt;=_xlfn.QUARTILE.INC(N:N,3),3,4)))</f>
        <v>3</v>
      </c>
      <c r="R978" s="42" t="str">
        <f>Table1[[#This Row],[R Score]]&amp;Table1[[#This Row],[F Score]]&amp;Table1[[#This Row],[M Score]]</f>
        <v>413</v>
      </c>
      <c r="S978" s="37">
        <f>Table1[[#This Row],[R Score]]+Table1[[#This Row],[F Score]]+Table1[[#This Row],[M Score]]</f>
        <v>8</v>
      </c>
      <c r="T978" s="37" t="str">
        <f>IF(Table1[[#This Row],[RFM Score]]=12,"Best customer",IF(Table1[[#This Row],[RFM Score]]&gt;=8,"Loyal customer",IF(Table1[[#This Row],[RFM Score]]&gt;=6,"At Risk",IF(Table1[[#This Row],[RFM Score]]&gt;=3,"Lost customer", "Others"))))</f>
        <v>Loyal customer</v>
      </c>
    </row>
    <row r="979" spans="2:20" x14ac:dyDescent="0.25">
      <c r="B979" s="1">
        <v>977</v>
      </c>
      <c r="C979" s="2">
        <v>44965</v>
      </c>
      <c r="D979" s="1" t="s">
        <v>990</v>
      </c>
      <c r="E979" s="1" t="s">
        <v>13</v>
      </c>
      <c r="F979" s="1">
        <v>35</v>
      </c>
      <c r="G979" s="1" t="s">
        <v>16</v>
      </c>
      <c r="H979" s="1">
        <v>3</v>
      </c>
      <c r="I979" s="11">
        <v>25</v>
      </c>
      <c r="J979" s="13">
        <v>75</v>
      </c>
      <c r="K979" s="34">
        <f t="shared" si="15"/>
        <v>45292</v>
      </c>
      <c r="L979" s="36">
        <f>Table1[[#This Row],[Latest Date]]-Table1[[#This Row],[Date]]</f>
        <v>327</v>
      </c>
      <c r="M979" s="36">
        <f>COUNT(Table1[[#This Row],[Date]])</f>
        <v>1</v>
      </c>
      <c r="N979" s="36">
        <f>SUM(Table1[[#This Row],[Total Amount]])</f>
        <v>75</v>
      </c>
      <c r="O979" s="36">
        <f>IF(Table1[[#This Row],[Recency]]&lt;=_xlfn.QUARTILE.INC(L:L,1),4, IF(Table1[[#This Row],[Recency]]&lt;=_xlfn.QUARTILE.INC(L:L,2), 3, IF(Table1[[#This Row],[Recency]]&lt;=_xlfn.QUARTILE.INC(L:L,3), 2, 1)))</f>
        <v>1</v>
      </c>
      <c r="P979" s="36">
        <f>IF(Table1[[#This Row],[Frequency]]&lt;=_xlfn.QUARTILE.INC(M:M,1), 1, IF(Table1[[#This Row],[Frequency]]&lt;=_xlfn.QUARTILE.INC(M:M,2), 2, IF(Table1[[#This Row],[Frequency]]&lt;=_xlfn.QUARTILE.INC(M:M,3), 3, 4)))</f>
        <v>1</v>
      </c>
      <c r="Q979" s="36">
        <f>IF(Table1[[#This Row],[Monetary]]&lt;=_xlfn.QUARTILE.INC(N:N,1),1,IF(Table1[[#This Row],[Monetary]]&lt;=_xlfn.QUARTILE.INC(N:N,2),2,IF(Table1[[#This Row],[Monetary]]&lt;=_xlfn.QUARTILE.INC(N:N,3),3,4)))</f>
        <v>2</v>
      </c>
      <c r="R979" s="41" t="str">
        <f>Table1[[#This Row],[R Score]]&amp;Table1[[#This Row],[F Score]]&amp;Table1[[#This Row],[M Score]]</f>
        <v>112</v>
      </c>
      <c r="S979" s="36">
        <f>Table1[[#This Row],[R Score]]+Table1[[#This Row],[F Score]]+Table1[[#This Row],[M Score]]</f>
        <v>4</v>
      </c>
      <c r="T979" s="36" t="str">
        <f>IF(Table1[[#This Row],[RFM Score]]=12,"Best customer",IF(Table1[[#This Row],[RFM Score]]&gt;=8,"Loyal customer",IF(Table1[[#This Row],[RFM Score]]&gt;=6,"At Risk",IF(Table1[[#This Row],[RFM Score]]&gt;=3,"Lost customer", "Others"))))</f>
        <v>Lost customer</v>
      </c>
    </row>
    <row r="980" spans="2:20" x14ac:dyDescent="0.25">
      <c r="B980" s="4">
        <v>978</v>
      </c>
      <c r="C980" s="5">
        <v>45007</v>
      </c>
      <c r="D980" s="4" t="s">
        <v>991</v>
      </c>
      <c r="E980" s="4" t="s">
        <v>13</v>
      </c>
      <c r="F980" s="4">
        <v>53</v>
      </c>
      <c r="G980" s="4" t="s">
        <v>14</v>
      </c>
      <c r="H980" s="4">
        <v>3</v>
      </c>
      <c r="I980" s="12">
        <v>50</v>
      </c>
      <c r="J980" s="14">
        <v>150</v>
      </c>
      <c r="K980" s="35">
        <f t="shared" si="15"/>
        <v>45292</v>
      </c>
      <c r="L980" s="37">
        <f>Table1[[#This Row],[Latest Date]]-Table1[[#This Row],[Date]]</f>
        <v>285</v>
      </c>
      <c r="M980" s="37">
        <f>COUNT(Table1[[#This Row],[Date]])</f>
        <v>1</v>
      </c>
      <c r="N980" s="37">
        <f>SUM(Table1[[#This Row],[Total Amount]])</f>
        <v>150</v>
      </c>
      <c r="O980" s="37">
        <f>IF(Table1[[#This Row],[Recency]]&lt;=_xlfn.QUARTILE.INC(L:L,1),4, IF(Table1[[#This Row],[Recency]]&lt;=_xlfn.QUARTILE.INC(L:L,2), 3, IF(Table1[[#This Row],[Recency]]&lt;=_xlfn.QUARTILE.INC(L:L,3), 2, 1)))</f>
        <v>1</v>
      </c>
      <c r="P980" s="37">
        <f>IF(Table1[[#This Row],[Frequency]]&lt;=_xlfn.QUARTILE.INC(M:M,1), 1, IF(Table1[[#This Row],[Frequency]]&lt;=_xlfn.QUARTILE.INC(M:M,2), 2, IF(Table1[[#This Row],[Frequency]]&lt;=_xlfn.QUARTILE.INC(M:M,3), 3, 4)))</f>
        <v>1</v>
      </c>
      <c r="Q980" s="37">
        <f>IF(Table1[[#This Row],[Monetary]]&lt;=_xlfn.QUARTILE.INC(N:N,1),1,IF(Table1[[#This Row],[Monetary]]&lt;=_xlfn.QUARTILE.INC(N:N,2),2,IF(Table1[[#This Row],[Monetary]]&lt;=_xlfn.QUARTILE.INC(N:N,3),3,4)))</f>
        <v>3</v>
      </c>
      <c r="R980" s="42" t="str">
        <f>Table1[[#This Row],[R Score]]&amp;Table1[[#This Row],[F Score]]&amp;Table1[[#This Row],[M Score]]</f>
        <v>113</v>
      </c>
      <c r="S980" s="37">
        <f>Table1[[#This Row],[R Score]]+Table1[[#This Row],[F Score]]+Table1[[#This Row],[M Score]]</f>
        <v>5</v>
      </c>
      <c r="T980" s="37" t="str">
        <f>IF(Table1[[#This Row],[RFM Score]]=12,"Best customer",IF(Table1[[#This Row],[RFM Score]]&gt;=8,"Loyal customer",IF(Table1[[#This Row],[RFM Score]]&gt;=6,"At Risk",IF(Table1[[#This Row],[RFM Score]]&gt;=3,"Lost customer", "Others"))))</f>
        <v>Lost customer</v>
      </c>
    </row>
    <row r="981" spans="2:20" x14ac:dyDescent="0.25">
      <c r="B981" s="1">
        <v>979</v>
      </c>
      <c r="C981" s="2">
        <v>44928</v>
      </c>
      <c r="D981" s="1" t="s">
        <v>992</v>
      </c>
      <c r="E981" s="1" t="s">
        <v>13</v>
      </c>
      <c r="F981" s="1">
        <v>19</v>
      </c>
      <c r="G981" s="1" t="s">
        <v>11</v>
      </c>
      <c r="H981" s="1">
        <v>1</v>
      </c>
      <c r="I981" s="11">
        <v>25</v>
      </c>
      <c r="J981" s="13">
        <v>25</v>
      </c>
      <c r="K981" s="34">
        <f t="shared" si="15"/>
        <v>45292</v>
      </c>
      <c r="L981" s="36">
        <f>Table1[[#This Row],[Latest Date]]-Table1[[#This Row],[Date]]</f>
        <v>364</v>
      </c>
      <c r="M981" s="36">
        <f>COUNT(Table1[[#This Row],[Date]])</f>
        <v>1</v>
      </c>
      <c r="N981" s="36">
        <f>SUM(Table1[[#This Row],[Total Amount]])</f>
        <v>25</v>
      </c>
      <c r="O981" s="36">
        <f>IF(Table1[[#This Row],[Recency]]&lt;=_xlfn.QUARTILE.INC(L:L,1),4, IF(Table1[[#This Row],[Recency]]&lt;=_xlfn.QUARTILE.INC(L:L,2), 3, IF(Table1[[#This Row],[Recency]]&lt;=_xlfn.QUARTILE.INC(L:L,3), 2, 1)))</f>
        <v>1</v>
      </c>
      <c r="P981" s="36">
        <f>IF(Table1[[#This Row],[Frequency]]&lt;=_xlfn.QUARTILE.INC(M:M,1), 1, IF(Table1[[#This Row],[Frequency]]&lt;=_xlfn.QUARTILE.INC(M:M,2), 2, IF(Table1[[#This Row],[Frequency]]&lt;=_xlfn.QUARTILE.INC(M:M,3), 3, 4)))</f>
        <v>1</v>
      </c>
      <c r="Q981" s="36">
        <f>IF(Table1[[#This Row],[Monetary]]&lt;=_xlfn.QUARTILE.INC(N:N,1),1,IF(Table1[[#This Row],[Monetary]]&lt;=_xlfn.QUARTILE.INC(N:N,2),2,IF(Table1[[#This Row],[Monetary]]&lt;=_xlfn.QUARTILE.INC(N:N,3),3,4)))</f>
        <v>1</v>
      </c>
      <c r="R981" s="41" t="str">
        <f>Table1[[#This Row],[R Score]]&amp;Table1[[#This Row],[F Score]]&amp;Table1[[#This Row],[M Score]]</f>
        <v>111</v>
      </c>
      <c r="S981" s="36">
        <f>Table1[[#This Row],[R Score]]+Table1[[#This Row],[F Score]]+Table1[[#This Row],[M Score]]</f>
        <v>3</v>
      </c>
      <c r="T981" s="36" t="str">
        <f>IF(Table1[[#This Row],[RFM Score]]=12,"Best customer",IF(Table1[[#This Row],[RFM Score]]&gt;=8,"Loyal customer",IF(Table1[[#This Row],[RFM Score]]&gt;=6,"At Risk",IF(Table1[[#This Row],[RFM Score]]&gt;=3,"Lost customer", "Others"))))</f>
        <v>Lost customer</v>
      </c>
    </row>
    <row r="982" spans="2:20" x14ac:dyDescent="0.25">
      <c r="B982" s="4">
        <v>980</v>
      </c>
      <c r="C982" s="5">
        <v>45136</v>
      </c>
      <c r="D982" s="4" t="s">
        <v>993</v>
      </c>
      <c r="E982" s="4" t="s">
        <v>13</v>
      </c>
      <c r="F982" s="4">
        <v>31</v>
      </c>
      <c r="G982" s="4" t="s">
        <v>16</v>
      </c>
      <c r="H982" s="4">
        <v>3</v>
      </c>
      <c r="I982" s="12">
        <v>25</v>
      </c>
      <c r="J982" s="14">
        <v>75</v>
      </c>
      <c r="K982" s="35">
        <f t="shared" si="15"/>
        <v>45292</v>
      </c>
      <c r="L982" s="37">
        <f>Table1[[#This Row],[Latest Date]]-Table1[[#This Row],[Date]]</f>
        <v>156</v>
      </c>
      <c r="M982" s="37">
        <f>COUNT(Table1[[#This Row],[Date]])</f>
        <v>1</v>
      </c>
      <c r="N982" s="37">
        <f>SUM(Table1[[#This Row],[Total Amount]])</f>
        <v>75</v>
      </c>
      <c r="O982" s="37">
        <f>IF(Table1[[#This Row],[Recency]]&lt;=_xlfn.QUARTILE.INC(L:L,1),4, IF(Table1[[#This Row],[Recency]]&lt;=_xlfn.QUARTILE.INC(L:L,2), 3, IF(Table1[[#This Row],[Recency]]&lt;=_xlfn.QUARTILE.INC(L:L,3), 2, 1)))</f>
        <v>3</v>
      </c>
      <c r="P982" s="37">
        <f>IF(Table1[[#This Row],[Frequency]]&lt;=_xlfn.QUARTILE.INC(M:M,1), 1, IF(Table1[[#This Row],[Frequency]]&lt;=_xlfn.QUARTILE.INC(M:M,2), 2, IF(Table1[[#This Row],[Frequency]]&lt;=_xlfn.QUARTILE.INC(M:M,3), 3, 4)))</f>
        <v>1</v>
      </c>
      <c r="Q982" s="37">
        <f>IF(Table1[[#This Row],[Monetary]]&lt;=_xlfn.QUARTILE.INC(N:N,1),1,IF(Table1[[#This Row],[Monetary]]&lt;=_xlfn.QUARTILE.INC(N:N,2),2,IF(Table1[[#This Row],[Monetary]]&lt;=_xlfn.QUARTILE.INC(N:N,3),3,4)))</f>
        <v>2</v>
      </c>
      <c r="R982" s="42" t="str">
        <f>Table1[[#This Row],[R Score]]&amp;Table1[[#This Row],[F Score]]&amp;Table1[[#This Row],[M Score]]</f>
        <v>312</v>
      </c>
      <c r="S982" s="37">
        <f>Table1[[#This Row],[R Score]]+Table1[[#This Row],[F Score]]+Table1[[#This Row],[M Score]]</f>
        <v>6</v>
      </c>
      <c r="T982" s="37" t="str">
        <f>IF(Table1[[#This Row],[RFM Score]]=12,"Best customer",IF(Table1[[#This Row],[RFM Score]]&gt;=8,"Loyal customer",IF(Table1[[#This Row],[RFM Score]]&gt;=6,"At Risk",IF(Table1[[#This Row],[RFM Score]]&gt;=3,"Lost customer", "Others"))))</f>
        <v>At Risk</v>
      </c>
    </row>
    <row r="983" spans="2:20" x14ac:dyDescent="0.25">
      <c r="B983" s="1">
        <v>981</v>
      </c>
      <c r="C983" s="2">
        <v>45157</v>
      </c>
      <c r="D983" s="1" t="s">
        <v>994</v>
      </c>
      <c r="E983" s="1" t="s">
        <v>13</v>
      </c>
      <c r="F983" s="1">
        <v>30</v>
      </c>
      <c r="G983" s="1" t="s">
        <v>16</v>
      </c>
      <c r="H983" s="1">
        <v>2</v>
      </c>
      <c r="I983" s="11">
        <v>30</v>
      </c>
      <c r="J983" s="13">
        <v>60</v>
      </c>
      <c r="K983" s="34">
        <f t="shared" si="15"/>
        <v>45292</v>
      </c>
      <c r="L983" s="36">
        <f>Table1[[#This Row],[Latest Date]]-Table1[[#This Row],[Date]]</f>
        <v>135</v>
      </c>
      <c r="M983" s="36">
        <f>COUNT(Table1[[#This Row],[Date]])</f>
        <v>1</v>
      </c>
      <c r="N983" s="36">
        <f>SUM(Table1[[#This Row],[Total Amount]])</f>
        <v>60</v>
      </c>
      <c r="O983" s="36">
        <f>IF(Table1[[#This Row],[Recency]]&lt;=_xlfn.QUARTILE.INC(L:L,1),4, IF(Table1[[#This Row],[Recency]]&lt;=_xlfn.QUARTILE.INC(L:L,2), 3, IF(Table1[[#This Row],[Recency]]&lt;=_xlfn.QUARTILE.INC(L:L,3), 2, 1)))</f>
        <v>3</v>
      </c>
      <c r="P983" s="36">
        <f>IF(Table1[[#This Row],[Frequency]]&lt;=_xlfn.QUARTILE.INC(M:M,1), 1, IF(Table1[[#This Row],[Frequency]]&lt;=_xlfn.QUARTILE.INC(M:M,2), 2, IF(Table1[[#This Row],[Frequency]]&lt;=_xlfn.QUARTILE.INC(M:M,3), 3, 4)))</f>
        <v>1</v>
      </c>
      <c r="Q983" s="36">
        <f>IF(Table1[[#This Row],[Monetary]]&lt;=_xlfn.QUARTILE.INC(N:N,1),1,IF(Table1[[#This Row],[Monetary]]&lt;=_xlfn.QUARTILE.INC(N:N,2),2,IF(Table1[[#This Row],[Monetary]]&lt;=_xlfn.QUARTILE.INC(N:N,3),3,4)))</f>
        <v>1</v>
      </c>
      <c r="R983" s="41" t="str">
        <f>Table1[[#This Row],[R Score]]&amp;Table1[[#This Row],[F Score]]&amp;Table1[[#This Row],[M Score]]</f>
        <v>311</v>
      </c>
      <c r="S983" s="36">
        <f>Table1[[#This Row],[R Score]]+Table1[[#This Row],[F Score]]+Table1[[#This Row],[M Score]]</f>
        <v>5</v>
      </c>
      <c r="T983" s="36" t="str">
        <f>IF(Table1[[#This Row],[RFM Score]]=12,"Best customer",IF(Table1[[#This Row],[RFM Score]]&gt;=8,"Loyal customer",IF(Table1[[#This Row],[RFM Score]]&gt;=6,"At Risk",IF(Table1[[#This Row],[RFM Score]]&gt;=3,"Lost customer", "Others"))))</f>
        <v>Lost customer</v>
      </c>
    </row>
    <row r="984" spans="2:20" x14ac:dyDescent="0.25">
      <c r="B984" s="4">
        <v>982</v>
      </c>
      <c r="C984" s="5">
        <v>45279</v>
      </c>
      <c r="D984" s="4" t="s">
        <v>995</v>
      </c>
      <c r="E984" s="4" t="s">
        <v>13</v>
      </c>
      <c r="F984" s="4">
        <v>46</v>
      </c>
      <c r="G984" s="4" t="s">
        <v>11</v>
      </c>
      <c r="H984" s="4">
        <v>3</v>
      </c>
      <c r="I984" s="12">
        <v>30</v>
      </c>
      <c r="J984" s="14">
        <v>90</v>
      </c>
      <c r="K984" s="35">
        <f t="shared" si="15"/>
        <v>45292</v>
      </c>
      <c r="L984" s="37">
        <f>Table1[[#This Row],[Latest Date]]-Table1[[#This Row],[Date]]</f>
        <v>13</v>
      </c>
      <c r="M984" s="37">
        <f>COUNT(Table1[[#This Row],[Date]])</f>
        <v>1</v>
      </c>
      <c r="N984" s="37">
        <f>SUM(Table1[[#This Row],[Total Amount]])</f>
        <v>90</v>
      </c>
      <c r="O984" s="37">
        <f>IF(Table1[[#This Row],[Recency]]&lt;=_xlfn.QUARTILE.INC(L:L,1),4, IF(Table1[[#This Row],[Recency]]&lt;=_xlfn.QUARTILE.INC(L:L,2), 3, IF(Table1[[#This Row],[Recency]]&lt;=_xlfn.QUARTILE.INC(L:L,3), 2, 1)))</f>
        <v>4</v>
      </c>
      <c r="P984" s="37">
        <f>IF(Table1[[#This Row],[Frequency]]&lt;=_xlfn.QUARTILE.INC(M:M,1), 1, IF(Table1[[#This Row],[Frequency]]&lt;=_xlfn.QUARTILE.INC(M:M,2), 2, IF(Table1[[#This Row],[Frequency]]&lt;=_xlfn.QUARTILE.INC(M:M,3), 3, 4)))</f>
        <v>1</v>
      </c>
      <c r="Q984" s="37">
        <f>IF(Table1[[#This Row],[Monetary]]&lt;=_xlfn.QUARTILE.INC(N:N,1),1,IF(Table1[[#This Row],[Monetary]]&lt;=_xlfn.QUARTILE.INC(N:N,2),2,IF(Table1[[#This Row],[Monetary]]&lt;=_xlfn.QUARTILE.INC(N:N,3),3,4)))</f>
        <v>2</v>
      </c>
      <c r="R984" s="42" t="str">
        <f>Table1[[#This Row],[R Score]]&amp;Table1[[#This Row],[F Score]]&amp;Table1[[#This Row],[M Score]]</f>
        <v>412</v>
      </c>
      <c r="S984" s="37">
        <f>Table1[[#This Row],[R Score]]+Table1[[#This Row],[F Score]]+Table1[[#This Row],[M Score]]</f>
        <v>7</v>
      </c>
      <c r="T984" s="37" t="str">
        <f>IF(Table1[[#This Row],[RFM Score]]=12,"Best customer",IF(Table1[[#This Row],[RFM Score]]&gt;=8,"Loyal customer",IF(Table1[[#This Row],[RFM Score]]&gt;=6,"At Risk",IF(Table1[[#This Row],[RFM Score]]&gt;=3,"Lost customer", "Others"))))</f>
        <v>At Risk</v>
      </c>
    </row>
    <row r="985" spans="2:20" x14ac:dyDescent="0.25">
      <c r="B985" s="1">
        <v>983</v>
      </c>
      <c r="C985" s="2">
        <v>45231</v>
      </c>
      <c r="D985" s="1" t="s">
        <v>996</v>
      </c>
      <c r="E985" s="1" t="s">
        <v>13</v>
      </c>
      <c r="F985" s="1">
        <v>29</v>
      </c>
      <c r="G985" s="1" t="s">
        <v>14</v>
      </c>
      <c r="H985" s="1">
        <v>1</v>
      </c>
      <c r="I985" s="11">
        <v>300</v>
      </c>
      <c r="J985" s="13">
        <v>300</v>
      </c>
      <c r="K985" s="34">
        <f t="shared" si="15"/>
        <v>45292</v>
      </c>
      <c r="L985" s="36">
        <f>Table1[[#This Row],[Latest Date]]-Table1[[#This Row],[Date]]</f>
        <v>61</v>
      </c>
      <c r="M985" s="36">
        <f>COUNT(Table1[[#This Row],[Date]])</f>
        <v>1</v>
      </c>
      <c r="N985" s="36">
        <f>SUM(Table1[[#This Row],[Total Amount]])</f>
        <v>300</v>
      </c>
      <c r="O985" s="36">
        <f>IF(Table1[[#This Row],[Recency]]&lt;=_xlfn.QUARTILE.INC(L:L,1),4, IF(Table1[[#This Row],[Recency]]&lt;=_xlfn.QUARTILE.INC(L:L,2), 3, IF(Table1[[#This Row],[Recency]]&lt;=_xlfn.QUARTILE.INC(L:L,3), 2, 1)))</f>
        <v>4</v>
      </c>
      <c r="P985" s="36">
        <f>IF(Table1[[#This Row],[Frequency]]&lt;=_xlfn.QUARTILE.INC(M:M,1), 1, IF(Table1[[#This Row],[Frequency]]&lt;=_xlfn.QUARTILE.INC(M:M,2), 2, IF(Table1[[#This Row],[Frequency]]&lt;=_xlfn.QUARTILE.INC(M:M,3), 3, 4)))</f>
        <v>1</v>
      </c>
      <c r="Q985" s="36">
        <f>IF(Table1[[#This Row],[Monetary]]&lt;=_xlfn.QUARTILE.INC(N:N,1),1,IF(Table1[[#This Row],[Monetary]]&lt;=_xlfn.QUARTILE.INC(N:N,2),2,IF(Table1[[#This Row],[Monetary]]&lt;=_xlfn.QUARTILE.INC(N:N,3),3,4)))</f>
        <v>3</v>
      </c>
      <c r="R985" s="41" t="str">
        <f>Table1[[#This Row],[R Score]]&amp;Table1[[#This Row],[F Score]]&amp;Table1[[#This Row],[M Score]]</f>
        <v>413</v>
      </c>
      <c r="S985" s="36">
        <f>Table1[[#This Row],[R Score]]+Table1[[#This Row],[F Score]]+Table1[[#This Row],[M Score]]</f>
        <v>8</v>
      </c>
      <c r="T985" s="36" t="str">
        <f>IF(Table1[[#This Row],[RFM Score]]=12,"Best customer",IF(Table1[[#This Row],[RFM Score]]&gt;=8,"Loyal customer",IF(Table1[[#This Row],[RFM Score]]&gt;=6,"At Risk",IF(Table1[[#This Row],[RFM Score]]&gt;=3,"Lost customer", "Others"))))</f>
        <v>Loyal customer</v>
      </c>
    </row>
    <row r="986" spans="2:20" x14ac:dyDescent="0.25">
      <c r="B986" s="4">
        <v>984</v>
      </c>
      <c r="C986" s="5">
        <v>45167</v>
      </c>
      <c r="D986" s="4" t="s">
        <v>997</v>
      </c>
      <c r="E986" s="4" t="s">
        <v>10</v>
      </c>
      <c r="F986" s="4">
        <v>56</v>
      </c>
      <c r="G986" s="4" t="s">
        <v>14</v>
      </c>
      <c r="H986" s="4">
        <v>1</v>
      </c>
      <c r="I986" s="12">
        <v>500</v>
      </c>
      <c r="J986" s="14">
        <v>500</v>
      </c>
      <c r="K986" s="35">
        <f t="shared" si="15"/>
        <v>45292</v>
      </c>
      <c r="L986" s="37">
        <f>Table1[[#This Row],[Latest Date]]-Table1[[#This Row],[Date]]</f>
        <v>125</v>
      </c>
      <c r="M986" s="37">
        <f>COUNT(Table1[[#This Row],[Date]])</f>
        <v>1</v>
      </c>
      <c r="N986" s="37">
        <f>SUM(Table1[[#This Row],[Total Amount]])</f>
        <v>500</v>
      </c>
      <c r="O986" s="37">
        <f>IF(Table1[[#This Row],[Recency]]&lt;=_xlfn.QUARTILE.INC(L:L,1),4, IF(Table1[[#This Row],[Recency]]&lt;=_xlfn.QUARTILE.INC(L:L,2), 3, IF(Table1[[#This Row],[Recency]]&lt;=_xlfn.QUARTILE.INC(L:L,3), 2, 1)))</f>
        <v>3</v>
      </c>
      <c r="P986" s="37">
        <f>IF(Table1[[#This Row],[Frequency]]&lt;=_xlfn.QUARTILE.INC(M:M,1), 1, IF(Table1[[#This Row],[Frequency]]&lt;=_xlfn.QUARTILE.INC(M:M,2), 2, IF(Table1[[#This Row],[Frequency]]&lt;=_xlfn.QUARTILE.INC(M:M,3), 3, 4)))</f>
        <v>1</v>
      </c>
      <c r="Q986" s="37">
        <f>IF(Table1[[#This Row],[Monetary]]&lt;=_xlfn.QUARTILE.INC(N:N,1),1,IF(Table1[[#This Row],[Monetary]]&lt;=_xlfn.QUARTILE.INC(N:N,2),2,IF(Table1[[#This Row],[Monetary]]&lt;=_xlfn.QUARTILE.INC(N:N,3),3,4)))</f>
        <v>3</v>
      </c>
      <c r="R986" s="42" t="str">
        <f>Table1[[#This Row],[R Score]]&amp;Table1[[#This Row],[F Score]]&amp;Table1[[#This Row],[M Score]]</f>
        <v>313</v>
      </c>
      <c r="S986" s="37">
        <f>Table1[[#This Row],[R Score]]+Table1[[#This Row],[F Score]]+Table1[[#This Row],[M Score]]</f>
        <v>7</v>
      </c>
      <c r="T986" s="37" t="str">
        <f>IF(Table1[[#This Row],[RFM Score]]=12,"Best customer",IF(Table1[[#This Row],[RFM Score]]&gt;=8,"Loyal customer",IF(Table1[[#This Row],[RFM Score]]&gt;=6,"At Risk",IF(Table1[[#This Row],[RFM Score]]&gt;=3,"Lost customer", "Others"))))</f>
        <v>At Risk</v>
      </c>
    </row>
    <row r="987" spans="2:20" x14ac:dyDescent="0.25">
      <c r="B987" s="1">
        <v>985</v>
      </c>
      <c r="C987" s="2">
        <v>45076</v>
      </c>
      <c r="D987" s="1" t="s">
        <v>998</v>
      </c>
      <c r="E987" s="1" t="s">
        <v>13</v>
      </c>
      <c r="F987" s="1">
        <v>19</v>
      </c>
      <c r="G987" s="1" t="s">
        <v>16</v>
      </c>
      <c r="H987" s="1">
        <v>2</v>
      </c>
      <c r="I987" s="11">
        <v>25</v>
      </c>
      <c r="J987" s="13">
        <v>50</v>
      </c>
      <c r="K987" s="34">
        <f t="shared" si="15"/>
        <v>45292</v>
      </c>
      <c r="L987" s="36">
        <f>Table1[[#This Row],[Latest Date]]-Table1[[#This Row],[Date]]</f>
        <v>216</v>
      </c>
      <c r="M987" s="36">
        <f>COUNT(Table1[[#This Row],[Date]])</f>
        <v>1</v>
      </c>
      <c r="N987" s="36">
        <f>SUM(Table1[[#This Row],[Total Amount]])</f>
        <v>50</v>
      </c>
      <c r="O987" s="36">
        <f>IF(Table1[[#This Row],[Recency]]&lt;=_xlfn.QUARTILE.INC(L:L,1),4, IF(Table1[[#This Row],[Recency]]&lt;=_xlfn.QUARTILE.INC(L:L,2), 3, IF(Table1[[#This Row],[Recency]]&lt;=_xlfn.QUARTILE.INC(L:L,3), 2, 1)))</f>
        <v>2</v>
      </c>
      <c r="P987" s="36">
        <f>IF(Table1[[#This Row],[Frequency]]&lt;=_xlfn.QUARTILE.INC(M:M,1), 1, IF(Table1[[#This Row],[Frequency]]&lt;=_xlfn.QUARTILE.INC(M:M,2), 2, IF(Table1[[#This Row],[Frequency]]&lt;=_xlfn.QUARTILE.INC(M:M,3), 3, 4)))</f>
        <v>1</v>
      </c>
      <c r="Q987" s="36">
        <f>IF(Table1[[#This Row],[Monetary]]&lt;=_xlfn.QUARTILE.INC(N:N,1),1,IF(Table1[[#This Row],[Monetary]]&lt;=_xlfn.QUARTILE.INC(N:N,2),2,IF(Table1[[#This Row],[Monetary]]&lt;=_xlfn.QUARTILE.INC(N:N,3),3,4)))</f>
        <v>1</v>
      </c>
      <c r="R987" s="41" t="str">
        <f>Table1[[#This Row],[R Score]]&amp;Table1[[#This Row],[F Score]]&amp;Table1[[#This Row],[M Score]]</f>
        <v>211</v>
      </c>
      <c r="S987" s="36">
        <f>Table1[[#This Row],[R Score]]+Table1[[#This Row],[F Score]]+Table1[[#This Row],[M Score]]</f>
        <v>4</v>
      </c>
      <c r="T987" s="36" t="str">
        <f>IF(Table1[[#This Row],[RFM Score]]=12,"Best customer",IF(Table1[[#This Row],[RFM Score]]&gt;=8,"Loyal customer",IF(Table1[[#This Row],[RFM Score]]&gt;=6,"At Risk",IF(Table1[[#This Row],[RFM Score]]&gt;=3,"Lost customer", "Others"))))</f>
        <v>Lost customer</v>
      </c>
    </row>
    <row r="988" spans="2:20" x14ac:dyDescent="0.25">
      <c r="B988" s="4">
        <v>986</v>
      </c>
      <c r="C988" s="5">
        <v>44943</v>
      </c>
      <c r="D988" s="4" t="s">
        <v>999</v>
      </c>
      <c r="E988" s="4" t="s">
        <v>13</v>
      </c>
      <c r="F988" s="4">
        <v>49</v>
      </c>
      <c r="G988" s="4" t="s">
        <v>14</v>
      </c>
      <c r="H988" s="4">
        <v>2</v>
      </c>
      <c r="I988" s="12">
        <v>500</v>
      </c>
      <c r="J988" s="14">
        <v>1000</v>
      </c>
      <c r="K988" s="35">
        <f t="shared" si="15"/>
        <v>45292</v>
      </c>
      <c r="L988" s="37">
        <f>Table1[[#This Row],[Latest Date]]-Table1[[#This Row],[Date]]</f>
        <v>349</v>
      </c>
      <c r="M988" s="37">
        <f>COUNT(Table1[[#This Row],[Date]])</f>
        <v>1</v>
      </c>
      <c r="N988" s="37">
        <f>SUM(Table1[[#This Row],[Total Amount]])</f>
        <v>1000</v>
      </c>
      <c r="O988" s="37">
        <f>IF(Table1[[#This Row],[Recency]]&lt;=_xlfn.QUARTILE.INC(L:L,1),4, IF(Table1[[#This Row],[Recency]]&lt;=_xlfn.QUARTILE.INC(L:L,2), 3, IF(Table1[[#This Row],[Recency]]&lt;=_xlfn.QUARTILE.INC(L:L,3), 2, 1)))</f>
        <v>1</v>
      </c>
      <c r="P988" s="37">
        <f>IF(Table1[[#This Row],[Frequency]]&lt;=_xlfn.QUARTILE.INC(M:M,1), 1, IF(Table1[[#This Row],[Frequency]]&lt;=_xlfn.QUARTILE.INC(M:M,2), 2, IF(Table1[[#This Row],[Frequency]]&lt;=_xlfn.QUARTILE.INC(M:M,3), 3, 4)))</f>
        <v>1</v>
      </c>
      <c r="Q988" s="37">
        <f>IF(Table1[[#This Row],[Monetary]]&lt;=_xlfn.QUARTILE.INC(N:N,1),1,IF(Table1[[#This Row],[Monetary]]&lt;=_xlfn.QUARTILE.INC(N:N,2),2,IF(Table1[[#This Row],[Monetary]]&lt;=_xlfn.QUARTILE.INC(N:N,3),3,4)))</f>
        <v>4</v>
      </c>
      <c r="R988" s="42" t="str">
        <f>Table1[[#This Row],[R Score]]&amp;Table1[[#This Row],[F Score]]&amp;Table1[[#This Row],[M Score]]</f>
        <v>114</v>
      </c>
      <c r="S988" s="37">
        <f>Table1[[#This Row],[R Score]]+Table1[[#This Row],[F Score]]+Table1[[#This Row],[M Score]]</f>
        <v>6</v>
      </c>
      <c r="T988" s="37" t="str">
        <f>IF(Table1[[#This Row],[RFM Score]]=12,"Best customer",IF(Table1[[#This Row],[RFM Score]]&gt;=8,"Loyal customer",IF(Table1[[#This Row],[RFM Score]]&gt;=6,"At Risk",IF(Table1[[#This Row],[RFM Score]]&gt;=3,"Lost customer", "Others"))))</f>
        <v>At Risk</v>
      </c>
    </row>
    <row r="989" spans="2:20" x14ac:dyDescent="0.25">
      <c r="B989" s="1">
        <v>987</v>
      </c>
      <c r="C989" s="2">
        <v>45045</v>
      </c>
      <c r="D989" s="1" t="s">
        <v>1000</v>
      </c>
      <c r="E989" s="1" t="s">
        <v>13</v>
      </c>
      <c r="F989" s="1">
        <v>30</v>
      </c>
      <c r="G989" s="1" t="s">
        <v>14</v>
      </c>
      <c r="H989" s="1">
        <v>3</v>
      </c>
      <c r="I989" s="11">
        <v>300</v>
      </c>
      <c r="J989" s="13">
        <v>900</v>
      </c>
      <c r="K989" s="34">
        <f t="shared" si="15"/>
        <v>45292</v>
      </c>
      <c r="L989" s="36">
        <f>Table1[[#This Row],[Latest Date]]-Table1[[#This Row],[Date]]</f>
        <v>247</v>
      </c>
      <c r="M989" s="36">
        <f>COUNT(Table1[[#This Row],[Date]])</f>
        <v>1</v>
      </c>
      <c r="N989" s="36">
        <f>SUM(Table1[[#This Row],[Total Amount]])</f>
        <v>900</v>
      </c>
      <c r="O989" s="36">
        <f>IF(Table1[[#This Row],[Recency]]&lt;=_xlfn.QUARTILE.INC(L:L,1),4, IF(Table1[[#This Row],[Recency]]&lt;=_xlfn.QUARTILE.INC(L:L,2), 3, IF(Table1[[#This Row],[Recency]]&lt;=_xlfn.QUARTILE.INC(L:L,3), 2, 1)))</f>
        <v>2</v>
      </c>
      <c r="P989" s="36">
        <f>IF(Table1[[#This Row],[Frequency]]&lt;=_xlfn.QUARTILE.INC(M:M,1), 1, IF(Table1[[#This Row],[Frequency]]&lt;=_xlfn.QUARTILE.INC(M:M,2), 2, IF(Table1[[#This Row],[Frequency]]&lt;=_xlfn.QUARTILE.INC(M:M,3), 3, 4)))</f>
        <v>1</v>
      </c>
      <c r="Q989" s="36">
        <f>IF(Table1[[#This Row],[Monetary]]&lt;=_xlfn.QUARTILE.INC(N:N,1),1,IF(Table1[[#This Row],[Monetary]]&lt;=_xlfn.QUARTILE.INC(N:N,2),2,IF(Table1[[#This Row],[Monetary]]&lt;=_xlfn.QUARTILE.INC(N:N,3),3,4)))</f>
        <v>3</v>
      </c>
      <c r="R989" s="41" t="str">
        <f>Table1[[#This Row],[R Score]]&amp;Table1[[#This Row],[F Score]]&amp;Table1[[#This Row],[M Score]]</f>
        <v>213</v>
      </c>
      <c r="S989" s="36">
        <f>Table1[[#This Row],[R Score]]+Table1[[#This Row],[F Score]]+Table1[[#This Row],[M Score]]</f>
        <v>6</v>
      </c>
      <c r="T989" s="36" t="str">
        <f>IF(Table1[[#This Row],[RFM Score]]=12,"Best customer",IF(Table1[[#This Row],[RFM Score]]&gt;=8,"Loyal customer",IF(Table1[[#This Row],[RFM Score]]&gt;=6,"At Risk",IF(Table1[[#This Row],[RFM Score]]&gt;=3,"Lost customer", "Others"))))</f>
        <v>At Risk</v>
      </c>
    </row>
    <row r="990" spans="2:20" x14ac:dyDescent="0.25">
      <c r="B990" s="4">
        <v>988</v>
      </c>
      <c r="C990" s="5">
        <v>45074</v>
      </c>
      <c r="D990" s="4" t="s">
        <v>1001</v>
      </c>
      <c r="E990" s="4" t="s">
        <v>13</v>
      </c>
      <c r="F990" s="4">
        <v>63</v>
      </c>
      <c r="G990" s="4" t="s">
        <v>14</v>
      </c>
      <c r="H990" s="4">
        <v>3</v>
      </c>
      <c r="I990" s="12">
        <v>25</v>
      </c>
      <c r="J990" s="14">
        <v>75</v>
      </c>
      <c r="K990" s="35">
        <f t="shared" si="15"/>
        <v>45292</v>
      </c>
      <c r="L990" s="37">
        <f>Table1[[#This Row],[Latest Date]]-Table1[[#This Row],[Date]]</f>
        <v>218</v>
      </c>
      <c r="M990" s="37">
        <f>COUNT(Table1[[#This Row],[Date]])</f>
        <v>1</v>
      </c>
      <c r="N990" s="37">
        <f>SUM(Table1[[#This Row],[Total Amount]])</f>
        <v>75</v>
      </c>
      <c r="O990" s="37">
        <f>IF(Table1[[#This Row],[Recency]]&lt;=_xlfn.QUARTILE.INC(L:L,1),4, IF(Table1[[#This Row],[Recency]]&lt;=_xlfn.QUARTILE.INC(L:L,2), 3, IF(Table1[[#This Row],[Recency]]&lt;=_xlfn.QUARTILE.INC(L:L,3), 2, 1)))</f>
        <v>2</v>
      </c>
      <c r="P990" s="37">
        <f>IF(Table1[[#This Row],[Frequency]]&lt;=_xlfn.QUARTILE.INC(M:M,1), 1, IF(Table1[[#This Row],[Frequency]]&lt;=_xlfn.QUARTILE.INC(M:M,2), 2, IF(Table1[[#This Row],[Frequency]]&lt;=_xlfn.QUARTILE.INC(M:M,3), 3, 4)))</f>
        <v>1</v>
      </c>
      <c r="Q990" s="37">
        <f>IF(Table1[[#This Row],[Monetary]]&lt;=_xlfn.QUARTILE.INC(N:N,1),1,IF(Table1[[#This Row],[Monetary]]&lt;=_xlfn.QUARTILE.INC(N:N,2),2,IF(Table1[[#This Row],[Monetary]]&lt;=_xlfn.QUARTILE.INC(N:N,3),3,4)))</f>
        <v>2</v>
      </c>
      <c r="R990" s="42" t="str">
        <f>Table1[[#This Row],[R Score]]&amp;Table1[[#This Row],[F Score]]&amp;Table1[[#This Row],[M Score]]</f>
        <v>212</v>
      </c>
      <c r="S990" s="37">
        <f>Table1[[#This Row],[R Score]]+Table1[[#This Row],[F Score]]+Table1[[#This Row],[M Score]]</f>
        <v>5</v>
      </c>
      <c r="T990" s="37" t="str">
        <f>IF(Table1[[#This Row],[RFM Score]]=12,"Best customer",IF(Table1[[#This Row],[RFM Score]]&gt;=8,"Loyal customer",IF(Table1[[#This Row],[RFM Score]]&gt;=6,"At Risk",IF(Table1[[#This Row],[RFM Score]]&gt;=3,"Lost customer", "Others"))))</f>
        <v>Lost customer</v>
      </c>
    </row>
    <row r="991" spans="2:20" x14ac:dyDescent="0.25">
      <c r="B991" s="1">
        <v>989</v>
      </c>
      <c r="C991" s="2">
        <v>45288</v>
      </c>
      <c r="D991" s="1" t="s">
        <v>1002</v>
      </c>
      <c r="E991" s="1" t="s">
        <v>13</v>
      </c>
      <c r="F991" s="1">
        <v>44</v>
      </c>
      <c r="G991" s="1" t="s">
        <v>16</v>
      </c>
      <c r="H991" s="1">
        <v>1</v>
      </c>
      <c r="I991" s="11">
        <v>25</v>
      </c>
      <c r="J991" s="13">
        <v>25</v>
      </c>
      <c r="K991" s="34">
        <f t="shared" si="15"/>
        <v>45292</v>
      </c>
      <c r="L991" s="36">
        <f>Table1[[#This Row],[Latest Date]]-Table1[[#This Row],[Date]]</f>
        <v>4</v>
      </c>
      <c r="M991" s="36">
        <f>COUNT(Table1[[#This Row],[Date]])</f>
        <v>1</v>
      </c>
      <c r="N991" s="36">
        <f>SUM(Table1[[#This Row],[Total Amount]])</f>
        <v>25</v>
      </c>
      <c r="O991" s="36">
        <f>IF(Table1[[#This Row],[Recency]]&lt;=_xlfn.QUARTILE.INC(L:L,1),4, IF(Table1[[#This Row],[Recency]]&lt;=_xlfn.QUARTILE.INC(L:L,2), 3, IF(Table1[[#This Row],[Recency]]&lt;=_xlfn.QUARTILE.INC(L:L,3), 2, 1)))</f>
        <v>4</v>
      </c>
      <c r="P991" s="36">
        <f>IF(Table1[[#This Row],[Frequency]]&lt;=_xlfn.QUARTILE.INC(M:M,1), 1, IF(Table1[[#This Row],[Frequency]]&lt;=_xlfn.QUARTILE.INC(M:M,2), 2, IF(Table1[[#This Row],[Frequency]]&lt;=_xlfn.QUARTILE.INC(M:M,3), 3, 4)))</f>
        <v>1</v>
      </c>
      <c r="Q991" s="36">
        <f>IF(Table1[[#This Row],[Monetary]]&lt;=_xlfn.QUARTILE.INC(N:N,1),1,IF(Table1[[#This Row],[Monetary]]&lt;=_xlfn.QUARTILE.INC(N:N,2),2,IF(Table1[[#This Row],[Monetary]]&lt;=_xlfn.QUARTILE.INC(N:N,3),3,4)))</f>
        <v>1</v>
      </c>
      <c r="R991" s="41" t="str">
        <f>Table1[[#This Row],[R Score]]&amp;Table1[[#This Row],[F Score]]&amp;Table1[[#This Row],[M Score]]</f>
        <v>411</v>
      </c>
      <c r="S991" s="36">
        <f>Table1[[#This Row],[R Score]]+Table1[[#This Row],[F Score]]+Table1[[#This Row],[M Score]]</f>
        <v>6</v>
      </c>
      <c r="T991" s="36" t="str">
        <f>IF(Table1[[#This Row],[RFM Score]]=12,"Best customer",IF(Table1[[#This Row],[RFM Score]]&gt;=8,"Loyal customer",IF(Table1[[#This Row],[RFM Score]]&gt;=6,"At Risk",IF(Table1[[#This Row],[RFM Score]]&gt;=3,"Lost customer", "Others"))))</f>
        <v>At Risk</v>
      </c>
    </row>
    <row r="992" spans="2:20" x14ac:dyDescent="0.25">
      <c r="B992" s="4">
        <v>990</v>
      </c>
      <c r="C992" s="5">
        <v>45071</v>
      </c>
      <c r="D992" s="4" t="s">
        <v>1003</v>
      </c>
      <c r="E992" s="4" t="s">
        <v>13</v>
      </c>
      <c r="F992" s="4">
        <v>58</v>
      </c>
      <c r="G992" s="4" t="s">
        <v>11</v>
      </c>
      <c r="H992" s="4">
        <v>2</v>
      </c>
      <c r="I992" s="12">
        <v>500</v>
      </c>
      <c r="J992" s="14">
        <v>1000</v>
      </c>
      <c r="K992" s="35">
        <f t="shared" si="15"/>
        <v>45292</v>
      </c>
      <c r="L992" s="37">
        <f>Table1[[#This Row],[Latest Date]]-Table1[[#This Row],[Date]]</f>
        <v>221</v>
      </c>
      <c r="M992" s="37">
        <f>COUNT(Table1[[#This Row],[Date]])</f>
        <v>1</v>
      </c>
      <c r="N992" s="37">
        <f>SUM(Table1[[#This Row],[Total Amount]])</f>
        <v>1000</v>
      </c>
      <c r="O992" s="37">
        <f>IF(Table1[[#This Row],[Recency]]&lt;=_xlfn.QUARTILE.INC(L:L,1),4, IF(Table1[[#This Row],[Recency]]&lt;=_xlfn.QUARTILE.INC(L:L,2), 3, IF(Table1[[#This Row],[Recency]]&lt;=_xlfn.QUARTILE.INC(L:L,3), 2, 1)))</f>
        <v>2</v>
      </c>
      <c r="P992" s="37">
        <f>IF(Table1[[#This Row],[Frequency]]&lt;=_xlfn.QUARTILE.INC(M:M,1), 1, IF(Table1[[#This Row],[Frequency]]&lt;=_xlfn.QUARTILE.INC(M:M,2), 2, IF(Table1[[#This Row],[Frequency]]&lt;=_xlfn.QUARTILE.INC(M:M,3), 3, 4)))</f>
        <v>1</v>
      </c>
      <c r="Q992" s="37">
        <f>IF(Table1[[#This Row],[Monetary]]&lt;=_xlfn.QUARTILE.INC(N:N,1),1,IF(Table1[[#This Row],[Monetary]]&lt;=_xlfn.QUARTILE.INC(N:N,2),2,IF(Table1[[#This Row],[Monetary]]&lt;=_xlfn.QUARTILE.INC(N:N,3),3,4)))</f>
        <v>4</v>
      </c>
      <c r="R992" s="42" t="str">
        <f>Table1[[#This Row],[R Score]]&amp;Table1[[#This Row],[F Score]]&amp;Table1[[#This Row],[M Score]]</f>
        <v>214</v>
      </c>
      <c r="S992" s="37">
        <f>Table1[[#This Row],[R Score]]+Table1[[#This Row],[F Score]]+Table1[[#This Row],[M Score]]</f>
        <v>7</v>
      </c>
      <c r="T992" s="37" t="str">
        <f>IF(Table1[[#This Row],[RFM Score]]=12,"Best customer",IF(Table1[[#This Row],[RFM Score]]&gt;=8,"Loyal customer",IF(Table1[[#This Row],[RFM Score]]&gt;=6,"At Risk",IF(Table1[[#This Row],[RFM Score]]&gt;=3,"Lost customer", "Others"))))</f>
        <v>At Risk</v>
      </c>
    </row>
    <row r="993" spans="2:20" x14ac:dyDescent="0.25">
      <c r="B993" s="1">
        <v>991</v>
      </c>
      <c r="C993" s="2">
        <v>45286</v>
      </c>
      <c r="D993" s="1" t="s">
        <v>1004</v>
      </c>
      <c r="E993" s="1" t="s">
        <v>13</v>
      </c>
      <c r="F993" s="1">
        <v>34</v>
      </c>
      <c r="G993" s="1" t="s">
        <v>14</v>
      </c>
      <c r="H993" s="1">
        <v>2</v>
      </c>
      <c r="I993" s="11">
        <v>50</v>
      </c>
      <c r="J993" s="13">
        <v>100</v>
      </c>
      <c r="K993" s="34">
        <f t="shared" si="15"/>
        <v>45292</v>
      </c>
      <c r="L993" s="36">
        <f>Table1[[#This Row],[Latest Date]]-Table1[[#This Row],[Date]]</f>
        <v>6</v>
      </c>
      <c r="M993" s="36">
        <f>COUNT(Table1[[#This Row],[Date]])</f>
        <v>1</v>
      </c>
      <c r="N993" s="36">
        <f>SUM(Table1[[#This Row],[Total Amount]])</f>
        <v>100</v>
      </c>
      <c r="O993" s="36">
        <f>IF(Table1[[#This Row],[Recency]]&lt;=_xlfn.QUARTILE.INC(L:L,1),4, IF(Table1[[#This Row],[Recency]]&lt;=_xlfn.QUARTILE.INC(L:L,2), 3, IF(Table1[[#This Row],[Recency]]&lt;=_xlfn.QUARTILE.INC(L:L,3), 2, 1)))</f>
        <v>4</v>
      </c>
      <c r="P993" s="36">
        <f>IF(Table1[[#This Row],[Frequency]]&lt;=_xlfn.QUARTILE.INC(M:M,1), 1, IF(Table1[[#This Row],[Frequency]]&lt;=_xlfn.QUARTILE.INC(M:M,2), 2, IF(Table1[[#This Row],[Frequency]]&lt;=_xlfn.QUARTILE.INC(M:M,3), 3, 4)))</f>
        <v>1</v>
      </c>
      <c r="Q993" s="36">
        <f>IF(Table1[[#This Row],[Monetary]]&lt;=_xlfn.QUARTILE.INC(N:N,1),1,IF(Table1[[#This Row],[Monetary]]&lt;=_xlfn.QUARTILE.INC(N:N,2),2,IF(Table1[[#This Row],[Monetary]]&lt;=_xlfn.QUARTILE.INC(N:N,3),3,4)))</f>
        <v>2</v>
      </c>
      <c r="R993" s="41" t="str">
        <f>Table1[[#This Row],[R Score]]&amp;Table1[[#This Row],[F Score]]&amp;Table1[[#This Row],[M Score]]</f>
        <v>412</v>
      </c>
      <c r="S993" s="36">
        <f>Table1[[#This Row],[R Score]]+Table1[[#This Row],[F Score]]+Table1[[#This Row],[M Score]]</f>
        <v>7</v>
      </c>
      <c r="T993" s="36" t="str">
        <f>IF(Table1[[#This Row],[RFM Score]]=12,"Best customer",IF(Table1[[#This Row],[RFM Score]]&gt;=8,"Loyal customer",IF(Table1[[#This Row],[RFM Score]]&gt;=6,"At Risk",IF(Table1[[#This Row],[RFM Score]]&gt;=3,"Lost customer", "Others"))))</f>
        <v>At Risk</v>
      </c>
    </row>
    <row r="994" spans="2:20" x14ac:dyDescent="0.25">
      <c r="B994" s="4">
        <v>992</v>
      </c>
      <c r="C994" s="5">
        <v>45159</v>
      </c>
      <c r="D994" s="4" t="s">
        <v>1005</v>
      </c>
      <c r="E994" s="4" t="s">
        <v>13</v>
      </c>
      <c r="F994" s="4">
        <v>57</v>
      </c>
      <c r="G994" s="4" t="s">
        <v>16</v>
      </c>
      <c r="H994" s="4">
        <v>2</v>
      </c>
      <c r="I994" s="12">
        <v>30</v>
      </c>
      <c r="J994" s="14">
        <v>60</v>
      </c>
      <c r="K994" s="35">
        <f t="shared" si="15"/>
        <v>45292</v>
      </c>
      <c r="L994" s="37">
        <f>Table1[[#This Row],[Latest Date]]-Table1[[#This Row],[Date]]</f>
        <v>133</v>
      </c>
      <c r="M994" s="37">
        <f>COUNT(Table1[[#This Row],[Date]])</f>
        <v>1</v>
      </c>
      <c r="N994" s="37">
        <f>SUM(Table1[[#This Row],[Total Amount]])</f>
        <v>60</v>
      </c>
      <c r="O994" s="37">
        <f>IF(Table1[[#This Row],[Recency]]&lt;=_xlfn.QUARTILE.INC(L:L,1),4, IF(Table1[[#This Row],[Recency]]&lt;=_xlfn.QUARTILE.INC(L:L,2), 3, IF(Table1[[#This Row],[Recency]]&lt;=_xlfn.QUARTILE.INC(L:L,3), 2, 1)))</f>
        <v>3</v>
      </c>
      <c r="P994" s="37">
        <f>IF(Table1[[#This Row],[Frequency]]&lt;=_xlfn.QUARTILE.INC(M:M,1), 1, IF(Table1[[#This Row],[Frequency]]&lt;=_xlfn.QUARTILE.INC(M:M,2), 2, IF(Table1[[#This Row],[Frequency]]&lt;=_xlfn.QUARTILE.INC(M:M,3), 3, 4)))</f>
        <v>1</v>
      </c>
      <c r="Q994" s="37">
        <f>IF(Table1[[#This Row],[Monetary]]&lt;=_xlfn.QUARTILE.INC(N:N,1),1,IF(Table1[[#This Row],[Monetary]]&lt;=_xlfn.QUARTILE.INC(N:N,2),2,IF(Table1[[#This Row],[Monetary]]&lt;=_xlfn.QUARTILE.INC(N:N,3),3,4)))</f>
        <v>1</v>
      </c>
      <c r="R994" s="42" t="str">
        <f>Table1[[#This Row],[R Score]]&amp;Table1[[#This Row],[F Score]]&amp;Table1[[#This Row],[M Score]]</f>
        <v>311</v>
      </c>
      <c r="S994" s="37">
        <f>Table1[[#This Row],[R Score]]+Table1[[#This Row],[F Score]]+Table1[[#This Row],[M Score]]</f>
        <v>5</v>
      </c>
      <c r="T994" s="37" t="str">
        <f>IF(Table1[[#This Row],[RFM Score]]=12,"Best customer",IF(Table1[[#This Row],[RFM Score]]&gt;=8,"Loyal customer",IF(Table1[[#This Row],[RFM Score]]&gt;=6,"At Risk",IF(Table1[[#This Row],[RFM Score]]&gt;=3,"Lost customer", "Others"))))</f>
        <v>Lost customer</v>
      </c>
    </row>
    <row r="995" spans="2:20" x14ac:dyDescent="0.25">
      <c r="B995" s="1">
        <v>993</v>
      </c>
      <c r="C995" s="2">
        <v>44963</v>
      </c>
      <c r="D995" s="1" t="s">
        <v>1006</v>
      </c>
      <c r="E995" s="1" t="s">
        <v>13</v>
      </c>
      <c r="F995" s="1">
        <v>48</v>
      </c>
      <c r="G995" s="1" t="s">
        <v>16</v>
      </c>
      <c r="H995" s="1">
        <v>3</v>
      </c>
      <c r="I995" s="11">
        <v>50</v>
      </c>
      <c r="J995" s="13">
        <v>150</v>
      </c>
      <c r="K995" s="34">
        <f t="shared" si="15"/>
        <v>45292</v>
      </c>
      <c r="L995" s="36">
        <f>Table1[[#This Row],[Latest Date]]-Table1[[#This Row],[Date]]</f>
        <v>329</v>
      </c>
      <c r="M995" s="36">
        <f>COUNT(Table1[[#This Row],[Date]])</f>
        <v>1</v>
      </c>
      <c r="N995" s="36">
        <f>SUM(Table1[[#This Row],[Total Amount]])</f>
        <v>150</v>
      </c>
      <c r="O995" s="36">
        <f>IF(Table1[[#This Row],[Recency]]&lt;=_xlfn.QUARTILE.INC(L:L,1),4, IF(Table1[[#This Row],[Recency]]&lt;=_xlfn.QUARTILE.INC(L:L,2), 3, IF(Table1[[#This Row],[Recency]]&lt;=_xlfn.QUARTILE.INC(L:L,3), 2, 1)))</f>
        <v>1</v>
      </c>
      <c r="P995" s="36">
        <f>IF(Table1[[#This Row],[Frequency]]&lt;=_xlfn.QUARTILE.INC(M:M,1), 1, IF(Table1[[#This Row],[Frequency]]&lt;=_xlfn.QUARTILE.INC(M:M,2), 2, IF(Table1[[#This Row],[Frequency]]&lt;=_xlfn.QUARTILE.INC(M:M,3), 3, 4)))</f>
        <v>1</v>
      </c>
      <c r="Q995" s="36">
        <f>IF(Table1[[#This Row],[Monetary]]&lt;=_xlfn.QUARTILE.INC(N:N,1),1,IF(Table1[[#This Row],[Monetary]]&lt;=_xlfn.QUARTILE.INC(N:N,2),2,IF(Table1[[#This Row],[Monetary]]&lt;=_xlfn.QUARTILE.INC(N:N,3),3,4)))</f>
        <v>3</v>
      </c>
      <c r="R995" s="41" t="str">
        <f>Table1[[#This Row],[R Score]]&amp;Table1[[#This Row],[F Score]]&amp;Table1[[#This Row],[M Score]]</f>
        <v>113</v>
      </c>
      <c r="S995" s="36">
        <f>Table1[[#This Row],[R Score]]+Table1[[#This Row],[F Score]]+Table1[[#This Row],[M Score]]</f>
        <v>5</v>
      </c>
      <c r="T995" s="36" t="str">
        <f>IF(Table1[[#This Row],[RFM Score]]=12,"Best customer",IF(Table1[[#This Row],[RFM Score]]&gt;=8,"Loyal customer",IF(Table1[[#This Row],[RFM Score]]&gt;=6,"At Risk",IF(Table1[[#This Row],[RFM Score]]&gt;=3,"Lost customer", "Others"))))</f>
        <v>Lost customer</v>
      </c>
    </row>
    <row r="996" spans="2:20" x14ac:dyDescent="0.25">
      <c r="B996" s="4">
        <v>994</v>
      </c>
      <c r="C996" s="5">
        <v>45278</v>
      </c>
      <c r="D996" s="4" t="s">
        <v>1007</v>
      </c>
      <c r="E996" s="4" t="s">
        <v>13</v>
      </c>
      <c r="F996" s="4">
        <v>51</v>
      </c>
      <c r="G996" s="4" t="s">
        <v>11</v>
      </c>
      <c r="H996" s="4">
        <v>2</v>
      </c>
      <c r="I996" s="12">
        <v>500</v>
      </c>
      <c r="J996" s="14">
        <v>1000</v>
      </c>
      <c r="K996" s="35">
        <f t="shared" si="15"/>
        <v>45292</v>
      </c>
      <c r="L996" s="37">
        <f>Table1[[#This Row],[Latest Date]]-Table1[[#This Row],[Date]]</f>
        <v>14</v>
      </c>
      <c r="M996" s="37">
        <f>COUNT(Table1[[#This Row],[Date]])</f>
        <v>1</v>
      </c>
      <c r="N996" s="37">
        <f>SUM(Table1[[#This Row],[Total Amount]])</f>
        <v>1000</v>
      </c>
      <c r="O996" s="37">
        <f>IF(Table1[[#This Row],[Recency]]&lt;=_xlfn.QUARTILE.INC(L:L,1),4, IF(Table1[[#This Row],[Recency]]&lt;=_xlfn.QUARTILE.INC(L:L,2), 3, IF(Table1[[#This Row],[Recency]]&lt;=_xlfn.QUARTILE.INC(L:L,3), 2, 1)))</f>
        <v>4</v>
      </c>
      <c r="P996" s="37">
        <f>IF(Table1[[#This Row],[Frequency]]&lt;=_xlfn.QUARTILE.INC(M:M,1), 1, IF(Table1[[#This Row],[Frequency]]&lt;=_xlfn.QUARTILE.INC(M:M,2), 2, IF(Table1[[#This Row],[Frequency]]&lt;=_xlfn.QUARTILE.INC(M:M,3), 3, 4)))</f>
        <v>1</v>
      </c>
      <c r="Q996" s="37">
        <f>IF(Table1[[#This Row],[Monetary]]&lt;=_xlfn.QUARTILE.INC(N:N,1),1,IF(Table1[[#This Row],[Monetary]]&lt;=_xlfn.QUARTILE.INC(N:N,2),2,IF(Table1[[#This Row],[Monetary]]&lt;=_xlfn.QUARTILE.INC(N:N,3),3,4)))</f>
        <v>4</v>
      </c>
      <c r="R996" s="42" t="str">
        <f>Table1[[#This Row],[R Score]]&amp;Table1[[#This Row],[F Score]]&amp;Table1[[#This Row],[M Score]]</f>
        <v>414</v>
      </c>
      <c r="S996" s="37">
        <f>Table1[[#This Row],[R Score]]+Table1[[#This Row],[F Score]]+Table1[[#This Row],[M Score]]</f>
        <v>9</v>
      </c>
      <c r="T996" s="37" t="str">
        <f>IF(Table1[[#This Row],[RFM Score]]=12,"Best customer",IF(Table1[[#This Row],[RFM Score]]&gt;=8,"Loyal customer",IF(Table1[[#This Row],[RFM Score]]&gt;=6,"At Risk",IF(Table1[[#This Row],[RFM Score]]&gt;=3,"Lost customer", "Others"))))</f>
        <v>Loyal customer</v>
      </c>
    </row>
    <row r="997" spans="2:20" x14ac:dyDescent="0.25">
      <c r="B997" s="1">
        <v>995</v>
      </c>
      <c r="C997" s="2">
        <v>45046</v>
      </c>
      <c r="D997" s="1" t="s">
        <v>1008</v>
      </c>
      <c r="E997" s="1" t="s">
        <v>13</v>
      </c>
      <c r="F997" s="1">
        <v>41</v>
      </c>
      <c r="G997" s="1" t="s">
        <v>14</v>
      </c>
      <c r="H997" s="1">
        <v>1</v>
      </c>
      <c r="I997" s="11">
        <v>30</v>
      </c>
      <c r="J997" s="13">
        <v>30</v>
      </c>
      <c r="K997" s="34">
        <f t="shared" si="15"/>
        <v>45292</v>
      </c>
      <c r="L997" s="36">
        <f>Table1[[#This Row],[Latest Date]]-Table1[[#This Row],[Date]]</f>
        <v>246</v>
      </c>
      <c r="M997" s="36">
        <f>COUNT(Table1[[#This Row],[Date]])</f>
        <v>1</v>
      </c>
      <c r="N997" s="36">
        <f>SUM(Table1[[#This Row],[Total Amount]])</f>
        <v>30</v>
      </c>
      <c r="O997" s="36">
        <f>IF(Table1[[#This Row],[Recency]]&lt;=_xlfn.QUARTILE.INC(L:L,1),4, IF(Table1[[#This Row],[Recency]]&lt;=_xlfn.QUARTILE.INC(L:L,2), 3, IF(Table1[[#This Row],[Recency]]&lt;=_xlfn.QUARTILE.INC(L:L,3), 2, 1)))</f>
        <v>2</v>
      </c>
      <c r="P997" s="36">
        <f>IF(Table1[[#This Row],[Frequency]]&lt;=_xlfn.QUARTILE.INC(M:M,1), 1, IF(Table1[[#This Row],[Frequency]]&lt;=_xlfn.QUARTILE.INC(M:M,2), 2, IF(Table1[[#This Row],[Frequency]]&lt;=_xlfn.QUARTILE.INC(M:M,3), 3, 4)))</f>
        <v>1</v>
      </c>
      <c r="Q997" s="36">
        <f>IF(Table1[[#This Row],[Monetary]]&lt;=_xlfn.QUARTILE.INC(N:N,1),1,IF(Table1[[#This Row],[Monetary]]&lt;=_xlfn.QUARTILE.INC(N:N,2),2,IF(Table1[[#This Row],[Monetary]]&lt;=_xlfn.QUARTILE.INC(N:N,3),3,4)))</f>
        <v>1</v>
      </c>
      <c r="R997" s="41" t="str">
        <f>Table1[[#This Row],[R Score]]&amp;Table1[[#This Row],[F Score]]&amp;Table1[[#This Row],[M Score]]</f>
        <v>211</v>
      </c>
      <c r="S997" s="36">
        <f>Table1[[#This Row],[R Score]]+Table1[[#This Row],[F Score]]+Table1[[#This Row],[M Score]]</f>
        <v>4</v>
      </c>
      <c r="T997" s="36" t="str">
        <f>IF(Table1[[#This Row],[RFM Score]]=12,"Best customer",IF(Table1[[#This Row],[RFM Score]]&gt;=8,"Loyal customer",IF(Table1[[#This Row],[RFM Score]]&gt;=6,"At Risk",IF(Table1[[#This Row],[RFM Score]]&gt;=3,"Lost customer", "Others"))))</f>
        <v>Lost customer</v>
      </c>
    </row>
    <row r="998" spans="2:20" x14ac:dyDescent="0.25">
      <c r="B998" s="4">
        <v>996</v>
      </c>
      <c r="C998" s="5">
        <v>45062</v>
      </c>
      <c r="D998" s="4" t="s">
        <v>1009</v>
      </c>
      <c r="E998" s="4" t="s">
        <v>10</v>
      </c>
      <c r="F998" s="4">
        <v>62</v>
      </c>
      <c r="G998" s="4" t="s">
        <v>14</v>
      </c>
      <c r="H998" s="4">
        <v>1</v>
      </c>
      <c r="I998" s="12">
        <v>50</v>
      </c>
      <c r="J998" s="14">
        <v>50</v>
      </c>
      <c r="K998" s="35">
        <f t="shared" si="15"/>
        <v>45292</v>
      </c>
      <c r="L998" s="37">
        <f>Table1[[#This Row],[Latest Date]]-Table1[[#This Row],[Date]]</f>
        <v>230</v>
      </c>
      <c r="M998" s="37">
        <f>COUNT(Table1[[#This Row],[Date]])</f>
        <v>1</v>
      </c>
      <c r="N998" s="37">
        <f>SUM(Table1[[#This Row],[Total Amount]])</f>
        <v>50</v>
      </c>
      <c r="O998" s="37">
        <f>IF(Table1[[#This Row],[Recency]]&lt;=_xlfn.QUARTILE.INC(L:L,1),4, IF(Table1[[#This Row],[Recency]]&lt;=_xlfn.QUARTILE.INC(L:L,2), 3, IF(Table1[[#This Row],[Recency]]&lt;=_xlfn.QUARTILE.INC(L:L,3), 2, 1)))</f>
        <v>2</v>
      </c>
      <c r="P998" s="37">
        <f>IF(Table1[[#This Row],[Frequency]]&lt;=_xlfn.QUARTILE.INC(M:M,1), 1, IF(Table1[[#This Row],[Frequency]]&lt;=_xlfn.QUARTILE.INC(M:M,2), 2, IF(Table1[[#This Row],[Frequency]]&lt;=_xlfn.QUARTILE.INC(M:M,3), 3, 4)))</f>
        <v>1</v>
      </c>
      <c r="Q998" s="37">
        <f>IF(Table1[[#This Row],[Monetary]]&lt;=_xlfn.QUARTILE.INC(N:N,1),1,IF(Table1[[#This Row],[Monetary]]&lt;=_xlfn.QUARTILE.INC(N:N,2),2,IF(Table1[[#This Row],[Monetary]]&lt;=_xlfn.QUARTILE.INC(N:N,3),3,4)))</f>
        <v>1</v>
      </c>
      <c r="R998" s="42" t="str">
        <f>Table1[[#This Row],[R Score]]&amp;Table1[[#This Row],[F Score]]&amp;Table1[[#This Row],[M Score]]</f>
        <v>211</v>
      </c>
      <c r="S998" s="37">
        <f>Table1[[#This Row],[R Score]]+Table1[[#This Row],[F Score]]+Table1[[#This Row],[M Score]]</f>
        <v>4</v>
      </c>
      <c r="T998" s="37" t="str">
        <f>IF(Table1[[#This Row],[RFM Score]]=12,"Best customer",IF(Table1[[#This Row],[RFM Score]]&gt;=8,"Loyal customer",IF(Table1[[#This Row],[RFM Score]]&gt;=6,"At Risk",IF(Table1[[#This Row],[RFM Score]]&gt;=3,"Lost customer", "Others"))))</f>
        <v>Lost customer</v>
      </c>
    </row>
    <row r="999" spans="2:20" x14ac:dyDescent="0.25">
      <c r="B999" s="1">
        <v>997</v>
      </c>
      <c r="C999" s="2">
        <v>45247</v>
      </c>
      <c r="D999" s="1" t="s">
        <v>1010</v>
      </c>
      <c r="E999" s="1" t="s">
        <v>10</v>
      </c>
      <c r="F999" s="1">
        <v>52</v>
      </c>
      <c r="G999" s="1" t="s">
        <v>11</v>
      </c>
      <c r="H999" s="1">
        <v>3</v>
      </c>
      <c r="I999" s="11">
        <v>30</v>
      </c>
      <c r="J999" s="13">
        <v>90</v>
      </c>
      <c r="K999" s="34">
        <f t="shared" si="15"/>
        <v>45292</v>
      </c>
      <c r="L999" s="36">
        <f>Table1[[#This Row],[Latest Date]]-Table1[[#This Row],[Date]]</f>
        <v>45</v>
      </c>
      <c r="M999" s="36">
        <f>COUNT(Table1[[#This Row],[Date]])</f>
        <v>1</v>
      </c>
      <c r="N999" s="36">
        <f>SUM(Table1[[#This Row],[Total Amount]])</f>
        <v>90</v>
      </c>
      <c r="O999" s="36">
        <f>IF(Table1[[#This Row],[Recency]]&lt;=_xlfn.QUARTILE.INC(L:L,1),4, IF(Table1[[#This Row],[Recency]]&lt;=_xlfn.QUARTILE.INC(L:L,2), 3, IF(Table1[[#This Row],[Recency]]&lt;=_xlfn.QUARTILE.INC(L:L,3), 2, 1)))</f>
        <v>4</v>
      </c>
      <c r="P999" s="36">
        <f>IF(Table1[[#This Row],[Frequency]]&lt;=_xlfn.QUARTILE.INC(M:M,1), 1, IF(Table1[[#This Row],[Frequency]]&lt;=_xlfn.QUARTILE.INC(M:M,2), 2, IF(Table1[[#This Row],[Frequency]]&lt;=_xlfn.QUARTILE.INC(M:M,3), 3, 4)))</f>
        <v>1</v>
      </c>
      <c r="Q999" s="36">
        <f>IF(Table1[[#This Row],[Monetary]]&lt;=_xlfn.QUARTILE.INC(N:N,1),1,IF(Table1[[#This Row],[Monetary]]&lt;=_xlfn.QUARTILE.INC(N:N,2),2,IF(Table1[[#This Row],[Monetary]]&lt;=_xlfn.QUARTILE.INC(N:N,3),3,4)))</f>
        <v>2</v>
      </c>
      <c r="R999" s="41" t="str">
        <f>Table1[[#This Row],[R Score]]&amp;Table1[[#This Row],[F Score]]&amp;Table1[[#This Row],[M Score]]</f>
        <v>412</v>
      </c>
      <c r="S999" s="36">
        <f>Table1[[#This Row],[R Score]]+Table1[[#This Row],[F Score]]+Table1[[#This Row],[M Score]]</f>
        <v>7</v>
      </c>
      <c r="T999" s="36" t="str">
        <f>IF(Table1[[#This Row],[RFM Score]]=12,"Best customer",IF(Table1[[#This Row],[RFM Score]]&gt;=8,"Loyal customer",IF(Table1[[#This Row],[RFM Score]]&gt;=6,"At Risk",IF(Table1[[#This Row],[RFM Score]]&gt;=3,"Lost customer", "Others"))))</f>
        <v>At Risk</v>
      </c>
    </row>
    <row r="1000" spans="2:20" x14ac:dyDescent="0.25">
      <c r="B1000" s="4">
        <v>998</v>
      </c>
      <c r="C1000" s="5">
        <v>45228</v>
      </c>
      <c r="D1000" s="4" t="s">
        <v>1011</v>
      </c>
      <c r="E1000" s="4" t="s">
        <v>13</v>
      </c>
      <c r="F1000" s="4">
        <v>23</v>
      </c>
      <c r="G1000" s="4" t="s">
        <v>11</v>
      </c>
      <c r="H1000" s="4">
        <v>4</v>
      </c>
      <c r="I1000" s="12">
        <v>25</v>
      </c>
      <c r="J1000" s="14">
        <v>100</v>
      </c>
      <c r="K1000" s="35">
        <f t="shared" si="15"/>
        <v>45292</v>
      </c>
      <c r="L1000" s="37">
        <f>Table1[[#This Row],[Latest Date]]-Table1[[#This Row],[Date]]</f>
        <v>64</v>
      </c>
      <c r="M1000" s="37">
        <f>COUNT(Table1[[#This Row],[Date]])</f>
        <v>1</v>
      </c>
      <c r="N1000" s="37">
        <f>SUM(Table1[[#This Row],[Total Amount]])</f>
        <v>100</v>
      </c>
      <c r="O1000" s="37">
        <f>IF(Table1[[#This Row],[Recency]]&lt;=_xlfn.QUARTILE.INC(L:L,1),4, IF(Table1[[#This Row],[Recency]]&lt;=_xlfn.QUARTILE.INC(L:L,2), 3, IF(Table1[[#This Row],[Recency]]&lt;=_xlfn.QUARTILE.INC(L:L,3), 2, 1)))</f>
        <v>4</v>
      </c>
      <c r="P1000" s="37">
        <f>IF(Table1[[#This Row],[Frequency]]&lt;=_xlfn.QUARTILE.INC(M:M,1), 1, IF(Table1[[#This Row],[Frequency]]&lt;=_xlfn.QUARTILE.INC(M:M,2), 2, IF(Table1[[#This Row],[Frequency]]&lt;=_xlfn.QUARTILE.INC(M:M,3), 3, 4)))</f>
        <v>1</v>
      </c>
      <c r="Q1000" s="37">
        <f>IF(Table1[[#This Row],[Monetary]]&lt;=_xlfn.QUARTILE.INC(N:N,1),1,IF(Table1[[#This Row],[Monetary]]&lt;=_xlfn.QUARTILE.INC(N:N,2),2,IF(Table1[[#This Row],[Monetary]]&lt;=_xlfn.QUARTILE.INC(N:N,3),3,4)))</f>
        <v>2</v>
      </c>
      <c r="R1000" s="42" t="str">
        <f>Table1[[#This Row],[R Score]]&amp;Table1[[#This Row],[F Score]]&amp;Table1[[#This Row],[M Score]]</f>
        <v>412</v>
      </c>
      <c r="S1000" s="37">
        <f>Table1[[#This Row],[R Score]]+Table1[[#This Row],[F Score]]+Table1[[#This Row],[M Score]]</f>
        <v>7</v>
      </c>
      <c r="T1000" s="37" t="str">
        <f>IF(Table1[[#This Row],[RFM Score]]=12,"Best customer",IF(Table1[[#This Row],[RFM Score]]&gt;=8,"Loyal customer",IF(Table1[[#This Row],[RFM Score]]&gt;=6,"At Risk",IF(Table1[[#This Row],[RFM Score]]&gt;=3,"Lost customer", "Others"))))</f>
        <v>At Risk</v>
      </c>
    </row>
    <row r="1001" spans="2:20" x14ac:dyDescent="0.25">
      <c r="B1001" s="1">
        <v>999</v>
      </c>
      <c r="C1001" s="2">
        <v>45265</v>
      </c>
      <c r="D1001" s="1" t="s">
        <v>1012</v>
      </c>
      <c r="E1001" s="1" t="s">
        <v>13</v>
      </c>
      <c r="F1001" s="1">
        <v>36</v>
      </c>
      <c r="G1001" s="1" t="s">
        <v>16</v>
      </c>
      <c r="H1001" s="1">
        <v>3</v>
      </c>
      <c r="I1001" s="11">
        <v>50</v>
      </c>
      <c r="J1001" s="13">
        <v>150</v>
      </c>
      <c r="K1001" s="34">
        <f t="shared" si="15"/>
        <v>45292</v>
      </c>
      <c r="L1001" s="36">
        <f>Table1[[#This Row],[Latest Date]]-Table1[[#This Row],[Date]]</f>
        <v>27</v>
      </c>
      <c r="M1001" s="36">
        <f>COUNT(Table1[[#This Row],[Date]])</f>
        <v>1</v>
      </c>
      <c r="N1001" s="36">
        <f>SUM(Table1[[#This Row],[Total Amount]])</f>
        <v>150</v>
      </c>
      <c r="O1001" s="36">
        <f>IF(Table1[[#This Row],[Recency]]&lt;=_xlfn.QUARTILE.INC(L:L,1),4, IF(Table1[[#This Row],[Recency]]&lt;=_xlfn.QUARTILE.INC(L:L,2), 3, IF(Table1[[#This Row],[Recency]]&lt;=_xlfn.QUARTILE.INC(L:L,3), 2, 1)))</f>
        <v>4</v>
      </c>
      <c r="P1001" s="36">
        <f>IF(Table1[[#This Row],[Frequency]]&lt;=_xlfn.QUARTILE.INC(M:M,1), 1, IF(Table1[[#This Row],[Frequency]]&lt;=_xlfn.QUARTILE.INC(M:M,2), 2, IF(Table1[[#This Row],[Frequency]]&lt;=_xlfn.QUARTILE.INC(M:M,3), 3, 4)))</f>
        <v>1</v>
      </c>
      <c r="Q1001" s="36">
        <f>IF(Table1[[#This Row],[Monetary]]&lt;=_xlfn.QUARTILE.INC(N:N,1),1,IF(Table1[[#This Row],[Monetary]]&lt;=_xlfn.QUARTILE.INC(N:N,2),2,IF(Table1[[#This Row],[Monetary]]&lt;=_xlfn.QUARTILE.INC(N:N,3),3,4)))</f>
        <v>3</v>
      </c>
      <c r="R1001" s="41" t="str">
        <f>Table1[[#This Row],[R Score]]&amp;Table1[[#This Row],[F Score]]&amp;Table1[[#This Row],[M Score]]</f>
        <v>413</v>
      </c>
      <c r="S1001" s="36">
        <f>Table1[[#This Row],[R Score]]+Table1[[#This Row],[F Score]]+Table1[[#This Row],[M Score]]</f>
        <v>8</v>
      </c>
      <c r="T1001" s="36" t="str">
        <f>IF(Table1[[#This Row],[RFM Score]]=12,"Best customer",IF(Table1[[#This Row],[RFM Score]]&gt;=8,"Loyal customer",IF(Table1[[#This Row],[RFM Score]]&gt;=6,"At Risk",IF(Table1[[#This Row],[RFM Score]]&gt;=3,"Lost customer", "Others"))))</f>
        <v>Loyal customer</v>
      </c>
    </row>
    <row r="1002" spans="2:20" x14ac:dyDescent="0.25">
      <c r="B1002" s="4">
        <v>1000</v>
      </c>
      <c r="C1002" s="5">
        <v>45028</v>
      </c>
      <c r="D1002" s="4" t="s">
        <v>1013</v>
      </c>
      <c r="E1002" s="4" t="s">
        <v>10</v>
      </c>
      <c r="F1002" s="4">
        <v>47</v>
      </c>
      <c r="G1002" s="4" t="s">
        <v>16</v>
      </c>
      <c r="H1002" s="4">
        <v>4</v>
      </c>
      <c r="I1002" s="12">
        <v>30</v>
      </c>
      <c r="J1002" s="14">
        <v>120</v>
      </c>
      <c r="K1002" s="35">
        <f t="shared" si="15"/>
        <v>45292</v>
      </c>
      <c r="L1002" s="37">
        <f>Table1[[#This Row],[Latest Date]]-Table1[[#This Row],[Date]]</f>
        <v>264</v>
      </c>
      <c r="M1002" s="37">
        <f>COUNT(Table1[[#This Row],[Date]])</f>
        <v>1</v>
      </c>
      <c r="N1002" s="37">
        <f>SUM(Table1[[#This Row],[Total Amount]])</f>
        <v>120</v>
      </c>
      <c r="O1002" s="37">
        <f>IF(Table1[[#This Row],[Recency]]&lt;=_xlfn.QUARTILE.INC(L:L,1),4, IF(Table1[[#This Row],[Recency]]&lt;=_xlfn.QUARTILE.INC(L:L,2), 3, IF(Table1[[#This Row],[Recency]]&lt;=_xlfn.QUARTILE.INC(L:L,3), 2, 1)))</f>
        <v>2</v>
      </c>
      <c r="P1002" s="37">
        <f>IF(Table1[[#This Row],[Frequency]]&lt;=_xlfn.QUARTILE.INC(M:M,1), 1, IF(Table1[[#This Row],[Frequency]]&lt;=_xlfn.QUARTILE.INC(M:M,2), 2, IF(Table1[[#This Row],[Frequency]]&lt;=_xlfn.QUARTILE.INC(M:M,3), 3, 4)))</f>
        <v>1</v>
      </c>
      <c r="Q1002" s="37">
        <f>IF(Table1[[#This Row],[Monetary]]&lt;=_xlfn.QUARTILE.INC(N:N,1),1,IF(Table1[[#This Row],[Monetary]]&lt;=_xlfn.QUARTILE.INC(N:N,2),2,IF(Table1[[#This Row],[Monetary]]&lt;=_xlfn.QUARTILE.INC(N:N,3),3,4)))</f>
        <v>2</v>
      </c>
      <c r="R1002" s="42" t="str">
        <f>Table1[[#This Row],[R Score]]&amp;Table1[[#This Row],[F Score]]&amp;Table1[[#This Row],[M Score]]</f>
        <v>212</v>
      </c>
      <c r="S1002" s="37">
        <f>Table1[[#This Row],[R Score]]+Table1[[#This Row],[F Score]]+Table1[[#This Row],[M Score]]</f>
        <v>5</v>
      </c>
      <c r="T1002" s="37" t="str">
        <f>IF(Table1[[#This Row],[RFM Score]]=12,"Best customer",IF(Table1[[#This Row],[RFM Score]]&gt;=8,"Loyal customer",IF(Table1[[#This Row],[RFM Score]]&gt;=6,"At Risk",IF(Table1[[#This Row],[RFM Score]]&gt;=3,"Lost customer", "Others"))))</f>
        <v>Lost customer</v>
      </c>
    </row>
  </sheetData>
  <conditionalFormatting sqref="R1:T1048576">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BFEB-4088-4CE1-BFDF-37762F06D1E5}">
  <sheetPr>
    <tabColor rgb="FFEE0000"/>
  </sheetPr>
  <dimension ref="U18"/>
  <sheetViews>
    <sheetView showGridLines="0" showRowColHeaders="0" tabSelected="1" zoomScaleNormal="100" workbookViewId="0">
      <selection activeCell="M41" sqref="M41"/>
    </sheetView>
  </sheetViews>
  <sheetFormatPr defaultColWidth="9.140625" defaultRowHeight="15" x14ac:dyDescent="0.25"/>
  <cols>
    <col min="1" max="16384" width="9.140625" style="8"/>
  </cols>
  <sheetData>
    <row r="18" spans="21:21" x14ac:dyDescent="0.25">
      <c r="U18" s="8" t="s">
        <v>1039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BAE81-3686-4F88-B3EB-75C97151F219}">
  <sheetPr>
    <tabColor rgb="FF00B050"/>
  </sheetPr>
  <dimension ref="B1:BD1004"/>
  <sheetViews>
    <sheetView showGridLines="0" topLeftCell="AQ7" workbookViewId="0">
      <selection activeCell="BC3" sqref="BC3"/>
    </sheetView>
  </sheetViews>
  <sheetFormatPr defaultRowHeight="15" x14ac:dyDescent="0.25"/>
  <cols>
    <col min="2" max="2" width="19.85546875" bestFit="1" customWidth="1"/>
    <col min="3" max="3" width="20" bestFit="1" customWidth="1"/>
    <col min="4" max="4" width="9.140625" style="18"/>
    <col min="5" max="5" width="20" bestFit="1" customWidth="1"/>
    <col min="8" max="8" width="9.140625" style="18"/>
    <col min="9" max="10" width="15.42578125" bestFit="1" customWidth="1"/>
    <col min="13" max="13" width="15.42578125" bestFit="1" customWidth="1"/>
    <col min="14" max="14" width="19.85546875" bestFit="1" customWidth="1"/>
    <col min="15" max="15" width="20.85546875" bestFit="1" customWidth="1"/>
    <col min="18" max="18" width="11.5703125" bestFit="1" customWidth="1"/>
    <col min="21" max="21" width="15" bestFit="1" customWidth="1"/>
    <col min="22" max="22" width="19.28515625" bestFit="1" customWidth="1"/>
    <col min="23" max="23" width="23.85546875" bestFit="1" customWidth="1"/>
    <col min="25" max="25" width="15" bestFit="1" customWidth="1"/>
    <col min="26" max="26" width="19.28515625" style="23" bestFit="1" customWidth="1"/>
    <col min="27" max="27" width="19.28515625" bestFit="1" customWidth="1"/>
    <col min="29" max="29" width="19.5703125" bestFit="1" customWidth="1"/>
    <col min="30" max="30" width="18" bestFit="1" customWidth="1"/>
    <col min="31" max="31" width="5.42578125" bestFit="1" customWidth="1"/>
    <col min="32" max="32" width="11" bestFit="1" customWidth="1"/>
    <col min="35" max="37" width="15" bestFit="1" customWidth="1"/>
    <col min="38" max="38" width="11" bestFit="1" customWidth="1"/>
    <col min="41" max="41" width="15" bestFit="1" customWidth="1"/>
    <col min="42" max="42" width="19.28515625" bestFit="1" customWidth="1"/>
    <col min="45" max="45" width="15.42578125" bestFit="1" customWidth="1"/>
    <col min="46" max="46" width="23.5703125" bestFit="1" customWidth="1"/>
    <col min="49" max="49" width="15.42578125" bestFit="1" customWidth="1"/>
    <col min="50" max="50" width="11.7109375" bestFit="1" customWidth="1"/>
    <col min="51" max="51" width="13.28515625" bestFit="1" customWidth="1"/>
    <col min="55" max="55" width="15" bestFit="1" customWidth="1"/>
    <col min="56" max="57" width="19.28515625" bestFit="1" customWidth="1"/>
  </cols>
  <sheetData>
    <row r="1" spans="2:56" x14ac:dyDescent="0.25">
      <c r="T1" s="18"/>
      <c r="X1" s="18"/>
      <c r="AB1" s="18"/>
      <c r="AD1" s="23"/>
      <c r="AH1" s="18"/>
      <c r="AJ1" s="23"/>
      <c r="AN1" s="18"/>
      <c r="AP1" s="23"/>
      <c r="AR1" s="18"/>
      <c r="AT1" s="23"/>
      <c r="AV1" s="18"/>
      <c r="BB1" s="18"/>
    </row>
    <row r="2" spans="2:56" ht="75" x14ac:dyDescent="0.25">
      <c r="B2" t="s">
        <v>1029</v>
      </c>
      <c r="E2" t="s">
        <v>1032</v>
      </c>
      <c r="I2" t="s">
        <v>1031</v>
      </c>
      <c r="T2" s="18"/>
      <c r="U2" t="s">
        <v>1041</v>
      </c>
      <c r="X2" s="18"/>
      <c r="Y2" t="s">
        <v>1043</v>
      </c>
      <c r="AB2" s="18"/>
      <c r="AC2" t="s">
        <v>1045</v>
      </c>
      <c r="AD2" s="23"/>
      <c r="AH2" s="18"/>
      <c r="AI2" s="27" t="s">
        <v>1047</v>
      </c>
      <c r="AJ2" s="23"/>
      <c r="AN2" s="18"/>
      <c r="AO2" s="27" t="s">
        <v>1048</v>
      </c>
      <c r="AP2" s="23"/>
      <c r="AR2" s="18"/>
      <c r="AS2" s="27" t="s">
        <v>1049</v>
      </c>
      <c r="AT2" s="23"/>
      <c r="AV2" s="18"/>
      <c r="AW2" s="27" t="s">
        <v>1051</v>
      </c>
      <c r="AX2" s="23"/>
      <c r="BB2" s="18"/>
      <c r="BC2" s="27" t="s">
        <v>1067</v>
      </c>
    </row>
    <row r="3" spans="2:56" x14ac:dyDescent="0.25">
      <c r="B3" s="9" t="s">
        <v>1015</v>
      </c>
      <c r="E3" s="9" t="s">
        <v>1028</v>
      </c>
      <c r="I3" s="17" t="s">
        <v>1014</v>
      </c>
      <c r="J3" s="9" t="s">
        <v>1030</v>
      </c>
      <c r="L3" s="18"/>
      <c r="T3" s="18"/>
      <c r="U3" s="17" t="s">
        <v>1014</v>
      </c>
      <c r="V3" s="9" t="s">
        <v>1015</v>
      </c>
      <c r="X3" s="18"/>
      <c r="Y3" s="17" t="s">
        <v>1014</v>
      </c>
      <c r="Z3" s="24" t="s">
        <v>1015</v>
      </c>
      <c r="AB3" s="18"/>
      <c r="AC3" s="17" t="s">
        <v>1042</v>
      </c>
      <c r="AD3" s="17" t="s">
        <v>1044</v>
      </c>
      <c r="AE3" s="16"/>
      <c r="AF3" s="16"/>
      <c r="AH3" s="18"/>
      <c r="AI3" s="17" t="s">
        <v>1014</v>
      </c>
      <c r="AJ3" s="24" t="s">
        <v>1030</v>
      </c>
      <c r="AK3" t="s">
        <v>1046</v>
      </c>
      <c r="AN3" s="18"/>
      <c r="AO3" s="17" t="s">
        <v>1014</v>
      </c>
      <c r="AP3" s="24" t="s">
        <v>1015</v>
      </c>
      <c r="AR3" s="18"/>
      <c r="AS3" s="17" t="s">
        <v>1014</v>
      </c>
      <c r="AT3" s="24" t="s">
        <v>1050</v>
      </c>
      <c r="AV3" s="18"/>
      <c r="AW3" s="17" t="s">
        <v>1014</v>
      </c>
      <c r="AX3" t="s">
        <v>1055</v>
      </c>
      <c r="AY3" t="s">
        <v>1056</v>
      </c>
      <c r="BA3" s="38"/>
      <c r="BB3" s="18"/>
      <c r="BC3" s="17" t="s">
        <v>1014</v>
      </c>
      <c r="BD3" s="9" t="s">
        <v>1015</v>
      </c>
    </row>
    <row r="4" spans="2:56" x14ac:dyDescent="0.25">
      <c r="B4" s="15">
        <v>456000</v>
      </c>
      <c r="E4" s="15">
        <v>179890</v>
      </c>
      <c r="I4" s="16" t="s">
        <v>11</v>
      </c>
      <c r="J4" s="10">
        <v>771</v>
      </c>
      <c r="L4" s="18"/>
      <c r="M4" t="s">
        <v>1034</v>
      </c>
      <c r="T4" s="18"/>
      <c r="U4" s="16" t="s">
        <v>13</v>
      </c>
      <c r="V4" s="15">
        <v>232840</v>
      </c>
      <c r="X4" s="18"/>
      <c r="Y4" s="16" t="s">
        <v>28</v>
      </c>
      <c r="Z4" s="25">
        <v>2000</v>
      </c>
      <c r="AB4" s="18"/>
      <c r="AC4" s="17" t="s">
        <v>1014</v>
      </c>
      <c r="AD4" s="16" t="s">
        <v>13</v>
      </c>
      <c r="AE4" s="16" t="s">
        <v>10</v>
      </c>
      <c r="AF4" s="16" t="s">
        <v>1040</v>
      </c>
      <c r="AH4" s="18"/>
      <c r="AI4" s="16" t="s">
        <v>11</v>
      </c>
      <c r="AJ4" s="25">
        <v>771</v>
      </c>
      <c r="AK4" s="26">
        <f>GETPIVOTDATA("Quantity",$AI$3,"Product Category","Beauty")/GETPIVOTDATA("Quantity",$AI$3)</f>
        <v>0.30668257756563244</v>
      </c>
      <c r="AN4" s="18"/>
      <c r="AO4" s="16" t="s">
        <v>11</v>
      </c>
      <c r="AP4" s="28">
        <v>143515</v>
      </c>
      <c r="AQ4" s="26"/>
      <c r="AR4" s="18"/>
      <c r="AS4" s="16" t="s">
        <v>11</v>
      </c>
      <c r="AT4" s="28">
        <v>184.05537459283389</v>
      </c>
      <c r="AV4" s="18"/>
      <c r="AW4" s="31">
        <v>44927</v>
      </c>
      <c r="AX4" s="32">
        <f t="shared" ref="AX4:AX67" si="0">MAX(AW4:AW349)</f>
        <v>45292</v>
      </c>
      <c r="AY4">
        <f t="shared" ref="AY4:AY67" si="1">AX4-AW4</f>
        <v>365</v>
      </c>
      <c r="BB4" s="18"/>
      <c r="BC4" s="16" t="s">
        <v>1068</v>
      </c>
      <c r="BD4" s="16">
        <v>110030</v>
      </c>
    </row>
    <row r="5" spans="2:56" x14ac:dyDescent="0.25">
      <c r="I5" s="16" t="s">
        <v>14</v>
      </c>
      <c r="J5" s="10">
        <v>894</v>
      </c>
      <c r="L5" s="18"/>
      <c r="M5" s="17" t="s">
        <v>1014</v>
      </c>
      <c r="N5" s="16" t="s">
        <v>1015</v>
      </c>
      <c r="O5" s="16" t="s">
        <v>1035</v>
      </c>
      <c r="T5" s="18"/>
      <c r="U5" s="16" t="s">
        <v>10</v>
      </c>
      <c r="V5" s="15">
        <v>223160</v>
      </c>
      <c r="X5" s="18"/>
      <c r="Y5" s="16" t="s">
        <v>78</v>
      </c>
      <c r="Z5" s="25">
        <v>2000</v>
      </c>
      <c r="AB5" s="18"/>
      <c r="AC5" s="16" t="s">
        <v>11</v>
      </c>
      <c r="AD5" s="25">
        <v>166</v>
      </c>
      <c r="AE5" s="25">
        <v>141</v>
      </c>
      <c r="AF5" s="25">
        <v>307</v>
      </c>
      <c r="AH5" s="18"/>
      <c r="AI5" s="16" t="s">
        <v>14</v>
      </c>
      <c r="AJ5" s="25">
        <v>894</v>
      </c>
      <c r="AK5" s="26">
        <f>GETPIVOTDATA("Quantity",$AI$3,"Product Category","Clothing")/GETPIVOTDATA("Quantity",$AI$3)</f>
        <v>0.35560859188544153</v>
      </c>
      <c r="AN5" s="18"/>
      <c r="AO5" s="16" t="s">
        <v>14</v>
      </c>
      <c r="AP5" s="28">
        <v>155580</v>
      </c>
      <c r="AQ5" s="26"/>
      <c r="AR5" s="18"/>
      <c r="AS5" s="16" t="s">
        <v>14</v>
      </c>
      <c r="AT5" s="28">
        <v>174.28774928774928</v>
      </c>
      <c r="AV5" s="18"/>
      <c r="AW5" s="31">
        <v>44928</v>
      </c>
      <c r="AX5" s="32">
        <f t="shared" si="0"/>
        <v>45292</v>
      </c>
      <c r="AY5">
        <f t="shared" si="1"/>
        <v>364</v>
      </c>
      <c r="BB5" s="18"/>
      <c r="BC5" s="16" t="s">
        <v>1069</v>
      </c>
      <c r="BD5" s="16">
        <v>123735</v>
      </c>
    </row>
    <row r="6" spans="2:56" x14ac:dyDescent="0.25">
      <c r="I6" s="16" t="s">
        <v>16</v>
      </c>
      <c r="J6" s="10">
        <v>849</v>
      </c>
      <c r="L6" s="18"/>
      <c r="M6" s="16" t="s">
        <v>1016</v>
      </c>
      <c r="N6" s="19">
        <v>36980</v>
      </c>
      <c r="O6" s="19">
        <v>36980</v>
      </c>
      <c r="T6" s="18"/>
      <c r="U6" s="16" t="s">
        <v>1040</v>
      </c>
      <c r="V6" s="15">
        <v>456000</v>
      </c>
      <c r="X6" s="18"/>
      <c r="Y6" s="16" t="s">
        <v>85</v>
      </c>
      <c r="Z6" s="25">
        <v>2000</v>
      </c>
      <c r="AB6" s="18"/>
      <c r="AC6" s="16" t="s">
        <v>14</v>
      </c>
      <c r="AD6" s="25">
        <v>174</v>
      </c>
      <c r="AE6" s="25">
        <v>177</v>
      </c>
      <c r="AF6" s="25">
        <v>351</v>
      </c>
      <c r="AH6" s="18"/>
      <c r="AI6" s="16" t="s">
        <v>16</v>
      </c>
      <c r="AJ6" s="25">
        <v>849</v>
      </c>
      <c r="AK6" s="26">
        <f>GETPIVOTDATA("Quantity",$AI$3,"Product Category","Electronics")/GETPIVOTDATA("Quantity",$AI$3)</f>
        <v>0.33770883054892603</v>
      </c>
      <c r="AN6" s="18"/>
      <c r="AO6" s="16" t="s">
        <v>16</v>
      </c>
      <c r="AP6" s="28">
        <v>156905</v>
      </c>
      <c r="AQ6" s="26"/>
      <c r="AR6" s="18"/>
      <c r="AS6" s="16" t="s">
        <v>16</v>
      </c>
      <c r="AT6" s="28">
        <v>181.90058479532163</v>
      </c>
      <c r="AV6" s="18"/>
      <c r="AW6" s="31">
        <v>44929</v>
      </c>
      <c r="AX6" s="32">
        <f t="shared" si="0"/>
        <v>45292</v>
      </c>
      <c r="AY6">
        <f t="shared" si="1"/>
        <v>363</v>
      </c>
      <c r="BB6" s="18"/>
      <c r="BC6" s="16" t="s">
        <v>1070</v>
      </c>
      <c r="BD6" s="16">
        <v>96045</v>
      </c>
    </row>
    <row r="7" spans="2:56" x14ac:dyDescent="0.25">
      <c r="I7" s="16" t="s">
        <v>1033</v>
      </c>
      <c r="J7" s="10">
        <v>2514</v>
      </c>
      <c r="L7" s="18"/>
      <c r="M7" s="16" t="s">
        <v>1017</v>
      </c>
      <c r="N7" s="19">
        <v>44060</v>
      </c>
      <c r="O7" s="19">
        <v>44060</v>
      </c>
      <c r="T7" s="18"/>
      <c r="X7" s="18"/>
      <c r="Y7" s="16" t="s">
        <v>87</v>
      </c>
      <c r="Z7" s="25">
        <v>2000</v>
      </c>
      <c r="AB7" s="18"/>
      <c r="AC7" s="16" t="s">
        <v>16</v>
      </c>
      <c r="AD7" s="25">
        <v>170</v>
      </c>
      <c r="AE7" s="25">
        <v>172</v>
      </c>
      <c r="AF7" s="25">
        <v>342</v>
      </c>
      <c r="AH7" s="18"/>
      <c r="AI7" s="16" t="s">
        <v>1040</v>
      </c>
      <c r="AJ7" s="25">
        <v>2514</v>
      </c>
      <c r="AN7" s="18"/>
      <c r="AO7" s="16" t="s">
        <v>1040</v>
      </c>
      <c r="AP7" s="28">
        <v>456000</v>
      </c>
      <c r="AR7" s="18"/>
      <c r="AS7" s="16" t="s">
        <v>1040</v>
      </c>
      <c r="AT7" s="28">
        <v>179.89</v>
      </c>
      <c r="AV7" s="18"/>
      <c r="AW7" s="31">
        <v>44930</v>
      </c>
      <c r="AX7" s="32">
        <f t="shared" si="0"/>
        <v>45292</v>
      </c>
      <c r="AY7">
        <f t="shared" si="1"/>
        <v>362</v>
      </c>
      <c r="BB7" s="18"/>
      <c r="BC7" s="16" t="s">
        <v>1071</v>
      </c>
      <c r="BD7" s="16">
        <v>126190</v>
      </c>
    </row>
    <row r="8" spans="2:56" x14ac:dyDescent="0.25">
      <c r="L8" s="18"/>
      <c r="M8" s="16" t="s">
        <v>1018</v>
      </c>
      <c r="N8" s="19">
        <v>28990</v>
      </c>
      <c r="O8" s="19">
        <v>28990</v>
      </c>
      <c r="Q8" t="s">
        <v>1036</v>
      </c>
      <c r="R8" s="20">
        <f>MAX(O6:O17)</f>
        <v>53150</v>
      </c>
      <c r="T8" s="18"/>
      <c r="X8" s="18"/>
      <c r="Y8" s="16" t="s">
        <v>102</v>
      </c>
      <c r="Z8" s="25">
        <v>2000</v>
      </c>
      <c r="AB8" s="18"/>
      <c r="AC8" s="16" t="s">
        <v>1040</v>
      </c>
      <c r="AD8" s="25">
        <v>510</v>
      </c>
      <c r="AE8" s="25">
        <v>490</v>
      </c>
      <c r="AF8" s="25">
        <v>1000</v>
      </c>
      <c r="AH8" s="18"/>
      <c r="AN8" s="18"/>
      <c r="AR8" s="18"/>
      <c r="AV8" s="18"/>
      <c r="AW8" s="31">
        <v>44931</v>
      </c>
      <c r="AX8" s="32">
        <f t="shared" si="0"/>
        <v>45292</v>
      </c>
      <c r="AY8">
        <f t="shared" si="1"/>
        <v>361</v>
      </c>
      <c r="BB8" s="18"/>
      <c r="BC8" s="16" t="s">
        <v>1040</v>
      </c>
      <c r="BD8" s="16">
        <v>456000</v>
      </c>
    </row>
    <row r="9" spans="2:56" x14ac:dyDescent="0.25">
      <c r="L9" s="18"/>
      <c r="M9" s="16" t="s">
        <v>1019</v>
      </c>
      <c r="N9" s="19">
        <v>33870</v>
      </c>
      <c r="O9" s="19">
        <v>33870</v>
      </c>
      <c r="Q9" t="s">
        <v>1037</v>
      </c>
      <c r="R9" s="20">
        <f>AVERAGE(O6:O17)</f>
        <v>38000</v>
      </c>
      <c r="T9" s="18"/>
      <c r="X9" s="18"/>
      <c r="Y9" s="16" t="s">
        <v>106</v>
      </c>
      <c r="Z9" s="25">
        <v>2000</v>
      </c>
      <c r="AB9" s="18"/>
      <c r="AH9" s="18"/>
      <c r="AN9" s="18"/>
      <c r="AR9" s="18"/>
      <c r="AV9" s="18"/>
      <c r="AW9" s="31">
        <v>44932</v>
      </c>
      <c r="AX9" s="32">
        <f t="shared" si="0"/>
        <v>45292</v>
      </c>
      <c r="AY9">
        <f t="shared" si="1"/>
        <v>360</v>
      </c>
      <c r="BB9" s="18"/>
    </row>
    <row r="10" spans="2:56" x14ac:dyDescent="0.25">
      <c r="L10" s="18"/>
      <c r="M10" s="16" t="s">
        <v>1020</v>
      </c>
      <c r="N10" s="19">
        <v>53150</v>
      </c>
      <c r="O10" s="19">
        <v>53150</v>
      </c>
      <c r="Q10" s="21" t="s">
        <v>1038</v>
      </c>
      <c r="R10" s="22">
        <f>MIN(O6:O17)</f>
        <v>23620</v>
      </c>
      <c r="T10" s="18"/>
      <c r="X10" s="18"/>
      <c r="Y10" s="16" t="s">
        <v>122</v>
      </c>
      <c r="Z10" s="25">
        <v>2000</v>
      </c>
      <c r="AB10" s="18"/>
      <c r="AH10" s="18"/>
      <c r="AN10" s="18"/>
      <c r="AR10" s="18"/>
      <c r="AV10" s="18"/>
      <c r="AW10" s="31">
        <v>44933</v>
      </c>
      <c r="AX10" s="32">
        <f t="shared" si="0"/>
        <v>45292</v>
      </c>
      <c r="AY10">
        <f t="shared" si="1"/>
        <v>359</v>
      </c>
      <c r="BB10" s="18"/>
    </row>
    <row r="11" spans="2:56" x14ac:dyDescent="0.25">
      <c r="L11" s="18"/>
      <c r="M11" s="16" t="s">
        <v>1021</v>
      </c>
      <c r="N11" s="19">
        <v>36715</v>
      </c>
      <c r="O11" s="19">
        <v>36715</v>
      </c>
      <c r="T11" s="18"/>
      <c r="X11" s="18"/>
      <c r="Y11" s="16" t="s">
        <v>131</v>
      </c>
      <c r="Z11" s="25">
        <v>2000</v>
      </c>
      <c r="AB11" s="18"/>
      <c r="AH11" s="18"/>
      <c r="AN11" s="18"/>
      <c r="AR11" s="18"/>
      <c r="AV11" s="18"/>
      <c r="AW11" s="31">
        <v>44934</v>
      </c>
      <c r="AX11" s="32">
        <f t="shared" si="0"/>
        <v>45292</v>
      </c>
      <c r="AY11">
        <f t="shared" si="1"/>
        <v>358</v>
      </c>
      <c r="BB11" s="18"/>
    </row>
    <row r="12" spans="2:56" x14ac:dyDescent="0.25">
      <c r="L12" s="18"/>
      <c r="M12" s="16" t="s">
        <v>1022</v>
      </c>
      <c r="N12" s="19">
        <v>35465</v>
      </c>
      <c r="O12" s="19">
        <v>35465</v>
      </c>
      <c r="T12" s="18"/>
      <c r="X12" s="18"/>
      <c r="Y12" s="16" t="s">
        <v>137</v>
      </c>
      <c r="Z12" s="25">
        <v>2000</v>
      </c>
      <c r="AB12" s="18"/>
      <c r="AH12" s="18"/>
      <c r="AN12" s="18"/>
      <c r="AR12" s="18"/>
      <c r="AV12" s="18"/>
      <c r="AW12" s="31">
        <v>44935</v>
      </c>
      <c r="AX12" s="32">
        <f t="shared" si="0"/>
        <v>45292</v>
      </c>
      <c r="AY12">
        <f t="shared" si="1"/>
        <v>357</v>
      </c>
      <c r="BB12" s="18"/>
    </row>
    <row r="13" spans="2:56" x14ac:dyDescent="0.25">
      <c r="L13" s="18"/>
      <c r="M13" s="16" t="s">
        <v>1023</v>
      </c>
      <c r="N13" s="19">
        <v>36960</v>
      </c>
      <c r="O13" s="19">
        <v>36960</v>
      </c>
      <c r="T13" s="18"/>
      <c r="X13" s="18"/>
      <c r="Y13" s="16" t="s">
        <v>152</v>
      </c>
      <c r="Z13" s="25">
        <v>2000</v>
      </c>
      <c r="AB13" s="18"/>
      <c r="AH13" s="18"/>
      <c r="AN13" s="18"/>
      <c r="AR13" s="18"/>
      <c r="AV13" s="18"/>
      <c r="AW13" s="31">
        <v>44936</v>
      </c>
      <c r="AX13" s="32">
        <f t="shared" si="0"/>
        <v>45292</v>
      </c>
      <c r="AY13">
        <f t="shared" si="1"/>
        <v>356</v>
      </c>
      <c r="BB13" s="18"/>
    </row>
    <row r="14" spans="2:56" x14ac:dyDescent="0.25">
      <c r="L14" s="18"/>
      <c r="M14" s="16" t="s">
        <v>1024</v>
      </c>
      <c r="N14" s="19">
        <v>23620</v>
      </c>
      <c r="O14" s="19">
        <v>23620</v>
      </c>
      <c r="T14" s="18"/>
      <c r="X14" s="18"/>
      <c r="Y14" s="16" t="s">
        <v>165</v>
      </c>
      <c r="Z14" s="25">
        <v>2000</v>
      </c>
      <c r="AB14" s="18"/>
      <c r="AH14" s="18"/>
      <c r="AN14" s="18"/>
      <c r="AR14" s="18"/>
      <c r="AV14" s="18"/>
      <c r="AW14" s="31">
        <v>44937</v>
      </c>
      <c r="AX14" s="32">
        <f t="shared" si="0"/>
        <v>45292</v>
      </c>
      <c r="AY14">
        <f t="shared" si="1"/>
        <v>355</v>
      </c>
      <c r="BB14" s="18"/>
    </row>
    <row r="15" spans="2:56" x14ac:dyDescent="0.25">
      <c r="L15" s="18"/>
      <c r="M15" s="16" t="s">
        <v>1025</v>
      </c>
      <c r="N15" s="19">
        <v>46580</v>
      </c>
      <c r="O15" s="19">
        <v>46580</v>
      </c>
      <c r="T15" s="18"/>
      <c r="X15" s="18"/>
      <c r="Y15" s="16" t="s">
        <v>168</v>
      </c>
      <c r="Z15" s="25">
        <v>2000</v>
      </c>
      <c r="AB15" s="18"/>
      <c r="AH15" s="18"/>
      <c r="AN15" s="18"/>
      <c r="AR15" s="18"/>
      <c r="AV15" s="18"/>
      <c r="AW15" s="31">
        <v>44939</v>
      </c>
      <c r="AX15" s="32">
        <f t="shared" si="0"/>
        <v>45292</v>
      </c>
      <c r="AY15">
        <f t="shared" si="1"/>
        <v>353</v>
      </c>
      <c r="BB15" s="18"/>
    </row>
    <row r="16" spans="2:56" x14ac:dyDescent="0.25">
      <c r="L16" s="18"/>
      <c r="M16" s="16" t="s">
        <v>1026</v>
      </c>
      <c r="N16" s="19">
        <v>34920</v>
      </c>
      <c r="O16" s="19">
        <v>34920</v>
      </c>
      <c r="T16" s="18"/>
      <c r="X16" s="18"/>
      <c r="Y16" s="16" t="s">
        <v>170</v>
      </c>
      <c r="Z16" s="25">
        <v>2000</v>
      </c>
      <c r="AB16" s="18"/>
      <c r="AH16" s="18"/>
      <c r="AN16" s="18"/>
      <c r="AR16" s="18"/>
      <c r="AV16" s="18"/>
      <c r="AW16" s="31">
        <v>44940</v>
      </c>
      <c r="AX16" s="32">
        <f t="shared" si="0"/>
        <v>45292</v>
      </c>
      <c r="AY16">
        <f t="shared" si="1"/>
        <v>352</v>
      </c>
      <c r="BB16" s="18"/>
    </row>
    <row r="17" spans="12:54" x14ac:dyDescent="0.25">
      <c r="L17" s="18"/>
      <c r="M17" s="16" t="s">
        <v>1027</v>
      </c>
      <c r="N17" s="19">
        <v>44690</v>
      </c>
      <c r="O17" s="19">
        <v>44690</v>
      </c>
      <c r="T17" s="18"/>
      <c r="X17" s="18"/>
      <c r="Y17" s="16" t="s">
        <v>179</v>
      </c>
      <c r="Z17" s="25">
        <v>2000</v>
      </c>
      <c r="AB17" s="18"/>
      <c r="AH17" s="18"/>
      <c r="AN17" s="18"/>
      <c r="AR17" s="18"/>
      <c r="AV17" s="18"/>
      <c r="AW17" s="31">
        <v>44941</v>
      </c>
      <c r="AX17" s="32">
        <f t="shared" si="0"/>
        <v>45292</v>
      </c>
      <c r="AY17">
        <f t="shared" si="1"/>
        <v>351</v>
      </c>
      <c r="BB17" s="18"/>
    </row>
    <row r="18" spans="12:54" x14ac:dyDescent="0.25">
      <c r="L18" s="18"/>
      <c r="M18" s="16" t="s">
        <v>1033</v>
      </c>
      <c r="N18" s="19">
        <v>456000</v>
      </c>
      <c r="O18" s="19">
        <v>456000</v>
      </c>
      <c r="T18" s="18"/>
      <c r="X18" s="18"/>
      <c r="Y18" s="16" t="s">
        <v>266</v>
      </c>
      <c r="Z18" s="25">
        <v>2000</v>
      </c>
      <c r="AB18" s="18"/>
      <c r="AH18" s="18"/>
      <c r="AN18" s="18"/>
      <c r="AR18" s="18"/>
      <c r="AV18" s="18"/>
      <c r="AW18" s="31">
        <v>44942</v>
      </c>
      <c r="AX18" s="32">
        <f t="shared" si="0"/>
        <v>45292</v>
      </c>
      <c r="AY18">
        <f t="shared" si="1"/>
        <v>350</v>
      </c>
      <c r="BB18" s="18"/>
    </row>
    <row r="19" spans="12:54" x14ac:dyDescent="0.25">
      <c r="L19" s="18"/>
      <c r="T19" s="18"/>
      <c r="X19" s="18"/>
      <c r="Y19" s="16" t="s">
        <v>270</v>
      </c>
      <c r="Z19" s="25">
        <v>2000</v>
      </c>
      <c r="AB19" s="18"/>
      <c r="AH19" s="18"/>
      <c r="AN19" s="18"/>
      <c r="AR19" s="18"/>
      <c r="AV19" s="18"/>
      <c r="AW19" s="31">
        <v>44943</v>
      </c>
      <c r="AX19" s="32">
        <f t="shared" si="0"/>
        <v>45292</v>
      </c>
      <c r="AY19">
        <f t="shared" si="1"/>
        <v>349</v>
      </c>
      <c r="BB19" s="18"/>
    </row>
    <row r="20" spans="12:54" x14ac:dyDescent="0.25">
      <c r="L20" s="18"/>
      <c r="T20" s="18"/>
      <c r="X20" s="18"/>
      <c r="Y20" s="16" t="s">
        <v>282</v>
      </c>
      <c r="Z20" s="25">
        <v>2000</v>
      </c>
      <c r="AB20" s="18"/>
      <c r="AH20" s="18"/>
      <c r="AN20" s="18"/>
      <c r="AR20" s="18"/>
      <c r="AV20" s="18"/>
      <c r="AW20" s="31">
        <v>44945</v>
      </c>
      <c r="AX20" s="32">
        <f t="shared" si="0"/>
        <v>45292</v>
      </c>
      <c r="AY20">
        <f t="shared" si="1"/>
        <v>347</v>
      </c>
      <c r="BB20" s="18"/>
    </row>
    <row r="21" spans="12:54" x14ac:dyDescent="0.25">
      <c r="L21" s="18"/>
      <c r="T21" s="18"/>
      <c r="X21" s="18"/>
      <c r="Y21" s="16" t="s">
        <v>294</v>
      </c>
      <c r="Z21" s="25">
        <v>2000</v>
      </c>
      <c r="AB21" s="18"/>
      <c r="AH21" s="18"/>
      <c r="AN21" s="18"/>
      <c r="AR21" s="18"/>
      <c r="AV21" s="18"/>
      <c r="AW21" s="31">
        <v>44946</v>
      </c>
      <c r="AX21" s="32">
        <f t="shared" si="0"/>
        <v>45292</v>
      </c>
      <c r="AY21">
        <f t="shared" si="1"/>
        <v>346</v>
      </c>
      <c r="BB21" s="18"/>
    </row>
    <row r="22" spans="12:54" x14ac:dyDescent="0.25">
      <c r="L22" s="18"/>
      <c r="T22" s="18"/>
      <c r="X22" s="18"/>
      <c r="Y22" s="16" t="s">
        <v>355</v>
      </c>
      <c r="Z22" s="25">
        <v>2000</v>
      </c>
      <c r="AB22" s="18"/>
      <c r="AH22" s="18"/>
      <c r="AN22" s="18"/>
      <c r="AR22" s="18"/>
      <c r="AV22" s="18"/>
      <c r="AW22" s="31">
        <v>44947</v>
      </c>
      <c r="AX22" s="32">
        <f t="shared" si="0"/>
        <v>45292</v>
      </c>
      <c r="AY22">
        <f t="shared" si="1"/>
        <v>345</v>
      </c>
      <c r="BB22" s="18"/>
    </row>
    <row r="23" spans="12:54" x14ac:dyDescent="0.25">
      <c r="L23" s="18"/>
      <c r="T23" s="18"/>
      <c r="X23" s="18"/>
      <c r="Y23" s="16" t="s">
        <v>425</v>
      </c>
      <c r="Z23" s="25">
        <v>2000</v>
      </c>
      <c r="AB23" s="18"/>
      <c r="AH23" s="18"/>
      <c r="AN23" s="18"/>
      <c r="AR23" s="18"/>
      <c r="AV23" s="18"/>
      <c r="AW23" s="31">
        <v>44948</v>
      </c>
      <c r="AX23" s="32">
        <f t="shared" si="0"/>
        <v>45292</v>
      </c>
      <c r="AY23">
        <f t="shared" si="1"/>
        <v>344</v>
      </c>
      <c r="BB23" s="18"/>
    </row>
    <row r="24" spans="12:54" x14ac:dyDescent="0.25">
      <c r="L24" s="18"/>
      <c r="T24" s="18"/>
      <c r="X24" s="18"/>
      <c r="Y24" s="16" t="s">
        <v>429</v>
      </c>
      <c r="Z24" s="25">
        <v>2000</v>
      </c>
      <c r="AB24" s="18"/>
      <c r="AH24" s="18"/>
      <c r="AN24" s="18"/>
      <c r="AR24" s="18"/>
      <c r="AV24" s="18"/>
      <c r="AW24" s="31">
        <v>44949</v>
      </c>
      <c r="AX24" s="32">
        <f t="shared" si="0"/>
        <v>45292</v>
      </c>
      <c r="AY24">
        <f t="shared" si="1"/>
        <v>343</v>
      </c>
      <c r="BB24" s="18"/>
    </row>
    <row r="25" spans="12:54" x14ac:dyDescent="0.25">
      <c r="L25" s="18"/>
      <c r="T25" s="18"/>
      <c r="X25" s="18"/>
      <c r="Y25" s="16" t="s">
        <v>433</v>
      </c>
      <c r="Z25" s="25">
        <v>2000</v>
      </c>
      <c r="AB25" s="18"/>
      <c r="AH25" s="18"/>
      <c r="AN25" s="18"/>
      <c r="AR25" s="18"/>
      <c r="AV25" s="18"/>
      <c r="AW25" s="31">
        <v>44950</v>
      </c>
      <c r="AX25" s="32">
        <f t="shared" si="0"/>
        <v>45292</v>
      </c>
      <c r="AY25">
        <f t="shared" si="1"/>
        <v>342</v>
      </c>
      <c r="BB25" s="18"/>
    </row>
    <row r="26" spans="12:54" x14ac:dyDescent="0.25">
      <c r="L26" s="18"/>
      <c r="T26" s="18"/>
      <c r="X26" s="18"/>
      <c r="Y26" s="16" t="s">
        <v>460</v>
      </c>
      <c r="Z26" s="25">
        <v>2000</v>
      </c>
      <c r="AB26" s="18"/>
      <c r="AH26" s="18"/>
      <c r="AN26" s="18"/>
      <c r="AR26" s="18"/>
      <c r="AV26" s="18"/>
      <c r="AW26" s="31">
        <v>44951</v>
      </c>
      <c r="AX26" s="32">
        <f t="shared" si="0"/>
        <v>45292</v>
      </c>
      <c r="AY26">
        <f t="shared" si="1"/>
        <v>341</v>
      </c>
      <c r="BB26" s="18"/>
    </row>
    <row r="27" spans="12:54" x14ac:dyDescent="0.25">
      <c r="L27" s="18"/>
      <c r="T27" s="18"/>
      <c r="X27" s="18"/>
      <c r="Y27" s="16" t="s">
        <v>489</v>
      </c>
      <c r="Z27" s="25">
        <v>2000</v>
      </c>
      <c r="AB27" s="18"/>
      <c r="AH27" s="18"/>
      <c r="AN27" s="18"/>
      <c r="AR27" s="18"/>
      <c r="AV27" s="18"/>
      <c r="AW27" s="31">
        <v>44952</v>
      </c>
      <c r="AX27" s="32">
        <f t="shared" si="0"/>
        <v>45292</v>
      </c>
      <c r="AY27">
        <f t="shared" si="1"/>
        <v>340</v>
      </c>
      <c r="BB27" s="18"/>
    </row>
    <row r="28" spans="12:54" x14ac:dyDescent="0.25">
      <c r="L28" s="18"/>
      <c r="T28" s="18"/>
      <c r="X28" s="18"/>
      <c r="Y28" s="16" t="s">
        <v>493</v>
      </c>
      <c r="Z28" s="25">
        <v>2000</v>
      </c>
      <c r="AB28" s="18"/>
      <c r="AH28" s="18"/>
      <c r="AN28" s="18"/>
      <c r="AR28" s="18"/>
      <c r="AV28" s="18"/>
      <c r="AW28" s="31">
        <v>44953</v>
      </c>
      <c r="AX28" s="32">
        <f t="shared" si="0"/>
        <v>45292</v>
      </c>
      <c r="AY28">
        <f t="shared" si="1"/>
        <v>339</v>
      </c>
      <c r="BB28" s="18"/>
    </row>
    <row r="29" spans="12:54" x14ac:dyDescent="0.25">
      <c r="L29" s="18"/>
      <c r="T29" s="18"/>
      <c r="X29" s="18"/>
      <c r="Y29" s="16" t="s">
        <v>500</v>
      </c>
      <c r="Z29" s="25">
        <v>2000</v>
      </c>
      <c r="AB29" s="18"/>
      <c r="AH29" s="18"/>
      <c r="AN29" s="18"/>
      <c r="AR29" s="18"/>
      <c r="AV29" s="18"/>
      <c r="AW29" s="31">
        <v>44954</v>
      </c>
      <c r="AX29" s="32">
        <f t="shared" si="0"/>
        <v>45292</v>
      </c>
      <c r="AY29">
        <f t="shared" si="1"/>
        <v>338</v>
      </c>
      <c r="BB29" s="18"/>
    </row>
    <row r="30" spans="12:54" x14ac:dyDescent="0.25">
      <c r="L30" s="18"/>
      <c r="T30" s="18"/>
      <c r="X30" s="18"/>
      <c r="Y30" s="16" t="s">
        <v>516</v>
      </c>
      <c r="Z30" s="25">
        <v>2000</v>
      </c>
      <c r="AB30" s="18"/>
      <c r="AH30" s="18"/>
      <c r="AN30" s="18"/>
      <c r="AR30" s="18"/>
      <c r="AV30" s="18"/>
      <c r="AW30" s="31">
        <v>44955</v>
      </c>
      <c r="AX30" s="32">
        <f t="shared" si="0"/>
        <v>45292</v>
      </c>
      <c r="AY30">
        <f t="shared" si="1"/>
        <v>337</v>
      </c>
      <c r="BB30" s="18"/>
    </row>
    <row r="31" spans="12:54" x14ac:dyDescent="0.25">
      <c r="L31" s="18"/>
      <c r="T31" s="18"/>
      <c r="X31" s="18"/>
      <c r="Y31" s="16" t="s">
        <v>560</v>
      </c>
      <c r="Z31" s="25">
        <v>2000</v>
      </c>
      <c r="AB31" s="18"/>
      <c r="AH31" s="18"/>
      <c r="AN31" s="18"/>
      <c r="AR31" s="18"/>
      <c r="AV31" s="18"/>
      <c r="AW31" s="31">
        <v>44956</v>
      </c>
      <c r="AX31" s="32">
        <f t="shared" si="0"/>
        <v>45292</v>
      </c>
      <c r="AY31">
        <f t="shared" si="1"/>
        <v>336</v>
      </c>
      <c r="BB31" s="18"/>
    </row>
    <row r="32" spans="12:54" x14ac:dyDescent="0.25">
      <c r="L32" s="18"/>
      <c r="T32" s="18"/>
      <c r="X32" s="18"/>
      <c r="Y32" s="16" t="s">
        <v>574</v>
      </c>
      <c r="Z32" s="25">
        <v>2000</v>
      </c>
      <c r="AB32" s="18"/>
      <c r="AH32" s="18"/>
      <c r="AN32" s="18"/>
      <c r="AR32" s="18"/>
      <c r="AV32" s="18"/>
      <c r="AW32" s="31">
        <v>44957</v>
      </c>
      <c r="AX32" s="32">
        <f t="shared" si="0"/>
        <v>45292</v>
      </c>
      <c r="AY32">
        <f t="shared" si="1"/>
        <v>335</v>
      </c>
      <c r="BB32" s="18"/>
    </row>
    <row r="33" spans="12:54" x14ac:dyDescent="0.25">
      <c r="L33" s="18"/>
      <c r="T33" s="18"/>
      <c r="X33" s="18"/>
      <c r="Y33" s="16" t="s">
        <v>585</v>
      </c>
      <c r="Z33" s="25">
        <v>2000</v>
      </c>
      <c r="AB33" s="18"/>
      <c r="AH33" s="18"/>
      <c r="AN33" s="18"/>
      <c r="AR33" s="18"/>
      <c r="AV33" s="18"/>
      <c r="AW33" s="31">
        <v>44958</v>
      </c>
      <c r="AX33" s="32">
        <f t="shared" si="0"/>
        <v>45292</v>
      </c>
      <c r="AY33">
        <f t="shared" si="1"/>
        <v>334</v>
      </c>
      <c r="BB33" s="18"/>
    </row>
    <row r="34" spans="12:54" x14ac:dyDescent="0.25">
      <c r="L34" s="18"/>
      <c r="T34" s="18"/>
      <c r="X34" s="18"/>
      <c r="Y34" s="16" t="s">
        <v>590</v>
      </c>
      <c r="Z34" s="25">
        <v>2000</v>
      </c>
      <c r="AB34" s="18"/>
      <c r="AH34" s="18"/>
      <c r="AN34" s="18"/>
      <c r="AR34" s="18"/>
      <c r="AV34" s="18"/>
      <c r="AW34" s="31">
        <v>44959</v>
      </c>
      <c r="AX34" s="32">
        <f t="shared" si="0"/>
        <v>45292</v>
      </c>
      <c r="AY34">
        <f t="shared" si="1"/>
        <v>333</v>
      </c>
      <c r="BB34" s="18"/>
    </row>
    <row r="35" spans="12:54" x14ac:dyDescent="0.25">
      <c r="L35" s="18"/>
      <c r="T35" s="18"/>
      <c r="X35" s="18"/>
      <c r="Y35" s="16" t="s">
        <v>605</v>
      </c>
      <c r="Z35" s="25">
        <v>2000</v>
      </c>
      <c r="AB35" s="18"/>
      <c r="AH35" s="18"/>
      <c r="AN35" s="18"/>
      <c r="AR35" s="18"/>
      <c r="AV35" s="18"/>
      <c r="AW35" s="31">
        <v>44960</v>
      </c>
      <c r="AX35" s="32">
        <f t="shared" si="0"/>
        <v>45292</v>
      </c>
      <c r="AY35">
        <f t="shared" si="1"/>
        <v>332</v>
      </c>
      <c r="BB35" s="18"/>
    </row>
    <row r="36" spans="12:54" x14ac:dyDescent="0.25">
      <c r="L36" s="18"/>
      <c r="T36" s="18"/>
      <c r="X36" s="18"/>
      <c r="Y36" s="16" t="s">
        <v>608</v>
      </c>
      <c r="Z36" s="25">
        <v>2000</v>
      </c>
      <c r="AB36" s="18"/>
      <c r="AH36" s="18"/>
      <c r="AN36" s="18"/>
      <c r="AR36" s="18"/>
      <c r="AV36" s="18"/>
      <c r="AW36" s="31">
        <v>44961</v>
      </c>
      <c r="AX36" s="32">
        <f t="shared" si="0"/>
        <v>45292</v>
      </c>
      <c r="AY36">
        <f t="shared" si="1"/>
        <v>331</v>
      </c>
      <c r="BB36" s="18"/>
    </row>
    <row r="37" spans="12:54" x14ac:dyDescent="0.25">
      <c r="L37" s="18"/>
      <c r="T37" s="18"/>
      <c r="X37" s="18"/>
      <c r="Y37" s="16" t="s">
        <v>639</v>
      </c>
      <c r="Z37" s="25">
        <v>2000</v>
      </c>
      <c r="AB37" s="18"/>
      <c r="AH37" s="18"/>
      <c r="AN37" s="18"/>
      <c r="AR37" s="18"/>
      <c r="AV37" s="18"/>
      <c r="AW37" s="31">
        <v>44962</v>
      </c>
      <c r="AX37" s="32">
        <f t="shared" si="0"/>
        <v>45292</v>
      </c>
      <c r="AY37">
        <f t="shared" si="1"/>
        <v>330</v>
      </c>
      <c r="BB37" s="18"/>
    </row>
    <row r="38" spans="12:54" x14ac:dyDescent="0.25">
      <c r="L38" s="18"/>
      <c r="T38" s="18"/>
      <c r="X38" s="18"/>
      <c r="Y38" s="16" t="s">
        <v>647</v>
      </c>
      <c r="Z38" s="25">
        <v>2000</v>
      </c>
      <c r="AB38" s="18"/>
      <c r="AH38" s="18"/>
      <c r="AN38" s="18"/>
      <c r="AR38" s="18"/>
      <c r="AV38" s="18"/>
      <c r="AW38" s="31">
        <v>44963</v>
      </c>
      <c r="AX38" s="32">
        <f t="shared" si="0"/>
        <v>45292</v>
      </c>
      <c r="AY38">
        <f t="shared" si="1"/>
        <v>329</v>
      </c>
      <c r="BB38" s="18"/>
    </row>
    <row r="39" spans="12:54" x14ac:dyDescent="0.25">
      <c r="L39" s="18"/>
      <c r="T39" s="18"/>
      <c r="X39" s="18"/>
      <c r="Y39" s="16" t="s">
        <v>677</v>
      </c>
      <c r="Z39" s="25">
        <v>2000</v>
      </c>
      <c r="AB39" s="18"/>
      <c r="AH39" s="18"/>
      <c r="AN39" s="18"/>
      <c r="AR39" s="18"/>
      <c r="AV39" s="18"/>
      <c r="AW39" s="31">
        <v>44964</v>
      </c>
      <c r="AX39" s="32">
        <f t="shared" si="0"/>
        <v>45292</v>
      </c>
      <c r="AY39">
        <f t="shared" si="1"/>
        <v>328</v>
      </c>
      <c r="BB39" s="18"/>
    </row>
    <row r="40" spans="12:54" x14ac:dyDescent="0.25">
      <c r="L40" s="18"/>
      <c r="T40" s="18"/>
      <c r="X40" s="18"/>
      <c r="Y40" s="16" t="s">
        <v>713</v>
      </c>
      <c r="Z40" s="25">
        <v>2000</v>
      </c>
      <c r="AB40" s="18"/>
      <c r="AH40" s="18"/>
      <c r="AN40" s="18"/>
      <c r="AR40" s="18"/>
      <c r="AV40" s="18"/>
      <c r="AW40" s="31">
        <v>44965</v>
      </c>
      <c r="AX40" s="32">
        <f t="shared" si="0"/>
        <v>45292</v>
      </c>
      <c r="AY40">
        <f t="shared" si="1"/>
        <v>327</v>
      </c>
      <c r="BB40" s="18"/>
    </row>
    <row r="41" spans="12:54" x14ac:dyDescent="0.25">
      <c r="L41" s="18"/>
      <c r="T41" s="18"/>
      <c r="X41" s="18"/>
      <c r="Y41" s="16" t="s">
        <v>744</v>
      </c>
      <c r="Z41" s="25">
        <v>2000</v>
      </c>
      <c r="AB41" s="18"/>
      <c r="AH41" s="18"/>
      <c r="AN41" s="18"/>
      <c r="AR41" s="18"/>
      <c r="AV41" s="18"/>
      <c r="AW41" s="31">
        <v>44966</v>
      </c>
      <c r="AX41" s="32">
        <f t="shared" si="0"/>
        <v>45292</v>
      </c>
      <c r="AY41">
        <f t="shared" si="1"/>
        <v>326</v>
      </c>
      <c r="BB41" s="18"/>
    </row>
    <row r="42" spans="12:54" x14ac:dyDescent="0.25">
      <c r="L42" s="18"/>
      <c r="T42" s="18"/>
      <c r="X42" s="18"/>
      <c r="Y42" s="16" t="s">
        <v>748</v>
      </c>
      <c r="Z42" s="25">
        <v>2000</v>
      </c>
      <c r="AB42" s="18"/>
      <c r="AH42" s="18"/>
      <c r="AN42" s="18"/>
      <c r="AR42" s="18"/>
      <c r="AV42" s="18"/>
      <c r="AW42" s="31">
        <v>44967</v>
      </c>
      <c r="AX42" s="32">
        <f t="shared" si="0"/>
        <v>45292</v>
      </c>
      <c r="AY42">
        <f t="shared" si="1"/>
        <v>325</v>
      </c>
      <c r="BB42" s="18"/>
    </row>
    <row r="43" spans="12:54" x14ac:dyDescent="0.25">
      <c r="L43" s="18"/>
      <c r="T43" s="18"/>
      <c r="X43" s="18"/>
      <c r="Y43" s="16" t="s">
        <v>755</v>
      </c>
      <c r="Z43" s="25">
        <v>2000</v>
      </c>
      <c r="AB43" s="18"/>
      <c r="AH43" s="18"/>
      <c r="AN43" s="18"/>
      <c r="AR43" s="18"/>
      <c r="AV43" s="18"/>
      <c r="AW43" s="31">
        <v>44968</v>
      </c>
      <c r="AX43" s="32">
        <f t="shared" si="0"/>
        <v>45292</v>
      </c>
      <c r="AY43">
        <f t="shared" si="1"/>
        <v>324</v>
      </c>
      <c r="BB43" s="18"/>
    </row>
    <row r="44" spans="12:54" x14ac:dyDescent="0.25">
      <c r="L44" s="18"/>
      <c r="T44" s="18"/>
      <c r="X44" s="18"/>
      <c r="Y44" s="16" t="s">
        <v>756</v>
      </c>
      <c r="Z44" s="25">
        <v>2000</v>
      </c>
      <c r="AB44" s="18"/>
      <c r="AH44" s="18"/>
      <c r="AN44" s="18"/>
      <c r="AR44" s="18"/>
      <c r="AV44" s="18"/>
      <c r="AW44" s="31">
        <v>44969</v>
      </c>
      <c r="AX44" s="32">
        <f t="shared" si="0"/>
        <v>45292</v>
      </c>
      <c r="AY44">
        <f t="shared" si="1"/>
        <v>323</v>
      </c>
      <c r="BB44" s="18"/>
    </row>
    <row r="45" spans="12:54" x14ac:dyDescent="0.25">
      <c r="L45" s="18"/>
      <c r="T45" s="18"/>
      <c r="X45" s="18"/>
      <c r="Y45" s="16" t="s">
        <v>786</v>
      </c>
      <c r="Z45" s="25">
        <v>2000</v>
      </c>
      <c r="AB45" s="18"/>
      <c r="AH45" s="18"/>
      <c r="AN45" s="18"/>
      <c r="AR45" s="18"/>
      <c r="AV45" s="18"/>
      <c r="AW45" s="31">
        <v>44970</v>
      </c>
      <c r="AX45" s="32">
        <f t="shared" si="0"/>
        <v>45292</v>
      </c>
      <c r="AY45">
        <f t="shared" si="1"/>
        <v>322</v>
      </c>
      <c r="BB45" s="18"/>
    </row>
    <row r="46" spans="12:54" x14ac:dyDescent="0.25">
      <c r="L46" s="18"/>
      <c r="T46" s="18"/>
      <c r="X46" s="18"/>
      <c r="Y46" s="16" t="s">
        <v>802</v>
      </c>
      <c r="Z46" s="25">
        <v>2000</v>
      </c>
      <c r="AB46" s="18"/>
      <c r="AH46" s="18"/>
      <c r="AN46" s="18"/>
      <c r="AR46" s="18"/>
      <c r="AW46" s="31">
        <v>44971</v>
      </c>
      <c r="AX46" s="32">
        <f t="shared" si="0"/>
        <v>45292</v>
      </c>
      <c r="AY46">
        <f t="shared" si="1"/>
        <v>321</v>
      </c>
    </row>
    <row r="47" spans="12:54" x14ac:dyDescent="0.25">
      <c r="L47" s="18"/>
      <c r="T47" s="18"/>
      <c r="X47" s="18"/>
      <c r="Y47" s="16" t="s">
        <v>821</v>
      </c>
      <c r="Z47" s="25">
        <v>2000</v>
      </c>
      <c r="AB47" s="18"/>
      <c r="AH47" s="18"/>
      <c r="AN47" s="18"/>
      <c r="AR47" s="18"/>
      <c r="AW47" s="31">
        <v>44973</v>
      </c>
      <c r="AX47" s="32">
        <f t="shared" si="0"/>
        <v>45292</v>
      </c>
      <c r="AY47">
        <f t="shared" si="1"/>
        <v>319</v>
      </c>
    </row>
    <row r="48" spans="12:54" x14ac:dyDescent="0.25">
      <c r="L48" s="18"/>
      <c r="T48" s="18"/>
      <c r="X48" s="18"/>
      <c r="Y48" s="16" t="s">
        <v>845</v>
      </c>
      <c r="Z48" s="25">
        <v>2000</v>
      </c>
      <c r="AB48" s="18"/>
      <c r="AH48" s="18"/>
      <c r="AN48" s="18"/>
      <c r="AR48" s="18"/>
      <c r="AW48" s="31">
        <v>44974</v>
      </c>
      <c r="AX48" s="32">
        <f t="shared" si="0"/>
        <v>45292</v>
      </c>
      <c r="AY48">
        <f t="shared" si="1"/>
        <v>318</v>
      </c>
    </row>
    <row r="49" spans="12:51" x14ac:dyDescent="0.25">
      <c r="L49" s="18"/>
      <c r="T49" s="18"/>
      <c r="X49" s="18"/>
      <c r="Y49" s="16" t="s">
        <v>888</v>
      </c>
      <c r="Z49" s="25">
        <v>2000</v>
      </c>
      <c r="AB49" s="18"/>
      <c r="AH49" s="18"/>
      <c r="AN49" s="18"/>
      <c r="AR49" s="18"/>
      <c r="AW49" s="31">
        <v>44975</v>
      </c>
      <c r="AX49" s="32">
        <f t="shared" si="0"/>
        <v>45292</v>
      </c>
      <c r="AY49">
        <f t="shared" si="1"/>
        <v>317</v>
      </c>
    </row>
    <row r="50" spans="12:51" x14ac:dyDescent="0.25">
      <c r="L50" s="18"/>
      <c r="T50" s="18"/>
      <c r="X50" s="18"/>
      <c r="Y50" s="16" t="s">
        <v>940</v>
      </c>
      <c r="Z50" s="25">
        <v>2000</v>
      </c>
      <c r="AB50" s="18"/>
      <c r="AH50" s="18"/>
      <c r="AN50" s="18"/>
      <c r="AR50" s="18"/>
      <c r="AW50" s="31">
        <v>44976</v>
      </c>
      <c r="AX50" s="32">
        <f t="shared" si="0"/>
        <v>45292</v>
      </c>
      <c r="AY50">
        <f t="shared" si="1"/>
        <v>316</v>
      </c>
    </row>
    <row r="51" spans="12:51" x14ac:dyDescent="0.25">
      <c r="L51" s="18"/>
      <c r="T51" s="18"/>
      <c r="X51" s="18"/>
      <c r="Y51" s="16" t="s">
        <v>959</v>
      </c>
      <c r="Z51" s="25">
        <v>2000</v>
      </c>
      <c r="AB51" s="18"/>
      <c r="AH51" s="18"/>
      <c r="AN51" s="18"/>
      <c r="AR51" s="18"/>
      <c r="AW51" s="31">
        <v>44977</v>
      </c>
      <c r="AX51" s="32">
        <f t="shared" si="0"/>
        <v>45292</v>
      </c>
      <c r="AY51">
        <f t="shared" si="1"/>
        <v>315</v>
      </c>
    </row>
    <row r="52" spans="12:51" x14ac:dyDescent="0.25">
      <c r="L52" s="18"/>
      <c r="T52" s="18"/>
      <c r="X52" s="18"/>
      <c r="Y52" s="16" t="s">
        <v>983</v>
      </c>
      <c r="Z52" s="25">
        <v>2000</v>
      </c>
      <c r="AB52" s="18"/>
      <c r="AH52" s="18"/>
      <c r="AN52" s="18"/>
      <c r="AR52" s="18"/>
      <c r="AW52" s="31">
        <v>44978</v>
      </c>
      <c r="AX52" s="32">
        <f t="shared" si="0"/>
        <v>45292</v>
      </c>
      <c r="AY52">
        <f t="shared" si="1"/>
        <v>314</v>
      </c>
    </row>
    <row r="53" spans="12:51" x14ac:dyDescent="0.25">
      <c r="L53" s="18"/>
      <c r="T53" s="18"/>
      <c r="X53" s="18"/>
      <c r="Y53" s="16" t="s">
        <v>1040</v>
      </c>
      <c r="Z53" s="25">
        <v>98000</v>
      </c>
      <c r="AB53" s="18"/>
      <c r="AH53" s="18"/>
      <c r="AN53" s="18"/>
      <c r="AR53" s="18"/>
      <c r="AW53" s="31">
        <v>44979</v>
      </c>
      <c r="AX53" s="32">
        <f t="shared" si="0"/>
        <v>45292</v>
      </c>
      <c r="AY53">
        <f t="shared" si="1"/>
        <v>313</v>
      </c>
    </row>
    <row r="54" spans="12:51" x14ac:dyDescent="0.25">
      <c r="L54" s="18"/>
      <c r="Z54"/>
      <c r="AW54" s="31">
        <v>44980</v>
      </c>
      <c r="AX54" s="32">
        <f t="shared" si="0"/>
        <v>45292</v>
      </c>
      <c r="AY54">
        <f t="shared" si="1"/>
        <v>312</v>
      </c>
    </row>
    <row r="55" spans="12:51" x14ac:dyDescent="0.25">
      <c r="L55" s="18"/>
      <c r="Z55"/>
      <c r="AW55" s="31">
        <v>44981</v>
      </c>
      <c r="AX55" s="32">
        <f t="shared" si="0"/>
        <v>45292</v>
      </c>
      <c r="AY55">
        <f t="shared" si="1"/>
        <v>311</v>
      </c>
    </row>
    <row r="56" spans="12:51" x14ac:dyDescent="0.25">
      <c r="L56" s="18"/>
      <c r="Z56"/>
      <c r="AW56" s="31">
        <v>44982</v>
      </c>
      <c r="AX56" s="32">
        <f t="shared" si="0"/>
        <v>45292</v>
      </c>
      <c r="AY56">
        <f t="shared" si="1"/>
        <v>310</v>
      </c>
    </row>
    <row r="57" spans="12:51" x14ac:dyDescent="0.25">
      <c r="L57" s="18"/>
      <c r="Z57"/>
      <c r="AW57" s="31">
        <v>44983</v>
      </c>
      <c r="AX57" s="32">
        <f t="shared" si="0"/>
        <v>45292</v>
      </c>
      <c r="AY57">
        <f t="shared" si="1"/>
        <v>309</v>
      </c>
    </row>
    <row r="58" spans="12:51" x14ac:dyDescent="0.25">
      <c r="L58" s="18"/>
      <c r="Z58"/>
      <c r="AW58" s="31">
        <v>44984</v>
      </c>
      <c r="AX58" s="32">
        <f t="shared" si="0"/>
        <v>45292</v>
      </c>
      <c r="AY58">
        <f t="shared" si="1"/>
        <v>308</v>
      </c>
    </row>
    <row r="59" spans="12:51" x14ac:dyDescent="0.25">
      <c r="L59" s="18"/>
      <c r="Z59"/>
      <c r="AW59" s="31">
        <v>44985</v>
      </c>
      <c r="AX59" s="32">
        <f t="shared" si="0"/>
        <v>45292</v>
      </c>
      <c r="AY59">
        <f t="shared" si="1"/>
        <v>307</v>
      </c>
    </row>
    <row r="60" spans="12:51" x14ac:dyDescent="0.25">
      <c r="L60" s="18"/>
      <c r="Z60"/>
      <c r="AW60" s="31">
        <v>44986</v>
      </c>
      <c r="AX60" s="32">
        <f t="shared" si="0"/>
        <v>45292</v>
      </c>
      <c r="AY60">
        <f t="shared" si="1"/>
        <v>306</v>
      </c>
    </row>
    <row r="61" spans="12:51" x14ac:dyDescent="0.25">
      <c r="L61" s="18"/>
      <c r="Z61"/>
      <c r="AW61" s="31">
        <v>44987</v>
      </c>
      <c r="AX61" s="32">
        <f t="shared" si="0"/>
        <v>45292</v>
      </c>
      <c r="AY61">
        <f t="shared" si="1"/>
        <v>305</v>
      </c>
    </row>
    <row r="62" spans="12:51" x14ac:dyDescent="0.25">
      <c r="L62" s="18"/>
      <c r="Z62"/>
      <c r="AW62" s="31">
        <v>44988</v>
      </c>
      <c r="AX62" s="32">
        <f t="shared" si="0"/>
        <v>45292</v>
      </c>
      <c r="AY62">
        <f t="shared" si="1"/>
        <v>304</v>
      </c>
    </row>
    <row r="63" spans="12:51" x14ac:dyDescent="0.25">
      <c r="L63" s="18"/>
      <c r="Z63"/>
      <c r="AW63" s="31">
        <v>44989</v>
      </c>
      <c r="AX63" s="32">
        <f t="shared" si="0"/>
        <v>45292</v>
      </c>
      <c r="AY63">
        <f t="shared" si="1"/>
        <v>303</v>
      </c>
    </row>
    <row r="64" spans="12:51" x14ac:dyDescent="0.25">
      <c r="L64" s="18"/>
      <c r="Z64"/>
      <c r="AW64" s="31">
        <v>44990</v>
      </c>
      <c r="AX64" s="32">
        <f t="shared" si="0"/>
        <v>45292</v>
      </c>
      <c r="AY64">
        <f t="shared" si="1"/>
        <v>302</v>
      </c>
    </row>
    <row r="65" spans="12:51" x14ac:dyDescent="0.25">
      <c r="L65" s="18"/>
      <c r="Z65"/>
      <c r="AW65" s="31">
        <v>44991</v>
      </c>
      <c r="AX65" s="32">
        <f t="shared" si="0"/>
        <v>45292</v>
      </c>
      <c r="AY65">
        <f t="shared" si="1"/>
        <v>301</v>
      </c>
    </row>
    <row r="66" spans="12:51" x14ac:dyDescent="0.25">
      <c r="L66" s="18"/>
      <c r="Z66"/>
      <c r="AW66" s="31">
        <v>44992</v>
      </c>
      <c r="AX66" s="32">
        <f t="shared" si="0"/>
        <v>45292</v>
      </c>
      <c r="AY66">
        <f t="shared" si="1"/>
        <v>300</v>
      </c>
    </row>
    <row r="67" spans="12:51" x14ac:dyDescent="0.25">
      <c r="L67" s="18"/>
      <c r="Z67"/>
      <c r="AW67" s="31">
        <v>44993</v>
      </c>
      <c r="AX67" s="32">
        <f t="shared" si="0"/>
        <v>45292</v>
      </c>
      <c r="AY67">
        <f t="shared" si="1"/>
        <v>299</v>
      </c>
    </row>
    <row r="68" spans="12:51" x14ac:dyDescent="0.25">
      <c r="L68" s="18"/>
      <c r="Z68"/>
      <c r="AW68" s="31">
        <v>44994</v>
      </c>
      <c r="AX68" s="32">
        <f t="shared" ref="AX68:AX131" si="2">MAX(AW68:AW413)</f>
        <v>45292</v>
      </c>
      <c r="AY68">
        <f t="shared" ref="AY68:AY131" si="3">AX68-AW68</f>
        <v>298</v>
      </c>
    </row>
    <row r="69" spans="12:51" x14ac:dyDescent="0.25">
      <c r="L69" s="18"/>
      <c r="Z69"/>
      <c r="AW69" s="31">
        <v>44995</v>
      </c>
      <c r="AX69" s="32">
        <f t="shared" si="2"/>
        <v>45292</v>
      </c>
      <c r="AY69">
        <f t="shared" si="3"/>
        <v>297</v>
      </c>
    </row>
    <row r="70" spans="12:51" x14ac:dyDescent="0.25">
      <c r="L70" s="18"/>
      <c r="Z70"/>
      <c r="AW70" s="31">
        <v>44996</v>
      </c>
      <c r="AX70" s="32">
        <f t="shared" si="2"/>
        <v>45292</v>
      </c>
      <c r="AY70">
        <f t="shared" si="3"/>
        <v>296</v>
      </c>
    </row>
    <row r="71" spans="12:51" x14ac:dyDescent="0.25">
      <c r="L71" s="18"/>
      <c r="Z71"/>
      <c r="AW71" s="31">
        <v>44997</v>
      </c>
      <c r="AX71" s="32">
        <f t="shared" si="2"/>
        <v>45292</v>
      </c>
      <c r="AY71">
        <f t="shared" si="3"/>
        <v>295</v>
      </c>
    </row>
    <row r="72" spans="12:51" x14ac:dyDescent="0.25">
      <c r="L72" s="18"/>
      <c r="Z72"/>
      <c r="AW72" s="31">
        <v>44998</v>
      </c>
      <c r="AX72" s="32">
        <f t="shared" si="2"/>
        <v>45292</v>
      </c>
      <c r="AY72">
        <f t="shared" si="3"/>
        <v>294</v>
      </c>
    </row>
    <row r="73" spans="12:51" x14ac:dyDescent="0.25">
      <c r="L73" s="18"/>
      <c r="Z73"/>
      <c r="AW73" s="31">
        <v>45000</v>
      </c>
      <c r="AX73" s="32">
        <f t="shared" si="2"/>
        <v>45292</v>
      </c>
      <c r="AY73">
        <f t="shared" si="3"/>
        <v>292</v>
      </c>
    </row>
    <row r="74" spans="12:51" x14ac:dyDescent="0.25">
      <c r="L74" s="18"/>
      <c r="Z74"/>
      <c r="AW74" s="31">
        <v>45002</v>
      </c>
      <c r="AX74" s="32">
        <f t="shared" si="2"/>
        <v>45292</v>
      </c>
      <c r="AY74">
        <f t="shared" si="3"/>
        <v>290</v>
      </c>
    </row>
    <row r="75" spans="12:51" x14ac:dyDescent="0.25">
      <c r="L75" s="18"/>
      <c r="Z75"/>
      <c r="AW75" s="31">
        <v>45003</v>
      </c>
      <c r="AX75" s="32">
        <f t="shared" si="2"/>
        <v>45292</v>
      </c>
      <c r="AY75">
        <f t="shared" si="3"/>
        <v>289</v>
      </c>
    </row>
    <row r="76" spans="12:51" x14ac:dyDescent="0.25">
      <c r="L76" s="18"/>
      <c r="Z76"/>
      <c r="AW76" s="31">
        <v>45004</v>
      </c>
      <c r="AX76" s="32">
        <f t="shared" si="2"/>
        <v>45292</v>
      </c>
      <c r="AY76">
        <f t="shared" si="3"/>
        <v>288</v>
      </c>
    </row>
    <row r="77" spans="12:51" x14ac:dyDescent="0.25">
      <c r="L77" s="18"/>
      <c r="Z77"/>
      <c r="AW77" s="31">
        <v>45005</v>
      </c>
      <c r="AX77" s="32">
        <f t="shared" si="2"/>
        <v>45292</v>
      </c>
      <c r="AY77">
        <f t="shared" si="3"/>
        <v>287</v>
      </c>
    </row>
    <row r="78" spans="12:51" x14ac:dyDescent="0.25">
      <c r="L78" s="18"/>
      <c r="Z78"/>
      <c r="AW78" s="31">
        <v>45006</v>
      </c>
      <c r="AX78" s="32">
        <f t="shared" si="2"/>
        <v>45292</v>
      </c>
      <c r="AY78">
        <f t="shared" si="3"/>
        <v>286</v>
      </c>
    </row>
    <row r="79" spans="12:51" x14ac:dyDescent="0.25">
      <c r="L79" s="18"/>
      <c r="Z79"/>
      <c r="AW79" s="31">
        <v>45007</v>
      </c>
      <c r="AX79" s="32">
        <f t="shared" si="2"/>
        <v>45292</v>
      </c>
      <c r="AY79">
        <f t="shared" si="3"/>
        <v>285</v>
      </c>
    </row>
    <row r="80" spans="12:51" x14ac:dyDescent="0.25">
      <c r="L80" s="18"/>
      <c r="Z80"/>
      <c r="AW80" s="31">
        <v>45008</v>
      </c>
      <c r="AX80" s="32">
        <f t="shared" si="2"/>
        <v>45292</v>
      </c>
      <c r="AY80">
        <f t="shared" si="3"/>
        <v>284</v>
      </c>
    </row>
    <row r="81" spans="12:51" x14ac:dyDescent="0.25">
      <c r="L81" s="18"/>
      <c r="Z81"/>
      <c r="AW81" s="31">
        <v>45009</v>
      </c>
      <c r="AX81" s="32">
        <f t="shared" si="2"/>
        <v>45292</v>
      </c>
      <c r="AY81">
        <f t="shared" si="3"/>
        <v>283</v>
      </c>
    </row>
    <row r="82" spans="12:51" x14ac:dyDescent="0.25">
      <c r="L82" s="18"/>
      <c r="Z82"/>
      <c r="AW82" s="31">
        <v>45010</v>
      </c>
      <c r="AX82" s="32">
        <f t="shared" si="2"/>
        <v>45292</v>
      </c>
      <c r="AY82">
        <f t="shared" si="3"/>
        <v>282</v>
      </c>
    </row>
    <row r="83" spans="12:51" x14ac:dyDescent="0.25">
      <c r="L83" s="18"/>
      <c r="Z83"/>
      <c r="AW83" s="31">
        <v>45011</v>
      </c>
      <c r="AX83" s="32">
        <f t="shared" si="2"/>
        <v>45292</v>
      </c>
      <c r="AY83">
        <f t="shared" si="3"/>
        <v>281</v>
      </c>
    </row>
    <row r="84" spans="12:51" x14ac:dyDescent="0.25">
      <c r="L84" s="18"/>
      <c r="Z84"/>
      <c r="AW84" s="31">
        <v>45012</v>
      </c>
      <c r="AX84" s="32">
        <f t="shared" si="2"/>
        <v>45292</v>
      </c>
      <c r="AY84">
        <f t="shared" si="3"/>
        <v>280</v>
      </c>
    </row>
    <row r="85" spans="12:51" x14ac:dyDescent="0.25">
      <c r="L85" s="18"/>
      <c r="Z85"/>
      <c r="AW85" s="31">
        <v>45013</v>
      </c>
      <c r="AX85" s="32">
        <f t="shared" si="2"/>
        <v>45292</v>
      </c>
      <c r="AY85">
        <f t="shared" si="3"/>
        <v>279</v>
      </c>
    </row>
    <row r="86" spans="12:51" x14ac:dyDescent="0.25">
      <c r="L86" s="18"/>
      <c r="Z86"/>
      <c r="AW86" s="31">
        <v>45014</v>
      </c>
      <c r="AX86" s="32">
        <f t="shared" si="2"/>
        <v>45292</v>
      </c>
      <c r="AY86">
        <f t="shared" si="3"/>
        <v>278</v>
      </c>
    </row>
    <row r="87" spans="12:51" x14ac:dyDescent="0.25">
      <c r="L87" s="18"/>
      <c r="Z87"/>
      <c r="AW87" s="31">
        <v>45015</v>
      </c>
      <c r="AX87" s="32">
        <f t="shared" si="2"/>
        <v>45292</v>
      </c>
      <c r="AY87">
        <f t="shared" si="3"/>
        <v>277</v>
      </c>
    </row>
    <row r="88" spans="12:51" x14ac:dyDescent="0.25">
      <c r="L88" s="18"/>
      <c r="Z88"/>
      <c r="AW88" s="31">
        <v>45016</v>
      </c>
      <c r="AX88" s="32">
        <f t="shared" si="2"/>
        <v>45292</v>
      </c>
      <c r="AY88">
        <f t="shared" si="3"/>
        <v>276</v>
      </c>
    </row>
    <row r="89" spans="12:51" x14ac:dyDescent="0.25">
      <c r="L89" s="18"/>
      <c r="Z89"/>
      <c r="AW89" s="31">
        <v>45017</v>
      </c>
      <c r="AX89" s="32">
        <f t="shared" si="2"/>
        <v>45292</v>
      </c>
      <c r="AY89">
        <f t="shared" si="3"/>
        <v>275</v>
      </c>
    </row>
    <row r="90" spans="12:51" x14ac:dyDescent="0.25">
      <c r="L90" s="18"/>
      <c r="Z90"/>
      <c r="AW90" s="31">
        <v>45018</v>
      </c>
      <c r="AX90" s="32">
        <f t="shared" si="2"/>
        <v>45292</v>
      </c>
      <c r="AY90">
        <f t="shared" si="3"/>
        <v>274</v>
      </c>
    </row>
    <row r="91" spans="12:51" x14ac:dyDescent="0.25">
      <c r="L91" s="18"/>
      <c r="Z91"/>
      <c r="AW91" s="31">
        <v>45020</v>
      </c>
      <c r="AX91" s="32">
        <f t="shared" si="2"/>
        <v>45292</v>
      </c>
      <c r="AY91">
        <f t="shared" si="3"/>
        <v>272</v>
      </c>
    </row>
    <row r="92" spans="12:51" x14ac:dyDescent="0.25">
      <c r="L92" s="18"/>
      <c r="Z92"/>
      <c r="AW92" s="31">
        <v>45021</v>
      </c>
      <c r="AX92" s="32">
        <f t="shared" si="2"/>
        <v>45292</v>
      </c>
      <c r="AY92">
        <f t="shared" si="3"/>
        <v>271</v>
      </c>
    </row>
    <row r="93" spans="12:51" x14ac:dyDescent="0.25">
      <c r="L93" s="18"/>
      <c r="Z93"/>
      <c r="AW93" s="31">
        <v>45022</v>
      </c>
      <c r="AX93" s="32">
        <f t="shared" si="2"/>
        <v>45292</v>
      </c>
      <c r="AY93">
        <f t="shared" si="3"/>
        <v>270</v>
      </c>
    </row>
    <row r="94" spans="12:51" x14ac:dyDescent="0.25">
      <c r="L94" s="18"/>
      <c r="Z94"/>
      <c r="AW94" s="31">
        <v>45024</v>
      </c>
      <c r="AX94" s="32">
        <f t="shared" si="2"/>
        <v>45292</v>
      </c>
      <c r="AY94">
        <f t="shared" si="3"/>
        <v>268</v>
      </c>
    </row>
    <row r="95" spans="12:51" x14ac:dyDescent="0.25">
      <c r="L95" s="18"/>
      <c r="Z95"/>
      <c r="AW95" s="31">
        <v>45025</v>
      </c>
      <c r="AX95" s="32">
        <f t="shared" si="2"/>
        <v>45292</v>
      </c>
      <c r="AY95">
        <f t="shared" si="3"/>
        <v>267</v>
      </c>
    </row>
    <row r="96" spans="12:51" x14ac:dyDescent="0.25">
      <c r="L96" s="18"/>
      <c r="Z96"/>
      <c r="AW96" s="31">
        <v>45026</v>
      </c>
      <c r="AX96" s="32">
        <f t="shared" si="2"/>
        <v>45292</v>
      </c>
      <c r="AY96">
        <f t="shared" si="3"/>
        <v>266</v>
      </c>
    </row>
    <row r="97" spans="12:51" x14ac:dyDescent="0.25">
      <c r="L97" s="18"/>
      <c r="Z97"/>
      <c r="AW97" s="31">
        <v>45027</v>
      </c>
      <c r="AX97" s="32">
        <f t="shared" si="2"/>
        <v>45292</v>
      </c>
      <c r="AY97">
        <f t="shared" si="3"/>
        <v>265</v>
      </c>
    </row>
    <row r="98" spans="12:51" x14ac:dyDescent="0.25">
      <c r="L98" s="18"/>
      <c r="Z98"/>
      <c r="AW98" s="31">
        <v>45028</v>
      </c>
      <c r="AX98" s="32">
        <f t="shared" si="2"/>
        <v>45292</v>
      </c>
      <c r="AY98">
        <f t="shared" si="3"/>
        <v>264</v>
      </c>
    </row>
    <row r="99" spans="12:51" x14ac:dyDescent="0.25">
      <c r="L99" s="18"/>
      <c r="Z99"/>
      <c r="AW99" s="31">
        <v>45029</v>
      </c>
      <c r="AX99" s="32">
        <f t="shared" si="2"/>
        <v>45292</v>
      </c>
      <c r="AY99">
        <f t="shared" si="3"/>
        <v>263</v>
      </c>
    </row>
    <row r="100" spans="12:51" x14ac:dyDescent="0.25">
      <c r="L100" s="18"/>
      <c r="Z100"/>
      <c r="AW100" s="31">
        <v>45031</v>
      </c>
      <c r="AX100" s="32">
        <f t="shared" si="2"/>
        <v>45292</v>
      </c>
      <c r="AY100">
        <f t="shared" si="3"/>
        <v>261</v>
      </c>
    </row>
    <row r="101" spans="12:51" x14ac:dyDescent="0.25">
      <c r="L101" s="18"/>
      <c r="Z101"/>
      <c r="AW101" s="31">
        <v>45032</v>
      </c>
      <c r="AX101" s="32">
        <f t="shared" si="2"/>
        <v>45292</v>
      </c>
      <c r="AY101">
        <f t="shared" si="3"/>
        <v>260</v>
      </c>
    </row>
    <row r="102" spans="12:51" x14ac:dyDescent="0.25">
      <c r="L102" s="18"/>
      <c r="Z102"/>
      <c r="AW102" s="31">
        <v>45033</v>
      </c>
      <c r="AX102" s="32">
        <f t="shared" si="2"/>
        <v>45292</v>
      </c>
      <c r="AY102">
        <f t="shared" si="3"/>
        <v>259</v>
      </c>
    </row>
    <row r="103" spans="12:51" x14ac:dyDescent="0.25">
      <c r="L103" s="18"/>
      <c r="Z103"/>
      <c r="AW103" s="31">
        <v>45034</v>
      </c>
      <c r="AX103" s="32">
        <f t="shared" si="2"/>
        <v>45292</v>
      </c>
      <c r="AY103">
        <f t="shared" si="3"/>
        <v>258</v>
      </c>
    </row>
    <row r="104" spans="12:51" x14ac:dyDescent="0.25">
      <c r="L104" s="18"/>
      <c r="Z104"/>
      <c r="AW104" s="31">
        <v>45035</v>
      </c>
      <c r="AX104" s="32">
        <f t="shared" si="2"/>
        <v>45292</v>
      </c>
      <c r="AY104">
        <f t="shared" si="3"/>
        <v>257</v>
      </c>
    </row>
    <row r="105" spans="12:51" x14ac:dyDescent="0.25">
      <c r="L105" s="18"/>
      <c r="Z105"/>
      <c r="AW105" s="31">
        <v>45036</v>
      </c>
      <c r="AX105" s="32">
        <f t="shared" si="2"/>
        <v>45292</v>
      </c>
      <c r="AY105">
        <f t="shared" si="3"/>
        <v>256</v>
      </c>
    </row>
    <row r="106" spans="12:51" x14ac:dyDescent="0.25">
      <c r="L106" s="18"/>
      <c r="Z106"/>
      <c r="AW106" s="31">
        <v>45037</v>
      </c>
      <c r="AX106" s="32">
        <f t="shared" si="2"/>
        <v>45292</v>
      </c>
      <c r="AY106">
        <f t="shared" si="3"/>
        <v>255</v>
      </c>
    </row>
    <row r="107" spans="12:51" x14ac:dyDescent="0.25">
      <c r="L107" s="18"/>
      <c r="Z107"/>
      <c r="AW107" s="31">
        <v>45038</v>
      </c>
      <c r="AX107" s="32">
        <f t="shared" si="2"/>
        <v>45292</v>
      </c>
      <c r="AY107">
        <f t="shared" si="3"/>
        <v>254</v>
      </c>
    </row>
    <row r="108" spans="12:51" x14ac:dyDescent="0.25">
      <c r="L108" s="18"/>
      <c r="Z108"/>
      <c r="AW108" s="31">
        <v>45039</v>
      </c>
      <c r="AX108" s="32">
        <f t="shared" si="2"/>
        <v>45292</v>
      </c>
      <c r="AY108">
        <f t="shared" si="3"/>
        <v>253</v>
      </c>
    </row>
    <row r="109" spans="12:51" x14ac:dyDescent="0.25">
      <c r="L109" s="18"/>
      <c r="Z109"/>
      <c r="AW109" s="31">
        <v>45040</v>
      </c>
      <c r="AX109" s="32">
        <f t="shared" si="2"/>
        <v>45292</v>
      </c>
      <c r="AY109">
        <f t="shared" si="3"/>
        <v>252</v>
      </c>
    </row>
    <row r="110" spans="12:51" x14ac:dyDescent="0.25">
      <c r="L110" s="18"/>
      <c r="Z110"/>
      <c r="AW110" s="31">
        <v>45041</v>
      </c>
      <c r="AX110" s="32">
        <f t="shared" si="2"/>
        <v>45292</v>
      </c>
      <c r="AY110">
        <f t="shared" si="3"/>
        <v>251</v>
      </c>
    </row>
    <row r="111" spans="12:51" x14ac:dyDescent="0.25">
      <c r="L111" s="18"/>
      <c r="Z111"/>
      <c r="AW111" s="31">
        <v>45042</v>
      </c>
      <c r="AX111" s="32">
        <f t="shared" si="2"/>
        <v>45292</v>
      </c>
      <c r="AY111">
        <f t="shared" si="3"/>
        <v>250</v>
      </c>
    </row>
    <row r="112" spans="12:51" x14ac:dyDescent="0.25">
      <c r="L112" s="18"/>
      <c r="Z112"/>
      <c r="AW112" s="31">
        <v>45043</v>
      </c>
      <c r="AX112" s="32">
        <f t="shared" si="2"/>
        <v>45292</v>
      </c>
      <c r="AY112">
        <f t="shared" si="3"/>
        <v>249</v>
      </c>
    </row>
    <row r="113" spans="12:51" x14ac:dyDescent="0.25">
      <c r="L113" s="18"/>
      <c r="Z113"/>
      <c r="AW113" s="31">
        <v>45044</v>
      </c>
      <c r="AX113" s="32">
        <f t="shared" si="2"/>
        <v>45292</v>
      </c>
      <c r="AY113">
        <f t="shared" si="3"/>
        <v>248</v>
      </c>
    </row>
    <row r="114" spans="12:51" x14ac:dyDescent="0.25">
      <c r="L114" s="18"/>
      <c r="Z114"/>
      <c r="AW114" s="31">
        <v>45045</v>
      </c>
      <c r="AX114" s="32">
        <f t="shared" si="2"/>
        <v>45292</v>
      </c>
      <c r="AY114">
        <f t="shared" si="3"/>
        <v>247</v>
      </c>
    </row>
    <row r="115" spans="12:51" x14ac:dyDescent="0.25">
      <c r="L115" s="18"/>
      <c r="Z115"/>
      <c r="AW115" s="31">
        <v>45046</v>
      </c>
      <c r="AX115" s="32">
        <f t="shared" si="2"/>
        <v>45292</v>
      </c>
      <c r="AY115">
        <f t="shared" si="3"/>
        <v>246</v>
      </c>
    </row>
    <row r="116" spans="12:51" x14ac:dyDescent="0.25">
      <c r="L116" s="18"/>
      <c r="Z116"/>
      <c r="AW116" s="31">
        <v>45047</v>
      </c>
      <c r="AX116" s="32">
        <f t="shared" si="2"/>
        <v>45292</v>
      </c>
      <c r="AY116">
        <f t="shared" si="3"/>
        <v>245</v>
      </c>
    </row>
    <row r="117" spans="12:51" x14ac:dyDescent="0.25">
      <c r="L117" s="18"/>
      <c r="Z117"/>
      <c r="AW117" s="31">
        <v>45048</v>
      </c>
      <c r="AX117" s="32">
        <f t="shared" si="2"/>
        <v>45292</v>
      </c>
      <c r="AY117">
        <f t="shared" si="3"/>
        <v>244</v>
      </c>
    </row>
    <row r="118" spans="12:51" x14ac:dyDescent="0.25">
      <c r="L118" s="18"/>
      <c r="Z118"/>
      <c r="AW118" s="31">
        <v>45049</v>
      </c>
      <c r="AX118" s="32">
        <f t="shared" si="2"/>
        <v>45292</v>
      </c>
      <c r="AY118">
        <f t="shared" si="3"/>
        <v>243</v>
      </c>
    </row>
    <row r="119" spans="12:51" x14ac:dyDescent="0.25">
      <c r="L119" s="18"/>
      <c r="Z119"/>
      <c r="AW119" s="31">
        <v>45050</v>
      </c>
      <c r="AX119" s="32">
        <f t="shared" si="2"/>
        <v>45292</v>
      </c>
      <c r="AY119">
        <f t="shared" si="3"/>
        <v>242</v>
      </c>
    </row>
    <row r="120" spans="12:51" x14ac:dyDescent="0.25">
      <c r="L120" s="18"/>
      <c r="Z120"/>
      <c r="AW120" s="31">
        <v>45051</v>
      </c>
      <c r="AX120" s="32">
        <f t="shared" si="2"/>
        <v>45292</v>
      </c>
      <c r="AY120">
        <f t="shared" si="3"/>
        <v>241</v>
      </c>
    </row>
    <row r="121" spans="12:51" x14ac:dyDescent="0.25">
      <c r="L121" s="18"/>
      <c r="Z121"/>
      <c r="AW121" s="31">
        <v>45052</v>
      </c>
      <c r="AX121" s="32">
        <f t="shared" si="2"/>
        <v>45292</v>
      </c>
      <c r="AY121">
        <f t="shared" si="3"/>
        <v>240</v>
      </c>
    </row>
    <row r="122" spans="12:51" x14ac:dyDescent="0.25">
      <c r="L122" s="18"/>
      <c r="Z122"/>
      <c r="AW122" s="31">
        <v>45053</v>
      </c>
      <c r="AX122" s="32">
        <f t="shared" si="2"/>
        <v>45292</v>
      </c>
      <c r="AY122">
        <f t="shared" si="3"/>
        <v>239</v>
      </c>
    </row>
    <row r="123" spans="12:51" x14ac:dyDescent="0.25">
      <c r="L123" s="18"/>
      <c r="Z123"/>
      <c r="AW123" s="31">
        <v>45054</v>
      </c>
      <c r="AX123" s="32">
        <f t="shared" si="2"/>
        <v>45292</v>
      </c>
      <c r="AY123">
        <f t="shared" si="3"/>
        <v>238</v>
      </c>
    </row>
    <row r="124" spans="12:51" x14ac:dyDescent="0.25">
      <c r="L124" s="18"/>
      <c r="Z124"/>
      <c r="AW124" s="31">
        <v>45055</v>
      </c>
      <c r="AX124" s="32">
        <f t="shared" si="2"/>
        <v>45292</v>
      </c>
      <c r="AY124">
        <f t="shared" si="3"/>
        <v>237</v>
      </c>
    </row>
    <row r="125" spans="12:51" x14ac:dyDescent="0.25">
      <c r="L125" s="18"/>
      <c r="Z125"/>
      <c r="AW125" s="31">
        <v>45056</v>
      </c>
      <c r="AX125" s="32">
        <f t="shared" si="2"/>
        <v>45292</v>
      </c>
      <c r="AY125">
        <f t="shared" si="3"/>
        <v>236</v>
      </c>
    </row>
    <row r="126" spans="12:51" x14ac:dyDescent="0.25">
      <c r="L126" s="18"/>
      <c r="Z126"/>
      <c r="AW126" s="31">
        <v>45057</v>
      </c>
      <c r="AX126" s="32">
        <f t="shared" si="2"/>
        <v>45292</v>
      </c>
      <c r="AY126">
        <f t="shared" si="3"/>
        <v>235</v>
      </c>
    </row>
    <row r="127" spans="12:51" x14ac:dyDescent="0.25">
      <c r="L127" s="18"/>
      <c r="Z127"/>
      <c r="AW127" s="31">
        <v>45058</v>
      </c>
      <c r="AX127" s="32">
        <f t="shared" si="2"/>
        <v>45292</v>
      </c>
      <c r="AY127">
        <f t="shared" si="3"/>
        <v>234</v>
      </c>
    </row>
    <row r="128" spans="12:51" x14ac:dyDescent="0.25">
      <c r="L128" s="18"/>
      <c r="Z128"/>
      <c r="AW128" s="31">
        <v>45059</v>
      </c>
      <c r="AX128" s="32">
        <f t="shared" si="2"/>
        <v>45292</v>
      </c>
      <c r="AY128">
        <f t="shared" si="3"/>
        <v>233</v>
      </c>
    </row>
    <row r="129" spans="12:51" x14ac:dyDescent="0.25">
      <c r="L129" s="18"/>
      <c r="Z129"/>
      <c r="AW129" s="31">
        <v>45060</v>
      </c>
      <c r="AX129" s="32">
        <f t="shared" si="2"/>
        <v>45292</v>
      </c>
      <c r="AY129">
        <f t="shared" si="3"/>
        <v>232</v>
      </c>
    </row>
    <row r="130" spans="12:51" x14ac:dyDescent="0.25">
      <c r="L130" s="18"/>
      <c r="Z130"/>
      <c r="AW130" s="31">
        <v>45061</v>
      </c>
      <c r="AX130" s="32">
        <f t="shared" si="2"/>
        <v>45292</v>
      </c>
      <c r="AY130">
        <f t="shared" si="3"/>
        <v>231</v>
      </c>
    </row>
    <row r="131" spans="12:51" x14ac:dyDescent="0.25">
      <c r="L131" s="18"/>
      <c r="Z131"/>
      <c r="AW131" s="31">
        <v>45062</v>
      </c>
      <c r="AX131" s="32">
        <f t="shared" si="2"/>
        <v>45292</v>
      </c>
      <c r="AY131">
        <f t="shared" si="3"/>
        <v>230</v>
      </c>
    </row>
    <row r="132" spans="12:51" x14ac:dyDescent="0.25">
      <c r="L132" s="18"/>
      <c r="Z132"/>
      <c r="AW132" s="31">
        <v>45063</v>
      </c>
      <c r="AX132" s="32">
        <f t="shared" ref="AX132:AX195" si="4">MAX(AW132:AW477)</f>
        <v>45292</v>
      </c>
      <c r="AY132">
        <f t="shared" ref="AY132:AY195" si="5">AX132-AW132</f>
        <v>229</v>
      </c>
    </row>
    <row r="133" spans="12:51" x14ac:dyDescent="0.25">
      <c r="L133" s="18"/>
      <c r="Z133"/>
      <c r="AW133" s="31">
        <v>45064</v>
      </c>
      <c r="AX133" s="32">
        <f t="shared" si="4"/>
        <v>45292</v>
      </c>
      <c r="AY133">
        <f t="shared" si="5"/>
        <v>228</v>
      </c>
    </row>
    <row r="134" spans="12:51" x14ac:dyDescent="0.25">
      <c r="L134" s="18"/>
      <c r="Z134"/>
      <c r="AW134" s="31">
        <v>45065</v>
      </c>
      <c r="AX134" s="32">
        <f t="shared" si="4"/>
        <v>45292</v>
      </c>
      <c r="AY134">
        <f t="shared" si="5"/>
        <v>227</v>
      </c>
    </row>
    <row r="135" spans="12:51" x14ac:dyDescent="0.25">
      <c r="L135" s="18"/>
      <c r="Z135"/>
      <c r="AW135" s="31">
        <v>45066</v>
      </c>
      <c r="AX135" s="32">
        <f t="shared" si="4"/>
        <v>45292</v>
      </c>
      <c r="AY135">
        <f t="shared" si="5"/>
        <v>226</v>
      </c>
    </row>
    <row r="136" spans="12:51" x14ac:dyDescent="0.25">
      <c r="L136" s="18"/>
      <c r="Z136"/>
      <c r="AW136" s="31">
        <v>45067</v>
      </c>
      <c r="AX136" s="32">
        <f t="shared" si="4"/>
        <v>45292</v>
      </c>
      <c r="AY136">
        <f t="shared" si="5"/>
        <v>225</v>
      </c>
    </row>
    <row r="137" spans="12:51" x14ac:dyDescent="0.25">
      <c r="L137" s="18"/>
      <c r="Z137"/>
      <c r="AW137" s="31">
        <v>45068</v>
      </c>
      <c r="AX137" s="32">
        <f t="shared" si="4"/>
        <v>45292</v>
      </c>
      <c r="AY137">
        <f t="shared" si="5"/>
        <v>224</v>
      </c>
    </row>
    <row r="138" spans="12:51" x14ac:dyDescent="0.25">
      <c r="L138" s="18"/>
      <c r="Z138"/>
      <c r="AW138" s="31">
        <v>45069</v>
      </c>
      <c r="AX138" s="32">
        <f t="shared" si="4"/>
        <v>45292</v>
      </c>
      <c r="AY138">
        <f t="shared" si="5"/>
        <v>223</v>
      </c>
    </row>
    <row r="139" spans="12:51" x14ac:dyDescent="0.25">
      <c r="L139" s="18"/>
      <c r="Z139"/>
      <c r="AW139" s="31">
        <v>45070</v>
      </c>
      <c r="AX139" s="32">
        <f t="shared" si="4"/>
        <v>45292</v>
      </c>
      <c r="AY139">
        <f t="shared" si="5"/>
        <v>222</v>
      </c>
    </row>
    <row r="140" spans="12:51" x14ac:dyDescent="0.25">
      <c r="L140" s="18"/>
      <c r="Z140"/>
      <c r="AW140" s="31">
        <v>45071</v>
      </c>
      <c r="AX140" s="32">
        <f t="shared" si="4"/>
        <v>45292</v>
      </c>
      <c r="AY140">
        <f t="shared" si="5"/>
        <v>221</v>
      </c>
    </row>
    <row r="141" spans="12:51" x14ac:dyDescent="0.25">
      <c r="L141" s="18"/>
      <c r="Z141"/>
      <c r="AW141" s="31">
        <v>45072</v>
      </c>
      <c r="AX141" s="32">
        <f t="shared" si="4"/>
        <v>45292</v>
      </c>
      <c r="AY141">
        <f t="shared" si="5"/>
        <v>220</v>
      </c>
    </row>
    <row r="142" spans="12:51" x14ac:dyDescent="0.25">
      <c r="L142" s="18"/>
      <c r="Z142"/>
      <c r="AW142" s="31">
        <v>45073</v>
      </c>
      <c r="AX142" s="32">
        <f t="shared" si="4"/>
        <v>45292</v>
      </c>
      <c r="AY142">
        <f t="shared" si="5"/>
        <v>219</v>
      </c>
    </row>
    <row r="143" spans="12:51" x14ac:dyDescent="0.25">
      <c r="L143" s="18"/>
      <c r="Z143"/>
      <c r="AW143" s="31">
        <v>45074</v>
      </c>
      <c r="AX143" s="32">
        <f t="shared" si="4"/>
        <v>45292</v>
      </c>
      <c r="AY143">
        <f t="shared" si="5"/>
        <v>218</v>
      </c>
    </row>
    <row r="144" spans="12:51" x14ac:dyDescent="0.25">
      <c r="L144" s="18"/>
      <c r="Z144"/>
      <c r="AW144" s="31">
        <v>45075</v>
      </c>
      <c r="AX144" s="32">
        <f t="shared" si="4"/>
        <v>45292</v>
      </c>
      <c r="AY144">
        <f t="shared" si="5"/>
        <v>217</v>
      </c>
    </row>
    <row r="145" spans="12:51" x14ac:dyDescent="0.25">
      <c r="L145" s="18"/>
      <c r="Z145"/>
      <c r="AW145" s="31">
        <v>45076</v>
      </c>
      <c r="AX145" s="32">
        <f t="shared" si="4"/>
        <v>45292</v>
      </c>
      <c r="AY145">
        <f t="shared" si="5"/>
        <v>216</v>
      </c>
    </row>
    <row r="146" spans="12:51" x14ac:dyDescent="0.25">
      <c r="L146" s="18"/>
      <c r="Z146"/>
      <c r="AW146" s="31">
        <v>45077</v>
      </c>
      <c r="AX146" s="32">
        <f t="shared" si="4"/>
        <v>45292</v>
      </c>
      <c r="AY146">
        <f t="shared" si="5"/>
        <v>215</v>
      </c>
    </row>
    <row r="147" spans="12:51" x14ac:dyDescent="0.25">
      <c r="L147" s="18"/>
      <c r="Z147"/>
      <c r="AW147" s="31">
        <v>45078</v>
      </c>
      <c r="AX147" s="32">
        <f t="shared" si="4"/>
        <v>45292</v>
      </c>
      <c r="AY147">
        <f t="shared" si="5"/>
        <v>214</v>
      </c>
    </row>
    <row r="148" spans="12:51" x14ac:dyDescent="0.25">
      <c r="L148" s="18"/>
      <c r="Z148"/>
      <c r="AW148" s="31">
        <v>45079</v>
      </c>
      <c r="AX148" s="32">
        <f t="shared" si="4"/>
        <v>45292</v>
      </c>
      <c r="AY148">
        <f t="shared" si="5"/>
        <v>213</v>
      </c>
    </row>
    <row r="149" spans="12:51" x14ac:dyDescent="0.25">
      <c r="L149" s="18"/>
      <c r="Z149"/>
      <c r="AW149" s="31">
        <v>45080</v>
      </c>
      <c r="AX149" s="32">
        <f t="shared" si="4"/>
        <v>45292</v>
      </c>
      <c r="AY149">
        <f t="shared" si="5"/>
        <v>212</v>
      </c>
    </row>
    <row r="150" spans="12:51" x14ac:dyDescent="0.25">
      <c r="L150" s="18"/>
      <c r="Z150"/>
      <c r="AW150" s="31">
        <v>45081</v>
      </c>
      <c r="AX150" s="32">
        <f t="shared" si="4"/>
        <v>45292</v>
      </c>
      <c r="AY150">
        <f t="shared" si="5"/>
        <v>211</v>
      </c>
    </row>
    <row r="151" spans="12:51" x14ac:dyDescent="0.25">
      <c r="L151" s="18"/>
      <c r="Z151"/>
      <c r="AW151" s="31">
        <v>45082</v>
      </c>
      <c r="AX151" s="32">
        <f t="shared" si="4"/>
        <v>45292</v>
      </c>
      <c r="AY151">
        <f t="shared" si="5"/>
        <v>210</v>
      </c>
    </row>
    <row r="152" spans="12:51" x14ac:dyDescent="0.25">
      <c r="L152" s="18"/>
      <c r="Z152"/>
      <c r="AW152" s="31">
        <v>45083</v>
      </c>
      <c r="AX152" s="32">
        <f t="shared" si="4"/>
        <v>45292</v>
      </c>
      <c r="AY152">
        <f t="shared" si="5"/>
        <v>209</v>
      </c>
    </row>
    <row r="153" spans="12:51" x14ac:dyDescent="0.25">
      <c r="L153" s="18"/>
      <c r="Z153"/>
      <c r="AW153" s="31">
        <v>45084</v>
      </c>
      <c r="AX153" s="32">
        <f t="shared" si="4"/>
        <v>45292</v>
      </c>
      <c r="AY153">
        <f t="shared" si="5"/>
        <v>208</v>
      </c>
    </row>
    <row r="154" spans="12:51" x14ac:dyDescent="0.25">
      <c r="L154" s="18"/>
      <c r="Z154"/>
      <c r="AW154" s="31">
        <v>45085</v>
      </c>
      <c r="AX154" s="32">
        <f t="shared" si="4"/>
        <v>45292</v>
      </c>
      <c r="AY154">
        <f t="shared" si="5"/>
        <v>207</v>
      </c>
    </row>
    <row r="155" spans="12:51" x14ac:dyDescent="0.25">
      <c r="L155" s="18"/>
      <c r="Z155"/>
      <c r="AW155" s="31">
        <v>45086</v>
      </c>
      <c r="AX155" s="32">
        <f t="shared" si="4"/>
        <v>45292</v>
      </c>
      <c r="AY155">
        <f t="shared" si="5"/>
        <v>206</v>
      </c>
    </row>
    <row r="156" spans="12:51" x14ac:dyDescent="0.25">
      <c r="Z156"/>
      <c r="AW156" s="31">
        <v>45087</v>
      </c>
      <c r="AX156" s="32">
        <f t="shared" si="4"/>
        <v>45292</v>
      </c>
      <c r="AY156">
        <f t="shared" si="5"/>
        <v>205</v>
      </c>
    </row>
    <row r="157" spans="12:51" x14ac:dyDescent="0.25">
      <c r="Z157"/>
      <c r="AW157" s="31">
        <v>45088</v>
      </c>
      <c r="AX157" s="32">
        <f t="shared" si="4"/>
        <v>45292</v>
      </c>
      <c r="AY157">
        <f t="shared" si="5"/>
        <v>204</v>
      </c>
    </row>
    <row r="158" spans="12:51" x14ac:dyDescent="0.25">
      <c r="Z158"/>
      <c r="AW158" s="31">
        <v>45089</v>
      </c>
      <c r="AX158" s="32">
        <f t="shared" si="4"/>
        <v>45292</v>
      </c>
      <c r="AY158">
        <f t="shared" si="5"/>
        <v>203</v>
      </c>
    </row>
    <row r="159" spans="12:51" x14ac:dyDescent="0.25">
      <c r="Z159"/>
      <c r="AW159" s="31">
        <v>45090</v>
      </c>
      <c r="AX159" s="32">
        <f t="shared" si="4"/>
        <v>45292</v>
      </c>
      <c r="AY159">
        <f t="shared" si="5"/>
        <v>202</v>
      </c>
    </row>
    <row r="160" spans="12:51" x14ac:dyDescent="0.25">
      <c r="Z160"/>
      <c r="AW160" s="31">
        <v>45091</v>
      </c>
      <c r="AX160" s="32">
        <f t="shared" si="4"/>
        <v>45292</v>
      </c>
      <c r="AY160">
        <f t="shared" si="5"/>
        <v>201</v>
      </c>
    </row>
    <row r="161" spans="26:51" x14ac:dyDescent="0.25">
      <c r="Z161"/>
      <c r="AW161" s="31">
        <v>45092</v>
      </c>
      <c r="AX161" s="32">
        <f t="shared" si="4"/>
        <v>45292</v>
      </c>
      <c r="AY161">
        <f t="shared" si="5"/>
        <v>200</v>
      </c>
    </row>
    <row r="162" spans="26:51" x14ac:dyDescent="0.25">
      <c r="Z162"/>
      <c r="AW162" s="31">
        <v>45093</v>
      </c>
      <c r="AX162" s="32">
        <f t="shared" si="4"/>
        <v>45292</v>
      </c>
      <c r="AY162">
        <f t="shared" si="5"/>
        <v>199</v>
      </c>
    </row>
    <row r="163" spans="26:51" x14ac:dyDescent="0.25">
      <c r="Z163"/>
      <c r="AW163" s="31">
        <v>45094</v>
      </c>
      <c r="AX163" s="32">
        <f t="shared" si="4"/>
        <v>45292</v>
      </c>
      <c r="AY163">
        <f t="shared" si="5"/>
        <v>198</v>
      </c>
    </row>
    <row r="164" spans="26:51" x14ac:dyDescent="0.25">
      <c r="Z164"/>
      <c r="AW164" s="31">
        <v>45095</v>
      </c>
      <c r="AX164" s="32">
        <f t="shared" si="4"/>
        <v>45292</v>
      </c>
      <c r="AY164">
        <f t="shared" si="5"/>
        <v>197</v>
      </c>
    </row>
    <row r="165" spans="26:51" x14ac:dyDescent="0.25">
      <c r="Z165"/>
      <c r="AW165" s="31">
        <v>45096</v>
      </c>
      <c r="AX165" s="32">
        <f t="shared" si="4"/>
        <v>45292</v>
      </c>
      <c r="AY165">
        <f t="shared" si="5"/>
        <v>196</v>
      </c>
    </row>
    <row r="166" spans="26:51" x14ac:dyDescent="0.25">
      <c r="Z166"/>
      <c r="AW166" s="31">
        <v>45097</v>
      </c>
      <c r="AX166" s="32">
        <f t="shared" si="4"/>
        <v>45292</v>
      </c>
      <c r="AY166">
        <f t="shared" si="5"/>
        <v>195</v>
      </c>
    </row>
    <row r="167" spans="26:51" x14ac:dyDescent="0.25">
      <c r="Z167"/>
      <c r="AW167" s="31">
        <v>45098</v>
      </c>
      <c r="AX167" s="32">
        <f t="shared" si="4"/>
        <v>45292</v>
      </c>
      <c r="AY167">
        <f t="shared" si="5"/>
        <v>194</v>
      </c>
    </row>
    <row r="168" spans="26:51" x14ac:dyDescent="0.25">
      <c r="Z168"/>
      <c r="AW168" s="31">
        <v>45099</v>
      </c>
      <c r="AX168" s="32">
        <f t="shared" si="4"/>
        <v>45292</v>
      </c>
      <c r="AY168">
        <f t="shared" si="5"/>
        <v>193</v>
      </c>
    </row>
    <row r="169" spans="26:51" x14ac:dyDescent="0.25">
      <c r="Z169"/>
      <c r="AW169" s="31">
        <v>45100</v>
      </c>
      <c r="AX169" s="32">
        <f t="shared" si="4"/>
        <v>45292</v>
      </c>
      <c r="AY169">
        <f t="shared" si="5"/>
        <v>192</v>
      </c>
    </row>
    <row r="170" spans="26:51" x14ac:dyDescent="0.25">
      <c r="Z170"/>
      <c r="AW170" s="31">
        <v>45101</v>
      </c>
      <c r="AX170" s="32">
        <f t="shared" si="4"/>
        <v>45292</v>
      </c>
      <c r="AY170">
        <f t="shared" si="5"/>
        <v>191</v>
      </c>
    </row>
    <row r="171" spans="26:51" x14ac:dyDescent="0.25">
      <c r="Z171"/>
      <c r="AW171" s="31">
        <v>45102</v>
      </c>
      <c r="AX171" s="32">
        <f t="shared" si="4"/>
        <v>45292</v>
      </c>
      <c r="AY171">
        <f t="shared" si="5"/>
        <v>190</v>
      </c>
    </row>
    <row r="172" spans="26:51" x14ac:dyDescent="0.25">
      <c r="Z172"/>
      <c r="AW172" s="31">
        <v>45103</v>
      </c>
      <c r="AX172" s="32">
        <f t="shared" si="4"/>
        <v>45292</v>
      </c>
      <c r="AY172">
        <f t="shared" si="5"/>
        <v>189</v>
      </c>
    </row>
    <row r="173" spans="26:51" x14ac:dyDescent="0.25">
      <c r="Z173"/>
      <c r="AW173" s="31">
        <v>45104</v>
      </c>
      <c r="AX173" s="32">
        <f t="shared" si="4"/>
        <v>45292</v>
      </c>
      <c r="AY173">
        <f t="shared" si="5"/>
        <v>188</v>
      </c>
    </row>
    <row r="174" spans="26:51" x14ac:dyDescent="0.25">
      <c r="Z174"/>
      <c r="AW174" s="31">
        <v>45105</v>
      </c>
      <c r="AX174" s="32">
        <f t="shared" si="4"/>
        <v>45292</v>
      </c>
      <c r="AY174">
        <f t="shared" si="5"/>
        <v>187</v>
      </c>
    </row>
    <row r="175" spans="26:51" x14ac:dyDescent="0.25">
      <c r="Z175"/>
      <c r="AW175" s="31">
        <v>45106</v>
      </c>
      <c r="AX175" s="32">
        <f t="shared" si="4"/>
        <v>45292</v>
      </c>
      <c r="AY175">
        <f t="shared" si="5"/>
        <v>186</v>
      </c>
    </row>
    <row r="176" spans="26:51" x14ac:dyDescent="0.25">
      <c r="Z176"/>
      <c r="AW176" s="31">
        <v>45107</v>
      </c>
      <c r="AX176" s="32">
        <f t="shared" si="4"/>
        <v>45292</v>
      </c>
      <c r="AY176">
        <f t="shared" si="5"/>
        <v>185</v>
      </c>
    </row>
    <row r="177" spans="26:51" x14ac:dyDescent="0.25">
      <c r="Z177"/>
      <c r="AW177" s="31">
        <v>45108</v>
      </c>
      <c r="AX177" s="32">
        <f t="shared" si="4"/>
        <v>45292</v>
      </c>
      <c r="AY177">
        <f t="shared" si="5"/>
        <v>184</v>
      </c>
    </row>
    <row r="178" spans="26:51" x14ac:dyDescent="0.25">
      <c r="Z178"/>
      <c r="AW178" s="31">
        <v>45110</v>
      </c>
      <c r="AX178" s="32">
        <f t="shared" si="4"/>
        <v>45292</v>
      </c>
      <c r="AY178">
        <f t="shared" si="5"/>
        <v>182</v>
      </c>
    </row>
    <row r="179" spans="26:51" x14ac:dyDescent="0.25">
      <c r="Z179"/>
      <c r="AW179" s="31">
        <v>45111</v>
      </c>
      <c r="AX179" s="32">
        <f t="shared" si="4"/>
        <v>45292</v>
      </c>
      <c r="AY179">
        <f t="shared" si="5"/>
        <v>181</v>
      </c>
    </row>
    <row r="180" spans="26:51" x14ac:dyDescent="0.25">
      <c r="Z180"/>
      <c r="AW180" s="31">
        <v>45112</v>
      </c>
      <c r="AX180" s="32">
        <f t="shared" si="4"/>
        <v>45292</v>
      </c>
      <c r="AY180">
        <f t="shared" si="5"/>
        <v>180</v>
      </c>
    </row>
    <row r="181" spans="26:51" x14ac:dyDescent="0.25">
      <c r="Z181"/>
      <c r="AW181" s="31">
        <v>45113</v>
      </c>
      <c r="AX181" s="32">
        <f t="shared" si="4"/>
        <v>45292</v>
      </c>
      <c r="AY181">
        <f t="shared" si="5"/>
        <v>179</v>
      </c>
    </row>
    <row r="182" spans="26:51" x14ac:dyDescent="0.25">
      <c r="Z182"/>
      <c r="AW182" s="31">
        <v>45115</v>
      </c>
      <c r="AX182" s="32">
        <f t="shared" si="4"/>
        <v>45292</v>
      </c>
      <c r="AY182">
        <f t="shared" si="5"/>
        <v>177</v>
      </c>
    </row>
    <row r="183" spans="26:51" x14ac:dyDescent="0.25">
      <c r="Z183"/>
      <c r="AW183" s="31">
        <v>45116</v>
      </c>
      <c r="AX183" s="32">
        <f t="shared" si="4"/>
        <v>45292</v>
      </c>
      <c r="AY183">
        <f t="shared" si="5"/>
        <v>176</v>
      </c>
    </row>
    <row r="184" spans="26:51" x14ac:dyDescent="0.25">
      <c r="Z184"/>
      <c r="AW184" s="31">
        <v>45118</v>
      </c>
      <c r="AX184" s="32">
        <f t="shared" si="4"/>
        <v>45292</v>
      </c>
      <c r="AY184">
        <f t="shared" si="5"/>
        <v>174</v>
      </c>
    </row>
    <row r="185" spans="26:51" x14ac:dyDescent="0.25">
      <c r="Z185"/>
      <c r="AW185" s="31">
        <v>45119</v>
      </c>
      <c r="AX185" s="32">
        <f t="shared" si="4"/>
        <v>45292</v>
      </c>
      <c r="AY185">
        <f t="shared" si="5"/>
        <v>173</v>
      </c>
    </row>
    <row r="186" spans="26:51" x14ac:dyDescent="0.25">
      <c r="Z186"/>
      <c r="AW186" s="31">
        <v>45120</v>
      </c>
      <c r="AX186" s="32">
        <f t="shared" si="4"/>
        <v>45292</v>
      </c>
      <c r="AY186">
        <f t="shared" si="5"/>
        <v>172</v>
      </c>
    </row>
    <row r="187" spans="26:51" x14ac:dyDescent="0.25">
      <c r="Z187"/>
      <c r="AW187" s="31">
        <v>45121</v>
      </c>
      <c r="AX187" s="32">
        <f t="shared" si="4"/>
        <v>45292</v>
      </c>
      <c r="AY187">
        <f t="shared" si="5"/>
        <v>171</v>
      </c>
    </row>
    <row r="188" spans="26:51" x14ac:dyDescent="0.25">
      <c r="Z188"/>
      <c r="AW188" s="31">
        <v>45122</v>
      </c>
      <c r="AX188" s="32">
        <f t="shared" si="4"/>
        <v>45292</v>
      </c>
      <c r="AY188">
        <f t="shared" si="5"/>
        <v>170</v>
      </c>
    </row>
    <row r="189" spans="26:51" x14ac:dyDescent="0.25">
      <c r="Z189"/>
      <c r="AW189" s="31">
        <v>45123</v>
      </c>
      <c r="AX189" s="32">
        <f t="shared" si="4"/>
        <v>45292</v>
      </c>
      <c r="AY189">
        <f t="shared" si="5"/>
        <v>169</v>
      </c>
    </row>
    <row r="190" spans="26:51" x14ac:dyDescent="0.25">
      <c r="Z190"/>
      <c r="AW190" s="31">
        <v>45124</v>
      </c>
      <c r="AX190" s="32">
        <f t="shared" si="4"/>
        <v>45292</v>
      </c>
      <c r="AY190">
        <f t="shared" si="5"/>
        <v>168</v>
      </c>
    </row>
    <row r="191" spans="26:51" x14ac:dyDescent="0.25">
      <c r="Z191"/>
      <c r="AW191" s="31">
        <v>45126</v>
      </c>
      <c r="AX191" s="32">
        <f t="shared" si="4"/>
        <v>45292</v>
      </c>
      <c r="AY191">
        <f t="shared" si="5"/>
        <v>166</v>
      </c>
    </row>
    <row r="192" spans="26:51" x14ac:dyDescent="0.25">
      <c r="Z192"/>
      <c r="AW192" s="31">
        <v>45128</v>
      </c>
      <c r="AX192" s="32">
        <f t="shared" si="4"/>
        <v>45292</v>
      </c>
      <c r="AY192">
        <f t="shared" si="5"/>
        <v>164</v>
      </c>
    </row>
    <row r="193" spans="26:51" x14ac:dyDescent="0.25">
      <c r="Z193"/>
      <c r="AW193" s="31">
        <v>45129</v>
      </c>
      <c r="AX193" s="32">
        <f t="shared" si="4"/>
        <v>45292</v>
      </c>
      <c r="AY193">
        <f t="shared" si="5"/>
        <v>163</v>
      </c>
    </row>
    <row r="194" spans="26:51" x14ac:dyDescent="0.25">
      <c r="Z194"/>
      <c r="AW194" s="31">
        <v>45130</v>
      </c>
      <c r="AX194" s="32">
        <f t="shared" si="4"/>
        <v>45292</v>
      </c>
      <c r="AY194">
        <f t="shared" si="5"/>
        <v>162</v>
      </c>
    </row>
    <row r="195" spans="26:51" x14ac:dyDescent="0.25">
      <c r="Z195"/>
      <c r="AW195" s="31">
        <v>45131</v>
      </c>
      <c r="AX195" s="32">
        <f t="shared" si="4"/>
        <v>45292</v>
      </c>
      <c r="AY195">
        <f t="shared" si="5"/>
        <v>161</v>
      </c>
    </row>
    <row r="196" spans="26:51" x14ac:dyDescent="0.25">
      <c r="Z196"/>
      <c r="AW196" s="31">
        <v>45132</v>
      </c>
      <c r="AX196" s="32">
        <f t="shared" ref="AX196:AX259" si="6">MAX(AW196:AW541)</f>
        <v>45292</v>
      </c>
      <c r="AY196">
        <f t="shared" ref="AY196:AY259" si="7">AX196-AW196</f>
        <v>160</v>
      </c>
    </row>
    <row r="197" spans="26:51" x14ac:dyDescent="0.25">
      <c r="Z197"/>
      <c r="AW197" s="31">
        <v>45133</v>
      </c>
      <c r="AX197" s="32">
        <f t="shared" si="6"/>
        <v>45292</v>
      </c>
      <c r="AY197">
        <f t="shared" si="7"/>
        <v>159</v>
      </c>
    </row>
    <row r="198" spans="26:51" x14ac:dyDescent="0.25">
      <c r="Z198"/>
      <c r="AW198" s="31">
        <v>45134</v>
      </c>
      <c r="AX198" s="32">
        <f t="shared" si="6"/>
        <v>45292</v>
      </c>
      <c r="AY198">
        <f t="shared" si="7"/>
        <v>158</v>
      </c>
    </row>
    <row r="199" spans="26:51" x14ac:dyDescent="0.25">
      <c r="Z199"/>
      <c r="AW199" s="31">
        <v>45135</v>
      </c>
      <c r="AX199" s="32">
        <f t="shared" si="6"/>
        <v>45292</v>
      </c>
      <c r="AY199">
        <f t="shared" si="7"/>
        <v>157</v>
      </c>
    </row>
    <row r="200" spans="26:51" x14ac:dyDescent="0.25">
      <c r="Z200"/>
      <c r="AW200" s="31">
        <v>45136</v>
      </c>
      <c r="AX200" s="32">
        <f t="shared" si="6"/>
        <v>45292</v>
      </c>
      <c r="AY200">
        <f t="shared" si="7"/>
        <v>156</v>
      </c>
    </row>
    <row r="201" spans="26:51" x14ac:dyDescent="0.25">
      <c r="Z201"/>
      <c r="AW201" s="31">
        <v>45137</v>
      </c>
      <c r="AX201" s="32">
        <f t="shared" si="6"/>
        <v>45292</v>
      </c>
      <c r="AY201">
        <f t="shared" si="7"/>
        <v>155</v>
      </c>
    </row>
    <row r="202" spans="26:51" x14ac:dyDescent="0.25">
      <c r="Z202"/>
      <c r="AW202" s="31">
        <v>45138</v>
      </c>
      <c r="AX202" s="32">
        <f t="shared" si="6"/>
        <v>45292</v>
      </c>
      <c r="AY202">
        <f t="shared" si="7"/>
        <v>154</v>
      </c>
    </row>
    <row r="203" spans="26:51" x14ac:dyDescent="0.25">
      <c r="Z203"/>
      <c r="AW203" s="31">
        <v>45139</v>
      </c>
      <c r="AX203" s="32">
        <f t="shared" si="6"/>
        <v>45292</v>
      </c>
      <c r="AY203">
        <f t="shared" si="7"/>
        <v>153</v>
      </c>
    </row>
    <row r="204" spans="26:51" x14ac:dyDescent="0.25">
      <c r="Z204"/>
      <c r="AW204" s="31">
        <v>45140</v>
      </c>
      <c r="AX204" s="32">
        <f t="shared" si="6"/>
        <v>45292</v>
      </c>
      <c r="AY204">
        <f t="shared" si="7"/>
        <v>152</v>
      </c>
    </row>
    <row r="205" spans="26:51" x14ac:dyDescent="0.25">
      <c r="Z205"/>
      <c r="AW205" s="31">
        <v>45141</v>
      </c>
      <c r="AX205" s="32">
        <f t="shared" si="6"/>
        <v>45292</v>
      </c>
      <c r="AY205">
        <f t="shared" si="7"/>
        <v>151</v>
      </c>
    </row>
    <row r="206" spans="26:51" x14ac:dyDescent="0.25">
      <c r="Z206"/>
      <c r="AW206" s="31">
        <v>45142</v>
      </c>
      <c r="AX206" s="32">
        <f t="shared" si="6"/>
        <v>45292</v>
      </c>
      <c r="AY206">
        <f t="shared" si="7"/>
        <v>150</v>
      </c>
    </row>
    <row r="207" spans="26:51" x14ac:dyDescent="0.25">
      <c r="Z207"/>
      <c r="AW207" s="31">
        <v>45143</v>
      </c>
      <c r="AX207" s="32">
        <f t="shared" si="6"/>
        <v>45292</v>
      </c>
      <c r="AY207">
        <f t="shared" si="7"/>
        <v>149</v>
      </c>
    </row>
    <row r="208" spans="26:51" x14ac:dyDescent="0.25">
      <c r="Z208"/>
      <c r="AW208" s="31">
        <v>45144</v>
      </c>
      <c r="AX208" s="32">
        <f t="shared" si="6"/>
        <v>45292</v>
      </c>
      <c r="AY208">
        <f t="shared" si="7"/>
        <v>148</v>
      </c>
    </row>
    <row r="209" spans="26:51" x14ac:dyDescent="0.25">
      <c r="Z209"/>
      <c r="AW209" s="31">
        <v>45145</v>
      </c>
      <c r="AX209" s="32">
        <f t="shared" si="6"/>
        <v>45292</v>
      </c>
      <c r="AY209">
        <f t="shared" si="7"/>
        <v>147</v>
      </c>
    </row>
    <row r="210" spans="26:51" x14ac:dyDescent="0.25">
      <c r="Z210"/>
      <c r="AW210" s="31">
        <v>45146</v>
      </c>
      <c r="AX210" s="32">
        <f t="shared" si="6"/>
        <v>45292</v>
      </c>
      <c r="AY210">
        <f t="shared" si="7"/>
        <v>146</v>
      </c>
    </row>
    <row r="211" spans="26:51" x14ac:dyDescent="0.25">
      <c r="Z211"/>
      <c r="AW211" s="31">
        <v>45147</v>
      </c>
      <c r="AX211" s="32">
        <f t="shared" si="6"/>
        <v>45292</v>
      </c>
      <c r="AY211">
        <f t="shared" si="7"/>
        <v>145</v>
      </c>
    </row>
    <row r="212" spans="26:51" x14ac:dyDescent="0.25">
      <c r="Z212"/>
      <c r="AW212" s="31">
        <v>45148</v>
      </c>
      <c r="AX212" s="32">
        <f t="shared" si="6"/>
        <v>45292</v>
      </c>
      <c r="AY212">
        <f t="shared" si="7"/>
        <v>144</v>
      </c>
    </row>
    <row r="213" spans="26:51" x14ac:dyDescent="0.25">
      <c r="Z213"/>
      <c r="AW213" s="31">
        <v>45149</v>
      </c>
      <c r="AX213" s="32">
        <f t="shared" si="6"/>
        <v>45292</v>
      </c>
      <c r="AY213">
        <f t="shared" si="7"/>
        <v>143</v>
      </c>
    </row>
    <row r="214" spans="26:51" x14ac:dyDescent="0.25">
      <c r="Z214"/>
      <c r="AW214" s="31">
        <v>45150</v>
      </c>
      <c r="AX214" s="32">
        <f t="shared" si="6"/>
        <v>45292</v>
      </c>
      <c r="AY214">
        <f t="shared" si="7"/>
        <v>142</v>
      </c>
    </row>
    <row r="215" spans="26:51" x14ac:dyDescent="0.25">
      <c r="Z215"/>
      <c r="AW215" s="31">
        <v>45151</v>
      </c>
      <c r="AX215" s="32">
        <f t="shared" si="6"/>
        <v>45292</v>
      </c>
      <c r="AY215">
        <f t="shared" si="7"/>
        <v>141</v>
      </c>
    </row>
    <row r="216" spans="26:51" x14ac:dyDescent="0.25">
      <c r="Z216"/>
      <c r="AW216" s="31">
        <v>45152</v>
      </c>
      <c r="AX216" s="32">
        <f t="shared" si="6"/>
        <v>45292</v>
      </c>
      <c r="AY216">
        <f t="shared" si="7"/>
        <v>140</v>
      </c>
    </row>
    <row r="217" spans="26:51" x14ac:dyDescent="0.25">
      <c r="Z217"/>
      <c r="AW217" s="31">
        <v>45153</v>
      </c>
      <c r="AX217" s="32">
        <f t="shared" si="6"/>
        <v>45292</v>
      </c>
      <c r="AY217">
        <f t="shared" si="7"/>
        <v>139</v>
      </c>
    </row>
    <row r="218" spans="26:51" x14ac:dyDescent="0.25">
      <c r="Z218"/>
      <c r="AW218" s="31">
        <v>45155</v>
      </c>
      <c r="AX218" s="32">
        <f t="shared" si="6"/>
        <v>45292</v>
      </c>
      <c r="AY218">
        <f t="shared" si="7"/>
        <v>137</v>
      </c>
    </row>
    <row r="219" spans="26:51" x14ac:dyDescent="0.25">
      <c r="Z219"/>
      <c r="AW219" s="31">
        <v>45156</v>
      </c>
      <c r="AX219" s="32">
        <f t="shared" si="6"/>
        <v>45292</v>
      </c>
      <c r="AY219">
        <f t="shared" si="7"/>
        <v>136</v>
      </c>
    </row>
    <row r="220" spans="26:51" x14ac:dyDescent="0.25">
      <c r="Z220"/>
      <c r="AW220" s="31">
        <v>45157</v>
      </c>
      <c r="AX220" s="32">
        <f t="shared" si="6"/>
        <v>45292</v>
      </c>
      <c r="AY220">
        <f t="shared" si="7"/>
        <v>135</v>
      </c>
    </row>
    <row r="221" spans="26:51" x14ac:dyDescent="0.25">
      <c r="Z221"/>
      <c r="AW221" s="31">
        <v>45158</v>
      </c>
      <c r="AX221" s="32">
        <f t="shared" si="6"/>
        <v>45292</v>
      </c>
      <c r="AY221">
        <f t="shared" si="7"/>
        <v>134</v>
      </c>
    </row>
    <row r="222" spans="26:51" x14ac:dyDescent="0.25">
      <c r="Z222"/>
      <c r="AW222" s="31">
        <v>45159</v>
      </c>
      <c r="AX222" s="32">
        <f t="shared" si="6"/>
        <v>45292</v>
      </c>
      <c r="AY222">
        <f t="shared" si="7"/>
        <v>133</v>
      </c>
    </row>
    <row r="223" spans="26:51" x14ac:dyDescent="0.25">
      <c r="Z223"/>
      <c r="AW223" s="31">
        <v>45160</v>
      </c>
      <c r="AX223" s="32">
        <f t="shared" si="6"/>
        <v>45292</v>
      </c>
      <c r="AY223">
        <f t="shared" si="7"/>
        <v>132</v>
      </c>
    </row>
    <row r="224" spans="26:51" x14ac:dyDescent="0.25">
      <c r="Z224"/>
      <c r="AW224" s="31">
        <v>45161</v>
      </c>
      <c r="AX224" s="32">
        <f t="shared" si="6"/>
        <v>45292</v>
      </c>
      <c r="AY224">
        <f t="shared" si="7"/>
        <v>131</v>
      </c>
    </row>
    <row r="225" spans="26:51" x14ac:dyDescent="0.25">
      <c r="Z225"/>
      <c r="AW225" s="31">
        <v>45162</v>
      </c>
      <c r="AX225" s="32">
        <f t="shared" si="6"/>
        <v>45292</v>
      </c>
      <c r="AY225">
        <f t="shared" si="7"/>
        <v>130</v>
      </c>
    </row>
    <row r="226" spans="26:51" x14ac:dyDescent="0.25">
      <c r="Z226"/>
      <c r="AW226" s="31">
        <v>45163</v>
      </c>
      <c r="AX226" s="32">
        <f t="shared" si="6"/>
        <v>45292</v>
      </c>
      <c r="AY226">
        <f t="shared" si="7"/>
        <v>129</v>
      </c>
    </row>
    <row r="227" spans="26:51" x14ac:dyDescent="0.25">
      <c r="Z227"/>
      <c r="AW227" s="31">
        <v>45164</v>
      </c>
      <c r="AX227" s="32">
        <f t="shared" si="6"/>
        <v>45292</v>
      </c>
      <c r="AY227">
        <f t="shared" si="7"/>
        <v>128</v>
      </c>
    </row>
    <row r="228" spans="26:51" x14ac:dyDescent="0.25">
      <c r="Z228"/>
      <c r="AW228" s="31">
        <v>45165</v>
      </c>
      <c r="AX228" s="32">
        <f t="shared" si="6"/>
        <v>45292</v>
      </c>
      <c r="AY228">
        <f t="shared" si="7"/>
        <v>127</v>
      </c>
    </row>
    <row r="229" spans="26:51" x14ac:dyDescent="0.25">
      <c r="Z229"/>
      <c r="AW229" s="31">
        <v>45166</v>
      </c>
      <c r="AX229" s="32">
        <f t="shared" si="6"/>
        <v>45292</v>
      </c>
      <c r="AY229">
        <f t="shared" si="7"/>
        <v>126</v>
      </c>
    </row>
    <row r="230" spans="26:51" x14ac:dyDescent="0.25">
      <c r="Z230"/>
      <c r="AW230" s="31">
        <v>45167</v>
      </c>
      <c r="AX230" s="32">
        <f t="shared" si="6"/>
        <v>45292</v>
      </c>
      <c r="AY230">
        <f t="shared" si="7"/>
        <v>125</v>
      </c>
    </row>
    <row r="231" spans="26:51" x14ac:dyDescent="0.25">
      <c r="Z231"/>
      <c r="AW231" s="31">
        <v>45169</v>
      </c>
      <c r="AX231" s="32">
        <f t="shared" si="6"/>
        <v>45292</v>
      </c>
      <c r="AY231">
        <f t="shared" si="7"/>
        <v>123</v>
      </c>
    </row>
    <row r="232" spans="26:51" x14ac:dyDescent="0.25">
      <c r="Z232"/>
      <c r="AW232" s="31">
        <v>45170</v>
      </c>
      <c r="AX232" s="32">
        <f t="shared" si="6"/>
        <v>45292</v>
      </c>
      <c r="AY232">
        <f t="shared" si="7"/>
        <v>122</v>
      </c>
    </row>
    <row r="233" spans="26:51" x14ac:dyDescent="0.25">
      <c r="Z233"/>
      <c r="AW233" s="31">
        <v>45171</v>
      </c>
      <c r="AX233" s="32">
        <f t="shared" si="6"/>
        <v>45292</v>
      </c>
      <c r="AY233">
        <f t="shared" si="7"/>
        <v>121</v>
      </c>
    </row>
    <row r="234" spans="26:51" x14ac:dyDescent="0.25">
      <c r="Z234"/>
      <c r="AW234" s="31">
        <v>45172</v>
      </c>
      <c r="AX234" s="32">
        <f t="shared" si="6"/>
        <v>45292</v>
      </c>
      <c r="AY234">
        <f t="shared" si="7"/>
        <v>120</v>
      </c>
    </row>
    <row r="235" spans="26:51" x14ac:dyDescent="0.25">
      <c r="Z235"/>
      <c r="AW235" s="31">
        <v>45173</v>
      </c>
      <c r="AX235" s="32">
        <f t="shared" si="6"/>
        <v>45292</v>
      </c>
      <c r="AY235">
        <f t="shared" si="7"/>
        <v>119</v>
      </c>
    </row>
    <row r="236" spans="26:51" x14ac:dyDescent="0.25">
      <c r="Z236"/>
      <c r="AW236" s="31">
        <v>45174</v>
      </c>
      <c r="AX236" s="32">
        <f t="shared" si="6"/>
        <v>45292</v>
      </c>
      <c r="AY236">
        <f t="shared" si="7"/>
        <v>118</v>
      </c>
    </row>
    <row r="237" spans="26:51" x14ac:dyDescent="0.25">
      <c r="Z237"/>
      <c r="AW237" s="31">
        <v>45175</v>
      </c>
      <c r="AX237" s="32">
        <f t="shared" si="6"/>
        <v>45292</v>
      </c>
      <c r="AY237">
        <f t="shared" si="7"/>
        <v>117</v>
      </c>
    </row>
    <row r="238" spans="26:51" x14ac:dyDescent="0.25">
      <c r="Z238"/>
      <c r="AW238" s="31">
        <v>45176</v>
      </c>
      <c r="AX238" s="32">
        <f t="shared" si="6"/>
        <v>45292</v>
      </c>
      <c r="AY238">
        <f t="shared" si="7"/>
        <v>116</v>
      </c>
    </row>
    <row r="239" spans="26:51" x14ac:dyDescent="0.25">
      <c r="Z239"/>
      <c r="AW239" s="31">
        <v>45177</v>
      </c>
      <c r="AX239" s="32">
        <f t="shared" si="6"/>
        <v>45292</v>
      </c>
      <c r="AY239">
        <f t="shared" si="7"/>
        <v>115</v>
      </c>
    </row>
    <row r="240" spans="26:51" x14ac:dyDescent="0.25">
      <c r="Z240"/>
      <c r="AW240" s="31">
        <v>45178</v>
      </c>
      <c r="AX240" s="32">
        <f t="shared" si="6"/>
        <v>45292</v>
      </c>
      <c r="AY240">
        <f t="shared" si="7"/>
        <v>114</v>
      </c>
    </row>
    <row r="241" spans="26:51" x14ac:dyDescent="0.25">
      <c r="Z241"/>
      <c r="AW241" s="31">
        <v>45179</v>
      </c>
      <c r="AX241" s="32">
        <f t="shared" si="6"/>
        <v>45292</v>
      </c>
      <c r="AY241">
        <f t="shared" si="7"/>
        <v>113</v>
      </c>
    </row>
    <row r="242" spans="26:51" x14ac:dyDescent="0.25">
      <c r="Z242"/>
      <c r="AW242" s="31">
        <v>45180</v>
      </c>
      <c r="AX242" s="32">
        <f t="shared" si="6"/>
        <v>45292</v>
      </c>
      <c r="AY242">
        <f t="shared" si="7"/>
        <v>112</v>
      </c>
    </row>
    <row r="243" spans="26:51" x14ac:dyDescent="0.25">
      <c r="Z243"/>
      <c r="AW243" s="31">
        <v>45182</v>
      </c>
      <c r="AX243" s="32">
        <f t="shared" si="6"/>
        <v>45292</v>
      </c>
      <c r="AY243">
        <f t="shared" si="7"/>
        <v>110</v>
      </c>
    </row>
    <row r="244" spans="26:51" x14ac:dyDescent="0.25">
      <c r="Z244"/>
      <c r="AW244" s="31">
        <v>45183</v>
      </c>
      <c r="AX244" s="32">
        <f t="shared" si="6"/>
        <v>45292</v>
      </c>
      <c r="AY244">
        <f t="shared" si="7"/>
        <v>109</v>
      </c>
    </row>
    <row r="245" spans="26:51" x14ac:dyDescent="0.25">
      <c r="Z245"/>
      <c r="AW245" s="31">
        <v>45184</v>
      </c>
      <c r="AX245" s="32">
        <f t="shared" si="6"/>
        <v>45292</v>
      </c>
      <c r="AY245">
        <f t="shared" si="7"/>
        <v>108</v>
      </c>
    </row>
    <row r="246" spans="26:51" x14ac:dyDescent="0.25">
      <c r="Z246"/>
      <c r="AW246" s="31">
        <v>45185</v>
      </c>
      <c r="AX246" s="32">
        <f t="shared" si="6"/>
        <v>45292</v>
      </c>
      <c r="AY246">
        <f t="shared" si="7"/>
        <v>107</v>
      </c>
    </row>
    <row r="247" spans="26:51" x14ac:dyDescent="0.25">
      <c r="Z247"/>
      <c r="AW247" s="31">
        <v>45186</v>
      </c>
      <c r="AX247" s="32">
        <f t="shared" si="6"/>
        <v>45292</v>
      </c>
      <c r="AY247">
        <f t="shared" si="7"/>
        <v>106</v>
      </c>
    </row>
    <row r="248" spans="26:51" x14ac:dyDescent="0.25">
      <c r="Z248"/>
      <c r="AW248" s="31">
        <v>45187</v>
      </c>
      <c r="AX248" s="32">
        <f t="shared" si="6"/>
        <v>45292</v>
      </c>
      <c r="AY248">
        <f t="shared" si="7"/>
        <v>105</v>
      </c>
    </row>
    <row r="249" spans="26:51" x14ac:dyDescent="0.25">
      <c r="Z249"/>
      <c r="AW249" s="31">
        <v>45188</v>
      </c>
      <c r="AX249" s="32">
        <f t="shared" si="6"/>
        <v>45292</v>
      </c>
      <c r="AY249">
        <f t="shared" si="7"/>
        <v>104</v>
      </c>
    </row>
    <row r="250" spans="26:51" x14ac:dyDescent="0.25">
      <c r="Z250"/>
      <c r="AW250" s="31">
        <v>45190</v>
      </c>
      <c r="AX250" s="32">
        <f t="shared" si="6"/>
        <v>45292</v>
      </c>
      <c r="AY250">
        <f t="shared" si="7"/>
        <v>102</v>
      </c>
    </row>
    <row r="251" spans="26:51" x14ac:dyDescent="0.25">
      <c r="Z251"/>
      <c r="AW251" s="31">
        <v>45191</v>
      </c>
      <c r="AX251" s="32">
        <f t="shared" si="6"/>
        <v>45292</v>
      </c>
      <c r="AY251">
        <f t="shared" si="7"/>
        <v>101</v>
      </c>
    </row>
    <row r="252" spans="26:51" x14ac:dyDescent="0.25">
      <c r="Z252"/>
      <c r="AW252" s="31">
        <v>45192</v>
      </c>
      <c r="AX252" s="32">
        <f t="shared" si="6"/>
        <v>45292</v>
      </c>
      <c r="AY252">
        <f t="shared" si="7"/>
        <v>100</v>
      </c>
    </row>
    <row r="253" spans="26:51" x14ac:dyDescent="0.25">
      <c r="Z253"/>
      <c r="AW253" s="31">
        <v>45193</v>
      </c>
      <c r="AX253" s="32">
        <f t="shared" si="6"/>
        <v>45292</v>
      </c>
      <c r="AY253">
        <f t="shared" si="7"/>
        <v>99</v>
      </c>
    </row>
    <row r="254" spans="26:51" x14ac:dyDescent="0.25">
      <c r="Z254"/>
      <c r="AW254" s="31">
        <v>45194</v>
      </c>
      <c r="AX254" s="32">
        <f t="shared" si="6"/>
        <v>45292</v>
      </c>
      <c r="AY254">
        <f t="shared" si="7"/>
        <v>98</v>
      </c>
    </row>
    <row r="255" spans="26:51" x14ac:dyDescent="0.25">
      <c r="Z255"/>
      <c r="AW255" s="31">
        <v>45195</v>
      </c>
      <c r="AX255" s="32">
        <f t="shared" si="6"/>
        <v>45292</v>
      </c>
      <c r="AY255">
        <f t="shared" si="7"/>
        <v>97</v>
      </c>
    </row>
    <row r="256" spans="26:51" x14ac:dyDescent="0.25">
      <c r="Z256"/>
      <c r="AW256" s="31">
        <v>45197</v>
      </c>
      <c r="AX256" s="32">
        <f t="shared" si="6"/>
        <v>45292</v>
      </c>
      <c r="AY256">
        <f t="shared" si="7"/>
        <v>95</v>
      </c>
    </row>
    <row r="257" spans="26:51" x14ac:dyDescent="0.25">
      <c r="Z257"/>
      <c r="AW257" s="31">
        <v>45198</v>
      </c>
      <c r="AX257" s="32">
        <f t="shared" si="6"/>
        <v>45292</v>
      </c>
      <c r="AY257">
        <f t="shared" si="7"/>
        <v>94</v>
      </c>
    </row>
    <row r="258" spans="26:51" x14ac:dyDescent="0.25">
      <c r="Z258"/>
      <c r="AW258" s="31">
        <v>45199</v>
      </c>
      <c r="AX258" s="32">
        <f t="shared" si="6"/>
        <v>45292</v>
      </c>
      <c r="AY258">
        <f t="shared" si="7"/>
        <v>93</v>
      </c>
    </row>
    <row r="259" spans="26:51" x14ac:dyDescent="0.25">
      <c r="Z259"/>
      <c r="AW259" s="31">
        <v>45200</v>
      </c>
      <c r="AX259" s="32">
        <f t="shared" si="6"/>
        <v>45292</v>
      </c>
      <c r="AY259">
        <f t="shared" si="7"/>
        <v>92</v>
      </c>
    </row>
    <row r="260" spans="26:51" x14ac:dyDescent="0.25">
      <c r="Z260"/>
      <c r="AW260" s="31">
        <v>45201</v>
      </c>
      <c r="AX260" s="32">
        <f t="shared" ref="AX260:AX323" si="8">MAX(AW260:AW605)</f>
        <v>45292</v>
      </c>
      <c r="AY260">
        <f t="shared" ref="AY260:AY323" si="9">AX260-AW260</f>
        <v>91</v>
      </c>
    </row>
    <row r="261" spans="26:51" x14ac:dyDescent="0.25">
      <c r="Z261"/>
      <c r="AW261" s="31">
        <v>45202</v>
      </c>
      <c r="AX261" s="32">
        <f t="shared" si="8"/>
        <v>45292</v>
      </c>
      <c r="AY261">
        <f t="shared" si="9"/>
        <v>90</v>
      </c>
    </row>
    <row r="262" spans="26:51" x14ac:dyDescent="0.25">
      <c r="Z262"/>
      <c r="AW262" s="31">
        <v>45203</v>
      </c>
      <c r="AX262" s="32">
        <f t="shared" si="8"/>
        <v>45292</v>
      </c>
      <c r="AY262">
        <f t="shared" si="9"/>
        <v>89</v>
      </c>
    </row>
    <row r="263" spans="26:51" x14ac:dyDescent="0.25">
      <c r="Z263"/>
      <c r="AW263" s="31">
        <v>45204</v>
      </c>
      <c r="AX263" s="32">
        <f t="shared" si="8"/>
        <v>45292</v>
      </c>
      <c r="AY263">
        <f t="shared" si="9"/>
        <v>88</v>
      </c>
    </row>
    <row r="264" spans="26:51" x14ac:dyDescent="0.25">
      <c r="Z264"/>
      <c r="AW264" s="31">
        <v>45205</v>
      </c>
      <c r="AX264" s="32">
        <f t="shared" si="8"/>
        <v>45292</v>
      </c>
      <c r="AY264">
        <f t="shared" si="9"/>
        <v>87</v>
      </c>
    </row>
    <row r="265" spans="26:51" x14ac:dyDescent="0.25">
      <c r="Z265"/>
      <c r="AW265" s="31">
        <v>45206</v>
      </c>
      <c r="AX265" s="32">
        <f t="shared" si="8"/>
        <v>45292</v>
      </c>
      <c r="AY265">
        <f t="shared" si="9"/>
        <v>86</v>
      </c>
    </row>
    <row r="266" spans="26:51" x14ac:dyDescent="0.25">
      <c r="Z266"/>
      <c r="AW266" s="31">
        <v>45207</v>
      </c>
      <c r="AX266" s="32">
        <f t="shared" si="8"/>
        <v>45292</v>
      </c>
      <c r="AY266">
        <f t="shared" si="9"/>
        <v>85</v>
      </c>
    </row>
    <row r="267" spans="26:51" x14ac:dyDescent="0.25">
      <c r="Z267"/>
      <c r="AW267" s="31">
        <v>45208</v>
      </c>
      <c r="AX267" s="32">
        <f t="shared" si="8"/>
        <v>45292</v>
      </c>
      <c r="AY267">
        <f t="shared" si="9"/>
        <v>84</v>
      </c>
    </row>
    <row r="268" spans="26:51" x14ac:dyDescent="0.25">
      <c r="Z268"/>
      <c r="AW268" s="31">
        <v>45209</v>
      </c>
      <c r="AX268" s="32">
        <f t="shared" si="8"/>
        <v>45292</v>
      </c>
      <c r="AY268">
        <f t="shared" si="9"/>
        <v>83</v>
      </c>
    </row>
    <row r="269" spans="26:51" x14ac:dyDescent="0.25">
      <c r="Z269"/>
      <c r="AW269" s="31">
        <v>45210</v>
      </c>
      <c r="AX269" s="32">
        <f t="shared" si="8"/>
        <v>45292</v>
      </c>
      <c r="AY269">
        <f t="shared" si="9"/>
        <v>82</v>
      </c>
    </row>
    <row r="270" spans="26:51" x14ac:dyDescent="0.25">
      <c r="Z270"/>
      <c r="AW270" s="31">
        <v>45211</v>
      </c>
      <c r="AX270" s="32">
        <f t="shared" si="8"/>
        <v>45292</v>
      </c>
      <c r="AY270">
        <f t="shared" si="9"/>
        <v>81</v>
      </c>
    </row>
    <row r="271" spans="26:51" x14ac:dyDescent="0.25">
      <c r="Z271"/>
      <c r="AW271" s="31">
        <v>45212</v>
      </c>
      <c r="AX271" s="32">
        <f t="shared" si="8"/>
        <v>45292</v>
      </c>
      <c r="AY271">
        <f t="shared" si="9"/>
        <v>80</v>
      </c>
    </row>
    <row r="272" spans="26:51" x14ac:dyDescent="0.25">
      <c r="Z272"/>
      <c r="AW272" s="31">
        <v>45213</v>
      </c>
      <c r="AX272" s="32">
        <f t="shared" si="8"/>
        <v>45292</v>
      </c>
      <c r="AY272">
        <f t="shared" si="9"/>
        <v>79</v>
      </c>
    </row>
    <row r="273" spans="26:51" x14ac:dyDescent="0.25">
      <c r="Z273"/>
      <c r="AW273" s="31">
        <v>45214</v>
      </c>
      <c r="AX273" s="32">
        <f t="shared" si="8"/>
        <v>45292</v>
      </c>
      <c r="AY273">
        <f t="shared" si="9"/>
        <v>78</v>
      </c>
    </row>
    <row r="274" spans="26:51" x14ac:dyDescent="0.25">
      <c r="Z274"/>
      <c r="AW274" s="31">
        <v>45215</v>
      </c>
      <c r="AX274" s="32">
        <f t="shared" si="8"/>
        <v>45292</v>
      </c>
      <c r="AY274">
        <f t="shared" si="9"/>
        <v>77</v>
      </c>
    </row>
    <row r="275" spans="26:51" x14ac:dyDescent="0.25">
      <c r="Z275"/>
      <c r="AW275" s="31">
        <v>45216</v>
      </c>
      <c r="AX275" s="32">
        <f t="shared" si="8"/>
        <v>45292</v>
      </c>
      <c r="AY275">
        <f t="shared" si="9"/>
        <v>76</v>
      </c>
    </row>
    <row r="276" spans="26:51" x14ac:dyDescent="0.25">
      <c r="Z276"/>
      <c r="AW276" s="31">
        <v>45217</v>
      </c>
      <c r="AX276" s="32">
        <f t="shared" si="8"/>
        <v>45292</v>
      </c>
      <c r="AY276">
        <f t="shared" si="9"/>
        <v>75</v>
      </c>
    </row>
    <row r="277" spans="26:51" x14ac:dyDescent="0.25">
      <c r="Z277"/>
      <c r="AW277" s="31">
        <v>45218</v>
      </c>
      <c r="AX277" s="32">
        <f t="shared" si="8"/>
        <v>45292</v>
      </c>
      <c r="AY277">
        <f t="shared" si="9"/>
        <v>74</v>
      </c>
    </row>
    <row r="278" spans="26:51" x14ac:dyDescent="0.25">
      <c r="Z278"/>
      <c r="AW278" s="31">
        <v>45219</v>
      </c>
      <c r="AX278" s="32">
        <f t="shared" si="8"/>
        <v>45292</v>
      </c>
      <c r="AY278">
        <f t="shared" si="9"/>
        <v>73</v>
      </c>
    </row>
    <row r="279" spans="26:51" x14ac:dyDescent="0.25">
      <c r="Z279"/>
      <c r="AW279" s="31">
        <v>45220</v>
      </c>
      <c r="AX279" s="32">
        <f t="shared" si="8"/>
        <v>45292</v>
      </c>
      <c r="AY279">
        <f t="shared" si="9"/>
        <v>72</v>
      </c>
    </row>
    <row r="280" spans="26:51" x14ac:dyDescent="0.25">
      <c r="Z280"/>
      <c r="AW280" s="31">
        <v>45221</v>
      </c>
      <c r="AX280" s="32">
        <f t="shared" si="8"/>
        <v>45292</v>
      </c>
      <c r="AY280">
        <f t="shared" si="9"/>
        <v>71</v>
      </c>
    </row>
    <row r="281" spans="26:51" x14ac:dyDescent="0.25">
      <c r="Z281"/>
      <c r="AW281" s="31">
        <v>45222</v>
      </c>
      <c r="AX281" s="32">
        <f t="shared" si="8"/>
        <v>45292</v>
      </c>
      <c r="AY281">
        <f t="shared" si="9"/>
        <v>70</v>
      </c>
    </row>
    <row r="282" spans="26:51" x14ac:dyDescent="0.25">
      <c r="Z282"/>
      <c r="AW282" s="31">
        <v>45223</v>
      </c>
      <c r="AX282" s="32">
        <f t="shared" si="8"/>
        <v>45292</v>
      </c>
      <c r="AY282">
        <f t="shared" si="9"/>
        <v>69</v>
      </c>
    </row>
    <row r="283" spans="26:51" x14ac:dyDescent="0.25">
      <c r="Z283"/>
      <c r="AW283" s="31">
        <v>45224</v>
      </c>
      <c r="AX283" s="32">
        <f t="shared" si="8"/>
        <v>45292</v>
      </c>
      <c r="AY283">
        <f t="shared" si="9"/>
        <v>68</v>
      </c>
    </row>
    <row r="284" spans="26:51" x14ac:dyDescent="0.25">
      <c r="Z284"/>
      <c r="AW284" s="31">
        <v>45225</v>
      </c>
      <c r="AX284" s="32">
        <f t="shared" si="8"/>
        <v>45292</v>
      </c>
      <c r="AY284">
        <f t="shared" si="9"/>
        <v>67</v>
      </c>
    </row>
    <row r="285" spans="26:51" x14ac:dyDescent="0.25">
      <c r="Z285"/>
      <c r="AW285" s="31">
        <v>45226</v>
      </c>
      <c r="AX285" s="32">
        <f t="shared" si="8"/>
        <v>45292</v>
      </c>
      <c r="AY285">
        <f t="shared" si="9"/>
        <v>66</v>
      </c>
    </row>
    <row r="286" spans="26:51" x14ac:dyDescent="0.25">
      <c r="Z286"/>
      <c r="AW286" s="31">
        <v>45228</v>
      </c>
      <c r="AX286" s="32">
        <f t="shared" si="8"/>
        <v>45292</v>
      </c>
      <c r="AY286">
        <f t="shared" si="9"/>
        <v>64</v>
      </c>
    </row>
    <row r="287" spans="26:51" x14ac:dyDescent="0.25">
      <c r="Z287"/>
      <c r="AW287" s="31">
        <v>45229</v>
      </c>
      <c r="AX287" s="32">
        <f t="shared" si="8"/>
        <v>45292</v>
      </c>
      <c r="AY287">
        <f t="shared" si="9"/>
        <v>63</v>
      </c>
    </row>
    <row r="288" spans="26:51" x14ac:dyDescent="0.25">
      <c r="Z288"/>
      <c r="AW288" s="31">
        <v>45230</v>
      </c>
      <c r="AX288" s="32">
        <f t="shared" si="8"/>
        <v>45292</v>
      </c>
      <c r="AY288">
        <f t="shared" si="9"/>
        <v>62</v>
      </c>
    </row>
    <row r="289" spans="26:51" x14ac:dyDescent="0.25">
      <c r="Z289"/>
      <c r="AW289" s="31">
        <v>45231</v>
      </c>
      <c r="AX289" s="32">
        <f t="shared" si="8"/>
        <v>45292</v>
      </c>
      <c r="AY289">
        <f t="shared" si="9"/>
        <v>61</v>
      </c>
    </row>
    <row r="290" spans="26:51" x14ac:dyDescent="0.25">
      <c r="Z290"/>
      <c r="AW290" s="31">
        <v>45232</v>
      </c>
      <c r="AX290" s="32">
        <f t="shared" si="8"/>
        <v>45292</v>
      </c>
      <c r="AY290">
        <f t="shared" si="9"/>
        <v>60</v>
      </c>
    </row>
    <row r="291" spans="26:51" x14ac:dyDescent="0.25">
      <c r="Z291"/>
      <c r="AW291" s="31">
        <v>45233</v>
      </c>
      <c r="AX291" s="32">
        <f t="shared" si="8"/>
        <v>45292</v>
      </c>
      <c r="AY291">
        <f t="shared" si="9"/>
        <v>59</v>
      </c>
    </row>
    <row r="292" spans="26:51" x14ac:dyDescent="0.25">
      <c r="Z292"/>
      <c r="AW292" s="31">
        <v>45234</v>
      </c>
      <c r="AX292" s="32">
        <f t="shared" si="8"/>
        <v>45292</v>
      </c>
      <c r="AY292">
        <f t="shared" si="9"/>
        <v>58</v>
      </c>
    </row>
    <row r="293" spans="26:51" x14ac:dyDescent="0.25">
      <c r="Z293"/>
      <c r="AW293" s="31">
        <v>45235</v>
      </c>
      <c r="AX293" s="32">
        <f t="shared" si="8"/>
        <v>45292</v>
      </c>
      <c r="AY293">
        <f t="shared" si="9"/>
        <v>57</v>
      </c>
    </row>
    <row r="294" spans="26:51" x14ac:dyDescent="0.25">
      <c r="Z294"/>
      <c r="AW294" s="31">
        <v>45236</v>
      </c>
      <c r="AX294" s="32">
        <f t="shared" si="8"/>
        <v>45292</v>
      </c>
      <c r="AY294">
        <f t="shared" si="9"/>
        <v>56</v>
      </c>
    </row>
    <row r="295" spans="26:51" x14ac:dyDescent="0.25">
      <c r="Z295"/>
      <c r="AW295" s="31">
        <v>45237</v>
      </c>
      <c r="AX295" s="32">
        <f t="shared" si="8"/>
        <v>45292</v>
      </c>
      <c r="AY295">
        <f t="shared" si="9"/>
        <v>55</v>
      </c>
    </row>
    <row r="296" spans="26:51" x14ac:dyDescent="0.25">
      <c r="Z296"/>
      <c r="AW296" s="31">
        <v>45238</v>
      </c>
      <c r="AX296" s="32">
        <f t="shared" si="8"/>
        <v>45292</v>
      </c>
      <c r="AY296">
        <f t="shared" si="9"/>
        <v>54</v>
      </c>
    </row>
    <row r="297" spans="26:51" x14ac:dyDescent="0.25">
      <c r="Z297"/>
      <c r="AW297" s="31">
        <v>45239</v>
      </c>
      <c r="AX297" s="32">
        <f t="shared" si="8"/>
        <v>45292</v>
      </c>
      <c r="AY297">
        <f t="shared" si="9"/>
        <v>53</v>
      </c>
    </row>
    <row r="298" spans="26:51" x14ac:dyDescent="0.25">
      <c r="Z298"/>
      <c r="AW298" s="31">
        <v>45240</v>
      </c>
      <c r="AX298" s="32">
        <f t="shared" si="8"/>
        <v>45292</v>
      </c>
      <c r="AY298">
        <f t="shared" si="9"/>
        <v>52</v>
      </c>
    </row>
    <row r="299" spans="26:51" x14ac:dyDescent="0.25">
      <c r="Z299"/>
      <c r="AW299" s="31">
        <v>45242</v>
      </c>
      <c r="AX299" s="32">
        <f t="shared" si="8"/>
        <v>45292</v>
      </c>
      <c r="AY299">
        <f t="shared" si="9"/>
        <v>50</v>
      </c>
    </row>
    <row r="300" spans="26:51" x14ac:dyDescent="0.25">
      <c r="Z300"/>
      <c r="AW300" s="31">
        <v>45243</v>
      </c>
      <c r="AX300" s="32">
        <f t="shared" si="8"/>
        <v>45292</v>
      </c>
      <c r="AY300">
        <f t="shared" si="9"/>
        <v>49</v>
      </c>
    </row>
    <row r="301" spans="26:51" x14ac:dyDescent="0.25">
      <c r="Z301"/>
      <c r="AW301" s="31">
        <v>45244</v>
      </c>
      <c r="AX301" s="32">
        <f t="shared" si="8"/>
        <v>45292</v>
      </c>
      <c r="AY301">
        <f t="shared" si="9"/>
        <v>48</v>
      </c>
    </row>
    <row r="302" spans="26:51" x14ac:dyDescent="0.25">
      <c r="Z302"/>
      <c r="AW302" s="31">
        <v>45245</v>
      </c>
      <c r="AX302" s="32">
        <f t="shared" si="8"/>
        <v>45292</v>
      </c>
      <c r="AY302">
        <f t="shared" si="9"/>
        <v>47</v>
      </c>
    </row>
    <row r="303" spans="26:51" x14ac:dyDescent="0.25">
      <c r="Z303"/>
      <c r="AW303" s="31">
        <v>45246</v>
      </c>
      <c r="AX303" s="32">
        <f t="shared" si="8"/>
        <v>45292</v>
      </c>
      <c r="AY303">
        <f t="shared" si="9"/>
        <v>46</v>
      </c>
    </row>
    <row r="304" spans="26:51" x14ac:dyDescent="0.25">
      <c r="Z304"/>
      <c r="AW304" s="31">
        <v>45247</v>
      </c>
      <c r="AX304" s="32">
        <f t="shared" si="8"/>
        <v>45292</v>
      </c>
      <c r="AY304">
        <f t="shared" si="9"/>
        <v>45</v>
      </c>
    </row>
    <row r="305" spans="26:51" x14ac:dyDescent="0.25">
      <c r="Z305"/>
      <c r="AW305" s="31">
        <v>45248</v>
      </c>
      <c r="AX305" s="32">
        <f t="shared" si="8"/>
        <v>45292</v>
      </c>
      <c r="AY305">
        <f t="shared" si="9"/>
        <v>44</v>
      </c>
    </row>
    <row r="306" spans="26:51" x14ac:dyDescent="0.25">
      <c r="Z306"/>
      <c r="AW306" s="31">
        <v>45249</v>
      </c>
      <c r="AX306" s="32">
        <f t="shared" si="8"/>
        <v>45292</v>
      </c>
      <c r="AY306">
        <f t="shared" si="9"/>
        <v>43</v>
      </c>
    </row>
    <row r="307" spans="26:51" x14ac:dyDescent="0.25">
      <c r="Z307"/>
      <c r="AW307" s="31">
        <v>45250</v>
      </c>
      <c r="AX307" s="32">
        <f t="shared" si="8"/>
        <v>45292</v>
      </c>
      <c r="AY307">
        <f t="shared" si="9"/>
        <v>42</v>
      </c>
    </row>
    <row r="308" spans="26:51" x14ac:dyDescent="0.25">
      <c r="Z308"/>
      <c r="AW308" s="31">
        <v>45251</v>
      </c>
      <c r="AX308" s="32">
        <f t="shared" si="8"/>
        <v>45292</v>
      </c>
      <c r="AY308">
        <f t="shared" si="9"/>
        <v>41</v>
      </c>
    </row>
    <row r="309" spans="26:51" x14ac:dyDescent="0.25">
      <c r="Z309"/>
      <c r="AW309" s="31">
        <v>45252</v>
      </c>
      <c r="AX309" s="32">
        <f t="shared" si="8"/>
        <v>45292</v>
      </c>
      <c r="AY309">
        <f t="shared" si="9"/>
        <v>40</v>
      </c>
    </row>
    <row r="310" spans="26:51" x14ac:dyDescent="0.25">
      <c r="Z310"/>
      <c r="AW310" s="31">
        <v>45253</v>
      </c>
      <c r="AX310" s="32">
        <f t="shared" si="8"/>
        <v>45292</v>
      </c>
      <c r="AY310">
        <f t="shared" si="9"/>
        <v>39</v>
      </c>
    </row>
    <row r="311" spans="26:51" x14ac:dyDescent="0.25">
      <c r="Z311"/>
      <c r="AW311" s="31">
        <v>45254</v>
      </c>
      <c r="AX311" s="32">
        <f t="shared" si="8"/>
        <v>45292</v>
      </c>
      <c r="AY311">
        <f t="shared" si="9"/>
        <v>38</v>
      </c>
    </row>
    <row r="312" spans="26:51" x14ac:dyDescent="0.25">
      <c r="Z312"/>
      <c r="AW312" s="31">
        <v>45255</v>
      </c>
      <c r="AX312" s="32">
        <f t="shared" si="8"/>
        <v>45292</v>
      </c>
      <c r="AY312">
        <f t="shared" si="9"/>
        <v>37</v>
      </c>
    </row>
    <row r="313" spans="26:51" x14ac:dyDescent="0.25">
      <c r="Z313"/>
      <c r="AW313" s="31">
        <v>45256</v>
      </c>
      <c r="AX313" s="32">
        <f t="shared" si="8"/>
        <v>45292</v>
      </c>
      <c r="AY313">
        <f t="shared" si="9"/>
        <v>36</v>
      </c>
    </row>
    <row r="314" spans="26:51" x14ac:dyDescent="0.25">
      <c r="Z314"/>
      <c r="AW314" s="31">
        <v>45257</v>
      </c>
      <c r="AX314" s="32">
        <f t="shared" si="8"/>
        <v>45292</v>
      </c>
      <c r="AY314">
        <f t="shared" si="9"/>
        <v>35</v>
      </c>
    </row>
    <row r="315" spans="26:51" x14ac:dyDescent="0.25">
      <c r="Z315"/>
      <c r="AW315" s="31">
        <v>45258</v>
      </c>
      <c r="AX315" s="32">
        <f t="shared" si="8"/>
        <v>45292</v>
      </c>
      <c r="AY315">
        <f t="shared" si="9"/>
        <v>34</v>
      </c>
    </row>
    <row r="316" spans="26:51" x14ac:dyDescent="0.25">
      <c r="Z316"/>
      <c r="AW316" s="31">
        <v>45259</v>
      </c>
      <c r="AX316" s="32">
        <f t="shared" si="8"/>
        <v>45292</v>
      </c>
      <c r="AY316">
        <f t="shared" si="9"/>
        <v>33</v>
      </c>
    </row>
    <row r="317" spans="26:51" x14ac:dyDescent="0.25">
      <c r="Z317"/>
      <c r="AW317" s="31">
        <v>45260</v>
      </c>
      <c r="AX317" s="32">
        <f t="shared" si="8"/>
        <v>45292</v>
      </c>
      <c r="AY317">
        <f t="shared" si="9"/>
        <v>32</v>
      </c>
    </row>
    <row r="318" spans="26:51" x14ac:dyDescent="0.25">
      <c r="Z318"/>
      <c r="AW318" s="31">
        <v>45261</v>
      </c>
      <c r="AX318" s="32">
        <f t="shared" si="8"/>
        <v>45292</v>
      </c>
      <c r="AY318">
        <f t="shared" si="9"/>
        <v>31</v>
      </c>
    </row>
    <row r="319" spans="26:51" x14ac:dyDescent="0.25">
      <c r="Z319"/>
      <c r="AW319" s="31">
        <v>45262</v>
      </c>
      <c r="AX319" s="32">
        <f t="shared" si="8"/>
        <v>45292</v>
      </c>
      <c r="AY319">
        <f t="shared" si="9"/>
        <v>30</v>
      </c>
    </row>
    <row r="320" spans="26:51" x14ac:dyDescent="0.25">
      <c r="Z320"/>
      <c r="AW320" s="31">
        <v>45263</v>
      </c>
      <c r="AX320" s="32">
        <f t="shared" si="8"/>
        <v>45292</v>
      </c>
      <c r="AY320">
        <f t="shared" si="9"/>
        <v>29</v>
      </c>
    </row>
    <row r="321" spans="26:51" x14ac:dyDescent="0.25">
      <c r="Z321"/>
      <c r="AW321" s="31">
        <v>45264</v>
      </c>
      <c r="AX321" s="32">
        <f t="shared" si="8"/>
        <v>45292</v>
      </c>
      <c r="AY321">
        <f t="shared" si="9"/>
        <v>28</v>
      </c>
    </row>
    <row r="322" spans="26:51" x14ac:dyDescent="0.25">
      <c r="Z322"/>
      <c r="AW322" s="31">
        <v>45265</v>
      </c>
      <c r="AX322" s="32">
        <f t="shared" si="8"/>
        <v>45292</v>
      </c>
      <c r="AY322">
        <f t="shared" si="9"/>
        <v>27</v>
      </c>
    </row>
    <row r="323" spans="26:51" x14ac:dyDescent="0.25">
      <c r="Z323"/>
      <c r="AW323" s="31">
        <v>45266</v>
      </c>
      <c r="AX323" s="32">
        <f t="shared" si="8"/>
        <v>45292</v>
      </c>
      <c r="AY323">
        <f t="shared" si="9"/>
        <v>26</v>
      </c>
    </row>
    <row r="324" spans="26:51" x14ac:dyDescent="0.25">
      <c r="Z324"/>
      <c r="AW324" s="31">
        <v>45267</v>
      </c>
      <c r="AX324" s="32">
        <f t="shared" ref="AX324:AX348" si="10">MAX(AW324:AW669)</f>
        <v>45292</v>
      </c>
      <c r="AY324">
        <f t="shared" ref="AY324:AY348" si="11">AX324-AW324</f>
        <v>25</v>
      </c>
    </row>
    <row r="325" spans="26:51" x14ac:dyDescent="0.25">
      <c r="Z325"/>
      <c r="AW325" s="31">
        <v>45268</v>
      </c>
      <c r="AX325" s="32">
        <f t="shared" si="10"/>
        <v>45292</v>
      </c>
      <c r="AY325">
        <f t="shared" si="11"/>
        <v>24</v>
      </c>
    </row>
    <row r="326" spans="26:51" x14ac:dyDescent="0.25">
      <c r="Z326"/>
      <c r="AW326" s="31">
        <v>45269</v>
      </c>
      <c r="AX326" s="32">
        <f t="shared" si="10"/>
        <v>45292</v>
      </c>
      <c r="AY326">
        <f t="shared" si="11"/>
        <v>23</v>
      </c>
    </row>
    <row r="327" spans="26:51" x14ac:dyDescent="0.25">
      <c r="Z327"/>
      <c r="AW327" s="31">
        <v>45270</v>
      </c>
      <c r="AX327" s="32">
        <f t="shared" si="10"/>
        <v>45292</v>
      </c>
      <c r="AY327">
        <f t="shared" si="11"/>
        <v>22</v>
      </c>
    </row>
    <row r="328" spans="26:51" x14ac:dyDescent="0.25">
      <c r="Z328"/>
      <c r="AW328" s="31">
        <v>45271</v>
      </c>
      <c r="AX328" s="32">
        <f t="shared" si="10"/>
        <v>45292</v>
      </c>
      <c r="AY328">
        <f t="shared" si="11"/>
        <v>21</v>
      </c>
    </row>
    <row r="329" spans="26:51" x14ac:dyDescent="0.25">
      <c r="Z329"/>
      <c r="AW329" s="31">
        <v>45272</v>
      </c>
      <c r="AX329" s="32">
        <f t="shared" si="10"/>
        <v>45292</v>
      </c>
      <c r="AY329">
        <f t="shared" si="11"/>
        <v>20</v>
      </c>
    </row>
    <row r="330" spans="26:51" x14ac:dyDescent="0.25">
      <c r="Z330"/>
      <c r="AW330" s="31">
        <v>45273</v>
      </c>
      <c r="AX330" s="32">
        <f t="shared" si="10"/>
        <v>45292</v>
      </c>
      <c r="AY330">
        <f t="shared" si="11"/>
        <v>19</v>
      </c>
    </row>
    <row r="331" spans="26:51" x14ac:dyDescent="0.25">
      <c r="Z331"/>
      <c r="AW331" s="31">
        <v>45274</v>
      </c>
      <c r="AX331" s="32">
        <f t="shared" si="10"/>
        <v>45292</v>
      </c>
      <c r="AY331">
        <f t="shared" si="11"/>
        <v>18</v>
      </c>
    </row>
    <row r="332" spans="26:51" x14ac:dyDescent="0.25">
      <c r="Z332"/>
      <c r="AW332" s="31">
        <v>45275</v>
      </c>
      <c r="AX332" s="32">
        <f t="shared" si="10"/>
        <v>45292</v>
      </c>
      <c r="AY332">
        <f t="shared" si="11"/>
        <v>17</v>
      </c>
    </row>
    <row r="333" spans="26:51" x14ac:dyDescent="0.25">
      <c r="Z333"/>
      <c r="AW333" s="31">
        <v>45276</v>
      </c>
      <c r="AX333" s="32">
        <f t="shared" si="10"/>
        <v>45292</v>
      </c>
      <c r="AY333">
        <f t="shared" si="11"/>
        <v>16</v>
      </c>
    </row>
    <row r="334" spans="26:51" x14ac:dyDescent="0.25">
      <c r="Z334"/>
      <c r="AW334" s="31">
        <v>45277</v>
      </c>
      <c r="AX334" s="32">
        <f t="shared" si="10"/>
        <v>45292</v>
      </c>
      <c r="AY334">
        <f t="shared" si="11"/>
        <v>15</v>
      </c>
    </row>
    <row r="335" spans="26:51" x14ac:dyDescent="0.25">
      <c r="Z335"/>
      <c r="AW335" s="31">
        <v>45278</v>
      </c>
      <c r="AX335" s="32">
        <f t="shared" si="10"/>
        <v>45292</v>
      </c>
      <c r="AY335">
        <f t="shared" si="11"/>
        <v>14</v>
      </c>
    </row>
    <row r="336" spans="26:51" x14ac:dyDescent="0.25">
      <c r="Z336"/>
      <c r="AW336" s="31">
        <v>45279</v>
      </c>
      <c r="AX336" s="32">
        <f t="shared" si="10"/>
        <v>45292</v>
      </c>
      <c r="AY336">
        <f t="shared" si="11"/>
        <v>13</v>
      </c>
    </row>
    <row r="337" spans="26:51" x14ac:dyDescent="0.25">
      <c r="Z337"/>
      <c r="AW337" s="31">
        <v>45280</v>
      </c>
      <c r="AX337" s="32">
        <f t="shared" si="10"/>
        <v>45292</v>
      </c>
      <c r="AY337">
        <f t="shared" si="11"/>
        <v>12</v>
      </c>
    </row>
    <row r="338" spans="26:51" x14ac:dyDescent="0.25">
      <c r="Z338"/>
      <c r="AW338" s="31">
        <v>45281</v>
      </c>
      <c r="AX338" s="32">
        <f t="shared" si="10"/>
        <v>45292</v>
      </c>
      <c r="AY338">
        <f t="shared" si="11"/>
        <v>11</v>
      </c>
    </row>
    <row r="339" spans="26:51" x14ac:dyDescent="0.25">
      <c r="Z339"/>
      <c r="AW339" s="31">
        <v>45282</v>
      </c>
      <c r="AX339" s="32">
        <f t="shared" si="10"/>
        <v>45292</v>
      </c>
      <c r="AY339">
        <f t="shared" si="11"/>
        <v>10</v>
      </c>
    </row>
    <row r="340" spans="26:51" x14ac:dyDescent="0.25">
      <c r="Z340"/>
      <c r="AW340" s="31">
        <v>45283</v>
      </c>
      <c r="AX340" s="32">
        <f t="shared" si="10"/>
        <v>45292</v>
      </c>
      <c r="AY340">
        <f t="shared" si="11"/>
        <v>9</v>
      </c>
    </row>
    <row r="341" spans="26:51" x14ac:dyDescent="0.25">
      <c r="Z341"/>
      <c r="AW341" s="31">
        <v>45284</v>
      </c>
      <c r="AX341" s="32">
        <f t="shared" si="10"/>
        <v>45292</v>
      </c>
      <c r="AY341">
        <f t="shared" si="11"/>
        <v>8</v>
      </c>
    </row>
    <row r="342" spans="26:51" x14ac:dyDescent="0.25">
      <c r="Z342"/>
      <c r="AW342" s="31">
        <v>45285</v>
      </c>
      <c r="AX342" s="32">
        <f t="shared" si="10"/>
        <v>45292</v>
      </c>
      <c r="AY342">
        <f t="shared" si="11"/>
        <v>7</v>
      </c>
    </row>
    <row r="343" spans="26:51" x14ac:dyDescent="0.25">
      <c r="Z343"/>
      <c r="AW343" s="31">
        <v>45286</v>
      </c>
      <c r="AX343" s="32">
        <f t="shared" si="10"/>
        <v>45292</v>
      </c>
      <c r="AY343">
        <f t="shared" si="11"/>
        <v>6</v>
      </c>
    </row>
    <row r="344" spans="26:51" x14ac:dyDescent="0.25">
      <c r="Z344"/>
      <c r="AW344" s="31">
        <v>45287</v>
      </c>
      <c r="AX344" s="32">
        <f t="shared" si="10"/>
        <v>45292</v>
      </c>
      <c r="AY344">
        <f t="shared" si="11"/>
        <v>5</v>
      </c>
    </row>
    <row r="345" spans="26:51" x14ac:dyDescent="0.25">
      <c r="Z345"/>
      <c r="AW345" s="31">
        <v>45288</v>
      </c>
      <c r="AX345" s="32">
        <f t="shared" si="10"/>
        <v>45292</v>
      </c>
      <c r="AY345">
        <f t="shared" si="11"/>
        <v>4</v>
      </c>
    </row>
    <row r="346" spans="26:51" x14ac:dyDescent="0.25">
      <c r="Z346"/>
      <c r="AW346" s="31">
        <v>45289</v>
      </c>
      <c r="AX346" s="32">
        <f t="shared" si="10"/>
        <v>45292</v>
      </c>
      <c r="AY346">
        <f t="shared" si="11"/>
        <v>3</v>
      </c>
    </row>
    <row r="347" spans="26:51" x14ac:dyDescent="0.25">
      <c r="Z347"/>
      <c r="AW347" s="31">
        <v>45291</v>
      </c>
      <c r="AX347" s="32">
        <f t="shared" si="10"/>
        <v>45292</v>
      </c>
      <c r="AY347">
        <f t="shared" si="11"/>
        <v>1</v>
      </c>
    </row>
    <row r="348" spans="26:51" x14ac:dyDescent="0.25">
      <c r="Z348"/>
      <c r="AW348" s="31">
        <v>45292</v>
      </c>
      <c r="AX348" s="32">
        <f t="shared" si="10"/>
        <v>45292</v>
      </c>
      <c r="AY348">
        <f t="shared" si="11"/>
        <v>0</v>
      </c>
    </row>
    <row r="349" spans="26:51" x14ac:dyDescent="0.25">
      <c r="Z349"/>
      <c r="AW349" s="31" t="s">
        <v>1040</v>
      </c>
    </row>
    <row r="350" spans="26:51" x14ac:dyDescent="0.25">
      <c r="Z350"/>
    </row>
    <row r="351" spans="26:51" x14ac:dyDescent="0.25">
      <c r="Z351"/>
    </row>
    <row r="352" spans="26:51" x14ac:dyDescent="0.25">
      <c r="Z352"/>
    </row>
    <row r="353" spans="26:26" x14ac:dyDescent="0.25">
      <c r="Z353"/>
    </row>
    <row r="354" spans="26:26" x14ac:dyDescent="0.25">
      <c r="Z354"/>
    </row>
    <row r="355" spans="26:26" x14ac:dyDescent="0.25">
      <c r="Z355"/>
    </row>
    <row r="356" spans="26:26" x14ac:dyDescent="0.25">
      <c r="Z356"/>
    </row>
    <row r="357" spans="26:26" x14ac:dyDescent="0.25">
      <c r="Z357"/>
    </row>
    <row r="358" spans="26:26" x14ac:dyDescent="0.25">
      <c r="Z358"/>
    </row>
    <row r="359" spans="26:26" x14ac:dyDescent="0.25">
      <c r="Z359"/>
    </row>
    <row r="360" spans="26:26" x14ac:dyDescent="0.25">
      <c r="Z360"/>
    </row>
    <row r="361" spans="26:26" x14ac:dyDescent="0.25">
      <c r="Z361"/>
    </row>
    <row r="362" spans="26:26" x14ac:dyDescent="0.25">
      <c r="Z362"/>
    </row>
    <row r="363" spans="26:26" x14ac:dyDescent="0.25">
      <c r="Z363"/>
    </row>
    <row r="364" spans="26:26" x14ac:dyDescent="0.25">
      <c r="Z364"/>
    </row>
    <row r="365" spans="26:26" x14ac:dyDescent="0.25">
      <c r="Z365"/>
    </row>
    <row r="366" spans="26:26" x14ac:dyDescent="0.25">
      <c r="Z366"/>
    </row>
    <row r="367" spans="26:26" x14ac:dyDescent="0.25">
      <c r="Z367"/>
    </row>
    <row r="368" spans="26:26" x14ac:dyDescent="0.25">
      <c r="Z368"/>
    </row>
    <row r="369" spans="26:26" x14ac:dyDescent="0.25">
      <c r="Z369"/>
    </row>
    <row r="370" spans="26:26" x14ac:dyDescent="0.25">
      <c r="Z370"/>
    </row>
    <row r="371" spans="26:26" x14ac:dyDescent="0.25">
      <c r="Z371"/>
    </row>
    <row r="372" spans="26:26" x14ac:dyDescent="0.25">
      <c r="Z372"/>
    </row>
    <row r="373" spans="26:26" x14ac:dyDescent="0.25">
      <c r="Z373"/>
    </row>
    <row r="374" spans="26:26" x14ac:dyDescent="0.25">
      <c r="Z374"/>
    </row>
    <row r="375" spans="26:26" x14ac:dyDescent="0.25">
      <c r="Z375"/>
    </row>
    <row r="376" spans="26:26" x14ac:dyDescent="0.25">
      <c r="Z376"/>
    </row>
    <row r="377" spans="26:26" x14ac:dyDescent="0.25">
      <c r="Z377"/>
    </row>
    <row r="378" spans="26:26" x14ac:dyDescent="0.25">
      <c r="Z378"/>
    </row>
    <row r="379" spans="26:26" x14ac:dyDescent="0.25">
      <c r="Z379"/>
    </row>
    <row r="380" spans="26:26" x14ac:dyDescent="0.25">
      <c r="Z380"/>
    </row>
    <row r="381" spans="26:26" x14ac:dyDescent="0.25">
      <c r="Z381"/>
    </row>
    <row r="382" spans="26:26" x14ac:dyDescent="0.25">
      <c r="Z382"/>
    </row>
    <row r="383" spans="26:26" x14ac:dyDescent="0.25">
      <c r="Z383"/>
    </row>
    <row r="384" spans="26:26" x14ac:dyDescent="0.25">
      <c r="Z384"/>
    </row>
    <row r="385" spans="26:26" x14ac:dyDescent="0.25">
      <c r="Z385"/>
    </row>
    <row r="386" spans="26:26" x14ac:dyDescent="0.25">
      <c r="Z386"/>
    </row>
    <row r="387" spans="26:26" x14ac:dyDescent="0.25">
      <c r="Z387"/>
    </row>
    <row r="388" spans="26:26" x14ac:dyDescent="0.25">
      <c r="Z388"/>
    </row>
    <row r="389" spans="26:26" x14ac:dyDescent="0.25">
      <c r="Z389"/>
    </row>
    <row r="390" spans="26:26" x14ac:dyDescent="0.25">
      <c r="Z390"/>
    </row>
    <row r="391" spans="26:26" x14ac:dyDescent="0.25">
      <c r="Z391"/>
    </row>
    <row r="392" spans="26:26" x14ac:dyDescent="0.25">
      <c r="Z392"/>
    </row>
    <row r="393" spans="26:26" x14ac:dyDescent="0.25">
      <c r="Z393"/>
    </row>
    <row r="394" spans="26:26" x14ac:dyDescent="0.25">
      <c r="Z394"/>
    </row>
    <row r="395" spans="26:26" x14ac:dyDescent="0.25">
      <c r="Z395"/>
    </row>
    <row r="396" spans="26:26" x14ac:dyDescent="0.25">
      <c r="Z396"/>
    </row>
    <row r="397" spans="26:26" x14ac:dyDescent="0.25">
      <c r="Z397"/>
    </row>
    <row r="398" spans="26:26" x14ac:dyDescent="0.25">
      <c r="Z398"/>
    </row>
    <row r="399" spans="26:26" x14ac:dyDescent="0.25">
      <c r="Z399"/>
    </row>
    <row r="400" spans="26:26" x14ac:dyDescent="0.25">
      <c r="Z400"/>
    </row>
    <row r="401" spans="26:26" x14ac:dyDescent="0.25">
      <c r="Z401"/>
    </row>
    <row r="402" spans="26:26" x14ac:dyDescent="0.25">
      <c r="Z402"/>
    </row>
    <row r="403" spans="26:26" x14ac:dyDescent="0.25">
      <c r="Z403"/>
    </row>
    <row r="404" spans="26:26" x14ac:dyDescent="0.25">
      <c r="Z404"/>
    </row>
    <row r="405" spans="26:26" x14ac:dyDescent="0.25">
      <c r="Z405"/>
    </row>
    <row r="406" spans="26:26" x14ac:dyDescent="0.25">
      <c r="Z406"/>
    </row>
    <row r="407" spans="26:26" x14ac:dyDescent="0.25">
      <c r="Z407"/>
    </row>
    <row r="408" spans="26:26" x14ac:dyDescent="0.25">
      <c r="Z408"/>
    </row>
    <row r="409" spans="26:26" x14ac:dyDescent="0.25">
      <c r="Z409"/>
    </row>
    <row r="410" spans="26:26" x14ac:dyDescent="0.25">
      <c r="Z410"/>
    </row>
    <row r="411" spans="26:26" x14ac:dyDescent="0.25">
      <c r="Z411"/>
    </row>
    <row r="412" spans="26:26" x14ac:dyDescent="0.25">
      <c r="Z412"/>
    </row>
    <row r="413" spans="26:26" x14ac:dyDescent="0.25">
      <c r="Z413"/>
    </row>
    <row r="414" spans="26:26" x14ac:dyDescent="0.25">
      <c r="Z414"/>
    </row>
    <row r="415" spans="26:26" x14ac:dyDescent="0.25">
      <c r="Z415"/>
    </row>
    <row r="416" spans="26:26" x14ac:dyDescent="0.25">
      <c r="Z416"/>
    </row>
    <row r="417" spans="26:26" x14ac:dyDescent="0.25">
      <c r="Z417"/>
    </row>
    <row r="418" spans="26:26" x14ac:dyDescent="0.25">
      <c r="Z418"/>
    </row>
    <row r="419" spans="26:26" x14ac:dyDescent="0.25">
      <c r="Z419"/>
    </row>
    <row r="420" spans="26:26" x14ac:dyDescent="0.25">
      <c r="Z420"/>
    </row>
    <row r="421" spans="26:26" x14ac:dyDescent="0.25">
      <c r="Z421"/>
    </row>
    <row r="422" spans="26:26" x14ac:dyDescent="0.25">
      <c r="Z422"/>
    </row>
    <row r="423" spans="26:26" x14ac:dyDescent="0.25">
      <c r="Z423"/>
    </row>
    <row r="424" spans="26:26" x14ac:dyDescent="0.25">
      <c r="Z424"/>
    </row>
    <row r="425" spans="26:26" x14ac:dyDescent="0.25">
      <c r="Z425"/>
    </row>
    <row r="426" spans="26:26" x14ac:dyDescent="0.25">
      <c r="Z426"/>
    </row>
    <row r="427" spans="26:26" x14ac:dyDescent="0.25">
      <c r="Z427"/>
    </row>
    <row r="428" spans="26:26" x14ac:dyDescent="0.25">
      <c r="Z428"/>
    </row>
    <row r="429" spans="26:26" x14ac:dyDescent="0.25">
      <c r="Z429"/>
    </row>
    <row r="430" spans="26:26" x14ac:dyDescent="0.25">
      <c r="Z430"/>
    </row>
    <row r="431" spans="26:26" x14ac:dyDescent="0.25">
      <c r="Z431"/>
    </row>
    <row r="432" spans="26:26" x14ac:dyDescent="0.25">
      <c r="Z432"/>
    </row>
    <row r="433" spans="26:26" x14ac:dyDescent="0.25">
      <c r="Z433"/>
    </row>
    <row r="434" spans="26:26" x14ac:dyDescent="0.25">
      <c r="Z434"/>
    </row>
    <row r="435" spans="26:26" x14ac:dyDescent="0.25">
      <c r="Z435"/>
    </row>
    <row r="436" spans="26:26" x14ac:dyDescent="0.25">
      <c r="Z436"/>
    </row>
    <row r="437" spans="26:26" x14ac:dyDescent="0.25">
      <c r="Z437"/>
    </row>
    <row r="438" spans="26:26" x14ac:dyDescent="0.25">
      <c r="Z438"/>
    </row>
    <row r="439" spans="26:26" x14ac:dyDescent="0.25">
      <c r="Z439"/>
    </row>
    <row r="440" spans="26:26" x14ac:dyDescent="0.25">
      <c r="Z440"/>
    </row>
    <row r="441" spans="26:26" x14ac:dyDescent="0.25">
      <c r="Z441"/>
    </row>
    <row r="442" spans="26:26" x14ac:dyDescent="0.25">
      <c r="Z442"/>
    </row>
    <row r="443" spans="26:26" x14ac:dyDescent="0.25">
      <c r="Z443"/>
    </row>
    <row r="444" spans="26:26" x14ac:dyDescent="0.25">
      <c r="Z444"/>
    </row>
    <row r="445" spans="26:26" x14ac:dyDescent="0.25">
      <c r="Z445"/>
    </row>
    <row r="446" spans="26:26" x14ac:dyDescent="0.25">
      <c r="Z446"/>
    </row>
    <row r="447" spans="26:26" x14ac:dyDescent="0.25">
      <c r="Z447"/>
    </row>
    <row r="448" spans="26:26" x14ac:dyDescent="0.25">
      <c r="Z448"/>
    </row>
    <row r="449" spans="26:26" x14ac:dyDescent="0.25">
      <c r="Z449"/>
    </row>
    <row r="450" spans="26:26" x14ac:dyDescent="0.25">
      <c r="Z450"/>
    </row>
    <row r="451" spans="26:26" x14ac:dyDescent="0.25">
      <c r="Z451"/>
    </row>
    <row r="452" spans="26:26" x14ac:dyDescent="0.25">
      <c r="Z452"/>
    </row>
    <row r="453" spans="26:26" x14ac:dyDescent="0.25">
      <c r="Z453"/>
    </row>
    <row r="454" spans="26:26" x14ac:dyDescent="0.25">
      <c r="Z454"/>
    </row>
    <row r="455" spans="26:26" x14ac:dyDescent="0.25">
      <c r="Z455"/>
    </row>
    <row r="456" spans="26:26" x14ac:dyDescent="0.25">
      <c r="Z456"/>
    </row>
    <row r="457" spans="26:26" x14ac:dyDescent="0.25">
      <c r="Z457"/>
    </row>
    <row r="458" spans="26:26" x14ac:dyDescent="0.25">
      <c r="Z458"/>
    </row>
    <row r="459" spans="26:26" x14ac:dyDescent="0.25">
      <c r="Z459"/>
    </row>
    <row r="460" spans="26:26" x14ac:dyDescent="0.25">
      <c r="Z460"/>
    </row>
    <row r="461" spans="26:26" x14ac:dyDescent="0.25">
      <c r="Z461"/>
    </row>
    <row r="462" spans="26:26" x14ac:dyDescent="0.25">
      <c r="Z462"/>
    </row>
    <row r="463" spans="26:26" x14ac:dyDescent="0.25">
      <c r="Z463"/>
    </row>
    <row r="464" spans="26:26" x14ac:dyDescent="0.25">
      <c r="Z464"/>
    </row>
    <row r="465" spans="26:26" x14ac:dyDescent="0.25">
      <c r="Z465"/>
    </row>
    <row r="466" spans="26:26" x14ac:dyDescent="0.25">
      <c r="Z466"/>
    </row>
    <row r="467" spans="26:26" x14ac:dyDescent="0.25">
      <c r="Z467"/>
    </row>
    <row r="468" spans="26:26" x14ac:dyDescent="0.25">
      <c r="Z468"/>
    </row>
    <row r="469" spans="26:26" x14ac:dyDescent="0.25">
      <c r="Z469"/>
    </row>
    <row r="470" spans="26:26" x14ac:dyDescent="0.25">
      <c r="Z470"/>
    </row>
    <row r="471" spans="26:26" x14ac:dyDescent="0.25">
      <c r="Z471"/>
    </row>
    <row r="472" spans="26:26" x14ac:dyDescent="0.25">
      <c r="Z472"/>
    </row>
    <row r="473" spans="26:26" x14ac:dyDescent="0.25">
      <c r="Z473"/>
    </row>
    <row r="474" spans="26:26" x14ac:dyDescent="0.25">
      <c r="Z474"/>
    </row>
    <row r="475" spans="26:26" x14ac:dyDescent="0.25">
      <c r="Z475"/>
    </row>
    <row r="476" spans="26:26" x14ac:dyDescent="0.25">
      <c r="Z476"/>
    </row>
    <row r="477" spans="26:26" x14ac:dyDescent="0.25">
      <c r="Z477"/>
    </row>
    <row r="478" spans="26:26" x14ac:dyDescent="0.25">
      <c r="Z478"/>
    </row>
    <row r="479" spans="26:26" x14ac:dyDescent="0.25">
      <c r="Z479"/>
    </row>
    <row r="480" spans="26:26" x14ac:dyDescent="0.25">
      <c r="Z480"/>
    </row>
    <row r="481" spans="26:26" x14ac:dyDescent="0.25">
      <c r="Z481"/>
    </row>
    <row r="482" spans="26:26" x14ac:dyDescent="0.25">
      <c r="Z482"/>
    </row>
    <row r="483" spans="26:26" x14ac:dyDescent="0.25">
      <c r="Z483"/>
    </row>
    <row r="484" spans="26:26" x14ac:dyDescent="0.25">
      <c r="Z484"/>
    </row>
    <row r="485" spans="26:26" x14ac:dyDescent="0.25">
      <c r="Z485"/>
    </row>
    <row r="486" spans="26:26" x14ac:dyDescent="0.25">
      <c r="Z486"/>
    </row>
    <row r="487" spans="26:26" x14ac:dyDescent="0.25">
      <c r="Z487"/>
    </row>
    <row r="488" spans="26:26" x14ac:dyDescent="0.25">
      <c r="Z488"/>
    </row>
    <row r="489" spans="26:26" x14ac:dyDescent="0.25">
      <c r="Z489"/>
    </row>
    <row r="490" spans="26:26" x14ac:dyDescent="0.25">
      <c r="Z490"/>
    </row>
    <row r="491" spans="26:26" x14ac:dyDescent="0.25">
      <c r="Z491"/>
    </row>
    <row r="492" spans="26:26" x14ac:dyDescent="0.25">
      <c r="Z492"/>
    </row>
    <row r="493" spans="26:26" x14ac:dyDescent="0.25">
      <c r="Z493"/>
    </row>
    <row r="494" spans="26:26" x14ac:dyDescent="0.25">
      <c r="Z494"/>
    </row>
    <row r="495" spans="26:26" x14ac:dyDescent="0.25">
      <c r="Z495"/>
    </row>
    <row r="496" spans="26:26" x14ac:dyDescent="0.25">
      <c r="Z496"/>
    </row>
    <row r="497" spans="26:26" x14ac:dyDescent="0.25">
      <c r="Z497"/>
    </row>
    <row r="498" spans="26:26" x14ac:dyDescent="0.25">
      <c r="Z498"/>
    </row>
    <row r="499" spans="26:26" x14ac:dyDescent="0.25">
      <c r="Z499"/>
    </row>
    <row r="500" spans="26:26" x14ac:dyDescent="0.25">
      <c r="Z500"/>
    </row>
    <row r="501" spans="26:26" x14ac:dyDescent="0.25">
      <c r="Z501"/>
    </row>
    <row r="502" spans="26:26" x14ac:dyDescent="0.25">
      <c r="Z502"/>
    </row>
    <row r="503" spans="26:26" x14ac:dyDescent="0.25">
      <c r="Z503"/>
    </row>
    <row r="504" spans="26:26" x14ac:dyDescent="0.25">
      <c r="Z504"/>
    </row>
    <row r="505" spans="26:26" x14ac:dyDescent="0.25">
      <c r="Z505"/>
    </row>
    <row r="506" spans="26:26" x14ac:dyDescent="0.25">
      <c r="Z506"/>
    </row>
    <row r="507" spans="26:26" x14ac:dyDescent="0.25">
      <c r="Z507"/>
    </row>
    <row r="508" spans="26:26" x14ac:dyDescent="0.25">
      <c r="Z508"/>
    </row>
    <row r="509" spans="26:26" x14ac:dyDescent="0.25">
      <c r="Z509"/>
    </row>
    <row r="510" spans="26:26" x14ac:dyDescent="0.25">
      <c r="Z510"/>
    </row>
    <row r="511" spans="26:26" x14ac:dyDescent="0.25">
      <c r="Z511"/>
    </row>
    <row r="512" spans="26:26" x14ac:dyDescent="0.25">
      <c r="Z512"/>
    </row>
    <row r="513" spans="26:26" x14ac:dyDescent="0.25">
      <c r="Z513"/>
    </row>
    <row r="514" spans="26:26" x14ac:dyDescent="0.25">
      <c r="Z514"/>
    </row>
    <row r="515" spans="26:26" x14ac:dyDescent="0.25">
      <c r="Z515"/>
    </row>
    <row r="516" spans="26:26" x14ac:dyDescent="0.25">
      <c r="Z516"/>
    </row>
    <row r="517" spans="26:26" x14ac:dyDescent="0.25">
      <c r="Z517"/>
    </row>
    <row r="518" spans="26:26" x14ac:dyDescent="0.25">
      <c r="Z518"/>
    </row>
    <row r="519" spans="26:26" x14ac:dyDescent="0.25">
      <c r="Z519"/>
    </row>
    <row r="520" spans="26:26" x14ac:dyDescent="0.25">
      <c r="Z520"/>
    </row>
    <row r="521" spans="26:26" x14ac:dyDescent="0.25">
      <c r="Z521"/>
    </row>
    <row r="522" spans="26:26" x14ac:dyDescent="0.25">
      <c r="Z522"/>
    </row>
    <row r="523" spans="26:26" x14ac:dyDescent="0.25">
      <c r="Z523"/>
    </row>
    <row r="524" spans="26:26" x14ac:dyDescent="0.25">
      <c r="Z524"/>
    </row>
    <row r="525" spans="26:26" x14ac:dyDescent="0.25">
      <c r="Z525"/>
    </row>
    <row r="526" spans="26:26" x14ac:dyDescent="0.25">
      <c r="Z526"/>
    </row>
    <row r="527" spans="26:26" x14ac:dyDescent="0.25">
      <c r="Z527"/>
    </row>
    <row r="528" spans="26:26" x14ac:dyDescent="0.25">
      <c r="Z528"/>
    </row>
    <row r="529" spans="26:26" x14ac:dyDescent="0.25">
      <c r="Z529"/>
    </row>
    <row r="530" spans="26:26" x14ac:dyDescent="0.25">
      <c r="Z530"/>
    </row>
    <row r="531" spans="26:26" x14ac:dyDescent="0.25">
      <c r="Z531"/>
    </row>
    <row r="532" spans="26:26" x14ac:dyDescent="0.25">
      <c r="Z532"/>
    </row>
    <row r="533" spans="26:26" x14ac:dyDescent="0.25">
      <c r="Z533"/>
    </row>
    <row r="534" spans="26:26" x14ac:dyDescent="0.25">
      <c r="Z534"/>
    </row>
    <row r="535" spans="26:26" x14ac:dyDescent="0.25">
      <c r="Z535"/>
    </row>
    <row r="536" spans="26:26" x14ac:dyDescent="0.25">
      <c r="Z536"/>
    </row>
    <row r="537" spans="26:26" x14ac:dyDescent="0.25">
      <c r="Z537"/>
    </row>
    <row r="538" spans="26:26" x14ac:dyDescent="0.25">
      <c r="Z538"/>
    </row>
    <row r="539" spans="26:26" x14ac:dyDescent="0.25">
      <c r="Z539"/>
    </row>
    <row r="540" spans="26:26" x14ac:dyDescent="0.25">
      <c r="Z540"/>
    </row>
    <row r="541" spans="26:26" x14ac:dyDescent="0.25">
      <c r="Z541"/>
    </row>
    <row r="542" spans="26:26" x14ac:dyDescent="0.25">
      <c r="Z542"/>
    </row>
    <row r="543" spans="26:26" x14ac:dyDescent="0.25">
      <c r="Z543"/>
    </row>
    <row r="544" spans="26:26" x14ac:dyDescent="0.25">
      <c r="Z544"/>
    </row>
    <row r="545" spans="26:26" x14ac:dyDescent="0.25">
      <c r="Z545"/>
    </row>
    <row r="546" spans="26:26" x14ac:dyDescent="0.25">
      <c r="Z546"/>
    </row>
    <row r="547" spans="26:26" x14ac:dyDescent="0.25">
      <c r="Z547"/>
    </row>
    <row r="548" spans="26:26" x14ac:dyDescent="0.25">
      <c r="Z548"/>
    </row>
    <row r="549" spans="26:26" x14ac:dyDescent="0.25">
      <c r="Z549"/>
    </row>
    <row r="550" spans="26:26" x14ac:dyDescent="0.25">
      <c r="Z550"/>
    </row>
    <row r="551" spans="26:26" x14ac:dyDescent="0.25">
      <c r="Z551"/>
    </row>
    <row r="552" spans="26:26" x14ac:dyDescent="0.25">
      <c r="Z552"/>
    </row>
    <row r="553" spans="26:26" x14ac:dyDescent="0.25">
      <c r="Z553"/>
    </row>
    <row r="554" spans="26:26" x14ac:dyDescent="0.25">
      <c r="Z554"/>
    </row>
    <row r="555" spans="26:26" x14ac:dyDescent="0.25">
      <c r="Z555"/>
    </row>
    <row r="556" spans="26:26" x14ac:dyDescent="0.25">
      <c r="Z556"/>
    </row>
    <row r="557" spans="26:26" x14ac:dyDescent="0.25">
      <c r="Z557"/>
    </row>
    <row r="558" spans="26:26" x14ac:dyDescent="0.25">
      <c r="Z558"/>
    </row>
    <row r="559" spans="26:26" x14ac:dyDescent="0.25">
      <c r="Z559"/>
    </row>
    <row r="560" spans="26:26" x14ac:dyDescent="0.25">
      <c r="Z560"/>
    </row>
    <row r="561" spans="26:26" x14ac:dyDescent="0.25">
      <c r="Z561"/>
    </row>
    <row r="562" spans="26:26" x14ac:dyDescent="0.25">
      <c r="Z562"/>
    </row>
    <row r="563" spans="26:26" x14ac:dyDescent="0.25">
      <c r="Z563"/>
    </row>
    <row r="564" spans="26:26" x14ac:dyDescent="0.25">
      <c r="Z564"/>
    </row>
    <row r="565" spans="26:26" x14ac:dyDescent="0.25">
      <c r="Z565"/>
    </row>
    <row r="566" spans="26:26" x14ac:dyDescent="0.25">
      <c r="Z566"/>
    </row>
    <row r="567" spans="26:26" x14ac:dyDescent="0.25">
      <c r="Z567"/>
    </row>
    <row r="568" spans="26:26" x14ac:dyDescent="0.25">
      <c r="Z568"/>
    </row>
    <row r="569" spans="26:26" x14ac:dyDescent="0.25">
      <c r="Z569"/>
    </row>
    <row r="570" spans="26:26" x14ac:dyDescent="0.25">
      <c r="Z570"/>
    </row>
    <row r="571" spans="26:26" x14ac:dyDescent="0.25">
      <c r="Z571"/>
    </row>
    <row r="572" spans="26:26" x14ac:dyDescent="0.25">
      <c r="Z572"/>
    </row>
    <row r="573" spans="26:26" x14ac:dyDescent="0.25">
      <c r="Z573"/>
    </row>
    <row r="574" spans="26:26" x14ac:dyDescent="0.25">
      <c r="Z574"/>
    </row>
    <row r="575" spans="26:26" x14ac:dyDescent="0.25">
      <c r="Z575"/>
    </row>
    <row r="576" spans="26:26" x14ac:dyDescent="0.25">
      <c r="Z576"/>
    </row>
    <row r="577" spans="26:26" x14ac:dyDescent="0.25">
      <c r="Z577"/>
    </row>
    <row r="578" spans="26:26" x14ac:dyDescent="0.25">
      <c r="Z578"/>
    </row>
    <row r="579" spans="26:26" x14ac:dyDescent="0.25">
      <c r="Z579"/>
    </row>
    <row r="580" spans="26:26" x14ac:dyDescent="0.25">
      <c r="Z580"/>
    </row>
    <row r="581" spans="26:26" x14ac:dyDescent="0.25">
      <c r="Z581"/>
    </row>
    <row r="582" spans="26:26" x14ac:dyDescent="0.25">
      <c r="Z582"/>
    </row>
    <row r="583" spans="26:26" x14ac:dyDescent="0.25">
      <c r="Z583"/>
    </row>
    <row r="584" spans="26:26" x14ac:dyDescent="0.25">
      <c r="Z584"/>
    </row>
    <row r="585" spans="26:26" x14ac:dyDescent="0.25">
      <c r="Z585"/>
    </row>
    <row r="586" spans="26:26" x14ac:dyDescent="0.25">
      <c r="Z586"/>
    </row>
    <row r="587" spans="26:26" x14ac:dyDescent="0.25">
      <c r="Z587"/>
    </row>
    <row r="588" spans="26:26" x14ac:dyDescent="0.25">
      <c r="Z588"/>
    </row>
    <row r="589" spans="26:26" x14ac:dyDescent="0.25">
      <c r="Z589"/>
    </row>
    <row r="590" spans="26:26" x14ac:dyDescent="0.25">
      <c r="Z590"/>
    </row>
    <row r="591" spans="26:26" x14ac:dyDescent="0.25">
      <c r="Z591"/>
    </row>
    <row r="592" spans="26:26" x14ac:dyDescent="0.25">
      <c r="Z592"/>
    </row>
    <row r="593" spans="26:26" x14ac:dyDescent="0.25">
      <c r="Z593"/>
    </row>
    <row r="594" spans="26:26" x14ac:dyDescent="0.25">
      <c r="Z594"/>
    </row>
    <row r="595" spans="26:26" x14ac:dyDescent="0.25">
      <c r="Z595"/>
    </row>
    <row r="596" spans="26:26" x14ac:dyDescent="0.25">
      <c r="Z596"/>
    </row>
    <row r="597" spans="26:26" x14ac:dyDescent="0.25">
      <c r="Z597"/>
    </row>
    <row r="598" spans="26:26" x14ac:dyDescent="0.25">
      <c r="Z598"/>
    </row>
    <row r="599" spans="26:26" x14ac:dyDescent="0.25">
      <c r="Z599"/>
    </row>
    <row r="600" spans="26:26" x14ac:dyDescent="0.25">
      <c r="Z600"/>
    </row>
    <row r="601" spans="26:26" x14ac:dyDescent="0.25">
      <c r="Z601"/>
    </row>
    <row r="602" spans="26:26" x14ac:dyDescent="0.25">
      <c r="Z602"/>
    </row>
    <row r="603" spans="26:26" x14ac:dyDescent="0.25">
      <c r="Z603"/>
    </row>
    <row r="604" spans="26:26" x14ac:dyDescent="0.25">
      <c r="Z604"/>
    </row>
    <row r="605" spans="26:26" x14ac:dyDescent="0.25">
      <c r="Z605"/>
    </row>
    <row r="606" spans="26:26" x14ac:dyDescent="0.25">
      <c r="Z606"/>
    </row>
    <row r="607" spans="26:26" x14ac:dyDescent="0.25">
      <c r="Z607"/>
    </row>
    <row r="608" spans="26:26" x14ac:dyDescent="0.25">
      <c r="Z608"/>
    </row>
    <row r="609" spans="26:26" x14ac:dyDescent="0.25">
      <c r="Z609"/>
    </row>
    <row r="610" spans="26:26" x14ac:dyDescent="0.25">
      <c r="Z610"/>
    </row>
    <row r="611" spans="26:26" x14ac:dyDescent="0.25">
      <c r="Z611"/>
    </row>
    <row r="612" spans="26:26" x14ac:dyDescent="0.25">
      <c r="Z612"/>
    </row>
    <row r="613" spans="26:26" x14ac:dyDescent="0.25">
      <c r="Z613"/>
    </row>
    <row r="614" spans="26:26" x14ac:dyDescent="0.25">
      <c r="Z614"/>
    </row>
    <row r="615" spans="26:26" x14ac:dyDescent="0.25">
      <c r="Z615"/>
    </row>
    <row r="616" spans="26:26" x14ac:dyDescent="0.25">
      <c r="Z616"/>
    </row>
    <row r="617" spans="26:26" x14ac:dyDescent="0.25">
      <c r="Z617"/>
    </row>
    <row r="618" spans="26:26" x14ac:dyDescent="0.25">
      <c r="Z618"/>
    </row>
    <row r="619" spans="26:26" x14ac:dyDescent="0.25">
      <c r="Z619"/>
    </row>
    <row r="620" spans="26:26" x14ac:dyDescent="0.25">
      <c r="Z620"/>
    </row>
    <row r="621" spans="26:26" x14ac:dyDescent="0.25">
      <c r="Z621"/>
    </row>
    <row r="622" spans="26:26" x14ac:dyDescent="0.25">
      <c r="Z622"/>
    </row>
    <row r="623" spans="26:26" x14ac:dyDescent="0.25">
      <c r="Z623"/>
    </row>
    <row r="624" spans="26:26" x14ac:dyDescent="0.25">
      <c r="Z624"/>
    </row>
    <row r="625" spans="26:26" x14ac:dyDescent="0.25">
      <c r="Z625"/>
    </row>
    <row r="626" spans="26:26" x14ac:dyDescent="0.25">
      <c r="Z626"/>
    </row>
    <row r="627" spans="26:26" x14ac:dyDescent="0.25">
      <c r="Z627"/>
    </row>
    <row r="628" spans="26:26" x14ac:dyDescent="0.25">
      <c r="Z628"/>
    </row>
    <row r="629" spans="26:26" x14ac:dyDescent="0.25">
      <c r="Z629"/>
    </row>
    <row r="630" spans="26:26" x14ac:dyDescent="0.25">
      <c r="Z630"/>
    </row>
    <row r="631" spans="26:26" x14ac:dyDescent="0.25">
      <c r="Z631"/>
    </row>
    <row r="632" spans="26:26" x14ac:dyDescent="0.25">
      <c r="Z632"/>
    </row>
    <row r="633" spans="26:26" x14ac:dyDescent="0.25">
      <c r="Z633"/>
    </row>
    <row r="634" spans="26:26" x14ac:dyDescent="0.25">
      <c r="Z634"/>
    </row>
    <row r="635" spans="26:26" x14ac:dyDescent="0.25">
      <c r="Z635"/>
    </row>
    <row r="636" spans="26:26" x14ac:dyDescent="0.25">
      <c r="Z636"/>
    </row>
    <row r="637" spans="26:26" x14ac:dyDescent="0.25">
      <c r="Z637"/>
    </row>
    <row r="638" spans="26:26" x14ac:dyDescent="0.25">
      <c r="Z638"/>
    </row>
    <row r="639" spans="26:26" x14ac:dyDescent="0.25">
      <c r="Z639"/>
    </row>
    <row r="640" spans="26:26" x14ac:dyDescent="0.25">
      <c r="Z640"/>
    </row>
    <row r="641" spans="26:26" x14ac:dyDescent="0.25">
      <c r="Z641"/>
    </row>
    <row r="642" spans="26:26" x14ac:dyDescent="0.25">
      <c r="Z642"/>
    </row>
    <row r="643" spans="26:26" x14ac:dyDescent="0.25">
      <c r="Z643"/>
    </row>
    <row r="644" spans="26:26" x14ac:dyDescent="0.25">
      <c r="Z644"/>
    </row>
    <row r="645" spans="26:26" x14ac:dyDescent="0.25">
      <c r="Z645"/>
    </row>
    <row r="646" spans="26:26" x14ac:dyDescent="0.25">
      <c r="Z646"/>
    </row>
    <row r="647" spans="26:26" x14ac:dyDescent="0.25">
      <c r="Z647"/>
    </row>
    <row r="648" spans="26:26" x14ac:dyDescent="0.25">
      <c r="Z648"/>
    </row>
    <row r="649" spans="26:26" x14ac:dyDescent="0.25">
      <c r="Z649"/>
    </row>
    <row r="650" spans="26:26" x14ac:dyDescent="0.25">
      <c r="Z650"/>
    </row>
    <row r="651" spans="26:26" x14ac:dyDescent="0.25">
      <c r="Z651"/>
    </row>
    <row r="652" spans="26:26" x14ac:dyDescent="0.25">
      <c r="Z652"/>
    </row>
    <row r="653" spans="26:26" x14ac:dyDescent="0.25">
      <c r="Z653"/>
    </row>
    <row r="654" spans="26:26" x14ac:dyDescent="0.25">
      <c r="Z654"/>
    </row>
    <row r="655" spans="26:26" x14ac:dyDescent="0.25">
      <c r="Z655"/>
    </row>
    <row r="656" spans="26:26" x14ac:dyDescent="0.25">
      <c r="Z656"/>
    </row>
    <row r="657" spans="26:26" x14ac:dyDescent="0.25">
      <c r="Z657"/>
    </row>
    <row r="658" spans="26:26" x14ac:dyDescent="0.25">
      <c r="Z658"/>
    </row>
    <row r="659" spans="26:26" x14ac:dyDescent="0.25">
      <c r="Z659"/>
    </row>
    <row r="660" spans="26:26" x14ac:dyDescent="0.25">
      <c r="Z660"/>
    </row>
    <row r="661" spans="26:26" x14ac:dyDescent="0.25">
      <c r="Z661"/>
    </row>
    <row r="662" spans="26:26" x14ac:dyDescent="0.25">
      <c r="Z662"/>
    </row>
    <row r="663" spans="26:26" x14ac:dyDescent="0.25">
      <c r="Z663"/>
    </row>
    <row r="664" spans="26:26" x14ac:dyDescent="0.25">
      <c r="Z664"/>
    </row>
    <row r="665" spans="26:26" x14ac:dyDescent="0.25">
      <c r="Z665"/>
    </row>
    <row r="666" spans="26:26" x14ac:dyDescent="0.25">
      <c r="Z666"/>
    </row>
    <row r="667" spans="26:26" x14ac:dyDescent="0.25">
      <c r="Z667"/>
    </row>
    <row r="668" spans="26:26" x14ac:dyDescent="0.25">
      <c r="Z668"/>
    </row>
    <row r="669" spans="26:26" x14ac:dyDescent="0.25">
      <c r="Z669"/>
    </row>
    <row r="670" spans="26:26" x14ac:dyDescent="0.25">
      <c r="Z670"/>
    </row>
    <row r="671" spans="26:26" x14ac:dyDescent="0.25">
      <c r="Z671"/>
    </row>
    <row r="672" spans="26:26" x14ac:dyDescent="0.25">
      <c r="Z672"/>
    </row>
    <row r="673" spans="26:26" x14ac:dyDescent="0.25">
      <c r="Z673"/>
    </row>
    <row r="674" spans="26:26" x14ac:dyDescent="0.25">
      <c r="Z674"/>
    </row>
    <row r="675" spans="26:26" x14ac:dyDescent="0.25">
      <c r="Z675"/>
    </row>
    <row r="676" spans="26:26" x14ac:dyDescent="0.25">
      <c r="Z676"/>
    </row>
    <row r="677" spans="26:26" x14ac:dyDescent="0.25">
      <c r="Z677"/>
    </row>
    <row r="678" spans="26:26" x14ac:dyDescent="0.25">
      <c r="Z678"/>
    </row>
    <row r="679" spans="26:26" x14ac:dyDescent="0.25">
      <c r="Z679"/>
    </row>
    <row r="680" spans="26:26" x14ac:dyDescent="0.25">
      <c r="Z680"/>
    </row>
    <row r="681" spans="26:26" x14ac:dyDescent="0.25">
      <c r="Z681"/>
    </row>
    <row r="682" spans="26:26" x14ac:dyDescent="0.25">
      <c r="Z682"/>
    </row>
    <row r="683" spans="26:26" x14ac:dyDescent="0.25">
      <c r="Z683"/>
    </row>
    <row r="684" spans="26:26" x14ac:dyDescent="0.25">
      <c r="Z684"/>
    </row>
    <row r="685" spans="26:26" x14ac:dyDescent="0.25">
      <c r="Z685"/>
    </row>
    <row r="686" spans="26:26" x14ac:dyDescent="0.25">
      <c r="Z686"/>
    </row>
    <row r="687" spans="26:26" x14ac:dyDescent="0.25">
      <c r="Z687"/>
    </row>
    <row r="688" spans="26:26" x14ac:dyDescent="0.25">
      <c r="Z688"/>
    </row>
    <row r="689" spans="26:26" x14ac:dyDescent="0.25">
      <c r="Z689"/>
    </row>
    <row r="690" spans="26:26" x14ac:dyDescent="0.25">
      <c r="Z690"/>
    </row>
    <row r="691" spans="26:26" x14ac:dyDescent="0.25">
      <c r="Z691"/>
    </row>
    <row r="692" spans="26:26" x14ac:dyDescent="0.25">
      <c r="Z692"/>
    </row>
    <row r="693" spans="26:26" x14ac:dyDescent="0.25">
      <c r="Z693"/>
    </row>
    <row r="694" spans="26:26" x14ac:dyDescent="0.25">
      <c r="Z694"/>
    </row>
    <row r="695" spans="26:26" x14ac:dyDescent="0.25">
      <c r="Z695"/>
    </row>
    <row r="696" spans="26:26" x14ac:dyDescent="0.25">
      <c r="Z696"/>
    </row>
    <row r="697" spans="26:26" x14ac:dyDescent="0.25">
      <c r="Z697"/>
    </row>
    <row r="698" spans="26:26" x14ac:dyDescent="0.25">
      <c r="Z698"/>
    </row>
    <row r="699" spans="26:26" x14ac:dyDescent="0.25">
      <c r="Z699"/>
    </row>
    <row r="700" spans="26:26" x14ac:dyDescent="0.25">
      <c r="Z700"/>
    </row>
    <row r="701" spans="26:26" x14ac:dyDescent="0.25">
      <c r="Z701"/>
    </row>
    <row r="702" spans="26:26" x14ac:dyDescent="0.25">
      <c r="Z702"/>
    </row>
    <row r="703" spans="26:26" x14ac:dyDescent="0.25">
      <c r="Z703"/>
    </row>
    <row r="704" spans="26:26" x14ac:dyDescent="0.25">
      <c r="Z704"/>
    </row>
    <row r="705" spans="26:26" x14ac:dyDescent="0.25">
      <c r="Z705"/>
    </row>
    <row r="706" spans="26:26" x14ac:dyDescent="0.25">
      <c r="Z706"/>
    </row>
    <row r="707" spans="26:26" x14ac:dyDescent="0.25">
      <c r="Z707"/>
    </row>
    <row r="708" spans="26:26" x14ac:dyDescent="0.25">
      <c r="Z708"/>
    </row>
    <row r="709" spans="26:26" x14ac:dyDescent="0.25">
      <c r="Z709"/>
    </row>
    <row r="710" spans="26:26" x14ac:dyDescent="0.25">
      <c r="Z710"/>
    </row>
    <row r="711" spans="26:26" x14ac:dyDescent="0.25">
      <c r="Z711"/>
    </row>
    <row r="712" spans="26:26" x14ac:dyDescent="0.25">
      <c r="Z712"/>
    </row>
    <row r="713" spans="26:26" x14ac:dyDescent="0.25">
      <c r="Z713"/>
    </row>
    <row r="714" spans="26:26" x14ac:dyDescent="0.25">
      <c r="Z714"/>
    </row>
    <row r="715" spans="26:26" x14ac:dyDescent="0.25">
      <c r="Z715"/>
    </row>
    <row r="716" spans="26:26" x14ac:dyDescent="0.25">
      <c r="Z716"/>
    </row>
    <row r="717" spans="26:26" x14ac:dyDescent="0.25">
      <c r="Z717"/>
    </row>
    <row r="718" spans="26:26" x14ac:dyDescent="0.25">
      <c r="Z718"/>
    </row>
    <row r="719" spans="26:26" x14ac:dyDescent="0.25">
      <c r="Z719"/>
    </row>
    <row r="720" spans="26:26" x14ac:dyDescent="0.25">
      <c r="Z720"/>
    </row>
    <row r="721" spans="26:26" x14ac:dyDescent="0.25">
      <c r="Z721"/>
    </row>
    <row r="722" spans="26:26" x14ac:dyDescent="0.25">
      <c r="Z722"/>
    </row>
    <row r="723" spans="26:26" x14ac:dyDescent="0.25">
      <c r="Z723"/>
    </row>
    <row r="724" spans="26:26" x14ac:dyDescent="0.25">
      <c r="Z724"/>
    </row>
    <row r="725" spans="26:26" x14ac:dyDescent="0.25">
      <c r="Z725"/>
    </row>
    <row r="726" spans="26:26" x14ac:dyDescent="0.25">
      <c r="Z726"/>
    </row>
    <row r="727" spans="26:26" x14ac:dyDescent="0.25">
      <c r="Z727"/>
    </row>
    <row r="728" spans="26:26" x14ac:dyDescent="0.25">
      <c r="Z728"/>
    </row>
    <row r="729" spans="26:26" x14ac:dyDescent="0.25">
      <c r="Z729"/>
    </row>
    <row r="730" spans="26:26" x14ac:dyDescent="0.25">
      <c r="Z730"/>
    </row>
    <row r="731" spans="26:26" x14ac:dyDescent="0.25">
      <c r="Z731"/>
    </row>
    <row r="732" spans="26:26" x14ac:dyDescent="0.25">
      <c r="Z732"/>
    </row>
    <row r="733" spans="26:26" x14ac:dyDescent="0.25">
      <c r="Z733"/>
    </row>
    <row r="734" spans="26:26" x14ac:dyDescent="0.25">
      <c r="Z734"/>
    </row>
    <row r="735" spans="26:26" x14ac:dyDescent="0.25">
      <c r="Z735"/>
    </row>
    <row r="736" spans="26:26" x14ac:dyDescent="0.25">
      <c r="Z736"/>
    </row>
    <row r="737" spans="26:26" x14ac:dyDescent="0.25">
      <c r="Z737"/>
    </row>
    <row r="738" spans="26:26" x14ac:dyDescent="0.25">
      <c r="Z738"/>
    </row>
    <row r="739" spans="26:26" x14ac:dyDescent="0.25">
      <c r="Z739"/>
    </row>
    <row r="740" spans="26:26" x14ac:dyDescent="0.25">
      <c r="Z740"/>
    </row>
    <row r="741" spans="26:26" x14ac:dyDescent="0.25">
      <c r="Z741"/>
    </row>
    <row r="742" spans="26:26" x14ac:dyDescent="0.25">
      <c r="Z742"/>
    </row>
    <row r="743" spans="26:26" x14ac:dyDescent="0.25">
      <c r="Z743"/>
    </row>
    <row r="744" spans="26:26" x14ac:dyDescent="0.25">
      <c r="Z744"/>
    </row>
    <row r="745" spans="26:26" x14ac:dyDescent="0.25">
      <c r="Z745"/>
    </row>
    <row r="746" spans="26:26" x14ac:dyDescent="0.25">
      <c r="Z746"/>
    </row>
    <row r="747" spans="26:26" x14ac:dyDescent="0.25">
      <c r="Z747"/>
    </row>
    <row r="748" spans="26:26" x14ac:dyDescent="0.25">
      <c r="Z748"/>
    </row>
    <row r="749" spans="26:26" x14ac:dyDescent="0.25">
      <c r="Z749"/>
    </row>
    <row r="750" spans="26:26" x14ac:dyDescent="0.25">
      <c r="Z750"/>
    </row>
    <row r="751" spans="26:26" x14ac:dyDescent="0.25">
      <c r="Z751"/>
    </row>
    <row r="752" spans="26:26" x14ac:dyDescent="0.25">
      <c r="Z752"/>
    </row>
    <row r="753" spans="26:26" x14ac:dyDescent="0.25">
      <c r="Z753"/>
    </row>
    <row r="754" spans="26:26" x14ac:dyDescent="0.25">
      <c r="Z754"/>
    </row>
    <row r="755" spans="26:26" x14ac:dyDescent="0.25">
      <c r="Z755"/>
    </row>
    <row r="756" spans="26:26" x14ac:dyDescent="0.25">
      <c r="Z756"/>
    </row>
    <row r="757" spans="26:26" x14ac:dyDescent="0.25">
      <c r="Z757"/>
    </row>
    <row r="758" spans="26:26" x14ac:dyDescent="0.25">
      <c r="Z758"/>
    </row>
    <row r="759" spans="26:26" x14ac:dyDescent="0.25">
      <c r="Z759"/>
    </row>
    <row r="760" spans="26:26" x14ac:dyDescent="0.25">
      <c r="Z760"/>
    </row>
    <row r="761" spans="26:26" x14ac:dyDescent="0.25">
      <c r="Z761"/>
    </row>
    <row r="762" spans="26:26" x14ac:dyDescent="0.25">
      <c r="Z762"/>
    </row>
    <row r="763" spans="26:26" x14ac:dyDescent="0.25">
      <c r="Z763"/>
    </row>
    <row r="764" spans="26:26" x14ac:dyDescent="0.25">
      <c r="Z764"/>
    </row>
    <row r="765" spans="26:26" x14ac:dyDescent="0.25">
      <c r="Z765"/>
    </row>
    <row r="766" spans="26:26" x14ac:dyDescent="0.25">
      <c r="Z766"/>
    </row>
    <row r="767" spans="26:26" x14ac:dyDescent="0.25">
      <c r="Z767"/>
    </row>
    <row r="768" spans="26:26" x14ac:dyDescent="0.25">
      <c r="Z768"/>
    </row>
    <row r="769" spans="26:26" x14ac:dyDescent="0.25">
      <c r="Z769"/>
    </row>
    <row r="770" spans="26:26" x14ac:dyDescent="0.25">
      <c r="Z770"/>
    </row>
    <row r="771" spans="26:26" x14ac:dyDescent="0.25">
      <c r="Z771"/>
    </row>
    <row r="772" spans="26:26" x14ac:dyDescent="0.25">
      <c r="Z772"/>
    </row>
    <row r="773" spans="26:26" x14ac:dyDescent="0.25">
      <c r="Z773"/>
    </row>
    <row r="774" spans="26:26" x14ac:dyDescent="0.25">
      <c r="Z774"/>
    </row>
    <row r="775" spans="26:26" x14ac:dyDescent="0.25">
      <c r="Z775"/>
    </row>
    <row r="776" spans="26:26" x14ac:dyDescent="0.25">
      <c r="Z776"/>
    </row>
    <row r="777" spans="26:26" x14ac:dyDescent="0.25">
      <c r="Z777"/>
    </row>
    <row r="778" spans="26:26" x14ac:dyDescent="0.25">
      <c r="Z778"/>
    </row>
    <row r="779" spans="26:26" x14ac:dyDescent="0.25">
      <c r="Z779"/>
    </row>
    <row r="780" spans="26:26" x14ac:dyDescent="0.25">
      <c r="Z780"/>
    </row>
    <row r="781" spans="26:26" x14ac:dyDescent="0.25">
      <c r="Z781"/>
    </row>
    <row r="782" spans="26:26" x14ac:dyDescent="0.25">
      <c r="Z782"/>
    </row>
    <row r="783" spans="26:26" x14ac:dyDescent="0.25">
      <c r="Z783"/>
    </row>
    <row r="784" spans="26:26" x14ac:dyDescent="0.25">
      <c r="Z784"/>
    </row>
    <row r="785" spans="26:26" x14ac:dyDescent="0.25">
      <c r="Z785"/>
    </row>
    <row r="786" spans="26:26" x14ac:dyDescent="0.25">
      <c r="Z786"/>
    </row>
    <row r="787" spans="26:26" x14ac:dyDescent="0.25">
      <c r="Z787"/>
    </row>
    <row r="788" spans="26:26" x14ac:dyDescent="0.25">
      <c r="Z788"/>
    </row>
    <row r="789" spans="26:26" x14ac:dyDescent="0.25">
      <c r="Z789"/>
    </row>
    <row r="790" spans="26:26" x14ac:dyDescent="0.25">
      <c r="Z790"/>
    </row>
    <row r="791" spans="26:26" x14ac:dyDescent="0.25">
      <c r="Z791"/>
    </row>
    <row r="792" spans="26:26" x14ac:dyDescent="0.25">
      <c r="Z792"/>
    </row>
    <row r="793" spans="26:26" x14ac:dyDescent="0.25">
      <c r="Z793"/>
    </row>
    <row r="794" spans="26:26" x14ac:dyDescent="0.25">
      <c r="Z794"/>
    </row>
    <row r="795" spans="26:26" x14ac:dyDescent="0.25">
      <c r="Z795"/>
    </row>
    <row r="796" spans="26:26" x14ac:dyDescent="0.25">
      <c r="Z796"/>
    </row>
    <row r="797" spans="26:26" x14ac:dyDescent="0.25">
      <c r="Z797"/>
    </row>
    <row r="798" spans="26:26" x14ac:dyDescent="0.25">
      <c r="Z798"/>
    </row>
    <row r="799" spans="26:26" x14ac:dyDescent="0.25">
      <c r="Z799"/>
    </row>
    <row r="800" spans="26:26" x14ac:dyDescent="0.25">
      <c r="Z800"/>
    </row>
    <row r="801" spans="26:26" x14ac:dyDescent="0.25">
      <c r="Z801"/>
    </row>
    <row r="802" spans="26:26" x14ac:dyDescent="0.25">
      <c r="Z802"/>
    </row>
    <row r="803" spans="26:26" x14ac:dyDescent="0.25">
      <c r="Z803"/>
    </row>
    <row r="804" spans="26:26" x14ac:dyDescent="0.25">
      <c r="Z804"/>
    </row>
    <row r="805" spans="26:26" x14ac:dyDescent="0.25">
      <c r="Z805"/>
    </row>
    <row r="806" spans="26:26" x14ac:dyDescent="0.25">
      <c r="Z806"/>
    </row>
    <row r="807" spans="26:26" x14ac:dyDescent="0.25">
      <c r="Z807"/>
    </row>
    <row r="808" spans="26:26" x14ac:dyDescent="0.25">
      <c r="Z808"/>
    </row>
    <row r="809" spans="26:26" x14ac:dyDescent="0.25">
      <c r="Z809"/>
    </row>
    <row r="810" spans="26:26" x14ac:dyDescent="0.25">
      <c r="Z810"/>
    </row>
    <row r="811" spans="26:26" x14ac:dyDescent="0.25">
      <c r="Z811"/>
    </row>
    <row r="812" spans="26:26" x14ac:dyDescent="0.25">
      <c r="Z812"/>
    </row>
    <row r="813" spans="26:26" x14ac:dyDescent="0.25">
      <c r="Z813"/>
    </row>
    <row r="814" spans="26:26" x14ac:dyDescent="0.25">
      <c r="Z814"/>
    </row>
    <row r="815" spans="26:26" x14ac:dyDescent="0.25">
      <c r="Z815"/>
    </row>
    <row r="816" spans="26:26" x14ac:dyDescent="0.25">
      <c r="Z816"/>
    </row>
    <row r="817" spans="26:26" x14ac:dyDescent="0.25">
      <c r="Z817"/>
    </row>
    <row r="818" spans="26:26" x14ac:dyDescent="0.25">
      <c r="Z818"/>
    </row>
    <row r="819" spans="26:26" x14ac:dyDescent="0.25">
      <c r="Z819"/>
    </row>
    <row r="820" spans="26:26" x14ac:dyDescent="0.25">
      <c r="Z820"/>
    </row>
    <row r="821" spans="26:26" x14ac:dyDescent="0.25">
      <c r="Z821"/>
    </row>
    <row r="822" spans="26:26" x14ac:dyDescent="0.25">
      <c r="Z822"/>
    </row>
    <row r="823" spans="26:26" x14ac:dyDescent="0.25">
      <c r="Z823"/>
    </row>
    <row r="824" spans="26:26" x14ac:dyDescent="0.25">
      <c r="Z824"/>
    </row>
    <row r="825" spans="26:26" x14ac:dyDescent="0.25">
      <c r="Z825"/>
    </row>
    <row r="826" spans="26:26" x14ac:dyDescent="0.25">
      <c r="Z826"/>
    </row>
    <row r="827" spans="26:26" x14ac:dyDescent="0.25">
      <c r="Z827"/>
    </row>
    <row r="828" spans="26:26" x14ac:dyDescent="0.25">
      <c r="Z828"/>
    </row>
    <row r="829" spans="26:26" x14ac:dyDescent="0.25">
      <c r="Z829"/>
    </row>
    <row r="830" spans="26:26" x14ac:dyDescent="0.25">
      <c r="Z830"/>
    </row>
    <row r="831" spans="26:26" x14ac:dyDescent="0.25">
      <c r="Z831"/>
    </row>
    <row r="832" spans="26:26" x14ac:dyDescent="0.25">
      <c r="Z832"/>
    </row>
    <row r="833" spans="26:26" x14ac:dyDescent="0.25">
      <c r="Z833"/>
    </row>
    <row r="834" spans="26:26" x14ac:dyDescent="0.25">
      <c r="Z834"/>
    </row>
    <row r="835" spans="26:26" x14ac:dyDescent="0.25">
      <c r="Z835"/>
    </row>
    <row r="836" spans="26:26" x14ac:dyDescent="0.25">
      <c r="Z836"/>
    </row>
    <row r="837" spans="26:26" x14ac:dyDescent="0.25">
      <c r="Z837"/>
    </row>
    <row r="838" spans="26:26" x14ac:dyDescent="0.25">
      <c r="Z838"/>
    </row>
    <row r="839" spans="26:26" x14ac:dyDescent="0.25">
      <c r="Z839"/>
    </row>
    <row r="840" spans="26:26" x14ac:dyDescent="0.25">
      <c r="Z840"/>
    </row>
    <row r="841" spans="26:26" x14ac:dyDescent="0.25">
      <c r="Z841"/>
    </row>
    <row r="842" spans="26:26" x14ac:dyDescent="0.25">
      <c r="Z842"/>
    </row>
    <row r="843" spans="26:26" x14ac:dyDescent="0.25">
      <c r="Z843"/>
    </row>
    <row r="844" spans="26:26" x14ac:dyDescent="0.25">
      <c r="Z844"/>
    </row>
    <row r="845" spans="26:26" x14ac:dyDescent="0.25">
      <c r="Z845"/>
    </row>
    <row r="846" spans="26:26" x14ac:dyDescent="0.25">
      <c r="Z846"/>
    </row>
    <row r="847" spans="26:26" x14ac:dyDescent="0.25">
      <c r="Z847"/>
    </row>
    <row r="848" spans="26:26" x14ac:dyDescent="0.25">
      <c r="Z848"/>
    </row>
    <row r="849" spans="26:26" x14ac:dyDescent="0.25">
      <c r="Z849"/>
    </row>
    <row r="850" spans="26:26" x14ac:dyDescent="0.25">
      <c r="Z850"/>
    </row>
    <row r="851" spans="26:26" x14ac:dyDescent="0.25">
      <c r="Z851"/>
    </row>
    <row r="852" spans="26:26" x14ac:dyDescent="0.25">
      <c r="Z852"/>
    </row>
    <row r="853" spans="26:26" x14ac:dyDescent="0.25">
      <c r="Z853"/>
    </row>
    <row r="854" spans="26:26" x14ac:dyDescent="0.25">
      <c r="Z854"/>
    </row>
    <row r="855" spans="26:26" x14ac:dyDescent="0.25">
      <c r="Z855"/>
    </row>
    <row r="856" spans="26:26" x14ac:dyDescent="0.25">
      <c r="Z856"/>
    </row>
    <row r="857" spans="26:26" x14ac:dyDescent="0.25">
      <c r="Z857"/>
    </row>
    <row r="858" spans="26:26" x14ac:dyDescent="0.25">
      <c r="Z858"/>
    </row>
    <row r="859" spans="26:26" x14ac:dyDescent="0.25">
      <c r="Z859"/>
    </row>
    <row r="860" spans="26:26" x14ac:dyDescent="0.25">
      <c r="Z860"/>
    </row>
    <row r="861" spans="26:26" x14ac:dyDescent="0.25">
      <c r="Z861"/>
    </row>
    <row r="862" spans="26:26" x14ac:dyDescent="0.25">
      <c r="Z862"/>
    </row>
    <row r="863" spans="26:26" x14ac:dyDescent="0.25">
      <c r="Z863"/>
    </row>
    <row r="864" spans="26:26" x14ac:dyDescent="0.25">
      <c r="Z864"/>
    </row>
    <row r="865" spans="26:26" x14ac:dyDescent="0.25">
      <c r="Z865"/>
    </row>
    <row r="866" spans="26:26" x14ac:dyDescent="0.25">
      <c r="Z866"/>
    </row>
    <row r="867" spans="26:26" x14ac:dyDescent="0.25">
      <c r="Z867"/>
    </row>
    <row r="868" spans="26:26" x14ac:dyDescent="0.25">
      <c r="Z868"/>
    </row>
    <row r="869" spans="26:26" x14ac:dyDescent="0.25">
      <c r="Z869"/>
    </row>
    <row r="870" spans="26:26" x14ac:dyDescent="0.25">
      <c r="Z870"/>
    </row>
    <row r="871" spans="26:26" x14ac:dyDescent="0.25">
      <c r="Z871"/>
    </row>
    <row r="872" spans="26:26" x14ac:dyDescent="0.25">
      <c r="Z872"/>
    </row>
    <row r="873" spans="26:26" x14ac:dyDescent="0.25">
      <c r="Z873"/>
    </row>
    <row r="874" spans="26:26" x14ac:dyDescent="0.25">
      <c r="Z874"/>
    </row>
    <row r="875" spans="26:26" x14ac:dyDescent="0.25">
      <c r="Z875"/>
    </row>
    <row r="876" spans="26:26" x14ac:dyDescent="0.25">
      <c r="Z876"/>
    </row>
    <row r="877" spans="26:26" x14ac:dyDescent="0.25">
      <c r="Z877"/>
    </row>
    <row r="878" spans="26:26" x14ac:dyDescent="0.25">
      <c r="Z878"/>
    </row>
    <row r="879" spans="26:26" x14ac:dyDescent="0.25">
      <c r="Z879"/>
    </row>
    <row r="880" spans="26:26" x14ac:dyDescent="0.25">
      <c r="Z880"/>
    </row>
    <row r="881" spans="26:26" x14ac:dyDescent="0.25">
      <c r="Z881"/>
    </row>
    <row r="882" spans="26:26" x14ac:dyDescent="0.25">
      <c r="Z882"/>
    </row>
    <row r="883" spans="26:26" x14ac:dyDescent="0.25">
      <c r="Z883"/>
    </row>
    <row r="884" spans="26:26" x14ac:dyDescent="0.25">
      <c r="Z884"/>
    </row>
    <row r="885" spans="26:26" x14ac:dyDescent="0.25">
      <c r="Z885"/>
    </row>
    <row r="886" spans="26:26" x14ac:dyDescent="0.25">
      <c r="Z886"/>
    </row>
    <row r="887" spans="26:26" x14ac:dyDescent="0.25">
      <c r="Z887"/>
    </row>
    <row r="888" spans="26:26" x14ac:dyDescent="0.25">
      <c r="Z888"/>
    </row>
    <row r="889" spans="26:26" x14ac:dyDescent="0.25">
      <c r="Z889"/>
    </row>
    <row r="890" spans="26:26" x14ac:dyDescent="0.25">
      <c r="Z890"/>
    </row>
    <row r="891" spans="26:26" x14ac:dyDescent="0.25">
      <c r="Z891"/>
    </row>
    <row r="892" spans="26:26" x14ac:dyDescent="0.25">
      <c r="Z892"/>
    </row>
    <row r="893" spans="26:26" x14ac:dyDescent="0.25">
      <c r="Z893"/>
    </row>
    <row r="894" spans="26:26" x14ac:dyDescent="0.25">
      <c r="Z894"/>
    </row>
    <row r="895" spans="26:26" x14ac:dyDescent="0.25">
      <c r="Z895"/>
    </row>
    <row r="896" spans="26:26" x14ac:dyDescent="0.25">
      <c r="Z896"/>
    </row>
    <row r="897" spans="26:26" x14ac:dyDescent="0.25">
      <c r="Z897"/>
    </row>
    <row r="898" spans="26:26" x14ac:dyDescent="0.25">
      <c r="Z898"/>
    </row>
    <row r="899" spans="26:26" x14ac:dyDescent="0.25">
      <c r="Z899"/>
    </row>
    <row r="900" spans="26:26" x14ac:dyDescent="0.25">
      <c r="Z900"/>
    </row>
    <row r="901" spans="26:26" x14ac:dyDescent="0.25">
      <c r="Z901"/>
    </row>
    <row r="902" spans="26:26" x14ac:dyDescent="0.25">
      <c r="Z902"/>
    </row>
    <row r="903" spans="26:26" x14ac:dyDescent="0.25">
      <c r="Z903"/>
    </row>
    <row r="904" spans="26:26" x14ac:dyDescent="0.25">
      <c r="Z904"/>
    </row>
    <row r="905" spans="26:26" x14ac:dyDescent="0.25">
      <c r="Z905"/>
    </row>
    <row r="906" spans="26:26" x14ac:dyDescent="0.25">
      <c r="Z906"/>
    </row>
    <row r="907" spans="26:26" x14ac:dyDescent="0.25">
      <c r="Z907"/>
    </row>
    <row r="908" spans="26:26" x14ac:dyDescent="0.25">
      <c r="Z908"/>
    </row>
    <row r="909" spans="26:26" x14ac:dyDescent="0.25">
      <c r="Z909"/>
    </row>
    <row r="910" spans="26:26" x14ac:dyDescent="0.25">
      <c r="Z910"/>
    </row>
    <row r="911" spans="26:26" x14ac:dyDescent="0.25">
      <c r="Z911"/>
    </row>
    <row r="912" spans="26:26" x14ac:dyDescent="0.25">
      <c r="Z912"/>
    </row>
    <row r="913" spans="26:26" x14ac:dyDescent="0.25">
      <c r="Z913"/>
    </row>
    <row r="914" spans="26:26" x14ac:dyDescent="0.25">
      <c r="Z914"/>
    </row>
    <row r="915" spans="26:26" x14ac:dyDescent="0.25">
      <c r="Z915"/>
    </row>
    <row r="916" spans="26:26" x14ac:dyDescent="0.25">
      <c r="Z916"/>
    </row>
    <row r="917" spans="26:26" x14ac:dyDescent="0.25">
      <c r="Z917"/>
    </row>
    <row r="918" spans="26:26" x14ac:dyDescent="0.25">
      <c r="Z918"/>
    </row>
    <row r="919" spans="26:26" x14ac:dyDescent="0.25">
      <c r="Z919"/>
    </row>
    <row r="920" spans="26:26" x14ac:dyDescent="0.25">
      <c r="Z920"/>
    </row>
    <row r="921" spans="26:26" x14ac:dyDescent="0.25">
      <c r="Z921"/>
    </row>
    <row r="922" spans="26:26" x14ac:dyDescent="0.25">
      <c r="Z922"/>
    </row>
    <row r="923" spans="26:26" x14ac:dyDescent="0.25">
      <c r="Z923"/>
    </row>
    <row r="924" spans="26:26" x14ac:dyDescent="0.25">
      <c r="Z924"/>
    </row>
    <row r="925" spans="26:26" x14ac:dyDescent="0.25">
      <c r="Z925"/>
    </row>
    <row r="926" spans="26:26" x14ac:dyDescent="0.25">
      <c r="Z926"/>
    </row>
    <row r="927" spans="26:26" x14ac:dyDescent="0.25">
      <c r="Z927"/>
    </row>
    <row r="928" spans="26:26" x14ac:dyDescent="0.25">
      <c r="Z928"/>
    </row>
    <row r="929" spans="26:26" x14ac:dyDescent="0.25">
      <c r="Z929"/>
    </row>
    <row r="930" spans="26:26" x14ac:dyDescent="0.25">
      <c r="Z930"/>
    </row>
    <row r="931" spans="26:26" x14ac:dyDescent="0.25">
      <c r="Z931"/>
    </row>
    <row r="932" spans="26:26" x14ac:dyDescent="0.25">
      <c r="Z932"/>
    </row>
    <row r="933" spans="26:26" x14ac:dyDescent="0.25">
      <c r="Z933"/>
    </row>
    <row r="934" spans="26:26" x14ac:dyDescent="0.25">
      <c r="Z934"/>
    </row>
    <row r="935" spans="26:26" x14ac:dyDescent="0.25">
      <c r="Z935"/>
    </row>
    <row r="936" spans="26:26" x14ac:dyDescent="0.25">
      <c r="Z936"/>
    </row>
    <row r="937" spans="26:26" x14ac:dyDescent="0.25">
      <c r="Z937"/>
    </row>
    <row r="938" spans="26:26" x14ac:dyDescent="0.25">
      <c r="Z938"/>
    </row>
    <row r="939" spans="26:26" x14ac:dyDescent="0.25">
      <c r="Z939"/>
    </row>
    <row r="940" spans="26:26" x14ac:dyDescent="0.25">
      <c r="Z940"/>
    </row>
    <row r="941" spans="26:26" x14ac:dyDescent="0.25">
      <c r="Z941"/>
    </row>
    <row r="942" spans="26:26" x14ac:dyDescent="0.25">
      <c r="Z942"/>
    </row>
    <row r="943" spans="26:26" x14ac:dyDescent="0.25">
      <c r="Z943"/>
    </row>
    <row r="944" spans="26:26" x14ac:dyDescent="0.25">
      <c r="Z944"/>
    </row>
    <row r="945" spans="26:26" x14ac:dyDescent="0.25">
      <c r="Z945"/>
    </row>
    <row r="946" spans="26:26" x14ac:dyDescent="0.25">
      <c r="Z946"/>
    </row>
    <row r="947" spans="26:26" x14ac:dyDescent="0.25">
      <c r="Z947"/>
    </row>
    <row r="948" spans="26:26" x14ac:dyDescent="0.25">
      <c r="Z948"/>
    </row>
    <row r="949" spans="26:26" x14ac:dyDescent="0.25">
      <c r="Z949"/>
    </row>
    <row r="950" spans="26:26" x14ac:dyDescent="0.25">
      <c r="Z950"/>
    </row>
    <row r="951" spans="26:26" x14ac:dyDescent="0.25">
      <c r="Z951"/>
    </row>
    <row r="952" spans="26:26" x14ac:dyDescent="0.25">
      <c r="Z952"/>
    </row>
    <row r="953" spans="26:26" x14ac:dyDescent="0.25">
      <c r="Z953"/>
    </row>
    <row r="954" spans="26:26" x14ac:dyDescent="0.25">
      <c r="Z954"/>
    </row>
    <row r="955" spans="26:26" x14ac:dyDescent="0.25">
      <c r="Z955"/>
    </row>
    <row r="956" spans="26:26" x14ac:dyDescent="0.25">
      <c r="Z956"/>
    </row>
    <row r="957" spans="26:26" x14ac:dyDescent="0.25">
      <c r="Z957"/>
    </row>
    <row r="958" spans="26:26" x14ac:dyDescent="0.25">
      <c r="Z958"/>
    </row>
    <row r="959" spans="26:26" x14ac:dyDescent="0.25">
      <c r="Z959"/>
    </row>
    <row r="960" spans="26:26" x14ac:dyDescent="0.25">
      <c r="Z960"/>
    </row>
    <row r="961" spans="26:26" x14ac:dyDescent="0.25">
      <c r="Z961"/>
    </row>
    <row r="962" spans="26:26" x14ac:dyDescent="0.25">
      <c r="Z962"/>
    </row>
    <row r="963" spans="26:26" x14ac:dyDescent="0.25">
      <c r="Z963"/>
    </row>
    <row r="964" spans="26:26" x14ac:dyDescent="0.25">
      <c r="Z964"/>
    </row>
    <row r="965" spans="26:26" x14ac:dyDescent="0.25">
      <c r="Z965"/>
    </row>
    <row r="966" spans="26:26" x14ac:dyDescent="0.25">
      <c r="Z966"/>
    </row>
    <row r="967" spans="26:26" x14ac:dyDescent="0.25">
      <c r="Z967"/>
    </row>
    <row r="968" spans="26:26" x14ac:dyDescent="0.25">
      <c r="Z968"/>
    </row>
    <row r="969" spans="26:26" x14ac:dyDescent="0.25">
      <c r="Z969"/>
    </row>
    <row r="970" spans="26:26" x14ac:dyDescent="0.25">
      <c r="Z970"/>
    </row>
    <row r="971" spans="26:26" x14ac:dyDescent="0.25">
      <c r="Z971"/>
    </row>
    <row r="972" spans="26:26" x14ac:dyDescent="0.25">
      <c r="Z972"/>
    </row>
    <row r="973" spans="26:26" x14ac:dyDescent="0.25">
      <c r="Z973"/>
    </row>
    <row r="974" spans="26:26" x14ac:dyDescent="0.25">
      <c r="Z974"/>
    </row>
    <row r="975" spans="26:26" x14ac:dyDescent="0.25">
      <c r="Z975"/>
    </row>
    <row r="976" spans="26:26" x14ac:dyDescent="0.25">
      <c r="Z976"/>
    </row>
    <row r="977" spans="26:26" x14ac:dyDescent="0.25">
      <c r="Z977"/>
    </row>
    <row r="978" spans="26:26" x14ac:dyDescent="0.25">
      <c r="Z978"/>
    </row>
    <row r="979" spans="26:26" x14ac:dyDescent="0.25">
      <c r="Z979"/>
    </row>
    <row r="980" spans="26:26" x14ac:dyDescent="0.25">
      <c r="Z980"/>
    </row>
    <row r="981" spans="26:26" x14ac:dyDescent="0.25">
      <c r="Z981"/>
    </row>
    <row r="982" spans="26:26" x14ac:dyDescent="0.25">
      <c r="Z982"/>
    </row>
    <row r="983" spans="26:26" x14ac:dyDescent="0.25">
      <c r="Z983"/>
    </row>
    <row r="984" spans="26:26" x14ac:dyDescent="0.25">
      <c r="Z984"/>
    </row>
    <row r="985" spans="26:26" x14ac:dyDescent="0.25">
      <c r="Z985"/>
    </row>
    <row r="986" spans="26:26" x14ac:dyDescent="0.25">
      <c r="Z986"/>
    </row>
    <row r="987" spans="26:26" x14ac:dyDescent="0.25">
      <c r="Z987"/>
    </row>
    <row r="988" spans="26:26" x14ac:dyDescent="0.25">
      <c r="Z988"/>
    </row>
    <row r="989" spans="26:26" x14ac:dyDescent="0.25">
      <c r="Z989"/>
    </row>
    <row r="990" spans="26:26" x14ac:dyDescent="0.25">
      <c r="Z990"/>
    </row>
    <row r="991" spans="26:26" x14ac:dyDescent="0.25">
      <c r="Z991"/>
    </row>
    <row r="992" spans="26:26" x14ac:dyDescent="0.25">
      <c r="Z992"/>
    </row>
    <row r="993" spans="26:26" x14ac:dyDescent="0.25">
      <c r="Z993"/>
    </row>
    <row r="994" spans="26:26" x14ac:dyDescent="0.25">
      <c r="Z994"/>
    </row>
    <row r="995" spans="26:26" x14ac:dyDescent="0.25">
      <c r="Z995"/>
    </row>
    <row r="996" spans="26:26" x14ac:dyDescent="0.25">
      <c r="Z996"/>
    </row>
    <row r="997" spans="26:26" x14ac:dyDescent="0.25">
      <c r="Z997"/>
    </row>
    <row r="998" spans="26:26" x14ac:dyDescent="0.25">
      <c r="Z998"/>
    </row>
    <row r="999" spans="26:26" x14ac:dyDescent="0.25">
      <c r="Z999"/>
    </row>
    <row r="1000" spans="26:26" x14ac:dyDescent="0.25">
      <c r="Z1000"/>
    </row>
    <row r="1001" spans="26:26" x14ac:dyDescent="0.25">
      <c r="Z1001"/>
    </row>
    <row r="1002" spans="26:26" x14ac:dyDescent="0.25">
      <c r="Z1002"/>
    </row>
    <row r="1003" spans="26:26" x14ac:dyDescent="0.25">
      <c r="Z1003"/>
    </row>
    <row r="1004" spans="26:26" x14ac:dyDescent="0.25">
      <c r="Z1004"/>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3FF73-A337-4FFE-BB87-31A0B7D18175}">
  <sheetPr>
    <tabColor theme="9" tint="-0.499984740745262"/>
  </sheetPr>
  <dimension ref="A3:B7"/>
  <sheetViews>
    <sheetView workbookViewId="0">
      <selection activeCell="B4" sqref="B4"/>
    </sheetView>
  </sheetViews>
  <sheetFormatPr defaultRowHeight="15" x14ac:dyDescent="0.25"/>
  <cols>
    <col min="1" max="1" width="14" bestFit="1" customWidth="1"/>
    <col min="2" max="2" width="19.5703125" bestFit="1" customWidth="1"/>
  </cols>
  <sheetData>
    <row r="3" spans="1:2" x14ac:dyDescent="0.25">
      <c r="A3" s="29" t="s">
        <v>1014</v>
      </c>
      <c r="B3" t="s">
        <v>1042</v>
      </c>
    </row>
    <row r="4" spans="1:2" x14ac:dyDescent="0.25">
      <c r="A4" s="30" t="s">
        <v>1064</v>
      </c>
      <c r="B4">
        <v>446</v>
      </c>
    </row>
    <row r="5" spans="1:2" x14ac:dyDescent="0.25">
      <c r="A5" s="30" t="s">
        <v>1065</v>
      </c>
      <c r="B5">
        <v>385</v>
      </c>
    </row>
    <row r="6" spans="1:2" x14ac:dyDescent="0.25">
      <c r="A6" s="30" t="s">
        <v>1066</v>
      </c>
      <c r="B6">
        <v>169</v>
      </c>
    </row>
    <row r="7" spans="1:2" x14ac:dyDescent="0.25">
      <c r="A7" s="30" t="s">
        <v>1040</v>
      </c>
      <c r="B7">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vt:lpstr>
      <vt:lpstr>Dashboard</vt:lpstr>
      <vt:lpstr>Pivottable</vt:lpstr>
      <vt:lpstr>Pivottable2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Dewangan</dc:creator>
  <cp:lastModifiedBy>Jay Dewangan</cp:lastModifiedBy>
  <dcterms:created xsi:type="dcterms:W3CDTF">2025-07-10T08:18:21Z</dcterms:created>
  <dcterms:modified xsi:type="dcterms:W3CDTF">2025-07-15T07:16:26Z</dcterms:modified>
</cp:coreProperties>
</file>