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40" activeTab="42"/>
  </bookViews>
  <sheets>
    <sheet name="Bilan_En_Tableau_S_D_B" sheetId="54" r:id="rId1"/>
    <sheet name="Bilan_En_Liste_S_D_B" sheetId="55" r:id="rId2"/>
    <sheet name="Bilan_Avant_Répartition_S_A" sheetId="56" r:id="rId3"/>
    <sheet name="Bilan_Apres_Repartition_S_A" sheetId="57" r:id="rId4"/>
    <sheet name="Bilan_S_D" sheetId="1" r:id="rId5"/>
    <sheet name="C_R_T_S_B" sheetId="58" r:id="rId6"/>
    <sheet name="C_D_R_E_L_S_D_B" sheetId="59" r:id="rId7"/>
    <sheet name="C_D_R_E_T_S_A" sheetId="60" r:id="rId8"/>
    <sheet name="C_D_R_E_L_S_A" sheetId="61" r:id="rId9"/>
    <sheet name="Compte_De_Resultat_S_D" sheetId="2" r:id="rId10"/>
    <sheet name="Annexe_T_D_I_S_B" sheetId="3" r:id="rId11"/>
    <sheet name="Annexe_T_D_A_S_B" sheetId="4" r:id="rId12"/>
    <sheet name="Annexe_T_D_D_S_B" sheetId="5" r:id="rId13"/>
    <sheet name="Annexe_T_D_P_S_B" sheetId="6" r:id="rId14"/>
    <sheet name="Annexe__E_C_D_C_D_L_E_S_B" sheetId="7" r:id="rId15"/>
    <sheet name="Annexe_T_D_F_E_P_S_B" sheetId="8" r:id="rId16"/>
    <sheet name="Annexe_T_D_P_D_T_S_B" sheetId="9" r:id="rId17"/>
    <sheet name="Annexe_D_D_L_C_D_A_S_D" sheetId="11" r:id="rId18"/>
    <sheet name="Annexe__T_D_S_I_D_G_S_D" sheetId="10" r:id="rId19"/>
    <sheet name="Annexe_T_E_R__T_D_F_E_C_S_D" sheetId="12" r:id="rId20"/>
    <sheet name="Annexe__T_E_R___T_D_F_E_L_S_D" sheetId="13" r:id="rId21"/>
    <sheet name="Cadre_Comptable_S_D" sheetId="14" r:id="rId22"/>
    <sheet name="Plan_De_Compte_General_S_D" sheetId="15" r:id="rId23"/>
    <sheet name="Plan_De_Compte_S_D_B" sheetId="63" r:id="rId24"/>
    <sheet name="Plan_De_Compte_General_S_A" sheetId="62" r:id="rId25"/>
    <sheet name="Livre_Journal" sheetId="16" r:id="rId26"/>
    <sheet name="Grand_Livre_General" sheetId="17" r:id="rId27"/>
    <sheet name="Facturation" sheetId="48" r:id="rId28"/>
    <sheet name="Liste_Des_Factures" sheetId="49" r:id="rId29"/>
    <sheet name="Registre_Des_Actions" sheetId="50" r:id="rId30"/>
    <sheet name="Liste_Des_Actionnaires" sheetId="51" r:id="rId31"/>
    <sheet name="Prestations_De_Services_Intraco" sheetId="22" r:id="rId32"/>
    <sheet name="Livraisons_Biens_Intracommunaut" sheetId="21" r:id="rId33"/>
    <sheet name="TVA_Formulaire_3310_CA3" sheetId="18" r:id="rId34"/>
    <sheet name="TVA_Formulaire_3516_SD" sheetId="19" r:id="rId35"/>
    <sheet name="TVA_Formulaire_3310_A_SD" sheetId="20" r:id="rId36"/>
    <sheet name="TVA_Formulaire_3519_SD" sheetId="23" r:id="rId37"/>
    <sheet name="TVA_Formulaire_3310_CA3G_SD" sheetId="24" r:id="rId38"/>
    <sheet name="TVA_Formulaire _3310_Ter_SD" sheetId="25" r:id="rId39"/>
    <sheet name="TVA_Formulaire_3515_SD" sheetId="26" r:id="rId40"/>
    <sheet name="I_S_L_S_Formulaire_2065_SD" sheetId="27" r:id="rId41"/>
    <sheet name="I_S_L_S_Formulaire_2571_SD" sheetId="75" r:id="rId42"/>
    <sheet name="I_S_L_S_Formulaire_2572_SD" sheetId="76" r:id="rId43"/>
    <sheet name="L_F_Formulaire_2050_SD" sheetId="28" r:id="rId44"/>
    <sheet name="L_F_Formulaire_2051_SD" sheetId="29" r:id="rId45"/>
    <sheet name="L_F_Formulaire_2052_SD" sheetId="30" r:id="rId46"/>
    <sheet name="L_F_Formulaire_2053_SD" sheetId="31" r:id="rId47"/>
    <sheet name="L_F_Formulaire_2054_SD" sheetId="32" r:id="rId48"/>
    <sheet name="L_F_Formulaire_2054_Bis_SD" sheetId="33" r:id="rId49"/>
    <sheet name="L_F_Formulaire_2055_SD" sheetId="35" r:id="rId50"/>
    <sheet name="L_F_Formulaire_2056_SD" sheetId="36" r:id="rId51"/>
    <sheet name="L_F_Formulaire_2057_SD" sheetId="37" r:id="rId52"/>
    <sheet name="L_F_Formulaire_2058_A_SD" sheetId="38" r:id="rId53"/>
    <sheet name="L_F_Formulaire_2058_B_SD" sheetId="39" r:id="rId54"/>
    <sheet name="L_F_Formulaire_2058_C_SD" sheetId="40" r:id="rId55"/>
    <sheet name="L_F_Formulaire_2059_A_SD" sheetId="41" r:id="rId56"/>
    <sheet name="L_F_Formulaire_2059_B_SD" sheetId="42" r:id="rId57"/>
    <sheet name="L_F_Formulaire_2059_C_SD" sheetId="43" r:id="rId58"/>
    <sheet name="L_F_Formulaire_2059_D_SD" sheetId="44" r:id="rId59"/>
    <sheet name="L_F_Formulaire_2059_E_SD" sheetId="45" r:id="rId60"/>
    <sheet name="L_F_Formulaire_2059_F_SD" sheetId="46" r:id="rId61"/>
    <sheet name="L_F_Formulaire_2059_G_SD" sheetId="47" r:id="rId62"/>
    <sheet name="CFE_F_1447_C_SD" sheetId="65" r:id="rId63"/>
    <sheet name="CFE_F_1447_M_SD" sheetId="70" r:id="rId64"/>
    <sheet name="CFE_1519_D_eol_SD" sheetId="71" r:id="rId65"/>
    <sheet name="CVAE_Formulaire_1330_CVAE_SD" sheetId="66" r:id="rId66"/>
    <sheet name="CVAE_ANNEXE_1330_CVAE_ETE_SD" sheetId="67" r:id="rId67"/>
    <sheet name="CVAE_ANNEXE_1330_CVAE_EPE_SD" sheetId="68" r:id="rId68"/>
    <sheet name="CVAE_F_2072_E_SD" sheetId="69" r:id="rId69"/>
    <sheet name="CVAE_F_1329_DEF_SD" sheetId="72" r:id="rId70"/>
    <sheet name="CVAE_F_2033_E_SD" sheetId="73" r:id="rId71"/>
    <sheet name="CVAE_F_1329_AC_SD" sheetId="74" r:id="rId72"/>
    <sheet name="L_C_D_S_Formulaire_2759" sheetId="52" r:id="rId73"/>
    <sheet name="Fond_De_Roulement" sheetId="53" r:id="rId74"/>
    <sheet name="Livre_Inventaire" sheetId="64" r:id="rId75"/>
  </sheets>
  <externalReferences>
    <externalReference r:id="rId76"/>
    <externalReference r:id="rId77"/>
  </externalReferences>
  <calcPr calcId="152511"/>
</workbook>
</file>

<file path=xl/calcChain.xml><?xml version="1.0" encoding="utf-8"?>
<calcChain xmlns="http://schemas.openxmlformats.org/spreadsheetml/2006/main">
  <c r="F44" i="73" l="1"/>
  <c r="F46" i="73" s="1"/>
  <c r="F33" i="73"/>
  <c r="F25" i="73"/>
  <c r="D108" i="72" l="1"/>
  <c r="D89" i="72"/>
  <c r="D95" i="72" s="1"/>
  <c r="D103" i="72" l="1"/>
  <c r="D91" i="72"/>
  <c r="D92" i="72"/>
  <c r="H36" i="69"/>
  <c r="H27" i="69"/>
  <c r="H26" i="69"/>
  <c r="H23" i="69"/>
  <c r="H42" i="69" s="1"/>
  <c r="D106" i="72" l="1"/>
  <c r="D110" i="72" s="1"/>
  <c r="D105" i="72"/>
  <c r="D109" i="72" s="1"/>
  <c r="J7" i="68"/>
  <c r="H7" i="68"/>
  <c r="E7" i="68" s="1"/>
  <c r="J6" i="68"/>
  <c r="H6" i="68"/>
  <c r="E6" i="68"/>
  <c r="E8" i="68" l="1"/>
  <c r="W263" i="15"/>
  <c r="W262" i="15"/>
  <c r="W261" i="15"/>
  <c r="W260" i="15"/>
  <c r="W259" i="15"/>
  <c r="W258" i="15"/>
  <c r="W257" i="15"/>
  <c r="W256" i="15"/>
  <c r="W255" i="15" s="1"/>
  <c r="W253" i="15" s="1"/>
  <c r="W254" i="15"/>
  <c r="W252" i="15"/>
  <c r="W251" i="15"/>
  <c r="W250" i="15"/>
  <c r="W249" i="15"/>
  <c r="W248" i="15"/>
  <c r="W247" i="15" s="1"/>
  <c r="W245" i="15" s="1"/>
  <c r="W246" i="15"/>
  <c r="W244" i="15"/>
  <c r="W243" i="15"/>
  <c r="W242" i="15"/>
  <c r="W241" i="15"/>
  <c r="W240" i="15"/>
  <c r="W238" i="15" s="1"/>
  <c r="W239" i="15"/>
  <c r="W237" i="15"/>
  <c r="W236" i="15"/>
  <c r="W235" i="15" s="1"/>
  <c r="W234" i="15"/>
  <c r="W233" i="15"/>
  <c r="W232" i="15"/>
  <c r="W231" i="15"/>
  <c r="W230" i="15"/>
  <c r="W229" i="15"/>
  <c r="W228" i="15"/>
  <c r="W227" i="15" s="1"/>
  <c r="W226" i="15" s="1"/>
  <c r="W224" i="15"/>
  <c r="W223" i="15"/>
  <c r="W222" i="15"/>
  <c r="W221" i="15"/>
  <c r="W220" i="15"/>
  <c r="W219" i="15"/>
  <c r="W218" i="15"/>
  <c r="W217" i="15"/>
  <c r="W216" i="15"/>
  <c r="W215" i="15" s="1"/>
  <c r="W214" i="15"/>
  <c r="W213" i="15"/>
  <c r="W212" i="15"/>
  <c r="W211" i="15"/>
  <c r="W210" i="15"/>
  <c r="W209" i="15"/>
  <c r="W208" i="15"/>
  <c r="W207" i="15"/>
  <c r="W206" i="15"/>
  <c r="W205" i="15"/>
  <c r="W204" i="15"/>
  <c r="W203" i="15" s="1"/>
  <c r="W202" i="15" s="1"/>
  <c r="W201" i="15"/>
  <c r="W200" i="15"/>
  <c r="W199" i="15"/>
  <c r="W198" i="15"/>
  <c r="W197" i="15"/>
  <c r="W196" i="15"/>
  <c r="W194" i="15" s="1"/>
  <c r="W195" i="15"/>
  <c r="W193" i="15"/>
  <c r="W192" i="15"/>
  <c r="W191" i="15"/>
  <c r="W190" i="15"/>
  <c r="W189" i="15"/>
  <c r="W188" i="15"/>
  <c r="W187" i="15" s="1"/>
  <c r="W184" i="15"/>
  <c r="W183" i="15"/>
  <c r="W182" i="15"/>
  <c r="W181" i="15"/>
  <c r="W180" i="15"/>
  <c r="W179" i="15"/>
  <c r="W178" i="15"/>
  <c r="W177" i="15" s="1"/>
  <c r="W176" i="15"/>
  <c r="W175" i="15"/>
  <c r="W174" i="15"/>
  <c r="W173" i="15"/>
  <c r="W172" i="15"/>
  <c r="O171" i="15"/>
  <c r="W170" i="15"/>
  <c r="O170" i="15"/>
  <c r="W169" i="15"/>
  <c r="O169" i="15"/>
  <c r="O168" i="15" s="1"/>
  <c r="G169" i="15"/>
  <c r="W168" i="15"/>
  <c r="G168" i="15"/>
  <c r="W167" i="15"/>
  <c r="O167" i="15"/>
  <c r="G167" i="15"/>
  <c r="W166" i="15"/>
  <c r="O166" i="15"/>
  <c r="G166" i="15"/>
  <c r="W165" i="15"/>
  <c r="O165" i="15"/>
  <c r="O164" i="15" s="1"/>
  <c r="G165" i="15"/>
  <c r="W164" i="15"/>
  <c r="G164" i="15"/>
  <c r="W163" i="15"/>
  <c r="O163" i="15"/>
  <c r="O162" i="15" s="1"/>
  <c r="G163" i="15"/>
  <c r="W162" i="15"/>
  <c r="G162" i="15"/>
  <c r="W161" i="15"/>
  <c r="O161" i="15"/>
  <c r="G161" i="15"/>
  <c r="W160" i="15"/>
  <c r="O160" i="15"/>
  <c r="G160" i="15"/>
  <c r="W159" i="15"/>
  <c r="O159" i="15"/>
  <c r="G159" i="15"/>
  <c r="W158" i="15"/>
  <c r="W157" i="15" s="1"/>
  <c r="O158" i="15"/>
  <c r="G158" i="15"/>
  <c r="G157" i="15" s="1"/>
  <c r="O157" i="15"/>
  <c r="W156" i="15"/>
  <c r="O156" i="15"/>
  <c r="G156" i="15"/>
  <c r="W155" i="15"/>
  <c r="O155" i="15"/>
  <c r="O154" i="15" s="1"/>
  <c r="O153" i="15" s="1"/>
  <c r="G155" i="15"/>
  <c r="W154" i="15"/>
  <c r="G154" i="15"/>
  <c r="W153" i="15"/>
  <c r="G153" i="15"/>
  <c r="W152" i="15"/>
  <c r="W150" i="15" s="1"/>
  <c r="W149" i="15" s="1"/>
  <c r="O152" i="15"/>
  <c r="G152" i="15"/>
  <c r="G151" i="15" s="1"/>
  <c r="W151" i="15"/>
  <c r="O151" i="15"/>
  <c r="O150" i="15"/>
  <c r="G150" i="15"/>
  <c r="G149" i="15" s="1"/>
  <c r="O149" i="15"/>
  <c r="O148" i="15" s="1"/>
  <c r="W148" i="15"/>
  <c r="G148" i="15"/>
  <c r="W147" i="15"/>
  <c r="O147" i="15"/>
  <c r="G147" i="15"/>
  <c r="W146" i="15"/>
  <c r="O146" i="15"/>
  <c r="G146" i="15"/>
  <c r="G145" i="15" s="1"/>
  <c r="G144" i="15" s="1"/>
  <c r="W145" i="15"/>
  <c r="O145" i="15"/>
  <c r="O144" i="15" s="1"/>
  <c r="W144" i="15"/>
  <c r="W143" i="15"/>
  <c r="O143" i="15"/>
  <c r="G143" i="15"/>
  <c r="W142" i="15"/>
  <c r="W141" i="15" s="1"/>
  <c r="O142" i="15"/>
  <c r="G142" i="15"/>
  <c r="G141" i="15" s="1"/>
  <c r="O141" i="15"/>
  <c r="O140" i="15" s="1"/>
  <c r="W140" i="15"/>
  <c r="G140" i="15"/>
  <c r="W139" i="15"/>
  <c r="O139" i="15"/>
  <c r="G139" i="15"/>
  <c r="W138" i="15"/>
  <c r="O138" i="15"/>
  <c r="G138" i="15"/>
  <c r="G136" i="15" s="1"/>
  <c r="W137" i="15"/>
  <c r="O137" i="15"/>
  <c r="O136" i="15" s="1"/>
  <c r="G137" i="15"/>
  <c r="W136" i="15"/>
  <c r="C136" i="15"/>
  <c r="W135" i="15"/>
  <c r="O135" i="15"/>
  <c r="G135" i="15"/>
  <c r="C135" i="15"/>
  <c r="W134" i="15"/>
  <c r="W133" i="15" s="1"/>
  <c r="O134" i="15"/>
  <c r="G134" i="15"/>
  <c r="C134" i="15"/>
  <c r="AA133" i="15"/>
  <c r="O133" i="15"/>
  <c r="G133" i="15"/>
  <c r="C133" i="15"/>
  <c r="C132" i="15" s="1"/>
  <c r="AA132" i="15"/>
  <c r="W132" i="15"/>
  <c r="G132" i="15"/>
  <c r="AA131" i="15"/>
  <c r="AA130" i="15" s="1"/>
  <c r="W131" i="15"/>
  <c r="O131" i="15"/>
  <c r="O129" i="15" s="1"/>
  <c r="G131" i="15"/>
  <c r="C131" i="15"/>
  <c r="W130" i="15"/>
  <c r="O130" i="15"/>
  <c r="G130" i="15"/>
  <c r="G129" i="15" s="1"/>
  <c r="G128" i="15" s="1"/>
  <c r="C130" i="15"/>
  <c r="AA129" i="15"/>
  <c r="W129" i="15"/>
  <c r="C129" i="15"/>
  <c r="AA128" i="15"/>
  <c r="W128" i="15"/>
  <c r="O128" i="15"/>
  <c r="C128" i="15"/>
  <c r="AA127" i="15"/>
  <c r="W127" i="15"/>
  <c r="O127" i="15"/>
  <c r="G127" i="15"/>
  <c r="C127" i="15"/>
  <c r="C126" i="15" s="1"/>
  <c r="AA126" i="15"/>
  <c r="W126" i="15"/>
  <c r="O126" i="15"/>
  <c r="G126" i="15"/>
  <c r="AA125" i="15"/>
  <c r="AA122" i="15" s="1"/>
  <c r="AA121" i="15" s="1"/>
  <c r="W125" i="15"/>
  <c r="O125" i="15"/>
  <c r="O124" i="15" s="1"/>
  <c r="G125" i="15"/>
  <c r="C125" i="15"/>
  <c r="AA124" i="15"/>
  <c r="W124" i="15"/>
  <c r="G124" i="15"/>
  <c r="G123" i="15" s="1"/>
  <c r="C124" i="15"/>
  <c r="AA123" i="15"/>
  <c r="W123" i="15"/>
  <c r="O123" i="15"/>
  <c r="O121" i="15" s="1"/>
  <c r="C123" i="15"/>
  <c r="W122" i="15"/>
  <c r="W120" i="15" s="1"/>
  <c r="O122" i="15"/>
  <c r="G122" i="15"/>
  <c r="C122" i="15"/>
  <c r="W121" i="15"/>
  <c r="G121" i="15"/>
  <c r="C121" i="15"/>
  <c r="AA120" i="15"/>
  <c r="O120" i="15"/>
  <c r="G120" i="15"/>
  <c r="G118" i="15" s="1"/>
  <c r="G116" i="15" s="1"/>
  <c r="G100" i="15" s="1"/>
  <c r="C120" i="15"/>
  <c r="AA119" i="15"/>
  <c r="O119" i="15"/>
  <c r="G119" i="15"/>
  <c r="C119" i="15"/>
  <c r="AA118" i="15"/>
  <c r="W118" i="15"/>
  <c r="O118" i="15"/>
  <c r="C118" i="15"/>
  <c r="AA117" i="15"/>
  <c r="AA116" i="15" s="1"/>
  <c r="W117" i="15"/>
  <c r="O117" i="15"/>
  <c r="G117" i="15"/>
  <c r="C117" i="15"/>
  <c r="W116" i="15"/>
  <c r="O116" i="15"/>
  <c r="C116" i="15"/>
  <c r="AA115" i="15"/>
  <c r="W115" i="15"/>
  <c r="O115" i="15"/>
  <c r="O113" i="15" s="1"/>
  <c r="G115" i="15"/>
  <c r="C115" i="15"/>
  <c r="AA114" i="15"/>
  <c r="W114" i="15"/>
  <c r="O114" i="15"/>
  <c r="G114" i="15"/>
  <c r="C114" i="15"/>
  <c r="AA113" i="15"/>
  <c r="W113" i="15"/>
  <c r="G113" i="15"/>
  <c r="C113" i="15"/>
  <c r="AA112" i="15"/>
  <c r="W112" i="15"/>
  <c r="O112" i="15"/>
  <c r="G112" i="15"/>
  <c r="C112" i="15"/>
  <c r="AA111" i="15"/>
  <c r="W111" i="15"/>
  <c r="O111" i="15"/>
  <c r="O110" i="15" s="1"/>
  <c r="G111" i="15"/>
  <c r="C111" i="15"/>
  <c r="AA110" i="15"/>
  <c r="W110" i="15"/>
  <c r="W109" i="15" s="1"/>
  <c r="G110" i="15"/>
  <c r="C110" i="15"/>
  <c r="AA109" i="15"/>
  <c r="G109" i="15"/>
  <c r="C109" i="15"/>
  <c r="AA108" i="15"/>
  <c r="W108" i="15"/>
  <c r="O108" i="15"/>
  <c r="G108" i="15"/>
  <c r="C108" i="15"/>
  <c r="AA107" i="15"/>
  <c r="AA106" i="15" s="1"/>
  <c r="AA105" i="15" s="1"/>
  <c r="AA104" i="15" s="1"/>
  <c r="W107" i="15"/>
  <c r="O107" i="15"/>
  <c r="O106" i="15" s="1"/>
  <c r="G107" i="15"/>
  <c r="C107" i="15"/>
  <c r="C106" i="15" s="1"/>
  <c r="W106" i="15"/>
  <c r="W103" i="15" s="1"/>
  <c r="G106" i="15"/>
  <c r="W105" i="15"/>
  <c r="O105" i="15"/>
  <c r="G105" i="15"/>
  <c r="C105" i="15"/>
  <c r="C103" i="15" s="1"/>
  <c r="W104" i="15"/>
  <c r="G104" i="15"/>
  <c r="C104" i="15"/>
  <c r="AA103" i="15"/>
  <c r="O103" i="15"/>
  <c r="G103" i="15"/>
  <c r="AA102" i="15"/>
  <c r="W102" i="15"/>
  <c r="O102" i="15"/>
  <c r="G102" i="15"/>
  <c r="C102" i="15"/>
  <c r="AA101" i="15"/>
  <c r="AA99" i="15" s="1"/>
  <c r="W101" i="15"/>
  <c r="O101" i="15"/>
  <c r="G101" i="15"/>
  <c r="C101" i="15"/>
  <c r="C98" i="15" s="1"/>
  <c r="AA100" i="15"/>
  <c r="W100" i="15"/>
  <c r="O100" i="15"/>
  <c r="C100" i="15"/>
  <c r="W99" i="15"/>
  <c r="O99" i="15"/>
  <c r="G99" i="15"/>
  <c r="C99" i="15"/>
  <c r="AA98" i="15"/>
  <c r="W98" i="15"/>
  <c r="W96" i="15" s="1"/>
  <c r="O98" i="15"/>
  <c r="G98" i="15"/>
  <c r="AA97" i="15"/>
  <c r="W97" i="15"/>
  <c r="O97" i="15"/>
  <c r="G97" i="15"/>
  <c r="C97" i="15"/>
  <c r="C96" i="15" s="1"/>
  <c r="AA96" i="15"/>
  <c r="O96" i="15"/>
  <c r="G96" i="15"/>
  <c r="AA95" i="15"/>
  <c r="W95" i="15"/>
  <c r="O95" i="15"/>
  <c r="G95" i="15"/>
  <c r="C95" i="15"/>
  <c r="AA94" i="15"/>
  <c r="W94" i="15"/>
  <c r="O94" i="15"/>
  <c r="G94" i="15"/>
  <c r="C94" i="15"/>
  <c r="AA93" i="15"/>
  <c r="W93" i="15"/>
  <c r="O93" i="15"/>
  <c r="G93" i="15"/>
  <c r="C93" i="15"/>
  <c r="AA92" i="15"/>
  <c r="W92" i="15"/>
  <c r="O92" i="15"/>
  <c r="G92" i="15"/>
  <c r="G89" i="15" s="1"/>
  <c r="C92" i="15"/>
  <c r="AA91" i="15"/>
  <c r="W91" i="15"/>
  <c r="O91" i="15"/>
  <c r="O90" i="15" s="1"/>
  <c r="G91" i="15"/>
  <c r="C91" i="15"/>
  <c r="AA90" i="15"/>
  <c r="W90" i="15"/>
  <c r="W87" i="15" s="1"/>
  <c r="G90" i="15"/>
  <c r="C90" i="15"/>
  <c r="AA89" i="15"/>
  <c r="W89" i="15"/>
  <c r="O89" i="15"/>
  <c r="C89" i="15"/>
  <c r="AA88" i="15"/>
  <c r="W88" i="15"/>
  <c r="O88" i="15"/>
  <c r="G88" i="15"/>
  <c r="G87" i="15" s="1"/>
  <c r="C88" i="15"/>
  <c r="AA87" i="15"/>
  <c r="O87" i="15"/>
  <c r="C87" i="15"/>
  <c r="AA86" i="15"/>
  <c r="W86" i="15"/>
  <c r="O86" i="15"/>
  <c r="G86" i="15"/>
  <c r="C86" i="15"/>
  <c r="AA85" i="15"/>
  <c r="AA82" i="15" s="1"/>
  <c r="W85" i="15"/>
  <c r="O85" i="15"/>
  <c r="G85" i="15"/>
  <c r="C85" i="15"/>
  <c r="C82" i="15" s="1"/>
  <c r="C81" i="15" s="1"/>
  <c r="AA84" i="15"/>
  <c r="W84" i="15"/>
  <c r="O84" i="15"/>
  <c r="G84" i="15"/>
  <c r="G83" i="15" s="1"/>
  <c r="C84" i="15"/>
  <c r="AA83" i="15"/>
  <c r="W83" i="15"/>
  <c r="O83" i="15"/>
  <c r="O81" i="15" s="1"/>
  <c r="C83" i="15"/>
  <c r="W82" i="15"/>
  <c r="W79" i="15" s="1"/>
  <c r="O82" i="15"/>
  <c r="G82" i="15"/>
  <c r="W81" i="15"/>
  <c r="G81" i="15"/>
  <c r="AA80" i="15"/>
  <c r="W80" i="15"/>
  <c r="O80" i="15"/>
  <c r="G80" i="15"/>
  <c r="G77" i="15" s="1"/>
  <c r="C80" i="15"/>
  <c r="AA79" i="15"/>
  <c r="O79" i="15"/>
  <c r="O78" i="15" s="1"/>
  <c r="O76" i="15" s="1"/>
  <c r="G79" i="15"/>
  <c r="C79" i="15"/>
  <c r="AA78" i="15"/>
  <c r="W78" i="15"/>
  <c r="W76" i="15" s="1"/>
  <c r="W75" i="15" s="1"/>
  <c r="G78" i="15"/>
  <c r="C78" i="15"/>
  <c r="AA77" i="15"/>
  <c r="W77" i="15"/>
  <c r="O77" i="15"/>
  <c r="C77" i="15"/>
  <c r="AA76" i="15"/>
  <c r="G76" i="15"/>
  <c r="C76" i="15"/>
  <c r="AA75" i="15"/>
  <c r="O75" i="15"/>
  <c r="G75" i="15"/>
  <c r="C75" i="15"/>
  <c r="AA74" i="15"/>
  <c r="W74" i="15"/>
  <c r="O74" i="15"/>
  <c r="G74" i="15"/>
  <c r="C74" i="15"/>
  <c r="AA73" i="15"/>
  <c r="W73" i="15"/>
  <c r="O73" i="15"/>
  <c r="G73" i="15"/>
  <c r="C73" i="15"/>
  <c r="AA72" i="15"/>
  <c r="W72" i="15"/>
  <c r="O72" i="15"/>
  <c r="G72" i="15"/>
  <c r="C72" i="15"/>
  <c r="AA71" i="15"/>
  <c r="W71" i="15"/>
  <c r="W70" i="15" s="1"/>
  <c r="O71" i="15"/>
  <c r="K71" i="15"/>
  <c r="G71" i="15"/>
  <c r="C71" i="15"/>
  <c r="C70" i="15" s="1"/>
  <c r="C69" i="15" s="1"/>
  <c r="AA70" i="15"/>
  <c r="AA69" i="15" s="1"/>
  <c r="O70" i="15"/>
  <c r="K70" i="15"/>
  <c r="K69" i="15" s="1"/>
  <c r="G70" i="15"/>
  <c r="G69" i="15" s="1"/>
  <c r="W69" i="15"/>
  <c r="O69" i="15"/>
  <c r="AA68" i="15"/>
  <c r="W68" i="15"/>
  <c r="O68" i="15"/>
  <c r="K68" i="15"/>
  <c r="G68" i="15"/>
  <c r="C68" i="15"/>
  <c r="AA67" i="15"/>
  <c r="W67" i="15"/>
  <c r="O67" i="15"/>
  <c r="O66" i="15" s="1"/>
  <c r="K67" i="15"/>
  <c r="G67" i="15"/>
  <c r="C67" i="15"/>
  <c r="AA66" i="15"/>
  <c r="AA64" i="15" s="1"/>
  <c r="W66" i="15"/>
  <c r="K66" i="15"/>
  <c r="G66" i="15"/>
  <c r="C66" i="15"/>
  <c r="AA65" i="15"/>
  <c r="W65" i="15"/>
  <c r="O65" i="15"/>
  <c r="G65" i="15"/>
  <c r="C65" i="15"/>
  <c r="W64" i="15"/>
  <c r="W63" i="15" s="1"/>
  <c r="W60" i="15" s="1"/>
  <c r="O64" i="15"/>
  <c r="G64" i="15"/>
  <c r="C64" i="15"/>
  <c r="O63" i="15"/>
  <c r="K63" i="15"/>
  <c r="G63" i="15"/>
  <c r="C63" i="15"/>
  <c r="AA62" i="15"/>
  <c r="W62" i="15"/>
  <c r="O62" i="15"/>
  <c r="O61" i="15" s="1"/>
  <c r="K62" i="15"/>
  <c r="G62" i="15"/>
  <c r="C62" i="15"/>
  <c r="AA61" i="15"/>
  <c r="W61" i="15"/>
  <c r="K61" i="15"/>
  <c r="K60" i="15" s="1"/>
  <c r="G61" i="15"/>
  <c r="G60" i="15" s="1"/>
  <c r="C61" i="15"/>
  <c r="AA60" i="15"/>
  <c r="C60" i="15"/>
  <c r="C59" i="15" s="1"/>
  <c r="C58" i="15" s="1"/>
  <c r="AA59" i="15"/>
  <c r="AA58" i="15" s="1"/>
  <c r="W59" i="15"/>
  <c r="S59" i="15"/>
  <c r="O59" i="15"/>
  <c r="K59" i="15"/>
  <c r="G59" i="15"/>
  <c r="W58" i="15"/>
  <c r="S58" i="15"/>
  <c r="O58" i="15"/>
  <c r="K58" i="15"/>
  <c r="G58" i="15"/>
  <c r="AA57" i="15"/>
  <c r="W57" i="15"/>
  <c r="W56" i="15" s="1"/>
  <c r="S57" i="15"/>
  <c r="O57" i="15"/>
  <c r="K57" i="15"/>
  <c r="K56" i="15" s="1"/>
  <c r="G57" i="15"/>
  <c r="C57" i="15"/>
  <c r="AA56" i="15"/>
  <c r="S56" i="15"/>
  <c r="S55" i="15" s="1"/>
  <c r="S54" i="15" s="1"/>
  <c r="O56" i="15"/>
  <c r="G56" i="15"/>
  <c r="C56" i="15"/>
  <c r="AA55" i="15"/>
  <c r="W55" i="15"/>
  <c r="O55" i="15"/>
  <c r="K55" i="15"/>
  <c r="G55" i="15"/>
  <c r="C55" i="15"/>
  <c r="AA54" i="15"/>
  <c r="W54" i="15"/>
  <c r="O54" i="15"/>
  <c r="O53" i="15" s="1"/>
  <c r="K54" i="15"/>
  <c r="G54" i="15"/>
  <c r="C54" i="15"/>
  <c r="AA53" i="15"/>
  <c r="W53" i="15"/>
  <c r="S53" i="15"/>
  <c r="K53" i="15"/>
  <c r="K52" i="15" s="1"/>
  <c r="G53" i="15"/>
  <c r="C53" i="15"/>
  <c r="AA52" i="15"/>
  <c r="W52" i="15"/>
  <c r="W51" i="15" s="1"/>
  <c r="S52" i="15"/>
  <c r="O52" i="15"/>
  <c r="O48" i="15" s="1"/>
  <c r="G52" i="15"/>
  <c r="G51" i="15" s="1"/>
  <c r="G50" i="15" s="1"/>
  <c r="C52" i="15"/>
  <c r="AA51" i="15"/>
  <c r="S51" i="15"/>
  <c r="O51" i="15"/>
  <c r="C51" i="15"/>
  <c r="W50" i="15"/>
  <c r="S50" i="15"/>
  <c r="O50" i="15"/>
  <c r="K50" i="15"/>
  <c r="C50" i="15"/>
  <c r="AA49" i="15"/>
  <c r="W49" i="15"/>
  <c r="W48" i="15" s="1"/>
  <c r="S49" i="15"/>
  <c r="O49" i="15"/>
  <c r="G49" i="15"/>
  <c r="C49" i="15"/>
  <c r="C48" i="15" s="1"/>
  <c r="AA48" i="15"/>
  <c r="S48" i="15"/>
  <c r="G48" i="15"/>
  <c r="AA47" i="15"/>
  <c r="AA46" i="15" s="1"/>
  <c r="W47" i="15"/>
  <c r="S47" i="15"/>
  <c r="S46" i="15" s="1"/>
  <c r="O47" i="15"/>
  <c r="K47" i="15"/>
  <c r="G47" i="15"/>
  <c r="O46" i="15"/>
  <c r="K46" i="15"/>
  <c r="G46" i="15"/>
  <c r="C46" i="15"/>
  <c r="AA45" i="15"/>
  <c r="W45" i="15"/>
  <c r="S45" i="15"/>
  <c r="O45" i="15"/>
  <c r="K45" i="15"/>
  <c r="G45" i="15"/>
  <c r="C45" i="15"/>
  <c r="C44" i="15" s="1"/>
  <c r="AA44" i="15"/>
  <c r="W44" i="15"/>
  <c r="S44" i="15"/>
  <c r="O44" i="15"/>
  <c r="K44" i="15"/>
  <c r="G44" i="15"/>
  <c r="G43" i="15" s="1"/>
  <c r="AA43" i="15"/>
  <c r="AA42" i="15" s="1"/>
  <c r="W43" i="15"/>
  <c r="S43" i="15"/>
  <c r="S42" i="15" s="1"/>
  <c r="O43" i="15"/>
  <c r="K43" i="15"/>
  <c r="K42" i="15" s="1"/>
  <c r="C43" i="15"/>
  <c r="W42" i="15"/>
  <c r="W41" i="15" s="1"/>
  <c r="O42" i="15"/>
  <c r="G42" i="15"/>
  <c r="C42" i="15"/>
  <c r="C41" i="15" s="1"/>
  <c r="AA41" i="15"/>
  <c r="S41" i="15"/>
  <c r="O41" i="15"/>
  <c r="K41" i="15"/>
  <c r="G41" i="15"/>
  <c r="AA40" i="15"/>
  <c r="AA39" i="15" s="1"/>
  <c r="W40" i="15"/>
  <c r="S40" i="15"/>
  <c r="O40" i="15"/>
  <c r="K40" i="15"/>
  <c r="K39" i="15" s="1"/>
  <c r="G40" i="15"/>
  <c r="C40" i="15"/>
  <c r="W39" i="15"/>
  <c r="S39" i="15"/>
  <c r="S38" i="15" s="1"/>
  <c r="G39" i="15"/>
  <c r="C39" i="15"/>
  <c r="AA38" i="15"/>
  <c r="W38" i="15"/>
  <c r="O38" i="15"/>
  <c r="K38" i="15"/>
  <c r="G38" i="15"/>
  <c r="G37" i="15" s="1"/>
  <c r="C38" i="15"/>
  <c r="AA37" i="15"/>
  <c r="AA36" i="15" s="1"/>
  <c r="AA35" i="15" s="1"/>
  <c r="AA34" i="15" s="1"/>
  <c r="W37" i="15"/>
  <c r="S37" i="15"/>
  <c r="O37" i="15"/>
  <c r="K37" i="15"/>
  <c r="K36" i="15" s="1"/>
  <c r="K35" i="15" s="1"/>
  <c r="C37" i="15"/>
  <c r="W36" i="15"/>
  <c r="S36" i="15"/>
  <c r="O36" i="15"/>
  <c r="G36" i="15"/>
  <c r="C36" i="15"/>
  <c r="W35" i="15"/>
  <c r="S35" i="15"/>
  <c r="O35" i="15"/>
  <c r="G35" i="15"/>
  <c r="G34" i="15" s="1"/>
  <c r="C35" i="15"/>
  <c r="W34" i="15"/>
  <c r="W33" i="15" s="1"/>
  <c r="S34" i="15"/>
  <c r="O34" i="15"/>
  <c r="K34" i="15"/>
  <c r="C34" i="15"/>
  <c r="AA33" i="15"/>
  <c r="S33" i="15"/>
  <c r="O33" i="15"/>
  <c r="K33" i="15"/>
  <c r="K32" i="15" s="1"/>
  <c r="G33" i="15"/>
  <c r="C33" i="15"/>
  <c r="AA32" i="15"/>
  <c r="W32" i="15"/>
  <c r="S32" i="15"/>
  <c r="O32" i="15"/>
  <c r="O31" i="15" s="1"/>
  <c r="G32" i="15"/>
  <c r="G31" i="15" s="1"/>
  <c r="G30" i="15" s="1"/>
  <c r="C32" i="15"/>
  <c r="AA31" i="15"/>
  <c r="W31" i="15"/>
  <c r="S31" i="15"/>
  <c r="K31" i="15"/>
  <c r="C31" i="15"/>
  <c r="AA30" i="15"/>
  <c r="W30" i="15"/>
  <c r="W29" i="15" s="1"/>
  <c r="S30" i="15"/>
  <c r="O30" i="15"/>
  <c r="K30" i="15"/>
  <c r="C30" i="15"/>
  <c r="AA29" i="15"/>
  <c r="S29" i="15"/>
  <c r="S28" i="15" s="1"/>
  <c r="O29" i="15"/>
  <c r="K29" i="15"/>
  <c r="G29" i="15"/>
  <c r="C29" i="15"/>
  <c r="AA28" i="15"/>
  <c r="W28" i="15"/>
  <c r="O28" i="15"/>
  <c r="G28" i="15"/>
  <c r="C28" i="15"/>
  <c r="AA27" i="15"/>
  <c r="AA26" i="15" s="1"/>
  <c r="AA3" i="15" s="1"/>
  <c r="W27" i="15"/>
  <c r="S27" i="15"/>
  <c r="O27" i="15"/>
  <c r="K27" i="15"/>
  <c r="G27" i="15"/>
  <c r="C27" i="15"/>
  <c r="C26" i="15" s="1"/>
  <c r="C25" i="15" s="1"/>
  <c r="C3" i="15" s="1"/>
  <c r="W26" i="15"/>
  <c r="W24" i="15" s="1"/>
  <c r="S26" i="15"/>
  <c r="S23" i="15" s="1"/>
  <c r="S22" i="15" s="1"/>
  <c r="O26" i="15"/>
  <c r="O24" i="15" s="1"/>
  <c r="K26" i="15"/>
  <c r="G26" i="15"/>
  <c r="G25" i="15" s="1"/>
  <c r="G22" i="15" s="1"/>
  <c r="G17" i="15" s="1"/>
  <c r="AA25" i="15"/>
  <c r="W25" i="15"/>
  <c r="S25" i="15"/>
  <c r="O25" i="15"/>
  <c r="K25" i="15"/>
  <c r="AE24" i="15"/>
  <c r="AA24" i="15"/>
  <c r="S24" i="15"/>
  <c r="K24" i="15"/>
  <c r="G24" i="15"/>
  <c r="C24" i="15"/>
  <c r="AE23" i="15"/>
  <c r="AA23" i="15"/>
  <c r="W23" i="15"/>
  <c r="O23" i="15"/>
  <c r="K23" i="15"/>
  <c r="K22" i="15" s="1"/>
  <c r="K21" i="15" s="1"/>
  <c r="G23" i="15"/>
  <c r="C23" i="15"/>
  <c r="AE22" i="15"/>
  <c r="AA22" i="15"/>
  <c r="W22" i="15"/>
  <c r="O22" i="15"/>
  <c r="C22" i="15"/>
  <c r="AE21" i="15"/>
  <c r="AA21" i="15"/>
  <c r="W21" i="15"/>
  <c r="S21" i="15"/>
  <c r="O21" i="15"/>
  <c r="G21" i="15"/>
  <c r="C21" i="15"/>
  <c r="AE20" i="15"/>
  <c r="AA20" i="15"/>
  <c r="W20" i="15"/>
  <c r="S20" i="15"/>
  <c r="O20" i="15"/>
  <c r="K20" i="15"/>
  <c r="G20" i="15"/>
  <c r="C20" i="15"/>
  <c r="AE19" i="15"/>
  <c r="AA19" i="15"/>
  <c r="W19" i="15"/>
  <c r="S19" i="15"/>
  <c r="O19" i="15"/>
  <c r="K19" i="15"/>
  <c r="G19" i="15"/>
  <c r="C19" i="15"/>
  <c r="AE18" i="15"/>
  <c r="AA18" i="15"/>
  <c r="W18" i="15"/>
  <c r="S18" i="15"/>
  <c r="O18" i="15"/>
  <c r="K18" i="15"/>
  <c r="G18" i="15"/>
  <c r="C18" i="15"/>
  <c r="AE17" i="15"/>
  <c r="AA17" i="15"/>
  <c r="W17" i="15"/>
  <c r="S17" i="15"/>
  <c r="O17" i="15"/>
  <c r="K17" i="15"/>
  <c r="C17" i="15"/>
  <c r="AE16" i="15"/>
  <c r="AA16" i="15"/>
  <c r="W16" i="15"/>
  <c r="S16" i="15"/>
  <c r="O16" i="15"/>
  <c r="K16" i="15"/>
  <c r="C16" i="15"/>
  <c r="AE15" i="15"/>
  <c r="AA15" i="15"/>
  <c r="W15" i="15"/>
  <c r="S15" i="15"/>
  <c r="O15" i="15"/>
  <c r="K15" i="15"/>
  <c r="G15" i="15"/>
  <c r="C15" i="15"/>
  <c r="AE14" i="15"/>
  <c r="AA14" i="15"/>
  <c r="W14" i="15"/>
  <c r="S14" i="15"/>
  <c r="O14" i="15"/>
  <c r="K14" i="15"/>
  <c r="G14" i="15"/>
  <c r="C14" i="15"/>
  <c r="AE13" i="15"/>
  <c r="AA13" i="15"/>
  <c r="W13" i="15"/>
  <c r="S13" i="15"/>
  <c r="O13" i="15"/>
  <c r="K13" i="15"/>
  <c r="G13" i="15"/>
  <c r="C13" i="15"/>
  <c r="AE12" i="15"/>
  <c r="AA12" i="15"/>
  <c r="W12" i="15"/>
  <c r="S12" i="15"/>
  <c r="O12" i="15"/>
  <c r="K12" i="15"/>
  <c r="G12" i="15"/>
  <c r="C12" i="15"/>
  <c r="AE11" i="15"/>
  <c r="AA11" i="15"/>
  <c r="W11" i="15"/>
  <c r="S11" i="15"/>
  <c r="O11" i="15"/>
  <c r="K11" i="15"/>
  <c r="G11" i="15"/>
  <c r="C11" i="15"/>
  <c r="AE10" i="15"/>
  <c r="AA10" i="15"/>
  <c r="W10" i="15"/>
  <c r="S10" i="15"/>
  <c r="O10" i="15"/>
  <c r="K10" i="15"/>
  <c r="G10" i="15"/>
  <c r="C10" i="15"/>
  <c r="AE9" i="15"/>
  <c r="AA9" i="15"/>
  <c r="W9" i="15"/>
  <c r="S9" i="15"/>
  <c r="O9" i="15"/>
  <c r="K9" i="15"/>
  <c r="G9" i="15"/>
  <c r="C9" i="15"/>
  <c r="AE8" i="15"/>
  <c r="AA8" i="15"/>
  <c r="W8" i="15"/>
  <c r="S8" i="15"/>
  <c r="O8" i="15"/>
  <c r="K8" i="15"/>
  <c r="G8" i="15"/>
  <c r="C8" i="15"/>
  <c r="AE7" i="15"/>
  <c r="AA7" i="15"/>
  <c r="W7" i="15"/>
  <c r="S7" i="15"/>
  <c r="O7" i="15"/>
  <c r="K7" i="15"/>
  <c r="G7" i="15"/>
  <c r="C7" i="15"/>
  <c r="AE6" i="15"/>
  <c r="AA6" i="15"/>
  <c r="W6" i="15"/>
  <c r="S6" i="15"/>
  <c r="O6" i="15"/>
  <c r="K6" i="15"/>
  <c r="G6" i="15"/>
  <c r="C6" i="15"/>
  <c r="AE5" i="15"/>
  <c r="AA5" i="15"/>
  <c r="W5" i="15"/>
  <c r="S5" i="15"/>
  <c r="O5" i="15"/>
  <c r="K5" i="15"/>
  <c r="G5" i="15"/>
  <c r="C5" i="15"/>
  <c r="AE4" i="15"/>
  <c r="AA4" i="15"/>
  <c r="W4" i="15"/>
  <c r="S4" i="15"/>
  <c r="O4" i="15"/>
  <c r="K4" i="15"/>
  <c r="G4" i="15"/>
  <c r="C4" i="15"/>
  <c r="AE3" i="15"/>
  <c r="S3" i="15"/>
  <c r="O3" i="15"/>
  <c r="K3" i="15"/>
  <c r="G3" i="15"/>
  <c r="C65" i="14"/>
  <c r="C64" i="14"/>
  <c r="C63" i="14"/>
  <c r="C62" i="14"/>
  <c r="C61" i="14"/>
  <c r="C60" i="14"/>
  <c r="C59" i="14"/>
  <c r="C58" i="14"/>
  <c r="C57" i="14"/>
  <c r="C56" i="14"/>
  <c r="C52" i="14"/>
  <c r="C51" i="14"/>
  <c r="C50" i="14"/>
  <c r="C49" i="14"/>
  <c r="C48" i="14"/>
  <c r="C47" i="14"/>
  <c r="C46" i="14"/>
  <c r="C45" i="14"/>
  <c r="C44" i="14"/>
  <c r="C43" i="14"/>
  <c r="C39" i="14"/>
  <c r="C38" i="14"/>
  <c r="C37" i="14"/>
  <c r="C36" i="14"/>
  <c r="C35" i="14"/>
  <c r="C34" i="14"/>
  <c r="C33" i="14"/>
  <c r="C32" i="14"/>
  <c r="C31" i="14"/>
  <c r="C30" i="14"/>
  <c r="G27" i="14"/>
  <c r="G26" i="14"/>
  <c r="C26" i="14"/>
  <c r="G25" i="14"/>
  <c r="C25" i="14"/>
  <c r="G24" i="14"/>
  <c r="C24" i="14"/>
  <c r="G23" i="14"/>
  <c r="C23" i="14"/>
  <c r="G22" i="14"/>
  <c r="C22" i="14"/>
  <c r="G21" i="14"/>
  <c r="C21" i="14"/>
  <c r="G20" i="14"/>
  <c r="C20" i="14"/>
  <c r="G19" i="14"/>
  <c r="C19" i="14"/>
  <c r="G18" i="14"/>
  <c r="C18" i="14"/>
  <c r="C17" i="14"/>
  <c r="G14" i="14"/>
  <c r="G13" i="14"/>
  <c r="C13" i="14"/>
  <c r="G12" i="14"/>
  <c r="C12" i="14"/>
  <c r="G11" i="14"/>
  <c r="C11" i="14"/>
  <c r="G10" i="14"/>
  <c r="C10" i="14"/>
  <c r="G9" i="14"/>
  <c r="C9" i="14"/>
  <c r="G8" i="14"/>
  <c r="C8" i="14"/>
  <c r="G7" i="14"/>
  <c r="C7" i="14"/>
  <c r="K6" i="14"/>
  <c r="G6" i="14"/>
  <c r="C6" i="14"/>
  <c r="K5" i="14"/>
  <c r="G5" i="14"/>
  <c r="C5" i="14"/>
  <c r="K4" i="14"/>
  <c r="G4" i="14"/>
  <c r="C4" i="14"/>
  <c r="K7" i="14" l="1"/>
  <c r="G15" i="14"/>
  <c r="G28" i="14"/>
  <c r="C27" i="14"/>
  <c r="C14" i="14"/>
  <c r="C40" i="14"/>
  <c r="C53" i="14"/>
  <c r="C66" i="14"/>
  <c r="K28" i="15"/>
  <c r="AA50" i="15"/>
  <c r="AA81" i="15"/>
  <c r="O109" i="15"/>
  <c r="O104" i="15" s="1"/>
  <c r="W119" i="15"/>
  <c r="O132" i="15"/>
  <c r="W171" i="15"/>
  <c r="W186" i="15"/>
  <c r="W185" i="15" s="1"/>
  <c r="G16" i="15"/>
  <c r="O39" i="15"/>
  <c r="W46" i="15"/>
  <c r="K51" i="15"/>
  <c r="W225" i="15"/>
  <c r="W3" i="15"/>
  <c r="C47" i="15"/>
  <c r="O60" i="15"/>
  <c r="AA63" i="15"/>
  <c r="B56" i="13" l="1"/>
  <c r="C55" i="13"/>
  <c r="B55" i="13"/>
  <c r="C54" i="13"/>
  <c r="C56" i="13" s="1"/>
  <c r="B54" i="13"/>
  <c r="C48" i="13"/>
  <c r="B48" i="13"/>
  <c r="C47" i="13"/>
  <c r="C52" i="13" s="1"/>
  <c r="B47" i="13"/>
  <c r="B52" i="13" s="1"/>
  <c r="C41" i="13"/>
  <c r="B41" i="13"/>
  <c r="C40" i="13"/>
  <c r="B40" i="13"/>
  <c r="B39" i="13" s="1"/>
  <c r="C39" i="13"/>
  <c r="C38" i="13"/>
  <c r="B38" i="13"/>
  <c r="C37" i="13"/>
  <c r="B37" i="13"/>
  <c r="C36" i="13"/>
  <c r="B36" i="13"/>
  <c r="B35" i="13" s="1"/>
  <c r="B34" i="13" s="1"/>
  <c r="C35" i="13"/>
  <c r="C34" i="13"/>
  <c r="C45" i="13" s="1"/>
  <c r="C23" i="13"/>
  <c r="C24" i="13" s="1"/>
  <c r="B23" i="13"/>
  <c r="B24" i="13" s="1"/>
  <c r="C22" i="13"/>
  <c r="B22" i="13"/>
  <c r="C21" i="13"/>
  <c r="B21" i="13"/>
  <c r="C20" i="13"/>
  <c r="B20" i="13"/>
  <c r="C19" i="13"/>
  <c r="B19" i="13"/>
  <c r="C18" i="13"/>
  <c r="B18" i="13"/>
  <c r="C16" i="13"/>
  <c r="B16" i="13"/>
  <c r="C13" i="13"/>
  <c r="B13" i="13"/>
  <c r="C12" i="13"/>
  <c r="B12" i="13"/>
  <c r="C11" i="13"/>
  <c r="C10" i="13" s="1"/>
  <c r="B11" i="13"/>
  <c r="B10" i="13" s="1"/>
  <c r="C9" i="13"/>
  <c r="B9" i="13"/>
  <c r="C8" i="13"/>
  <c r="B8" i="13"/>
  <c r="C7" i="13"/>
  <c r="C6" i="13" s="1"/>
  <c r="C5" i="13" s="1"/>
  <c r="C3" i="13" s="1"/>
  <c r="C14" i="13" s="1"/>
  <c r="C26" i="13" s="1"/>
  <c r="C58" i="13" s="1"/>
  <c r="B7" i="13"/>
  <c r="B6" i="13" s="1"/>
  <c r="B5" i="13" s="1"/>
  <c r="B3" i="13" s="1"/>
  <c r="B14" i="13" s="1"/>
  <c r="B26" i="13" s="1"/>
  <c r="B58" i="13" s="1"/>
  <c r="C4" i="13"/>
  <c r="B4" i="13"/>
  <c r="B28" i="13" l="1"/>
  <c r="B60" i="13" s="1"/>
  <c r="C28" i="13"/>
  <c r="C60" i="13" s="1"/>
  <c r="B45" i="13"/>
  <c r="B43" i="13"/>
  <c r="B57" i="13" s="1"/>
  <c r="C43" i="13"/>
  <c r="C50" i="13"/>
  <c r="B50" i="13"/>
  <c r="C57" i="13" l="1"/>
  <c r="E44" i="12" l="1"/>
  <c r="E42" i="12"/>
  <c r="D42" i="12"/>
  <c r="C42" i="12"/>
  <c r="C43" i="12" s="1"/>
  <c r="B42" i="12"/>
  <c r="B43" i="12" s="1"/>
  <c r="E41" i="12"/>
  <c r="E43" i="12" s="1"/>
  <c r="D41" i="12"/>
  <c r="C41" i="12"/>
  <c r="B41" i="12"/>
  <c r="E35" i="12"/>
  <c r="E37" i="12" s="1"/>
  <c r="E46" i="12" s="1"/>
  <c r="E34" i="12"/>
  <c r="E33" i="12"/>
  <c r="C33" i="12"/>
  <c r="D33" i="12" s="1"/>
  <c r="B33" i="12"/>
  <c r="E32" i="12"/>
  <c r="C32" i="12"/>
  <c r="D32" i="12" s="1"/>
  <c r="B32" i="12"/>
  <c r="E31" i="12"/>
  <c r="C31" i="12"/>
  <c r="D31" i="12" s="1"/>
  <c r="B31" i="12"/>
  <c r="B30" i="12" s="1"/>
  <c r="B34" i="12" s="1"/>
  <c r="E30" i="12"/>
  <c r="C30" i="12"/>
  <c r="C34" i="12" s="1"/>
  <c r="E28" i="12"/>
  <c r="C28" i="12"/>
  <c r="D28" i="12" s="1"/>
  <c r="B28" i="12"/>
  <c r="E27" i="12"/>
  <c r="C27" i="12"/>
  <c r="D27" i="12" s="1"/>
  <c r="B27" i="12"/>
  <c r="B26" i="12" s="1"/>
  <c r="B21" i="12" s="1"/>
  <c r="B29" i="12" s="1"/>
  <c r="E26" i="12"/>
  <c r="C26" i="12"/>
  <c r="E25" i="12"/>
  <c r="C25" i="12"/>
  <c r="D25" i="12" s="1"/>
  <c r="B25" i="12"/>
  <c r="E24" i="12"/>
  <c r="C24" i="12"/>
  <c r="D24" i="12" s="1"/>
  <c r="B24" i="12"/>
  <c r="E23" i="12"/>
  <c r="C23" i="12"/>
  <c r="D23" i="12" s="1"/>
  <c r="B23" i="12"/>
  <c r="E22" i="12"/>
  <c r="C22" i="12"/>
  <c r="D22" i="12" s="1"/>
  <c r="B22" i="12"/>
  <c r="E21" i="12"/>
  <c r="E29" i="12" s="1"/>
  <c r="C21" i="12"/>
  <c r="F12" i="12"/>
  <c r="E12" i="12"/>
  <c r="C12" i="12"/>
  <c r="B12" i="12"/>
  <c r="F11" i="12"/>
  <c r="E11" i="12"/>
  <c r="F10" i="12"/>
  <c r="F9" i="12" s="1"/>
  <c r="E10" i="12"/>
  <c r="E9" i="12" s="1"/>
  <c r="C9" i="12"/>
  <c r="B9" i="12"/>
  <c r="F8" i="12"/>
  <c r="E8" i="12"/>
  <c r="C8" i="12"/>
  <c r="B8" i="12"/>
  <c r="F7" i="12"/>
  <c r="E7" i="12"/>
  <c r="C7" i="12"/>
  <c r="B7" i="12"/>
  <c r="F6" i="12"/>
  <c r="E6" i="12"/>
  <c r="C6" i="12"/>
  <c r="B6" i="12"/>
  <c r="F5" i="12"/>
  <c r="E5" i="12"/>
  <c r="C5" i="12"/>
  <c r="B5" i="12"/>
  <c r="F4" i="12"/>
  <c r="E4" i="12"/>
  <c r="C4" i="12"/>
  <c r="B4" i="12"/>
  <c r="F3" i="12"/>
  <c r="F13" i="12" s="1"/>
  <c r="C14" i="12" s="1"/>
  <c r="E3" i="12"/>
  <c r="E13" i="12" s="1"/>
  <c r="B14" i="12" s="1"/>
  <c r="C3" i="12"/>
  <c r="C13" i="12" s="1"/>
  <c r="B3" i="12"/>
  <c r="B13" i="12" s="1"/>
  <c r="D43" i="12" l="1"/>
  <c r="D44" i="12"/>
  <c r="E14" i="12"/>
  <c r="D26" i="12"/>
  <c r="D34" i="12"/>
  <c r="D35" i="12"/>
  <c r="D21" i="12"/>
  <c r="F14" i="12"/>
  <c r="C29" i="12"/>
  <c r="E39" i="12"/>
  <c r="E48" i="12" s="1"/>
  <c r="D30" i="12" l="1"/>
  <c r="D37" i="12" s="1"/>
  <c r="D46" i="12" s="1"/>
  <c r="D29" i="12"/>
  <c r="D39" i="12" l="1"/>
  <c r="D48" i="12" s="1"/>
  <c r="D28" i="10" l="1"/>
  <c r="B28" i="10"/>
  <c r="F28" i="10" s="1"/>
  <c r="G27" i="10"/>
  <c r="D24" i="10"/>
  <c r="G22" i="10"/>
  <c r="F22" i="10"/>
  <c r="B24" i="10" s="1"/>
  <c r="G21" i="10"/>
  <c r="D20" i="10"/>
  <c r="B20" i="10"/>
  <c r="D19" i="10"/>
  <c r="B19" i="10"/>
  <c r="G17" i="10"/>
  <c r="D16" i="10"/>
  <c r="B16" i="10"/>
  <c r="D15" i="10"/>
  <c r="B15" i="10"/>
  <c r="G13" i="10"/>
  <c r="D12" i="10"/>
  <c r="B12" i="10"/>
  <c r="D11" i="10"/>
  <c r="D13" i="10" s="1"/>
  <c r="G10" i="10"/>
  <c r="D10" i="10"/>
  <c r="D8" i="10"/>
  <c r="G7" i="10"/>
  <c r="D7" i="10"/>
  <c r="B6" i="10"/>
  <c r="D5" i="10"/>
  <c r="B5" i="10"/>
  <c r="B4" i="10"/>
  <c r="G3" i="10"/>
  <c r="D3" i="10"/>
  <c r="B3" i="10"/>
  <c r="F3" i="10" s="1"/>
  <c r="B9" i="10" s="1"/>
  <c r="B7" i="10" l="1"/>
  <c r="F7" i="10" s="1"/>
  <c r="B8" i="10" s="1"/>
  <c r="B10" i="10" s="1"/>
  <c r="F10" i="10" s="1"/>
  <c r="B11" i="10" s="1"/>
  <c r="B13" i="10" s="1"/>
  <c r="F13" i="10" s="1"/>
  <c r="B14" i="10" l="1"/>
  <c r="B17" i="10" s="1"/>
  <c r="D14" i="10"/>
  <c r="D17" i="10" s="1"/>
  <c r="F17" i="10" l="1"/>
  <c r="D18" i="10" l="1"/>
  <c r="D21" i="10" s="1"/>
  <c r="B18" i="10"/>
  <c r="B21" i="10" s="1"/>
  <c r="F21" i="10" s="1"/>
  <c r="D23" i="10" l="1"/>
  <c r="D27" i="10" s="1"/>
  <c r="B23" i="10"/>
  <c r="B27" i="10" s="1"/>
  <c r="F27" i="10" s="1"/>
  <c r="C13" i="11"/>
  <c r="C28" i="9" l="1"/>
  <c r="B28" i="9"/>
  <c r="C27" i="9"/>
  <c r="B27" i="9"/>
  <c r="C26" i="9"/>
  <c r="B26" i="9"/>
  <c r="B25" i="9" s="1"/>
  <c r="C25" i="9"/>
  <c r="C24" i="9"/>
  <c r="B24" i="9"/>
  <c r="C23" i="9"/>
  <c r="B23" i="9"/>
  <c r="C22" i="9"/>
  <c r="B22" i="9"/>
  <c r="B21" i="9" s="1"/>
  <c r="C21" i="9"/>
  <c r="C20" i="9"/>
  <c r="B20" i="9"/>
  <c r="C19" i="9"/>
  <c r="B19" i="9"/>
  <c r="C18" i="9"/>
  <c r="B18" i="9"/>
  <c r="C17" i="9"/>
  <c r="C29" i="9" s="1"/>
  <c r="B17" i="9"/>
  <c r="B29" i="9" s="1"/>
  <c r="G11" i="9"/>
  <c r="F11" i="9"/>
  <c r="E11" i="9"/>
  <c r="D11" i="9"/>
  <c r="C11" i="9"/>
  <c r="B11" i="9"/>
  <c r="G10" i="9"/>
  <c r="F10" i="9"/>
  <c r="E10" i="9"/>
  <c r="D10" i="9"/>
  <c r="C10" i="9"/>
  <c r="B10" i="9"/>
  <c r="G9" i="9"/>
  <c r="F9" i="9"/>
  <c r="E9" i="9"/>
  <c r="D9" i="9"/>
  <c r="C9" i="9"/>
  <c r="B9" i="9"/>
  <c r="G8" i="9"/>
  <c r="F8" i="9"/>
  <c r="E8" i="9"/>
  <c r="D8" i="9"/>
  <c r="C8" i="9"/>
  <c r="B8" i="9"/>
  <c r="G7" i="9"/>
  <c r="F7" i="9"/>
  <c r="E7" i="9"/>
  <c r="D7" i="9"/>
  <c r="C7" i="9"/>
  <c r="B7" i="9"/>
  <c r="G6" i="9"/>
  <c r="G12" i="9" s="1"/>
  <c r="F6" i="9"/>
  <c r="F12" i="9" s="1"/>
  <c r="E6" i="9"/>
  <c r="E12" i="9" s="1"/>
  <c r="D6" i="9"/>
  <c r="D12" i="9" s="1"/>
  <c r="C6" i="9"/>
  <c r="C12" i="9" s="1"/>
  <c r="B6" i="9"/>
  <c r="B12" i="9" s="1"/>
  <c r="K13" i="8" l="1"/>
  <c r="J13" i="8"/>
  <c r="I13" i="8"/>
  <c r="H13" i="8"/>
  <c r="G13" i="8"/>
  <c r="F13" i="8"/>
  <c r="E13" i="8"/>
  <c r="D13" i="8"/>
  <c r="C13" i="8"/>
  <c r="B13" i="8"/>
  <c r="K12" i="8"/>
  <c r="K11" i="8" s="1"/>
  <c r="J12" i="8"/>
  <c r="J11" i="8" s="1"/>
  <c r="I12" i="8"/>
  <c r="H12" i="8"/>
  <c r="G12" i="8"/>
  <c r="G11" i="8" s="1"/>
  <c r="F12" i="8"/>
  <c r="F11" i="8" s="1"/>
  <c r="E12" i="8"/>
  <c r="D12" i="8"/>
  <c r="C12" i="8"/>
  <c r="C11" i="8" s="1"/>
  <c r="B12" i="8"/>
  <c r="B11" i="8" s="1"/>
  <c r="I11" i="8"/>
  <c r="H11" i="8"/>
  <c r="E11" i="8"/>
  <c r="D11" i="8"/>
  <c r="K10" i="8"/>
  <c r="J10" i="8"/>
  <c r="I10" i="8"/>
  <c r="H10" i="8"/>
  <c r="G10" i="8"/>
  <c r="F10" i="8"/>
  <c r="E10" i="8"/>
  <c r="D10" i="8"/>
  <c r="C10" i="8"/>
  <c r="B10" i="8"/>
  <c r="K9" i="8"/>
  <c r="J9" i="8"/>
  <c r="I9" i="8"/>
  <c r="I8" i="8" s="1"/>
  <c r="H9" i="8"/>
  <c r="H8" i="8" s="1"/>
  <c r="G9" i="8"/>
  <c r="F9" i="8"/>
  <c r="E9" i="8"/>
  <c r="D9" i="8"/>
  <c r="D8" i="8" s="1"/>
  <c r="C9" i="8"/>
  <c r="B9" i="8"/>
  <c r="K8" i="8"/>
  <c r="J8" i="8"/>
  <c r="G8" i="8"/>
  <c r="F8" i="8"/>
  <c r="E8" i="8"/>
  <c r="C8" i="8"/>
  <c r="B8" i="8"/>
  <c r="K6" i="8"/>
  <c r="J6" i="8"/>
  <c r="I6" i="8"/>
  <c r="H6" i="8"/>
  <c r="G6" i="8"/>
  <c r="F6" i="8"/>
  <c r="E6" i="8"/>
  <c r="D6" i="8"/>
  <c r="C6" i="8"/>
  <c r="B6" i="8"/>
  <c r="K5" i="8"/>
  <c r="J5" i="8"/>
  <c r="J4" i="8" s="1"/>
  <c r="I5" i="8"/>
  <c r="H5" i="8"/>
  <c r="G5" i="8"/>
  <c r="F5" i="8"/>
  <c r="F4" i="8" s="1"/>
  <c r="E5" i="8"/>
  <c r="D5" i="8"/>
  <c r="C5" i="8"/>
  <c r="B5" i="8"/>
  <c r="B4" i="8" s="1"/>
  <c r="K4" i="8"/>
  <c r="I4" i="8"/>
  <c r="H4" i="8"/>
  <c r="G4" i="8"/>
  <c r="E4" i="8"/>
  <c r="D4" i="8"/>
  <c r="C4" i="8"/>
  <c r="I13" i="7" l="1"/>
  <c r="H13" i="7"/>
  <c r="G13" i="7"/>
  <c r="F13" i="7"/>
  <c r="I12" i="7"/>
  <c r="H12" i="7"/>
  <c r="G12" i="7"/>
  <c r="F12" i="7"/>
  <c r="I11" i="7"/>
  <c r="H11" i="7"/>
  <c r="G11" i="7"/>
  <c r="F11" i="7"/>
  <c r="D11" i="7"/>
  <c r="C11" i="7"/>
  <c r="B11" i="7"/>
  <c r="I10" i="7"/>
  <c r="H10" i="7"/>
  <c r="G10" i="7"/>
  <c r="F10" i="7"/>
  <c r="D10" i="7"/>
  <c r="C10" i="7"/>
  <c r="B10" i="7"/>
  <c r="I9" i="7"/>
  <c r="H9" i="7"/>
  <c r="G9" i="7"/>
  <c r="F9" i="7"/>
  <c r="D9" i="7"/>
  <c r="C9" i="7"/>
  <c r="B9" i="7"/>
  <c r="I8" i="7"/>
  <c r="H8" i="7"/>
  <c r="G8" i="7"/>
  <c r="F8" i="7"/>
  <c r="D8" i="7"/>
  <c r="C8" i="7"/>
  <c r="B8" i="7"/>
  <c r="I7" i="7"/>
  <c r="H7" i="7"/>
  <c r="G7" i="7"/>
  <c r="F7" i="7"/>
  <c r="I6" i="7"/>
  <c r="I5" i="7" s="1"/>
  <c r="H6" i="7"/>
  <c r="G6" i="7"/>
  <c r="F6" i="7"/>
  <c r="D6" i="7"/>
  <c r="C6" i="7"/>
  <c r="B6" i="7"/>
  <c r="H5" i="7"/>
  <c r="G5" i="7"/>
  <c r="F5" i="7"/>
  <c r="D5" i="7"/>
  <c r="C5" i="7"/>
  <c r="B5" i="7"/>
  <c r="I4" i="7"/>
  <c r="H4" i="7"/>
  <c r="G4" i="7"/>
  <c r="F4" i="7"/>
  <c r="D4" i="7"/>
  <c r="D14" i="7" s="1"/>
  <c r="C4" i="7"/>
  <c r="C14" i="7" s="1"/>
  <c r="B4" i="7"/>
  <c r="B14" i="7" s="1"/>
  <c r="I3" i="7"/>
  <c r="I14" i="7" s="1"/>
  <c r="H3" i="7"/>
  <c r="H14" i="7" s="1"/>
  <c r="G3" i="7"/>
  <c r="G14" i="7" s="1"/>
  <c r="F3" i="7"/>
  <c r="F14" i="7" s="1"/>
  <c r="D7" i="6" l="1"/>
  <c r="C7" i="6"/>
  <c r="B7" i="6"/>
  <c r="E7" i="6" s="1"/>
  <c r="D6" i="6"/>
  <c r="C6" i="6"/>
  <c r="B6" i="6"/>
  <c r="E6" i="6" s="1"/>
  <c r="D5" i="6"/>
  <c r="D8" i="6" s="1"/>
  <c r="C5" i="6"/>
  <c r="C8" i="6" s="1"/>
  <c r="B5" i="6"/>
  <c r="E5" i="6" s="1"/>
  <c r="E8" i="6" l="1"/>
  <c r="B8" i="6"/>
  <c r="B9" i="5" l="1"/>
  <c r="D8" i="5"/>
  <c r="C8" i="5"/>
  <c r="B8" i="5"/>
  <c r="E8" i="5" s="1"/>
  <c r="D7" i="5"/>
  <c r="C7" i="5"/>
  <c r="B7" i="5"/>
  <c r="E7" i="5" s="1"/>
  <c r="D6" i="5"/>
  <c r="C6" i="5"/>
  <c r="B6" i="5"/>
  <c r="E6" i="5" s="1"/>
  <c r="D5" i="5"/>
  <c r="C5" i="5"/>
  <c r="B5" i="5"/>
  <c r="E5" i="5" s="1"/>
  <c r="D4" i="5"/>
  <c r="D9" i="5" s="1"/>
  <c r="C4" i="5"/>
  <c r="C9" i="5" s="1"/>
  <c r="B4" i="5"/>
  <c r="E4" i="5" s="1"/>
  <c r="E9" i="5" l="1"/>
  <c r="D6" i="4" l="1"/>
  <c r="D7" i="4" s="1"/>
  <c r="C6" i="4"/>
  <c r="C7" i="4" s="1"/>
  <c r="B6" i="4"/>
  <c r="E6" i="4" s="1"/>
  <c r="E7" i="4" s="1"/>
  <c r="D5" i="4"/>
  <c r="C5" i="4"/>
  <c r="B5" i="4"/>
  <c r="E5" i="4" s="1"/>
  <c r="D4" i="4"/>
  <c r="C4" i="4"/>
  <c r="B4" i="4"/>
  <c r="E4" i="4" s="1"/>
  <c r="B7" i="4" l="1"/>
  <c r="D6" i="3" l="1"/>
  <c r="D7" i="3" s="1"/>
  <c r="C6" i="3"/>
  <c r="C7" i="3" s="1"/>
  <c r="B6" i="3"/>
  <c r="E6" i="3" s="1"/>
  <c r="D5" i="3"/>
  <c r="C5" i="3"/>
  <c r="B5" i="3"/>
  <c r="E5" i="3" s="1"/>
  <c r="D4" i="3"/>
  <c r="C4" i="3"/>
  <c r="B4" i="3"/>
  <c r="E4" i="3" s="1"/>
  <c r="B7" i="3" l="1"/>
  <c r="E7" i="3" s="1"/>
  <c r="C85" i="2" l="1"/>
  <c r="C78" i="2"/>
  <c r="C68" i="2"/>
  <c r="C62" i="2"/>
  <c r="D60" i="2"/>
  <c r="D93" i="2" s="1"/>
  <c r="C60" i="2"/>
  <c r="C93" i="2" s="1"/>
  <c r="D49" i="2"/>
  <c r="B43" i="2"/>
  <c r="B40" i="2"/>
  <c r="C38" i="2" s="1"/>
  <c r="C33" i="2"/>
  <c r="C26" i="2"/>
  <c r="C23" i="2"/>
  <c r="C20" i="2"/>
  <c r="B16" i="2"/>
  <c r="B10" i="2"/>
  <c r="C9" i="2"/>
  <c r="C5" i="2" s="1"/>
  <c r="C6" i="2"/>
  <c r="C13" i="61"/>
  <c r="C26" i="61" s="1"/>
  <c r="B13" i="61"/>
  <c r="B26" i="61" s="1"/>
  <c r="C4" i="61"/>
  <c r="C11" i="61" s="1"/>
  <c r="B4" i="61"/>
  <c r="B11" i="61" s="1"/>
  <c r="F4" i="60"/>
  <c r="F18" i="60" s="1"/>
  <c r="F22" i="60" s="1"/>
  <c r="F24" i="60" s="1"/>
  <c r="E4" i="60"/>
  <c r="E18" i="60" s="1"/>
  <c r="E22" i="60" s="1"/>
  <c r="E24" i="60" s="1"/>
  <c r="C4" i="60"/>
  <c r="C18" i="60" s="1"/>
  <c r="C22" i="60" s="1"/>
  <c r="C24" i="60" s="1"/>
  <c r="B4" i="60"/>
  <c r="B18" i="60" s="1"/>
  <c r="B22" i="60" s="1"/>
  <c r="B24" i="60" s="1"/>
  <c r="C66" i="59"/>
  <c r="C70" i="59" s="1"/>
  <c r="B66" i="59"/>
  <c r="B70" i="59" s="1"/>
  <c r="C61" i="59"/>
  <c r="C65" i="59" s="1"/>
  <c r="C71" i="59" s="1"/>
  <c r="B61" i="59"/>
  <c r="B65" i="59" s="1"/>
  <c r="B71" i="59" s="1"/>
  <c r="C53" i="59"/>
  <c r="C58" i="59" s="1"/>
  <c r="B53" i="59"/>
  <c r="B58" i="59" s="1"/>
  <c r="C45" i="59"/>
  <c r="C52" i="59" s="1"/>
  <c r="C59" i="59" s="1"/>
  <c r="B45" i="59"/>
  <c r="B52" i="59" s="1"/>
  <c r="B59" i="59" s="1"/>
  <c r="C24" i="59"/>
  <c r="B24" i="59"/>
  <c r="C15" i="59"/>
  <c r="C30" i="59" s="1"/>
  <c r="C75" i="59" s="1"/>
  <c r="B15" i="59"/>
  <c r="B30" i="59" s="1"/>
  <c r="B75" i="59" s="1"/>
  <c r="C7" i="59"/>
  <c r="B7" i="59"/>
  <c r="C4" i="59"/>
  <c r="C14" i="59" s="1"/>
  <c r="B4" i="59"/>
  <c r="B14" i="59" s="1"/>
  <c r="C67" i="58"/>
  <c r="C71" i="58" s="1"/>
  <c r="B67" i="58"/>
  <c r="B71" i="58" s="1"/>
  <c r="C59" i="58"/>
  <c r="C66" i="58" s="1"/>
  <c r="B59" i="58"/>
  <c r="B66" i="58" s="1"/>
  <c r="C49" i="58"/>
  <c r="C57" i="58" s="1"/>
  <c r="B49" i="58"/>
  <c r="B57" i="58" s="1"/>
  <c r="C46" i="58"/>
  <c r="B46" i="58"/>
  <c r="B26" i="58"/>
  <c r="B34" i="58" s="1"/>
  <c r="B36" i="58" s="1"/>
  <c r="C21" i="58"/>
  <c r="C26" i="58" s="1"/>
  <c r="B21" i="58"/>
  <c r="C13" i="58"/>
  <c r="C19" i="58" s="1"/>
  <c r="B13" i="58"/>
  <c r="C4" i="58"/>
  <c r="B4" i="58"/>
  <c r="B19" i="58" s="1"/>
  <c r="C49" i="2" l="1"/>
  <c r="C33" i="61"/>
  <c r="C27" i="61"/>
  <c r="B33" i="61"/>
  <c r="B27" i="61"/>
  <c r="B74" i="59"/>
  <c r="B60" i="59"/>
  <c r="B76" i="59" s="1"/>
  <c r="B41" i="59"/>
  <c r="C74" i="59"/>
  <c r="C60" i="59"/>
  <c r="C76" i="59" s="1"/>
  <c r="C41" i="59"/>
  <c r="C34" i="58"/>
  <c r="C36" i="58" s="1"/>
  <c r="B72" i="58"/>
  <c r="B74" i="58" s="1"/>
  <c r="C72" i="58"/>
  <c r="C74" i="58" s="1"/>
  <c r="H17" i="57" l="1"/>
  <c r="H22" i="57" s="1"/>
  <c r="G17" i="57"/>
  <c r="G22" i="57" s="1"/>
  <c r="E16" i="57"/>
  <c r="D16" i="57"/>
  <c r="C16" i="57"/>
  <c r="C12" i="57" s="1"/>
  <c r="C22" i="57" s="1"/>
  <c r="B16" i="57"/>
  <c r="B12" i="57" s="1"/>
  <c r="B22" i="57" s="1"/>
  <c r="E12" i="57"/>
  <c r="E22" i="57" s="1"/>
  <c r="D12" i="57"/>
  <c r="D22" i="57" s="1"/>
  <c r="H8" i="57"/>
  <c r="H5" i="57" s="1"/>
  <c r="H15" i="57" s="1"/>
  <c r="G8" i="57"/>
  <c r="G5" i="57" s="1"/>
  <c r="G15" i="57" s="1"/>
  <c r="E6" i="57"/>
  <c r="D6" i="57"/>
  <c r="C6" i="57"/>
  <c r="C5" i="57" s="1"/>
  <c r="C11" i="57" s="1"/>
  <c r="B6" i="57"/>
  <c r="B5" i="57" s="1"/>
  <c r="B11" i="57" s="1"/>
  <c r="E5" i="57"/>
  <c r="E11" i="57" s="1"/>
  <c r="D5" i="57"/>
  <c r="D11" i="57" s="1"/>
  <c r="G22" i="56"/>
  <c r="H17" i="56"/>
  <c r="H22" i="56" s="1"/>
  <c r="G17" i="56"/>
  <c r="E16" i="56"/>
  <c r="D16" i="56"/>
  <c r="D12" i="56" s="1"/>
  <c r="D22" i="56" s="1"/>
  <c r="C16" i="56"/>
  <c r="B16" i="56"/>
  <c r="E12" i="56"/>
  <c r="E22" i="56" s="1"/>
  <c r="E24" i="56" s="1"/>
  <c r="C12" i="56"/>
  <c r="C22" i="56" s="1"/>
  <c r="B12" i="56"/>
  <c r="B22" i="56" s="1"/>
  <c r="H8" i="56"/>
  <c r="G8" i="56"/>
  <c r="E6" i="56"/>
  <c r="D6" i="56"/>
  <c r="D5" i="56" s="1"/>
  <c r="D11" i="56" s="1"/>
  <c r="C6" i="56"/>
  <c r="B6" i="56"/>
  <c r="H5" i="56"/>
  <c r="H15" i="56" s="1"/>
  <c r="G5" i="56"/>
  <c r="G15" i="56" s="1"/>
  <c r="E5" i="56"/>
  <c r="E11" i="56" s="1"/>
  <c r="C5" i="56"/>
  <c r="C11" i="56" s="1"/>
  <c r="B5" i="56"/>
  <c r="B11" i="56" s="1"/>
  <c r="C105" i="55"/>
  <c r="C100" i="55" s="1"/>
  <c r="B105" i="55"/>
  <c r="B100" i="55" s="1"/>
  <c r="B98" i="55"/>
  <c r="C95" i="55"/>
  <c r="C98" i="55" s="1"/>
  <c r="B95" i="55"/>
  <c r="B93" i="55"/>
  <c r="C81" i="55"/>
  <c r="C93" i="55" s="1"/>
  <c r="B81" i="55"/>
  <c r="B78" i="55"/>
  <c r="C66" i="55"/>
  <c r="C78" i="55" s="1"/>
  <c r="B66" i="55"/>
  <c r="E49" i="55"/>
  <c r="D49" i="55"/>
  <c r="C49" i="55"/>
  <c r="B49" i="55"/>
  <c r="E45" i="55"/>
  <c r="D45" i="55"/>
  <c r="C45" i="55"/>
  <c r="B45" i="55"/>
  <c r="E39" i="55"/>
  <c r="D39" i="55"/>
  <c r="C39" i="55"/>
  <c r="B39" i="55"/>
  <c r="E38" i="55"/>
  <c r="E55" i="55" s="1"/>
  <c r="E59" i="55" s="1"/>
  <c r="D38" i="55"/>
  <c r="D55" i="55" s="1"/>
  <c r="C38" i="55"/>
  <c r="C55" i="55" s="1"/>
  <c r="B38" i="55"/>
  <c r="B55" i="55" s="1"/>
  <c r="E22" i="55"/>
  <c r="D22" i="55"/>
  <c r="C22" i="55"/>
  <c r="B22" i="55"/>
  <c r="E15" i="55"/>
  <c r="D15" i="55"/>
  <c r="C15" i="55"/>
  <c r="B15" i="55"/>
  <c r="E7" i="55"/>
  <c r="D7" i="55"/>
  <c r="C7" i="55"/>
  <c r="B7" i="55"/>
  <c r="E6" i="55"/>
  <c r="E29" i="55" s="1"/>
  <c r="D6" i="55"/>
  <c r="D29" i="55" s="1"/>
  <c r="C6" i="55"/>
  <c r="C29" i="55" s="1"/>
  <c r="B6" i="55"/>
  <c r="B29" i="55" s="1"/>
  <c r="B143" i="54"/>
  <c r="C131" i="54"/>
  <c r="C143" i="54" s="1"/>
  <c r="B131" i="54"/>
  <c r="B130" i="54"/>
  <c r="C127" i="54"/>
  <c r="C130" i="54" s="1"/>
  <c r="B127" i="54"/>
  <c r="C117" i="54"/>
  <c r="C112" i="54" s="1"/>
  <c r="C126" i="54" s="1"/>
  <c r="B117" i="54"/>
  <c r="B112" i="54"/>
  <c r="B126" i="54" s="1"/>
  <c r="B96" i="54"/>
  <c r="C84" i="54"/>
  <c r="C96" i="54" s="1"/>
  <c r="B84" i="54"/>
  <c r="B83" i="54"/>
  <c r="C80" i="54"/>
  <c r="C83" i="54" s="1"/>
  <c r="B80" i="54"/>
  <c r="C70" i="54"/>
  <c r="C65" i="54" s="1"/>
  <c r="C79" i="54" s="1"/>
  <c r="B70" i="54"/>
  <c r="B65" i="54"/>
  <c r="B79" i="54" s="1"/>
  <c r="E48" i="54"/>
  <c r="D48" i="54"/>
  <c r="C48" i="54"/>
  <c r="B48" i="54"/>
  <c r="E44" i="54"/>
  <c r="D44" i="54"/>
  <c r="C44" i="54"/>
  <c r="B44" i="54"/>
  <c r="E38" i="54"/>
  <c r="D38" i="54"/>
  <c r="C38" i="54"/>
  <c r="B38" i="54"/>
  <c r="E37" i="54"/>
  <c r="E54" i="54" s="1"/>
  <c r="D37" i="54"/>
  <c r="D54" i="54" s="1"/>
  <c r="C37" i="54"/>
  <c r="C54" i="54" s="1"/>
  <c r="B37" i="54"/>
  <c r="B54" i="54" s="1"/>
  <c r="E22" i="54"/>
  <c r="D22" i="54"/>
  <c r="C22" i="54"/>
  <c r="B22" i="54"/>
  <c r="E15" i="54"/>
  <c r="D15" i="54"/>
  <c r="C15" i="54"/>
  <c r="B15" i="54"/>
  <c r="E7" i="54"/>
  <c r="D7" i="54"/>
  <c r="C7" i="54"/>
  <c r="B7" i="54"/>
  <c r="E6" i="54"/>
  <c r="D6" i="54"/>
  <c r="C6" i="54"/>
  <c r="B6" i="54"/>
  <c r="E5" i="54"/>
  <c r="E29" i="54" s="1"/>
  <c r="D5" i="54"/>
  <c r="D29" i="54" s="1"/>
  <c r="C5" i="54"/>
  <c r="C29" i="54" s="1"/>
  <c r="B5" i="54"/>
  <c r="B29" i="54" s="1"/>
  <c r="C147" i="1"/>
  <c r="B147" i="1"/>
  <c r="C143" i="1"/>
  <c r="B143" i="1"/>
  <c r="C137" i="1"/>
  <c r="B137" i="1"/>
  <c r="C136" i="1"/>
  <c r="C153" i="1" s="1"/>
  <c r="B136" i="1"/>
  <c r="B153" i="1" s="1"/>
  <c r="B155" i="1" s="1"/>
  <c r="C132" i="1"/>
  <c r="C135" i="1" s="1"/>
  <c r="B132" i="1"/>
  <c r="B135" i="1" s="1"/>
  <c r="C122" i="1"/>
  <c r="C117" i="1" s="1"/>
  <c r="C131" i="1" s="1"/>
  <c r="B122" i="1"/>
  <c r="B117" i="1" s="1"/>
  <c r="B131" i="1" s="1"/>
  <c r="C95" i="1"/>
  <c r="B95" i="1"/>
  <c r="C91" i="1"/>
  <c r="B91" i="1"/>
  <c r="C85" i="1"/>
  <c r="C84" i="1" s="1"/>
  <c r="C101" i="1" s="1"/>
  <c r="B85" i="1"/>
  <c r="B84" i="1" s="1"/>
  <c r="B101" i="1" s="1"/>
  <c r="C83" i="1"/>
  <c r="B83" i="1"/>
  <c r="C80" i="1"/>
  <c r="B80" i="1"/>
  <c r="C70" i="1"/>
  <c r="B70" i="1"/>
  <c r="C65" i="1"/>
  <c r="C79" i="1" s="1"/>
  <c r="B65" i="1"/>
  <c r="B79" i="1" s="1"/>
  <c r="E48" i="1"/>
  <c r="D48" i="1"/>
  <c r="C48" i="1"/>
  <c r="B48" i="1"/>
  <c r="E44" i="1"/>
  <c r="D44" i="1"/>
  <c r="C44" i="1"/>
  <c r="B44" i="1"/>
  <c r="E38" i="1"/>
  <c r="D38" i="1"/>
  <c r="C38" i="1"/>
  <c r="B38" i="1"/>
  <c r="E37" i="1"/>
  <c r="E54" i="1" s="1"/>
  <c r="D37" i="1"/>
  <c r="D54" i="1" s="1"/>
  <c r="C37" i="1"/>
  <c r="C54" i="1" s="1"/>
  <c r="B37" i="1"/>
  <c r="B54" i="1" s="1"/>
  <c r="E22" i="1"/>
  <c r="D22" i="1"/>
  <c r="C22" i="1"/>
  <c r="B22" i="1"/>
  <c r="E15" i="1"/>
  <c r="D15" i="1"/>
  <c r="C15" i="1"/>
  <c r="B15" i="1"/>
  <c r="E7" i="1"/>
  <c r="D7" i="1"/>
  <c r="C7" i="1"/>
  <c r="B7" i="1"/>
  <c r="E6" i="1"/>
  <c r="E29" i="1" s="1"/>
  <c r="D6" i="1"/>
  <c r="D29" i="1" s="1"/>
  <c r="C6" i="1"/>
  <c r="C29" i="1" s="1"/>
  <c r="B6" i="1"/>
  <c r="B29" i="1" s="1"/>
  <c r="C24" i="57" l="1"/>
  <c r="H24" i="57"/>
  <c r="D24" i="57"/>
  <c r="E24" i="57"/>
  <c r="B24" i="57"/>
  <c r="G24" i="57"/>
  <c r="B24" i="56"/>
  <c r="H24" i="56"/>
  <c r="C24" i="56"/>
  <c r="D24" i="56"/>
  <c r="G24" i="56"/>
  <c r="B79" i="55"/>
  <c r="B59" i="55"/>
  <c r="C79" i="55"/>
  <c r="C59" i="55"/>
  <c r="D59" i="55"/>
  <c r="C98" i="54"/>
  <c r="B58" i="54"/>
  <c r="B98" i="54"/>
  <c r="C145" i="54"/>
  <c r="D58" i="54"/>
  <c r="E58" i="54"/>
  <c r="C58" i="54"/>
  <c r="B145" i="54"/>
  <c r="E58" i="1"/>
  <c r="C155" i="1"/>
  <c r="B58" i="1"/>
  <c r="B103" i="1"/>
  <c r="D58" i="1"/>
  <c r="C58" i="1"/>
  <c r="C103" i="1"/>
  <c r="C114" i="55" l="1"/>
  <c r="C80" i="55"/>
  <c r="B114" i="55"/>
  <c r="B80" i="55"/>
  <c r="AC23" i="53" l="1"/>
  <c r="AB23" i="53"/>
  <c r="AA23" i="53"/>
  <c r="Z23" i="53"/>
  <c r="Y23" i="53"/>
  <c r="X23" i="53"/>
  <c r="W23" i="53"/>
  <c r="V23" i="53"/>
  <c r="U23" i="53"/>
  <c r="T23" i="53"/>
  <c r="S23" i="53"/>
  <c r="R23" i="53"/>
  <c r="Q23" i="53"/>
  <c r="G19" i="53"/>
  <c r="AC18" i="53"/>
  <c r="AB18" i="53"/>
  <c r="AA18" i="53"/>
  <c r="Z18" i="53"/>
  <c r="Y18" i="53"/>
  <c r="X18" i="53"/>
  <c r="W18" i="53"/>
  <c r="V18" i="53"/>
  <c r="U18" i="53"/>
  <c r="T18" i="53"/>
  <c r="S18" i="53"/>
  <c r="R18" i="53"/>
  <c r="Q18" i="53"/>
  <c r="M18" i="53"/>
  <c r="L18" i="53"/>
  <c r="K18" i="53"/>
  <c r="J18" i="53"/>
  <c r="J19" i="53" s="1"/>
  <c r="AN3" i="53" s="1"/>
  <c r="I18" i="53"/>
  <c r="H18" i="53"/>
  <c r="G18" i="53"/>
  <c r="F18" i="53"/>
  <c r="E18" i="53"/>
  <c r="D18" i="53"/>
  <c r="C18" i="53"/>
  <c r="B18" i="53"/>
  <c r="N18" i="53" s="1"/>
  <c r="N17" i="53"/>
  <c r="N16" i="53"/>
  <c r="N15" i="53"/>
  <c r="N14" i="53"/>
  <c r="AC13" i="53"/>
  <c r="AB13" i="53"/>
  <c r="AB12" i="53" s="1"/>
  <c r="AA13" i="53"/>
  <c r="Z13" i="53"/>
  <c r="Z12" i="53" s="1"/>
  <c r="Z26" i="53" s="1"/>
  <c r="AO2" i="53" s="1"/>
  <c r="Y13" i="53"/>
  <c r="X13" i="53"/>
  <c r="X12" i="53" s="1"/>
  <c r="W13" i="53"/>
  <c r="V13" i="53"/>
  <c r="U13" i="53"/>
  <c r="T13" i="53"/>
  <c r="T12" i="53" s="1"/>
  <c r="S13" i="53"/>
  <c r="R13" i="53"/>
  <c r="R12" i="53" s="1"/>
  <c r="R26" i="53" s="1"/>
  <c r="AG2" i="53" s="1"/>
  <c r="Q13" i="53"/>
  <c r="N13" i="53"/>
  <c r="V12" i="53"/>
  <c r="N12" i="53"/>
  <c r="N11" i="53"/>
  <c r="N10" i="53"/>
  <c r="AC9" i="53"/>
  <c r="AB9" i="53"/>
  <c r="AA9" i="53"/>
  <c r="Z9" i="53"/>
  <c r="Y9" i="53"/>
  <c r="X9" i="53"/>
  <c r="W9" i="53"/>
  <c r="V9" i="53"/>
  <c r="U9" i="53"/>
  <c r="T9" i="53"/>
  <c r="S9" i="53"/>
  <c r="R9" i="53"/>
  <c r="Q9" i="53"/>
  <c r="N9" i="53"/>
  <c r="M7" i="53"/>
  <c r="M19" i="53" s="1"/>
  <c r="L7" i="53"/>
  <c r="L19" i="53" s="1"/>
  <c r="K7" i="53"/>
  <c r="K19" i="53" s="1"/>
  <c r="J7" i="53"/>
  <c r="I7" i="53"/>
  <c r="I19" i="53" s="1"/>
  <c r="H7" i="53"/>
  <c r="H19" i="53" s="1"/>
  <c r="G7" i="53"/>
  <c r="F7" i="53"/>
  <c r="F19" i="53" s="1"/>
  <c r="E7" i="53"/>
  <c r="E19" i="53" s="1"/>
  <c r="D7" i="53"/>
  <c r="D19" i="53" s="1"/>
  <c r="C7" i="53"/>
  <c r="C19" i="53" s="1"/>
  <c r="B7" i="53"/>
  <c r="N6" i="53"/>
  <c r="N5" i="53"/>
  <c r="N4" i="53"/>
  <c r="AK3" i="53"/>
  <c r="N3" i="53"/>
  <c r="AC2" i="53"/>
  <c r="AB2" i="53"/>
  <c r="AA2" i="53"/>
  <c r="Z2" i="53"/>
  <c r="Y2" i="53"/>
  <c r="X2" i="53"/>
  <c r="W2" i="53"/>
  <c r="V2" i="53"/>
  <c r="U2" i="53"/>
  <c r="T2" i="53"/>
  <c r="S2" i="53"/>
  <c r="R2" i="53"/>
  <c r="Q2" i="53"/>
  <c r="F22" i="53" l="1"/>
  <c r="AJ3" i="53"/>
  <c r="AO4" i="53"/>
  <c r="K22" i="53"/>
  <c r="AO3" i="53"/>
  <c r="AG3" i="53"/>
  <c r="AG4" i="53" s="1"/>
  <c r="G22" i="53"/>
  <c r="S12" i="53"/>
  <c r="S26" i="53" s="1"/>
  <c r="AH2" i="53" s="1"/>
  <c r="AA12" i="53"/>
  <c r="AA26" i="53" s="1"/>
  <c r="AP2" i="53" s="1"/>
  <c r="N7" i="53"/>
  <c r="T26" i="53"/>
  <c r="AI2" i="53" s="1"/>
  <c r="X26" i="53"/>
  <c r="AM2" i="53" s="1"/>
  <c r="AB26" i="53"/>
  <c r="AQ2" i="53" s="1"/>
  <c r="B19" i="53"/>
  <c r="W12" i="53"/>
  <c r="W26" i="53" s="1"/>
  <c r="AL2" i="53" s="1"/>
  <c r="Q12" i="53"/>
  <c r="Q26" i="53" s="1"/>
  <c r="AF2" i="53" s="1"/>
  <c r="U12" i="53"/>
  <c r="U26" i="53" s="1"/>
  <c r="AJ2" i="53" s="1"/>
  <c r="AJ4" i="53" s="1"/>
  <c r="Y12" i="53"/>
  <c r="Y26" i="53" s="1"/>
  <c r="AN2" i="53" s="1"/>
  <c r="AN4" i="53" s="1"/>
  <c r="AC12" i="53"/>
  <c r="AC26" i="53" s="1"/>
  <c r="AR2" i="53" s="1"/>
  <c r="V26" i="53"/>
  <c r="AK2" i="53" s="1"/>
  <c r="AK4" i="53" s="1"/>
  <c r="D22" i="53"/>
  <c r="D21" i="53"/>
  <c r="D20" i="53"/>
  <c r="AH3" i="53"/>
  <c r="AH4" i="53" s="1"/>
  <c r="H22" i="53"/>
  <c r="H21" i="53"/>
  <c r="H20" i="53"/>
  <c r="AL3" i="53"/>
  <c r="AL4" i="53" s="1"/>
  <c r="L22" i="53"/>
  <c r="L21" i="53"/>
  <c r="L20" i="53"/>
  <c r="AP3" i="53"/>
  <c r="AI3" i="53"/>
  <c r="E20" i="53"/>
  <c r="E22" i="53"/>
  <c r="E21" i="53"/>
  <c r="AM3" i="53"/>
  <c r="AM4" i="53" s="1"/>
  <c r="I22" i="53"/>
  <c r="I21" i="53"/>
  <c r="I20" i="53"/>
  <c r="AQ3" i="53"/>
  <c r="AQ4" i="53" s="1"/>
  <c r="M20" i="53"/>
  <c r="M22" i="53"/>
  <c r="M21" i="53"/>
  <c r="J22" i="53"/>
  <c r="AP4" i="53"/>
  <c r="AI4" i="53"/>
  <c r="F20" i="53"/>
  <c r="J20" i="53"/>
  <c r="F21" i="53"/>
  <c r="J21" i="53"/>
  <c r="C20" i="53"/>
  <c r="G20" i="53"/>
  <c r="K20" i="53"/>
  <c r="C21" i="53"/>
  <c r="G21" i="53"/>
  <c r="K21" i="53"/>
  <c r="B20" i="53"/>
  <c r="B50" i="52"/>
  <c r="B49" i="52"/>
  <c r="B51" i="52" s="1"/>
  <c r="B22" i="53" l="1"/>
  <c r="AF3" i="53"/>
  <c r="C22" i="53"/>
  <c r="N19" i="53"/>
  <c r="N22" i="53" s="1"/>
  <c r="AF4" i="53"/>
  <c r="B21" i="53"/>
  <c r="B31" i="48"/>
  <c r="B30" i="48"/>
  <c r="J27" i="48"/>
  <c r="I27" i="48"/>
  <c r="L27" i="48" s="1"/>
  <c r="H27" i="48"/>
  <c r="K27" i="48" s="1"/>
  <c r="G27" i="48"/>
  <c r="H26" i="48"/>
  <c r="J26" i="48" s="1"/>
  <c r="G26" i="48"/>
  <c r="K26" i="48" s="1"/>
  <c r="H25" i="48"/>
  <c r="G25" i="48"/>
  <c r="H24" i="48"/>
  <c r="J24" i="48" s="1"/>
  <c r="G24" i="48"/>
  <c r="J23" i="48"/>
  <c r="I23" i="48"/>
  <c r="L23" i="48" s="1"/>
  <c r="H23" i="48"/>
  <c r="K23" i="48" s="1"/>
  <c r="G23" i="48"/>
  <c r="H22" i="48"/>
  <c r="J22" i="48" s="1"/>
  <c r="G22" i="48"/>
  <c r="K22" i="48" s="1"/>
  <c r="H21" i="48"/>
  <c r="G21" i="48"/>
  <c r="H20" i="48"/>
  <c r="J20" i="48" s="1"/>
  <c r="G20" i="48"/>
  <c r="J19" i="48"/>
  <c r="I19" i="48"/>
  <c r="L19" i="48" s="1"/>
  <c r="H19" i="48"/>
  <c r="K19" i="48" s="1"/>
  <c r="G19" i="48"/>
  <c r="K25" i="48" l="1"/>
  <c r="AR3" i="53"/>
  <c r="AR4" i="53" s="1"/>
  <c r="K21" i="48"/>
  <c r="K20" i="48"/>
  <c r="K29" i="48" s="1"/>
  <c r="L29" i="48" s="1"/>
  <c r="I21" i="48"/>
  <c r="L21" i="48" s="1"/>
  <c r="K24" i="48"/>
  <c r="I25" i="48"/>
  <c r="L25" i="48" s="1"/>
  <c r="J29" i="48"/>
  <c r="J21" i="48"/>
  <c r="J25" i="48"/>
  <c r="I20" i="48"/>
  <c r="L20" i="48" s="1"/>
  <c r="I22" i="48"/>
  <c r="L22" i="48" s="1"/>
  <c r="I24" i="48"/>
  <c r="L24" i="48" s="1"/>
  <c r="I26" i="48"/>
  <c r="L26" i="48" s="1"/>
  <c r="G39" i="35"/>
  <c r="O37" i="35"/>
  <c r="O39" i="35" s="1"/>
  <c r="M37" i="35"/>
  <c r="M39" i="35" s="1"/>
  <c r="K37" i="35"/>
  <c r="K39" i="35" s="1"/>
  <c r="I37" i="35"/>
  <c r="I39" i="35" s="1"/>
  <c r="G37" i="35"/>
  <c r="E37" i="35"/>
  <c r="E39" i="35" s="1"/>
  <c r="C37" i="35"/>
  <c r="C39" i="35" s="1"/>
  <c r="B40" i="35" l="1"/>
  <c r="B41" i="35"/>
  <c r="B42" i="35" s="1"/>
  <c r="C45" i="45"/>
  <c r="C26" i="45"/>
  <c r="C47" i="45" s="1"/>
  <c r="C15" i="45"/>
  <c r="E52" i="42"/>
  <c r="D52" i="42"/>
  <c r="C52" i="42"/>
  <c r="B52" i="42"/>
  <c r="E30" i="42"/>
  <c r="D30" i="42"/>
  <c r="C30" i="42"/>
  <c r="B30" i="42"/>
  <c r="E18" i="42"/>
  <c r="D18" i="42"/>
  <c r="B18" i="42"/>
  <c r="C12" i="40"/>
  <c r="C58" i="38"/>
  <c r="C27" i="38"/>
  <c r="C52" i="37"/>
  <c r="I50" i="37"/>
  <c r="G50" i="37"/>
  <c r="E50" i="37"/>
  <c r="C50" i="37"/>
  <c r="C27" i="37"/>
  <c r="G13" i="37"/>
  <c r="E13" i="37"/>
  <c r="E26" i="37" s="1"/>
  <c r="C13" i="37"/>
  <c r="G9" i="37"/>
  <c r="E9" i="37"/>
  <c r="C9" i="37"/>
  <c r="I40" i="36"/>
  <c r="G40" i="36"/>
  <c r="E40" i="36"/>
  <c r="C40" i="36"/>
  <c r="B30" i="33"/>
  <c r="G23" i="33"/>
  <c r="F23" i="33"/>
  <c r="E23" i="33"/>
  <c r="D23" i="33"/>
  <c r="C23" i="33"/>
  <c r="B23" i="33"/>
  <c r="I55" i="32"/>
  <c r="G55" i="32"/>
  <c r="E55" i="32"/>
  <c r="C55" i="32"/>
  <c r="I49" i="32"/>
  <c r="I56" i="32" s="1"/>
  <c r="G49" i="32"/>
  <c r="G56" i="32" s="1"/>
  <c r="E49" i="32"/>
  <c r="E56" i="32" s="1"/>
  <c r="C49" i="32"/>
  <c r="C56" i="32" s="1"/>
  <c r="G30" i="32"/>
  <c r="E30" i="32"/>
  <c r="C30" i="32"/>
  <c r="G24" i="32"/>
  <c r="E24" i="32"/>
  <c r="E31" i="32" s="1"/>
  <c r="C24" i="32"/>
  <c r="C11" i="32"/>
  <c r="C10" i="32"/>
  <c r="C31" i="32" s="1"/>
  <c r="G51" i="30"/>
  <c r="G45" i="30"/>
  <c r="G34" i="30"/>
  <c r="G19" i="30"/>
  <c r="G53" i="30" l="1"/>
  <c r="G26" i="37"/>
  <c r="G52" i="30"/>
  <c r="C26" i="37"/>
  <c r="G31" i="32"/>
  <c r="G35" i="30"/>
  <c r="C40" i="29" l="1"/>
  <c r="C42" i="29" s="1"/>
  <c r="C44" i="29" s="1"/>
  <c r="C29" i="29"/>
  <c r="C25" i="29"/>
  <c r="C21" i="29"/>
  <c r="F55" i="28"/>
  <c r="E55" i="28"/>
  <c r="C55" i="28"/>
  <c r="C60" i="28" s="1"/>
  <c r="C64" i="28" s="1"/>
  <c r="F51" i="28"/>
  <c r="F60" i="28" s="1"/>
  <c r="E51" i="28"/>
  <c r="C51" i="28"/>
  <c r="F44" i="28"/>
  <c r="E44" i="28"/>
  <c r="C44" i="28"/>
  <c r="C42" i="28"/>
  <c r="F35" i="28"/>
  <c r="E35" i="28"/>
  <c r="C35" i="28"/>
  <c r="F28" i="28"/>
  <c r="F42" i="28" s="1"/>
  <c r="E28" i="28"/>
  <c r="C28" i="28"/>
  <c r="F21" i="28"/>
  <c r="E21" i="28"/>
  <c r="E42" i="28" s="1"/>
  <c r="C21" i="28"/>
  <c r="F19" i="28"/>
  <c r="C19" i="28"/>
  <c r="F64" i="28" l="1"/>
  <c r="E60" i="28"/>
  <c r="E64" i="28" s="1"/>
  <c r="C160" i="27"/>
  <c r="D70" i="24" l="1"/>
  <c r="D67" i="24"/>
  <c r="H66" i="24"/>
  <c r="D66" i="24"/>
  <c r="H65" i="24"/>
  <c r="D65" i="24"/>
  <c r="D61" i="24"/>
  <c r="D58" i="24"/>
  <c r="D57" i="24"/>
  <c r="D54" i="24"/>
  <c r="C156" i="20" l="1"/>
  <c r="D48" i="20"/>
  <c r="C48" i="20"/>
  <c r="D4" i="22" l="1"/>
  <c r="C4" i="22"/>
  <c r="D3" i="22"/>
  <c r="C3" i="22"/>
  <c r="E4" i="21"/>
  <c r="C4" i="21"/>
  <c r="E3" i="21"/>
  <c r="C3" i="21"/>
  <c r="E160" i="18" l="1"/>
  <c r="E159" i="18"/>
  <c r="E158" i="18"/>
  <c r="E155" i="18"/>
  <c r="E154" i="18"/>
  <c r="E153" i="18"/>
  <c r="E149" i="18"/>
  <c r="E145" i="18"/>
  <c r="E144" i="18"/>
  <c r="E142" i="18"/>
  <c r="E141" i="18"/>
  <c r="E139" i="18" s="1"/>
  <c r="E140" i="18"/>
  <c r="E138" i="18"/>
  <c r="E137" i="18"/>
  <c r="E136" i="18"/>
  <c r="E135" i="18"/>
  <c r="E134" i="18"/>
  <c r="E133" i="18"/>
  <c r="E132" i="18"/>
  <c r="E131" i="18"/>
  <c r="E130" i="18"/>
  <c r="E128" i="18"/>
  <c r="E127" i="18"/>
  <c r="E126" i="18"/>
  <c r="E124" i="18"/>
  <c r="E123" i="18"/>
  <c r="E121" i="18" s="1"/>
  <c r="E122" i="18"/>
  <c r="E119" i="18"/>
  <c r="E118" i="18" s="1"/>
  <c r="E115" i="18"/>
  <c r="E113" i="18"/>
  <c r="E112" i="18"/>
  <c r="E111" i="18"/>
  <c r="E110" i="18"/>
  <c r="E109" i="18" s="1"/>
  <c r="E108" i="18"/>
  <c r="E107" i="18"/>
  <c r="E106" i="18"/>
  <c r="E105" i="18"/>
  <c r="E104" i="18"/>
  <c r="E103" i="18"/>
  <c r="E102" i="18"/>
  <c r="E101" i="18" s="1"/>
  <c r="E100" i="18"/>
  <c r="D100" i="18"/>
  <c r="E99" i="18"/>
  <c r="D99" i="18"/>
  <c r="E97" i="18"/>
  <c r="D97" i="18"/>
  <c r="E96" i="18"/>
  <c r="D96" i="18"/>
  <c r="E95" i="18"/>
  <c r="D95" i="18"/>
  <c r="E93" i="18"/>
  <c r="D93" i="18"/>
  <c r="E92" i="18"/>
  <c r="D92" i="18"/>
  <c r="E91" i="18"/>
  <c r="D91" i="18"/>
  <c r="D86" i="18"/>
  <c r="D85" i="18"/>
  <c r="D84" i="18"/>
  <c r="D83" i="18"/>
  <c r="D82" i="18"/>
  <c r="D81" i="18"/>
  <c r="D80" i="18"/>
  <c r="D79" i="18"/>
  <c r="D78" i="18"/>
  <c r="D77" i="18"/>
  <c r="D76" i="18"/>
  <c r="D75" i="18"/>
  <c r="D74" i="18"/>
  <c r="D73" i="18"/>
  <c r="D72" i="18"/>
  <c r="D71" i="18"/>
  <c r="D70" i="18"/>
  <c r="D68" i="18"/>
  <c r="D66" i="18"/>
  <c r="D64" i="18" s="1"/>
  <c r="D65" i="18"/>
  <c r="D63" i="18"/>
  <c r="D62" i="18"/>
  <c r="D61" i="18"/>
  <c r="E114" i="18" s="1"/>
  <c r="D60" i="18"/>
  <c r="D59" i="18"/>
  <c r="D58" i="18"/>
  <c r="D57" i="18"/>
  <c r="D56" i="18" s="1"/>
  <c r="E147" i="18" l="1"/>
  <c r="E129" i="18"/>
  <c r="E120" i="18"/>
  <c r="D69" i="18"/>
  <c r="E125" i="18"/>
  <c r="E146" i="18"/>
  <c r="C143" i="18" s="1"/>
  <c r="E148" i="18"/>
  <c r="E152" i="18" s="1"/>
  <c r="E157" i="18" l="1"/>
  <c r="G10" i="17" l="1"/>
  <c r="F9" i="17"/>
  <c r="E9" i="17"/>
  <c r="G8" i="17"/>
  <c r="F5" i="17"/>
  <c r="F10" i="17" s="1"/>
  <c r="E5" i="17"/>
  <c r="E10" i="17" s="1"/>
  <c r="G4" i="17"/>
  <c r="G2" i="16" l="1"/>
  <c r="F2" i="16"/>
</calcChain>
</file>

<file path=xl/comments1.xml><?xml version="1.0" encoding="utf-8"?>
<comments xmlns="http://schemas.openxmlformats.org/spreadsheetml/2006/main">
  <authors>
    <author>Auteur</author>
  </authors>
  <commentList>
    <comment ref="A11" authorId="0" shapeId="0">
      <text>
        <r>
          <rPr>
            <b/>
            <sz val="9"/>
            <color indexed="81"/>
            <rFont val="Tahoma"/>
            <family val="2"/>
          </rPr>
          <t>Auteur:</t>
        </r>
        <r>
          <rPr>
            <sz val="9"/>
            <color indexed="81"/>
            <rFont val="Tahoma"/>
            <family val="2"/>
          </rPr>
          <t xml:space="preserve">
Rayer les indications imprimées par ordinateur qui ne correspondent plus à la situation exacte de l'entreprise, rectifiez-les en rouge.</t>
        </r>
      </text>
    </comment>
    <comment ref="A24" authorId="0" shapeId="0">
      <text>
        <r>
          <rPr>
            <b/>
            <sz val="9"/>
            <color indexed="81"/>
            <rFont val="Tahoma"/>
            <family val="2"/>
          </rPr>
          <t>Auteur:</t>
        </r>
        <r>
          <rPr>
            <sz val="9"/>
            <color indexed="81"/>
            <rFont val="Tahoma"/>
            <family val="2"/>
          </rPr>
          <t xml:space="preserve">
ATTENTION : ce cadre est réservé aux entreprises relevant de la DGE qui ont opté pour le régime de consolidation du
recouvrement de la TVA au niveau du groupe (art. 1693 ter du CGI), celles-ci doivent cocher impérativement la case ci-contre
(y compris la société tête de groupe en tant que membre)</t>
        </r>
      </text>
    </comment>
    <comment ref="A25" authorId="0" shapeId="0">
      <text>
        <r>
          <rPr>
            <b/>
            <sz val="9"/>
            <color indexed="81"/>
            <rFont val="Tahoma"/>
            <family val="2"/>
          </rPr>
          <t>Auteur:</t>
        </r>
        <r>
          <rPr>
            <sz val="9"/>
            <color indexed="81"/>
            <rFont val="Tahoma"/>
            <family val="2"/>
          </rPr>
          <t xml:space="preserve">
Si vous n’avez à remplir aucune ligne de ce formulaire (déclaration « néant »), veuillez cocher la case à droite</t>
        </r>
      </text>
    </comment>
    <comment ref="A34" authorId="0" shapeId="0">
      <text>
        <r>
          <rPr>
            <b/>
            <sz val="9"/>
            <color indexed="81"/>
            <rFont val="Tahoma"/>
            <family val="2"/>
          </rPr>
          <t>Auteur:</t>
        </r>
        <r>
          <rPr>
            <sz val="9"/>
            <color indexed="81"/>
            <rFont val="Tahoma"/>
            <family val="2"/>
          </rPr>
          <t xml:space="preserve">
* (joindre l’imprimé n° 3516 disponible sur www.impots.gouv.fr ou
auprès de votre service des impôts).</t>
        </r>
      </text>
    </comment>
    <comment ref="A51" authorId="0" shapeId="0">
      <text>
        <r>
          <rPr>
            <b/>
            <sz val="9"/>
            <color indexed="81"/>
            <rFont val="Tahoma"/>
            <family val="2"/>
          </rPr>
          <t>Auteur:</t>
        </r>
        <r>
          <rPr>
            <sz val="9"/>
            <color indexed="81"/>
            <rFont val="Tahoma"/>
            <family val="2"/>
          </rPr>
          <t xml:space="preserve">
Vous devez déclarer et payer votre TVA par transfert de fichier ou par internet.
Des informations complémentaires sont disponibles sur le site www.impots.gouv.fr rubrique « professionnels »</t>
        </r>
      </text>
    </comment>
    <comment ref="A116" authorId="0" shapeId="0">
      <text>
        <r>
          <rPr>
            <b/>
            <sz val="9"/>
            <color indexed="81"/>
            <rFont val="Tahoma"/>
            <family val="2"/>
          </rPr>
          <t>Auteur:</t>
        </r>
        <r>
          <rPr>
            <sz val="9"/>
            <color indexed="81"/>
            <rFont val="Tahoma"/>
            <family val="2"/>
          </rPr>
          <t xml:space="preserve">
La ligne 11 ne concerne que les DOM.
Les autres opérations relevant du taux de 2,1 % sont déclarées sur l'annexe
3310 A-SD.</t>
        </r>
      </text>
    </comment>
    <comment ref="A156" authorId="0" shapeId="0">
      <text>
        <r>
          <rPr>
            <b/>
            <sz val="9"/>
            <color indexed="81"/>
            <rFont val="Tahoma"/>
            <family val="2"/>
          </rPr>
          <t>Auteur:</t>
        </r>
        <r>
          <rPr>
            <sz val="9"/>
            <color indexed="81"/>
            <rFont val="Tahoma"/>
            <family val="2"/>
          </rPr>
          <t xml:space="preserve">
Attention ! Une situation de TVA créditrice (ligne 25 servie) ne
dispense pas du paiement des taxes assimilées déclarées ligne 29.</t>
        </r>
      </text>
    </comment>
    <comment ref="A162" authorId="0" shapeId="0">
      <text>
        <r>
          <rPr>
            <b/>
            <sz val="9"/>
            <color indexed="81"/>
            <rFont val="Tahoma"/>
            <family val="2"/>
          </rPr>
          <t>Auteur:</t>
        </r>
        <r>
          <rPr>
            <sz val="9"/>
            <color indexed="81"/>
            <rFont val="Tahoma"/>
            <family val="2"/>
          </rPr>
          <t xml:space="preserve">
Les dispositions des articles 39 et 40 de la loi n° 78-17 du 6 janvier 1978 relative à l’informatique, aux fichiers et aux libertés, garantissent les droits des personnes physiques à l’égard des traitements des données
à caractère personnel.
Si vous réalisez des opérations intracommunautaires, pensez à la déclaration d’échanges de biens (livraisons de biens) ou à la déclaration européenne de services (prestations de services) à souscrire auprès de la
Direction Générale des Douanes et des Droits indirects (cf. notice de la déclaration CA3).</t>
        </r>
      </text>
    </comment>
  </commentList>
</comments>
</file>

<file path=xl/comments2.xml><?xml version="1.0" encoding="utf-8"?>
<comments xmlns="http://schemas.openxmlformats.org/spreadsheetml/2006/main">
  <authors>
    <author>Auteur</author>
  </authors>
  <commentList>
    <comment ref="A2" authorId="0" shapeId="0">
      <text>
        <r>
          <rPr>
            <b/>
            <sz val="9"/>
            <color indexed="81"/>
            <rFont val="Tahoma"/>
            <family val="2"/>
          </rPr>
          <t>Auteur:</t>
        </r>
        <r>
          <rPr>
            <sz val="9"/>
            <color indexed="81"/>
            <rFont val="Tahoma"/>
            <family val="2"/>
          </rPr>
          <t xml:space="preserve">
DOCUMENT A COMPLETER ET A JOINDRE A LA DEMANDE DE REMBOURSEMENT OU DE RESTITUTION DE LA CREANCE (OU
A ENVOYER SEPAREMENT POUR LES UTILISATEURS DE LA TELEDECLARATION ET DU TELEPAIEMENT)</t>
        </r>
      </text>
    </comment>
    <comment ref="A3" authorId="0" shapeId="0">
      <text>
        <r>
          <rPr>
            <b/>
            <sz val="9"/>
            <color indexed="81"/>
            <rFont val="Tahoma"/>
            <family val="2"/>
          </rPr>
          <t>Auteur:</t>
        </r>
        <r>
          <rPr>
            <sz val="9"/>
            <color indexed="81"/>
            <rFont val="Tahoma"/>
            <family val="2"/>
          </rPr>
          <t xml:space="preserve">
DEMANDE D’IMPUTATION D’UNE CRÉANCE FISCALE SUR UNE ÉCHÉANCE A VENIR</t>
        </r>
      </text>
    </comment>
    <comment ref="A9" authorId="0" shapeId="0">
      <text>
        <r>
          <rPr>
            <b/>
            <sz val="9"/>
            <color indexed="81"/>
            <rFont val="Tahoma"/>
            <family val="2"/>
          </rPr>
          <t>Auteur:</t>
        </r>
        <r>
          <rPr>
            <sz val="9"/>
            <color indexed="81"/>
            <rFont val="Tahoma"/>
            <family val="2"/>
          </rPr>
          <t xml:space="preserve">
figurant sur vos déclarations professionnelles préidentifiées)</t>
        </r>
      </text>
    </comment>
    <comment ref="A62" authorId="0" shapeId="0">
      <text>
        <r>
          <rPr>
            <b/>
            <sz val="9"/>
            <color indexed="81"/>
            <rFont val="Tahoma"/>
            <family val="2"/>
          </rPr>
          <t>Auteur:</t>
        </r>
        <r>
          <rPr>
            <sz val="9"/>
            <color indexed="81"/>
            <rFont val="Tahoma"/>
            <family val="2"/>
          </rPr>
          <t xml:space="preserve">
DOCUMENT A COMPLÉTER ET A ENVOYER POUR LA DATE DE PAIEMENT DE L’IMPÔT OU DE LA TAXE</t>
        </r>
      </text>
    </comment>
    <comment ref="A63" authorId="0" shapeId="0">
      <text>
        <r>
          <rPr>
            <b/>
            <sz val="9"/>
            <color indexed="81"/>
            <rFont val="Tahoma"/>
            <family val="2"/>
          </rPr>
          <t>Auteur:</t>
        </r>
        <r>
          <rPr>
            <sz val="9"/>
            <color indexed="81"/>
            <rFont val="Tahoma"/>
            <family val="2"/>
          </rPr>
          <t xml:space="preserve">
RÈGLEMENT PAR IMPUTATION D’UNE CRÉANCE FISCALE</t>
        </r>
      </text>
    </comment>
  </commentList>
</comments>
</file>

<file path=xl/comments3.xml><?xml version="1.0" encoding="utf-8"?>
<comments xmlns="http://schemas.openxmlformats.org/spreadsheetml/2006/main">
  <authors>
    <author>Auteur</author>
  </authors>
  <commentList>
    <comment ref="A157" authorId="0" shapeId="0">
      <text>
        <r>
          <rPr>
            <b/>
            <sz val="9"/>
            <color indexed="81"/>
            <rFont val="Tahoma"/>
            <family val="2"/>
          </rPr>
          <t>Auteur:</t>
        </r>
        <r>
          <rPr>
            <sz val="9"/>
            <color indexed="81"/>
            <rFont val="Tahoma"/>
            <family val="2"/>
          </rPr>
          <t xml:space="preserve">
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r>
      </text>
    </comment>
  </commentList>
</comments>
</file>

<file path=xl/sharedStrings.xml><?xml version="1.0" encoding="utf-8"?>
<sst xmlns="http://schemas.openxmlformats.org/spreadsheetml/2006/main" count="8289" uniqueCount="5427">
  <si>
    <t>ACTIF</t>
  </si>
  <si>
    <t>Capital souscrit - non appelé</t>
  </si>
  <si>
    <t>ACTIF IMMOBILISE (a)</t>
  </si>
  <si>
    <t>Frais d'établissement</t>
  </si>
  <si>
    <t>Frais de recherche et de développement</t>
  </si>
  <si>
    <t>Concessions, brevets, licences, marques, procédés, logiciels, droits et valeurs similaires</t>
  </si>
  <si>
    <t>Fonds commercial (1)</t>
  </si>
  <si>
    <t>Autres</t>
  </si>
  <si>
    <t>Immobilisations incorporelles en cours</t>
  </si>
  <si>
    <t>Avances et acomptes</t>
  </si>
  <si>
    <t>Terrains</t>
  </si>
  <si>
    <t>Constructions</t>
  </si>
  <si>
    <t>Immobilisations corporelles en cours</t>
  </si>
  <si>
    <t>Participations (b)</t>
  </si>
  <si>
    <t>Créances rattachées à des participations</t>
  </si>
  <si>
    <t>Autres titres immobilisés</t>
  </si>
  <si>
    <t>Prêts</t>
  </si>
  <si>
    <t>Total I</t>
  </si>
  <si>
    <t>ACTIF CIRCULANT</t>
  </si>
  <si>
    <t>Matières premières et autres approvisionnements</t>
  </si>
  <si>
    <t>Produits intermédiaires et finis</t>
  </si>
  <si>
    <t>Marchandises</t>
  </si>
  <si>
    <t>Avances et acomptes versés sur commandes</t>
  </si>
  <si>
    <t>Capital souscrit - appelé, non versé</t>
  </si>
  <si>
    <t>Actions propres</t>
  </si>
  <si>
    <t>Disponibilités</t>
  </si>
  <si>
    <t>Primes de remboursement des emprunts (IV)</t>
  </si>
  <si>
    <t>Exercice N</t>
  </si>
  <si>
    <t>Exercice N-1</t>
  </si>
  <si>
    <t>Capital [dont versé...] (a)</t>
  </si>
  <si>
    <t>Réserve légale</t>
  </si>
  <si>
    <t>Réserves statutaires ou contractuelles</t>
  </si>
  <si>
    <t>Réserves réglementées</t>
  </si>
  <si>
    <t>Report à nouveau (d)</t>
  </si>
  <si>
    <t>Subventions d'investissement</t>
  </si>
  <si>
    <t>Provisions réglementées</t>
  </si>
  <si>
    <t>Provisions pour risques</t>
  </si>
  <si>
    <t>Provisions pour charges</t>
  </si>
  <si>
    <t>DETTES (1) (g)</t>
  </si>
  <si>
    <t>Emprunts obligataires convertibles</t>
  </si>
  <si>
    <t>Autres emprunts obligataires</t>
  </si>
  <si>
    <t>Emprunts et dettes financières diverses (3)</t>
  </si>
  <si>
    <t>Dettes Fournisseurs et Comptes rattachés (f)</t>
  </si>
  <si>
    <t>Dettes fiscales et sociales</t>
  </si>
  <si>
    <t>Dettes sur immobilisations et Comptes rattachés</t>
  </si>
  <si>
    <t>PASSIF (avant répartition)</t>
  </si>
  <si>
    <t>PASSIF (après répartition)</t>
  </si>
  <si>
    <t>Capital [dont versé] (a)</t>
  </si>
  <si>
    <t>DETTES</t>
  </si>
  <si>
    <t>Autres dettes</t>
  </si>
  <si>
    <t>Charges (hors taxes)</t>
  </si>
  <si>
    <t>Charges d'exploitation (1) :</t>
  </si>
  <si>
    <t>Coût d'achat des marchandises vendues dans l'exercice</t>
  </si>
  <si>
    <t>Achats de marchandises (a)</t>
  </si>
  <si>
    <t>Consommation de l'exercice en provenance de tiers</t>
  </si>
  <si>
    <t>autres</t>
  </si>
  <si>
    <t>Impôts, taxes et versements assimilés</t>
  </si>
  <si>
    <t>Sur rémunérations</t>
  </si>
  <si>
    <t>Charges de personnel</t>
  </si>
  <si>
    <t>Salaires et traitements</t>
  </si>
  <si>
    <t>Charges sociales</t>
  </si>
  <si>
    <t>Dotations aux amortissements et aux provisions</t>
  </si>
  <si>
    <t>TOTAL</t>
  </si>
  <si>
    <t>Quote-parts de résultat sur opérations faites en commun</t>
  </si>
  <si>
    <t>Charges financières</t>
  </si>
  <si>
    <t>Intérêts et charges assimilées (2)</t>
  </si>
  <si>
    <t>Différences négatives de change</t>
  </si>
  <si>
    <t>Charges nettes sur cessions de valeurs mobilières de placement</t>
  </si>
  <si>
    <t>Charges exceptionnelles</t>
  </si>
  <si>
    <t>Sur opérations de gestion</t>
  </si>
  <si>
    <t>Participation des salariés aux résultats</t>
  </si>
  <si>
    <t>Impôts sur les bénéfices</t>
  </si>
  <si>
    <t>Solde créditeur = bénéfice</t>
  </si>
  <si>
    <t>TOTAL GENERAL</t>
  </si>
  <si>
    <t>Produits (hors taxes)</t>
  </si>
  <si>
    <t>Produits d'exploitation (1) :</t>
  </si>
  <si>
    <t>Ventes de marchandises</t>
  </si>
  <si>
    <t>Production vendue</t>
  </si>
  <si>
    <t>Ventes</t>
  </si>
  <si>
    <t>Travaux</t>
  </si>
  <si>
    <t>Montant net du chiffre d'affaires</t>
  </si>
  <si>
    <t>Production stockée (a)</t>
  </si>
  <si>
    <t>En-cours de production de biens (a)</t>
  </si>
  <si>
    <t>En-cours de production de services (a)</t>
  </si>
  <si>
    <t>Produits (a)</t>
  </si>
  <si>
    <t>Production immobilisée</t>
  </si>
  <si>
    <t>Subventions d'exploitation</t>
  </si>
  <si>
    <t>Transferts de charges</t>
  </si>
  <si>
    <t>Autres produits</t>
  </si>
  <si>
    <t>TOTAL 1</t>
  </si>
  <si>
    <t>Produits financiers</t>
  </si>
  <si>
    <t>De participation (2)</t>
  </si>
  <si>
    <t>D'autres valeurs mobilières et créances de l'actif immobilisé (2)</t>
  </si>
  <si>
    <t>Autres intérêts et produits assimilés (2)</t>
  </si>
  <si>
    <t>Différences positives de change</t>
  </si>
  <si>
    <t>Produits nets sur cessions de valeurs mobilières de placement</t>
  </si>
  <si>
    <t>Produits exceptionnels</t>
  </si>
  <si>
    <t>Solde débiteur = perte</t>
  </si>
  <si>
    <t xml:space="preserve"> SITUATIONS ET MOUVEMENTS (b)</t>
  </si>
  <si>
    <t xml:space="preserve">A </t>
  </si>
  <si>
    <t xml:space="preserve">B </t>
  </si>
  <si>
    <t xml:space="preserve">C </t>
  </si>
  <si>
    <t>D</t>
  </si>
  <si>
    <t>RUBRIQUES (a)</t>
  </si>
  <si>
    <t>VALEUR BRUTE A L'OUVERTURE DE L'EXERCICE</t>
  </si>
  <si>
    <t>AUGMENTATIONS</t>
  </si>
  <si>
    <t>DIMINUTIONS</t>
  </si>
  <si>
    <t>VALEUR BRUTE A LA CLOTURE DE L'EXERCICE (c)</t>
  </si>
  <si>
    <t>Immobilisations incorporelles</t>
  </si>
  <si>
    <t>Immobilisations corporelles</t>
  </si>
  <si>
    <t>Immobilisations financières</t>
  </si>
  <si>
    <t>Virements</t>
  </si>
  <si>
    <t>Entrées</t>
  </si>
  <si>
    <t>De poste à poste</t>
  </si>
  <si>
    <t>Provenant de l'actif circulant</t>
  </si>
  <si>
    <t>Acquisitions</t>
  </si>
  <si>
    <t>Apports</t>
  </si>
  <si>
    <t>Créations</t>
  </si>
  <si>
    <t>Sorties</t>
  </si>
  <si>
    <t>A destination de l'actif circulant</t>
  </si>
  <si>
    <t>Cessions</t>
  </si>
  <si>
    <t>Scissions</t>
  </si>
  <si>
    <t>Mise hors service</t>
  </si>
  <si>
    <t>SITUATIONS ET MOUVEMENTS (b)</t>
  </si>
  <si>
    <t>AMORTISSEMENTS CUMULES AU DEBUT DE L'EXERCICE</t>
  </si>
  <si>
    <t>AUGMENTATIONS : DOTATIONS DE L'EXERCICE</t>
  </si>
  <si>
    <t>DIMINUTIONS D'AMORTISSEMENTS DE L'EXERCICE</t>
  </si>
  <si>
    <t>AMORTISSEMENTS CUMULES A LA FIN DE L'EXERCICE (c)</t>
  </si>
  <si>
    <t>1. Développement de la colonne B (augmentations)</t>
  </si>
  <si>
    <t>Compléments liés à une réévaluation</t>
  </si>
  <si>
    <t>Sur éléments amortis selon mode linéaire</t>
  </si>
  <si>
    <t>Sur éléments amortis selon autre mode</t>
  </si>
  <si>
    <t>Dotations exceptionnelles</t>
  </si>
  <si>
    <t>2. Développement de la colonne C (diminutions)</t>
  </si>
  <si>
    <t>Eléments transférés à l'actif circulant</t>
  </si>
  <si>
    <t>Eléments cédés</t>
  </si>
  <si>
    <t>Eléments mis hors service</t>
  </si>
  <si>
    <t>DEPRECIATIONS AU DEBUT DE L'EXERCICE</t>
  </si>
  <si>
    <t>DIMINUTIONS : REPRISES DE L'EXERCICE</t>
  </si>
  <si>
    <t>DEPRECIATIONS A LA FIN DE L'EXERCICE (c)</t>
  </si>
  <si>
    <t>PROVISIONS AU DEBUT DE L'EXERCICE</t>
  </si>
  <si>
    <t>DIMINUTIONS REPRISES DE L'EXERCICE</t>
  </si>
  <si>
    <t>PROVISIONS A LA FIN DE L'EXERCICE (c)</t>
  </si>
  <si>
    <t>Exploitation</t>
  </si>
  <si>
    <t>Financier</t>
  </si>
  <si>
    <t>Exceptionnel</t>
  </si>
  <si>
    <t xml:space="preserve">Créances (a) </t>
  </si>
  <si>
    <t>Montant brut</t>
  </si>
  <si>
    <t>Liquidité de l'actif / Échéances à moins 1 an</t>
  </si>
  <si>
    <t>Liquidité de l'actif / Échéances à plus 1 an</t>
  </si>
  <si>
    <t xml:space="preserve">Dettes (b)   </t>
  </si>
  <si>
    <t xml:space="preserve"> Degré d'exigibilité du passif / Échéances à plus 1 an</t>
  </si>
  <si>
    <t xml:space="preserve"> Degré d'exigibilité du passif / Échéances à plus 5 ans</t>
  </si>
  <si>
    <t>Créances de l'actif immobilisé :</t>
  </si>
  <si>
    <t>Emprunts obligataires convertibles (2)</t>
  </si>
  <si>
    <t>Autres emprunts obligataires (2)</t>
  </si>
  <si>
    <t>Prêts (1)</t>
  </si>
  <si>
    <t>Emprunts (2) et dettes auprès des établissements de crédit dont :</t>
  </si>
  <si>
    <t>Créances de l'actif circulant :</t>
  </si>
  <si>
    <t>Créances Clients et Comptes rattachés</t>
  </si>
  <si>
    <t>Emprunts et dettes financières divers (2) (3)</t>
  </si>
  <si>
    <t>Dettes Fournisseurs et Comptes rattachés</t>
  </si>
  <si>
    <t>Charges constatées d'avance</t>
  </si>
  <si>
    <t>Autres dettes (3)</t>
  </si>
  <si>
    <t>Produits constatés d'avance</t>
  </si>
  <si>
    <t>Capital (6)</t>
  </si>
  <si>
    <t>Réserves et report à nouveau avant affectation des résultats (6) (10)</t>
  </si>
  <si>
    <t>Quote-part du capital détenue (en pourcentage)</t>
  </si>
  <si>
    <t>Valeurs comptables des titres détenus (7) (8) - Nette</t>
  </si>
  <si>
    <t>Prêts et avances consentis par la société et non encore remboursés (7) (9)</t>
  </si>
  <si>
    <t>Montant des cautions et avals donnés par la société (7)</t>
  </si>
  <si>
    <t>Chiffre d’affaires hors taxes du dernier exercice écoulé (7) (10)</t>
  </si>
  <si>
    <t>Résultats (bénéfice ou perte du dernier exercice clos) (7) (10)</t>
  </si>
  <si>
    <t>Dividendes encaissés par la société au cours de l’exercice (7)</t>
  </si>
  <si>
    <t>Observations</t>
  </si>
  <si>
    <t>A. Renseignements détaillés concernant les filiales et les participations ci-dessus (2) (3).</t>
  </si>
  <si>
    <t>…</t>
  </si>
  <si>
    <t xml:space="preserve">B. Renseignements globaux concernant les autres filiales ou participations. </t>
  </si>
  <si>
    <t>1. Filiales non reprises au § A.</t>
  </si>
  <si>
    <t>a. Filiales françaises (ensemble)</t>
  </si>
  <si>
    <t>b. Filiales étrangères (ensemble) (4)</t>
  </si>
  <si>
    <t>2. Participations non reprises au § A.</t>
  </si>
  <si>
    <t>a. Dans des sociétés françaises (ensemble)</t>
  </si>
  <si>
    <t>b. Dans des sociétés étrangères (ensemble)</t>
  </si>
  <si>
    <t xml:space="preserve"> Exercice</t>
  </si>
  <si>
    <t>Montant à l’ouverture de l’exercice / Valeur comptable brute</t>
  </si>
  <si>
    <t>Montant à l’ouverture de l’exercice / Valeur comptable nette</t>
  </si>
  <si>
    <t>Montant à l’ouverture de l’exercice / Valeur estimative</t>
  </si>
  <si>
    <t>Montant à la clôture de l’exercice / Valeur comptable brute</t>
  </si>
  <si>
    <t>Montant à la clôture de l’exercice / Valeur comptable nette</t>
  </si>
  <si>
    <t>Montant à la clôture de l’exercice / Valeur estimative</t>
  </si>
  <si>
    <t xml:space="preserve">Décomposition de la valeur estimative </t>
  </si>
  <si>
    <t>Valeur estimative du portefeuille</t>
  </si>
  <si>
    <t>Mouvements de l'exercice</t>
  </si>
  <si>
    <t>Valeur comptable nette</t>
  </si>
  <si>
    <t>Valeur estimative</t>
  </si>
  <si>
    <t>Montant à l’ouverture de l’exercice</t>
  </si>
  <si>
    <t>Acquisition de l’exercice</t>
  </si>
  <si>
    <t>Cession de l’exercice (en prix de vente)</t>
  </si>
  <si>
    <t>Plus-values sur cessions de titres :</t>
  </si>
  <si>
    <t>Autres variations de plus-values latentes :</t>
  </si>
  <si>
    <t>Autres mouvements comptables (à préciser)</t>
  </si>
  <si>
    <t>Montant à la clôture de l’exercice</t>
  </si>
  <si>
    <t>Produits</t>
  </si>
  <si>
    <t>Montant</t>
  </si>
  <si>
    <t>Charges</t>
  </si>
  <si>
    <t>Ventes marchandises</t>
  </si>
  <si>
    <t>Coût achat marchandises vendues</t>
  </si>
  <si>
    <t>Marge commerciale</t>
  </si>
  <si>
    <t>Production stockée</t>
  </si>
  <si>
    <t>ou Destockage de production (a)</t>
  </si>
  <si>
    <t>Production de l'exercice</t>
  </si>
  <si>
    <t>Valeur ajoutée</t>
  </si>
  <si>
    <t>Impôt, taxes et versements assimilés (b)</t>
  </si>
  <si>
    <t xml:space="preserve"> Excédent brut (ou insuffisance brute) d'exploitation</t>
  </si>
  <si>
    <t>Excédent brut d'exploitation</t>
  </si>
  <si>
    <t>ou Insuffisance brute d'exploitation</t>
  </si>
  <si>
    <t>Reprises sur charges et transferts de charges</t>
  </si>
  <si>
    <t>Atres produits</t>
  </si>
  <si>
    <t>Autres charges</t>
  </si>
  <si>
    <t>Résultat d'exploitation (bénéfice ou perte)</t>
  </si>
  <si>
    <t>Résultat d'exploitation</t>
  </si>
  <si>
    <t>ou Résultat d'exploitation</t>
  </si>
  <si>
    <t>Quote-parts de résultat positifs sur opérations  faites en commun</t>
  </si>
  <si>
    <t>Quote-parts de résultat négatifs sur opérations  faites en commun</t>
  </si>
  <si>
    <t>Résultat courant avant impôts (bénéfice ou perte)</t>
  </si>
  <si>
    <t>Résultat exceptionnel (bénéfice ou perte)</t>
  </si>
  <si>
    <t>ou Résultat courant avant impôts</t>
  </si>
  <si>
    <t>ou Résultat exceptionnel</t>
  </si>
  <si>
    <t>Résultat courant avant impôts</t>
  </si>
  <si>
    <t>Participation des salariés</t>
  </si>
  <si>
    <t>Résultat exceptionnel</t>
  </si>
  <si>
    <t>Résultat de l'exercice (bénéfice ou perte) (c)</t>
  </si>
  <si>
    <t>Produits des cessions d'éléments d'actif</t>
  </si>
  <si>
    <t>Valeur comptable des éléments cédés</t>
  </si>
  <si>
    <t>Plus-values et moins-values sur cessions d'éléments d'actif</t>
  </si>
  <si>
    <t>Signe</t>
  </si>
  <si>
    <t>Excédent brut d'exploitation (ou insuffisance brute d'exploitation)</t>
  </si>
  <si>
    <t>Transferts de charges (d'exploitation)</t>
  </si>
  <si>
    <t>+</t>
  </si>
  <si>
    <t>Autres produits (d'exploitation)</t>
  </si>
  <si>
    <t>Autres charges (d'exploitation)</t>
  </si>
  <si>
    <t>-</t>
  </si>
  <si>
    <t>+/-</t>
  </si>
  <si>
    <t>Produits financiers (a)</t>
  </si>
  <si>
    <t>Charges financières (b)</t>
  </si>
  <si>
    <t>Produits exceptionnels (c)</t>
  </si>
  <si>
    <t>Charges exceptionnelles (d)</t>
  </si>
  <si>
    <t xml:space="preserve">Participation des salariés aux résultats </t>
  </si>
  <si>
    <t>CAPACITE D'AUTOFINANCMENT</t>
  </si>
  <si>
    <t>=</t>
  </si>
  <si>
    <t xml:space="preserve">Emplois             </t>
  </si>
  <si>
    <t>Ressources</t>
  </si>
  <si>
    <t>Distributions mises en paiement au cours de l'exercice</t>
  </si>
  <si>
    <t>Capacité d'autofinancement de l'exercice</t>
  </si>
  <si>
    <t>Acquisitions d'éléments de l'actif immobilisé:</t>
  </si>
  <si>
    <t>Cessions ou réductions d'éléments de l'actif immobilisé:</t>
  </si>
  <si>
    <t>Cessions d'immobilisations :</t>
  </si>
  <si>
    <t>incorporelles</t>
  </si>
  <si>
    <t>corporelles</t>
  </si>
  <si>
    <t>Charges à répartir sur plusieurs exercices (a)</t>
  </si>
  <si>
    <t>Cessions ou réductions d'immobilisations financières</t>
  </si>
  <si>
    <t>Réduction des capitaux propres (réduction de capital, retraits)</t>
  </si>
  <si>
    <t>Augmentation des capitaux propres:</t>
  </si>
  <si>
    <t>Remboursements de dettes financières (b)</t>
  </si>
  <si>
    <t>Augmentation de capital ou apports</t>
  </si>
  <si>
    <t>Total des emplois</t>
  </si>
  <si>
    <t>Augmentation des autres capitaux propres</t>
  </si>
  <si>
    <t>Variation du fonds de roulement net global (ressource nette)</t>
  </si>
  <si>
    <t>Augmentation des dettes financières (b) (c)</t>
  </si>
  <si>
    <t>Total des ressources</t>
  </si>
  <si>
    <t>Variation du fonds de roulement net global (emploi nette)</t>
  </si>
  <si>
    <t>Variation du fonds de roulement net global</t>
  </si>
  <si>
    <t>Variation "Exploitation":</t>
  </si>
  <si>
    <t>Variation des actifs d'exploitation :</t>
  </si>
  <si>
    <t>Stocks et en-cours</t>
  </si>
  <si>
    <t>Créances Clients, Comptes rattachés et autres créances d'exploitation (a)</t>
  </si>
  <si>
    <t>Variation des dettes d'exploitation :</t>
  </si>
  <si>
    <t>Avances et acomptes reçus sur commandes en cours</t>
  </si>
  <si>
    <t>Dettes Fournisseurs, Comptes rattachés et autres dettes d'exploitation (b)</t>
  </si>
  <si>
    <t>A. Variation nette "Exploitation" (c)</t>
  </si>
  <si>
    <t>Variation "Hors exploitation" :</t>
  </si>
  <si>
    <t xml:space="preserve">Variation des autres débiteurs  (a) (d)                             </t>
  </si>
  <si>
    <t>Variation des autres créditeurs (b)</t>
  </si>
  <si>
    <t>B. Variation nette "Hors exploitation"  (c)</t>
  </si>
  <si>
    <t>Total A + B:</t>
  </si>
  <si>
    <t>Besoins de l'exercice en fonds de roulement</t>
  </si>
  <si>
    <t>ou</t>
  </si>
  <si>
    <t>Dégagement net de fonds de roulement dans l'exercice</t>
  </si>
  <si>
    <t>Variation "Trésorerie"</t>
  </si>
  <si>
    <t>Variation des disponibilités</t>
  </si>
  <si>
    <t>Variation des concours bancaires courants et soldes créditeurs de banques</t>
  </si>
  <si>
    <t>C. Variation nette "Trésorerie" (c)</t>
  </si>
  <si>
    <t>Emploi net</t>
  </si>
  <si>
    <t>Ressource nette</t>
  </si>
  <si>
    <t>Calcul de la variation du fonds de roulement net global</t>
  </si>
  <si>
    <t>Ressources durables:</t>
  </si>
  <si>
    <t xml:space="preserve">Augmentation des dettes financières (a) (b)                      </t>
  </si>
  <si>
    <t>Total des ressources (I)</t>
  </si>
  <si>
    <t>Emplois stables:</t>
  </si>
  <si>
    <t>Charges à répartir sur plusieurs exercices (c)</t>
  </si>
  <si>
    <t>Remboursements de dettes financières (a)</t>
  </si>
  <si>
    <t>Total des emplois (II)</t>
  </si>
  <si>
    <t>Variation du fonds de roulement net global :</t>
  </si>
  <si>
    <t>Ressource nette (I-II)</t>
  </si>
  <si>
    <t>Emploi net (II-I)</t>
  </si>
  <si>
    <t>Utilisation de la variation du fonds de roulement net global</t>
  </si>
  <si>
    <t>Variation des actifs d'exploitation (a)</t>
  </si>
  <si>
    <t>Créances clients, comptes rattachés et autres créances d'exploitation (b)</t>
  </si>
  <si>
    <t>Variation des dettes d'exploitation (c):</t>
  </si>
  <si>
    <t>Dettes fournisseurs, comptes rattachés et autres dettes d'exploitation (d)</t>
  </si>
  <si>
    <t>A.</t>
  </si>
  <si>
    <t xml:space="preserve">Variation des autres débiteurs (a) (b) (e)    </t>
  </si>
  <si>
    <t>Variation des autres créditeurs (c) (d)</t>
  </si>
  <si>
    <t>B.</t>
  </si>
  <si>
    <t>Besoins de l'exercice en fonds de roulement "Hors exploitation"</t>
  </si>
  <si>
    <t>Dégagement net de fonds de roulement "Hors exploitation" au cours de l'exercice</t>
  </si>
  <si>
    <t>Variation des disponibilités (a)</t>
  </si>
  <si>
    <t>Variation des concours bancaires courants et soldes créditeurs de banques (c)</t>
  </si>
  <si>
    <t>Utilisation de la variation du fonds de roulement net global (A+B+C) :</t>
  </si>
  <si>
    <t>Emploi net (f)</t>
  </si>
  <si>
    <t>Ressource nette (g)</t>
  </si>
  <si>
    <t>COMPTES DE BILAN</t>
  </si>
  <si>
    <t>COMPTES DE GESTION</t>
  </si>
  <si>
    <t>COMPTES SPECIAUX</t>
  </si>
  <si>
    <t>Classe 1 - Comptes de capitaux (capitaux propres, autres fonds propres, emprunts et dettes assimilées)</t>
  </si>
  <si>
    <t>Classe 6 - Comptes de charges</t>
  </si>
  <si>
    <t>Classe 8 - Cette classe de comptes regroupe les comptes spéciaux qui n’ont pas  leur place dans les classes 1 à 7</t>
  </si>
  <si>
    <t>Numero_De_Compte</t>
  </si>
  <si>
    <t>Intitule_Du_Compte</t>
  </si>
  <si>
    <t>Montant_[€]</t>
  </si>
  <si>
    <t>Capital et réserves</t>
  </si>
  <si>
    <t>Achats (sauf 603)</t>
  </si>
  <si>
    <t>Engagements</t>
  </si>
  <si>
    <t>Report à nouveau</t>
  </si>
  <si>
    <t>Variation des stocks (approvisionnements et marchandises)</t>
  </si>
  <si>
    <t>Résultat en instance d'affectation</t>
  </si>
  <si>
    <t>Résultat de l’exercice</t>
  </si>
  <si>
    <t>Services extérieurs</t>
  </si>
  <si>
    <t>Bilan</t>
  </si>
  <si>
    <t>Subventions d’investissement</t>
  </si>
  <si>
    <t>Autres services extérieurs</t>
  </si>
  <si>
    <t>Total_Classe_8</t>
  </si>
  <si>
    <t>Provisions</t>
  </si>
  <si>
    <t>Emprunts et dettes assimilées</t>
  </si>
  <si>
    <t>Autres charges de gestion courante</t>
  </si>
  <si>
    <t>Dettes rattachées à des participations</t>
  </si>
  <si>
    <t>Comptes de liaison des établissements et sociétés en participation</t>
  </si>
  <si>
    <t>Dotations aux amortissements, dépréciations  et provisions</t>
  </si>
  <si>
    <t>Total_Classe_1</t>
  </si>
  <si>
    <t>Participation des salariés, impôts sur les bénéfices et assimilés</t>
  </si>
  <si>
    <t>Classe 2 - Comptes d’immobilisations</t>
  </si>
  <si>
    <t>Total_Classe_6</t>
  </si>
  <si>
    <t>Classe 7 - Comptes de produits</t>
  </si>
  <si>
    <t>Ventes de produits fabriqués, prestations de services, marchandises</t>
  </si>
  <si>
    <t>Immobilisations mises en concession</t>
  </si>
  <si>
    <t>Production stockée (ou déstockage).</t>
  </si>
  <si>
    <t>Immobilisations  en-cours</t>
  </si>
  <si>
    <t>Parts dans des entreprises liées et créances sur des entreprises liées </t>
  </si>
  <si>
    <t>Subventions d’exploitation</t>
  </si>
  <si>
    <t>Participations et créances rattachées à des participations</t>
  </si>
  <si>
    <t>Autres produits de gestion courante</t>
  </si>
  <si>
    <t>Autres immobilisations financières</t>
  </si>
  <si>
    <t>Amortissements des   immobilisations</t>
  </si>
  <si>
    <t>Dépréciations (Règlement n°2002-10 du CRC)</t>
  </si>
  <si>
    <t>Reprises sur amortissements, dépréciations  et provisions</t>
  </si>
  <si>
    <t>Total_Classe_2</t>
  </si>
  <si>
    <t>Classe 3 - Comptes de stocks et en-cours</t>
  </si>
  <si>
    <t>Total_Classe_7</t>
  </si>
  <si>
    <t>Matières premières (et fournitures)</t>
  </si>
  <si>
    <t>Autres approvisionnements</t>
  </si>
  <si>
    <t>En-cours de production de biens</t>
  </si>
  <si>
    <t>En-cours de production de services</t>
  </si>
  <si>
    <t>Stocks de produits</t>
  </si>
  <si>
    <t>Compte à ouvrir, le cas échéant, sous l'intitulé "stocks provenant d'immobilisations" </t>
  </si>
  <si>
    <t>Stocks de marchandises</t>
  </si>
  <si>
    <t>(lorsque l'entité tient un inventaire permanent en comptabilité générale, le compte 38 peut être utilisé pour comptabiliser les stocks en voie d'acheminement, mis en dépôt ou donnés en consignation)</t>
  </si>
  <si>
    <t>Dépréciations des stocks et en-cours</t>
  </si>
  <si>
    <t>Total_Classe_3</t>
  </si>
  <si>
    <t>Classe 4 - Comptes de tiers</t>
  </si>
  <si>
    <t>Fournisseurs et comptes rattachés</t>
  </si>
  <si>
    <t>Clients et comptes rattachés</t>
  </si>
  <si>
    <t>Personnel et comptes rattachés</t>
  </si>
  <si>
    <t>Sécurité sociale et autres organismes sociaux</t>
  </si>
  <si>
    <t>Etat et autres collectivités publiques</t>
  </si>
  <si>
    <t>Groupe et associés</t>
  </si>
  <si>
    <t>Débiteurs divers et créditeurs divers</t>
  </si>
  <si>
    <t>Comptes transitoires ou d’attente</t>
  </si>
  <si>
    <t>Comptes de régularisation</t>
  </si>
  <si>
    <t>Dépréciations des comptes de tiers</t>
  </si>
  <si>
    <t>Total_Classe_4</t>
  </si>
  <si>
    <t>Classe 5 - Comptes financiers</t>
  </si>
  <si>
    <t>Valeurs mobilières de placement</t>
  </si>
  <si>
    <t>Banques, établissements financiers et assimilés</t>
  </si>
  <si>
    <t>Instruments de Trésorerie</t>
  </si>
  <si>
    <t>Caisse</t>
  </si>
  <si>
    <t>Régies d’avances et accréditifs</t>
  </si>
  <si>
    <t>Virements internes</t>
  </si>
  <si>
    <t>Dépréciations des comptes financiers</t>
  </si>
  <si>
    <t>Total_Classe_5</t>
  </si>
  <si>
    <t>Classe 2 - COMPTES D'IMMOBILISATIONS</t>
  </si>
  <si>
    <t>CLASSE 3 -COMPTES DE STOCKS ET EN-COURS</t>
  </si>
  <si>
    <t>CLASSE 4 - COMPTES DE TIERS</t>
  </si>
  <si>
    <t>CLASSE 5 - COMPTES FINANCIERS</t>
  </si>
  <si>
    <t>CLASSE 6 - COMPTES DE CHARGES</t>
  </si>
  <si>
    <t>CLASSE 7 - COMPTES DE PRODUITS</t>
  </si>
  <si>
    <t>CLASSE 8 - COMPTES SPECIAUX</t>
  </si>
  <si>
    <t>Matières premières (et fournitures) </t>
  </si>
  <si>
    <t>Valeurs mobilières de placement </t>
  </si>
  <si>
    <t>Achats (sauf 603) </t>
  </si>
  <si>
    <t>Capital social</t>
  </si>
  <si>
    <t>Matières (ou groupe) A</t>
  </si>
  <si>
    <t>Fournisseurs et Comptes rattachés </t>
  </si>
  <si>
    <t>Parts dans des entreprises liées </t>
  </si>
  <si>
    <t>Ventes de produits finis</t>
  </si>
  <si>
    <t>Engagements donnés par l'entité</t>
  </si>
  <si>
    <t xml:space="preserve">Capital souscrit - non appelé </t>
  </si>
  <si>
    <t>Frais de constitution</t>
  </si>
  <si>
    <t>Matières (ou groupe) B</t>
  </si>
  <si>
    <t>Fournisseurs</t>
  </si>
  <si>
    <t>Matières (ou groupe) A </t>
  </si>
  <si>
    <t>Produits finis (ou groupe) A</t>
  </si>
  <si>
    <t>Avals, cautions, garanties</t>
  </si>
  <si>
    <t xml:space="preserve">Capital souscrit - appelé, non versé </t>
  </si>
  <si>
    <t>Frais de premier établissement </t>
  </si>
  <si>
    <t>Fournitures A, B, C,</t>
  </si>
  <si>
    <t>Fournisseurs - Achats de biens et prestations de services </t>
  </si>
  <si>
    <t>Actions destinées à être attribuées aux employés et affectées à des plans déterminés</t>
  </si>
  <si>
    <t>Matières (ou groupe) B </t>
  </si>
  <si>
    <t>Produits finis (ou groupe) B</t>
  </si>
  <si>
    <t>Effets circulant sous l'endos de l'entité</t>
  </si>
  <si>
    <t>Capital souscrit - appelé, versé</t>
  </si>
  <si>
    <t>Frais de prospection</t>
  </si>
  <si>
    <t>Fournisseurs - Retenues de garantie </t>
  </si>
  <si>
    <t>Actions disponibles pour être attribuées aux employés ou pour la régularisation des cours de bourse</t>
  </si>
  <si>
    <t xml:space="preserve">Fournitures A, B, C, </t>
  </si>
  <si>
    <t>Ventes de produits intermédiaires </t>
  </si>
  <si>
    <t>Redevances crédit-bail restant à courir</t>
  </si>
  <si>
    <t>Capital non amorti</t>
  </si>
  <si>
    <t>Frais de publicité</t>
  </si>
  <si>
    <t>Matières consommables</t>
  </si>
  <si>
    <t>Fournisseurs - Effets à payer</t>
  </si>
  <si>
    <t>Actions</t>
  </si>
  <si>
    <t>Achats stockés - Autres approvisionnements </t>
  </si>
  <si>
    <t>Ventes de produits résiduels</t>
  </si>
  <si>
    <t>Crédit-bail mobilier</t>
  </si>
  <si>
    <t xml:space="preserve">Capital amorti </t>
  </si>
  <si>
    <t>Matières (ou groupe) C </t>
  </si>
  <si>
    <t>Fournisseurs d'immobilisations</t>
  </si>
  <si>
    <t>Titres cotés</t>
  </si>
  <si>
    <t>Crédit-bail immobilier</t>
  </si>
  <si>
    <t>Capital souscrit soumis à des réglementations particulières</t>
  </si>
  <si>
    <t>Frais de recherche et de développement </t>
  </si>
  <si>
    <t>Matières (ou groupe) D </t>
  </si>
  <si>
    <t>Fournisseurs - Achats d'immobilisations </t>
  </si>
  <si>
    <t>Titres non cotés</t>
  </si>
  <si>
    <t>Travaux de catégorie (ou activité) A </t>
  </si>
  <si>
    <t>Autres engagements donnés</t>
  </si>
  <si>
    <t>Fonds fiduciaires</t>
  </si>
  <si>
    <t>Concessions et droits similaires, brevets, licences, marques, procédés, logiciels, droits et valeurs similaires </t>
  </si>
  <si>
    <t>Fournitures consommables</t>
  </si>
  <si>
    <t>Fournisseurs d'immobilisations - Retenues de garantie </t>
  </si>
  <si>
    <t>Autres titres conférant un droit de propriété </t>
  </si>
  <si>
    <t>Travaux de catégorie (ou activité) B</t>
  </si>
  <si>
    <t>Engagements recus par l'entité</t>
  </si>
  <si>
    <t xml:space="preserve">Primes liées au capital social </t>
  </si>
  <si>
    <t>Droit au bail</t>
  </si>
  <si>
    <t>Combustibles</t>
  </si>
  <si>
    <t>Fournisseurs d'immobilisations - Effets à payer </t>
  </si>
  <si>
    <t>Obligations et bons émis par la société et rachetés par elle </t>
  </si>
  <si>
    <t>Etudes</t>
  </si>
  <si>
    <t xml:space="preserve">Primes d'émission </t>
  </si>
  <si>
    <t>Fonds commercial</t>
  </si>
  <si>
    <t>Produits d'entretien </t>
  </si>
  <si>
    <t>Fournisseurs - Factures non parvenues </t>
  </si>
  <si>
    <t>Obligations</t>
  </si>
  <si>
    <t>Prestations de services</t>
  </si>
  <si>
    <t>Créances escomptées non échues</t>
  </si>
  <si>
    <t>Primes de fusion</t>
  </si>
  <si>
    <t>Autres immobilisations incorporelles </t>
  </si>
  <si>
    <t>Fournitures d'atelier et d'usine </t>
  </si>
  <si>
    <t>Produits d'entretien</t>
  </si>
  <si>
    <t>Engagements reçus pour utilisation en crédit-bail</t>
  </si>
  <si>
    <t xml:space="preserve">Primes d'apport </t>
  </si>
  <si>
    <t>Mali de fusion sur actifs incorporels</t>
  </si>
  <si>
    <t>Fournitures de magasin</t>
  </si>
  <si>
    <t>Fournisseurs d'immobilisations </t>
  </si>
  <si>
    <t>Marchandises (ou groupe) A</t>
  </si>
  <si>
    <t>Primes de conversion d'obligations en actions</t>
  </si>
  <si>
    <t>Fournitures de bureau</t>
  </si>
  <si>
    <t>Fournisseurs - Intérêts courus </t>
  </si>
  <si>
    <t>Bons du Trésor et bons de caisse à court terme</t>
  </si>
  <si>
    <t>Marchandises (ou groupe) B</t>
  </si>
  <si>
    <t>Bons de souscription d'actions</t>
  </si>
  <si>
    <t>Terrains </t>
  </si>
  <si>
    <t>Emballages</t>
  </si>
  <si>
    <t>Fournisseurs débiteurs</t>
  </si>
  <si>
    <t>Autres valeurs mobilières de placement et autres créances assimilées </t>
  </si>
  <si>
    <t>Fourniture de bureau</t>
  </si>
  <si>
    <t>Produits des activités annexes </t>
  </si>
  <si>
    <t>Autres engagements reçus</t>
  </si>
  <si>
    <t>Ecarts de réévaluation</t>
  </si>
  <si>
    <t>Terrains nus</t>
  </si>
  <si>
    <t>Emballages perdus</t>
  </si>
  <si>
    <t>Fournisseurs - Avances et acomptes versés sur commandes </t>
  </si>
  <si>
    <t>Autres valeurs mobilières </t>
  </si>
  <si>
    <t>Emballages </t>
  </si>
  <si>
    <t>Produits des services exploités dans l'intérêt du personnel </t>
  </si>
  <si>
    <t>Contrepartie des engagements</t>
  </si>
  <si>
    <t>Réserve spéciale de réévaluation</t>
  </si>
  <si>
    <t>Terrains aménagés</t>
  </si>
  <si>
    <t>Emballages récupérables non identifiables </t>
  </si>
  <si>
    <t>Fournisseurs - Créances pour emballages et matériel à rendre </t>
  </si>
  <si>
    <t>Bons de souscription</t>
  </si>
  <si>
    <t>Commissions et courtages</t>
  </si>
  <si>
    <t>Contrepartie 801</t>
  </si>
  <si>
    <t>Ecart de réévaluation libre</t>
  </si>
  <si>
    <t>Sous-sols et sur-sols</t>
  </si>
  <si>
    <t>Emballages à usage mixte </t>
  </si>
  <si>
    <t>Fournisseurs - Autres avoirs</t>
  </si>
  <si>
    <t>Intérêts courus sur obligations, bons et valeurs assimilés </t>
  </si>
  <si>
    <t>Locations diverses</t>
  </si>
  <si>
    <t>Contrepartie 802</t>
  </si>
  <si>
    <t>Réserve de réévaluation</t>
  </si>
  <si>
    <t>En-cours de production de biens </t>
  </si>
  <si>
    <t>Fournisseurs d'exploitation</t>
  </si>
  <si>
    <t>Versements restant à effectuer sur valeurs mobilières de placement non libérées </t>
  </si>
  <si>
    <t>Mise à disposition de personnel facturée </t>
  </si>
  <si>
    <t>Ecarts de réévaluation (autres opérations légales)</t>
  </si>
  <si>
    <t>Produits en cours</t>
  </si>
  <si>
    <t>Banques, établissements financiers et assimilés </t>
  </si>
  <si>
    <t>Achats d'études et prestations de services </t>
  </si>
  <si>
    <t>Ports et frais accessoires facturés </t>
  </si>
  <si>
    <t>Autres écarts de réévaluation en France</t>
  </si>
  <si>
    <t>Terrains bâtis</t>
  </si>
  <si>
    <t>Produits en cours P 1</t>
  </si>
  <si>
    <t>Rabais, remises, ristournes à obtenir et autres avoirs non encore reçus </t>
  </si>
  <si>
    <t>Valeurs à l'encaissement</t>
  </si>
  <si>
    <t> Achats de matériel, équipements et travaux </t>
  </si>
  <si>
    <t>Bonis sur reprises d'emballages consignés </t>
  </si>
  <si>
    <t>Autres écarts de réévaluation à l'Etranger</t>
  </si>
  <si>
    <t>Ensembles immobiliers industriels</t>
  </si>
  <si>
    <t>Produits en cours P 2</t>
  </si>
  <si>
    <t>Coupons échus à l'encaissement </t>
  </si>
  <si>
    <t>Achats non stockés de matière et fournitures </t>
  </si>
  <si>
    <t>Bonifications obtenues des clients et primes sur ventes </t>
  </si>
  <si>
    <t>Réserves</t>
  </si>
  <si>
    <t>Ensembles immobiliers administratifs et commerciaux</t>
  </si>
  <si>
    <t>Travaux en cours</t>
  </si>
  <si>
    <t>Clients et comptes rattachés </t>
  </si>
  <si>
    <t>Chèques à encaisser </t>
  </si>
  <si>
    <t>Autres ensembles immobiliers </t>
  </si>
  <si>
    <t>Travaux en cours T 1</t>
  </si>
  <si>
    <t>Clients</t>
  </si>
  <si>
    <t>Effets à l'encaissement </t>
  </si>
  <si>
    <t>Fournitures d'entretien et de petit équipement </t>
  </si>
  <si>
    <t>Rabais, remises et ristournes accordés par l'entreprise </t>
  </si>
  <si>
    <t xml:space="preserve">Réserve légale proprement dite </t>
  </si>
  <si>
    <t xml:space="preserve">Affectés aux opérations professionnelles </t>
  </si>
  <si>
    <t>Travaux en cours T 2</t>
  </si>
  <si>
    <t>Clients - Ventes de biens ou de prestations de services </t>
  </si>
  <si>
    <t>Effets à l'escompte</t>
  </si>
  <si>
    <t>Fournitures administratives </t>
  </si>
  <si>
    <t>sur ventes de produits finis</t>
  </si>
  <si>
    <t>Plus-values nettes à long terme</t>
  </si>
  <si>
    <t>Affectés aux opérations non professionnelles</t>
  </si>
  <si>
    <t>En-cours de production de services </t>
  </si>
  <si>
    <t>Clients - Retenues de garantie </t>
  </si>
  <si>
    <t>Banques </t>
  </si>
  <si>
    <t>Autres matières et fournitures </t>
  </si>
  <si>
    <t>sur ventes de produits intermédiaires </t>
  </si>
  <si>
    <t>Réserves indisponibles</t>
  </si>
  <si>
    <t>Etudes en cours</t>
  </si>
  <si>
    <t>Clients - Effets à recevoir</t>
  </si>
  <si>
    <t>Comptes en monnaie nationale </t>
  </si>
  <si>
    <t>Achats de marchandises</t>
  </si>
  <si>
    <t>sur travaux</t>
  </si>
  <si>
    <t>Etudes en cours E 1</t>
  </si>
  <si>
    <t>Clients douteux ou litigieux</t>
  </si>
  <si>
    <t>Comptes en devises</t>
  </si>
  <si>
    <t>Marchandise (ou groupe) A</t>
  </si>
  <si>
    <t>sur études</t>
  </si>
  <si>
    <t>Etudes en cours E 2</t>
  </si>
  <si>
    <t>Clients - Produits non encore facturés </t>
  </si>
  <si>
    <t>Chèques postaux</t>
  </si>
  <si>
    <t>Marchandise (ou groupe) B</t>
  </si>
  <si>
    <t>sur prestations de services</t>
  </si>
  <si>
    <t>Bâtiments</t>
  </si>
  <si>
    <t>Prestations de services en cours</t>
  </si>
  <si>
    <t>Clients - Factures à établir </t>
  </si>
  <si>
    <t>sur ventes de marchandises</t>
  </si>
  <si>
    <t>Réserves consécutives à l'octroi de subventions d'investissement</t>
  </si>
  <si>
    <t>Prestations de services S 1</t>
  </si>
  <si>
    <t>Clients - Intérêts courus </t>
  </si>
  <si>
    <t>Sociétés de bourse</t>
  </si>
  <si>
    <t>Rabais, remises et ristournes obtenus sur achats </t>
  </si>
  <si>
    <t>sur produits des activités annexes </t>
  </si>
  <si>
    <t>Autres réserves réglementées</t>
  </si>
  <si>
    <t>Prestations de services S 2</t>
  </si>
  <si>
    <t>Clients créditeurs</t>
  </si>
  <si>
    <t>Autres organismes financiers</t>
  </si>
  <si>
    <t>Autres réserves</t>
  </si>
  <si>
    <t>Clients - Avances et acomptes reçus sur commandes </t>
  </si>
  <si>
    <t>Intérêts courus</t>
  </si>
  <si>
    <t>d'autres approvisionnements stockés </t>
  </si>
  <si>
    <t>Réserve de propre assureur</t>
  </si>
  <si>
    <t>Produits intermédiaires</t>
  </si>
  <si>
    <t>Clients - Dettes sur emballages et matériels consignés </t>
  </si>
  <si>
    <t>Intérêts courus à payer </t>
  </si>
  <si>
    <t>d'études et prestations de services </t>
  </si>
  <si>
    <t>Variation des en-cours de production de biens </t>
  </si>
  <si>
    <t xml:space="preserve">Réserves diverses </t>
  </si>
  <si>
    <t>Produits intermédiaires (ou groupe) A </t>
  </si>
  <si>
    <t>Clients - Autres avoirs</t>
  </si>
  <si>
    <t>Intérêts courus à recevoir </t>
  </si>
  <si>
    <t>de matériel, équipements et travaux </t>
  </si>
  <si>
    <t>Ecart d'équivalence</t>
  </si>
  <si>
    <t xml:space="preserve">Installations générales - agencements - aménagements des constructions  </t>
  </si>
  <si>
    <t>Produits intermédiaires (ou groupe) B </t>
  </si>
  <si>
    <t>Rabais, remises, ristournes à accorder et autres avoirs à établir </t>
  </si>
  <si>
    <t>Concours bancaires courants</t>
  </si>
  <si>
    <t>d'approvisionnements non stockés </t>
  </si>
  <si>
    <t>Compte de l'exploitant</t>
  </si>
  <si>
    <t>Ouvrages d'infrastructure</t>
  </si>
  <si>
    <t>Produits finis</t>
  </si>
  <si>
    <t>de marchandises </t>
  </si>
  <si>
    <t>Variation des en-cours de production de services </t>
  </si>
  <si>
    <t>Actionnaires : Capital souscrit - non appelé</t>
  </si>
  <si>
    <t>Voies de terre</t>
  </si>
  <si>
    <t>Personnel - Rémunérations dues </t>
  </si>
  <si>
    <t>Mobilisation de créances nées à l'étranger </t>
  </si>
  <si>
    <t>Rabais, remises et ristournes non affectés </t>
  </si>
  <si>
    <t>Report à nouveau (solde créditeur ou débiteur)</t>
  </si>
  <si>
    <t>Voies de fer</t>
  </si>
  <si>
    <t>Comités d'entreprises, d'établissement, …</t>
  </si>
  <si>
    <t>Intérêts courus sur concours bancaires courants </t>
  </si>
  <si>
    <t>Prestations de services en cours </t>
  </si>
  <si>
    <t>Report à nouveau (solde créditeur)</t>
  </si>
  <si>
    <t>Voies d'eau</t>
  </si>
  <si>
    <t>Participation des salariés aux résultats </t>
  </si>
  <si>
    <t>Instruments financiers à terme et jetons détenus</t>
  </si>
  <si>
    <t>Variation des stocks de produits</t>
  </si>
  <si>
    <t>Report à nouveau (solde débiteur)</t>
  </si>
  <si>
    <t>Barrages</t>
  </si>
  <si>
    <t>Déchets</t>
  </si>
  <si>
    <t>Réserve spéciale - art L 442-2 du code du travail </t>
  </si>
  <si>
    <t xml:space="preserve">Instruments financiers à terme </t>
  </si>
  <si>
    <t>Variation des stocks des autres approvisionnements </t>
  </si>
  <si>
    <t>Produits intermédiaires </t>
  </si>
  <si>
    <t>Résultat de l'exercice (bénéfice ou perte)</t>
  </si>
  <si>
    <t>Pistes d'aérodromes</t>
  </si>
  <si>
    <t>Rebuts</t>
  </si>
  <si>
    <t>Comptes courants</t>
  </si>
  <si>
    <t xml:space="preserve">Jetons détenus </t>
  </si>
  <si>
    <t>Variation des stocks de marchandises </t>
  </si>
  <si>
    <t>Résultat de l'exercice (bénéfice)</t>
  </si>
  <si>
    <t>Matières de récupération </t>
  </si>
  <si>
    <t>Personnel - Avances et acomptes</t>
  </si>
  <si>
    <t xml:space="preserve">Jetons auto-détenus </t>
  </si>
  <si>
    <t>Produits résiduels</t>
  </si>
  <si>
    <t>Résultat de l'exercice (perte)</t>
  </si>
  <si>
    <t>Installations techniques, matériels et outillage industriels </t>
  </si>
  <si>
    <t>Personnel - Dépôts</t>
  </si>
  <si>
    <t>Sous-traitance générale </t>
  </si>
  <si>
    <t>Installations complexes spécialisées </t>
  </si>
  <si>
    <t>Personnel - Oppositions</t>
  </si>
  <si>
    <t>Caisse siège social</t>
  </si>
  <si>
    <t>Redevances de crédit-bail</t>
  </si>
  <si>
    <t>Subventions d'équipement</t>
  </si>
  <si>
    <t>sur sol propre</t>
  </si>
  <si>
    <t>Personnel - Charges à payer et produits à recevoir </t>
  </si>
  <si>
    <t>Caisse en monnaie nationale </t>
  </si>
  <si>
    <t>Etat</t>
  </si>
  <si>
    <t>sur sol d'autrui</t>
  </si>
  <si>
    <t>Dettes provisionnées pour congés à payer </t>
  </si>
  <si>
    <t>Caisse en devises</t>
  </si>
  <si>
    <t>Régions</t>
  </si>
  <si>
    <t>Installations à caractère spécifique </t>
  </si>
  <si>
    <t>Dettes provisionnées pour participation des salariés aux résultats </t>
  </si>
  <si>
    <t>Caisse succursale (ou usine) A </t>
  </si>
  <si>
    <t>Locations </t>
  </si>
  <si>
    <t>Autres produits de gestion courante </t>
  </si>
  <si>
    <t>Départements</t>
  </si>
  <si>
    <t>Dépréciation des stocks et en-cours </t>
  </si>
  <si>
    <t>Autres charges à payer </t>
  </si>
  <si>
    <t>Caisse succursale (ou usine) B </t>
  </si>
  <si>
    <t>Locations immobilières </t>
  </si>
  <si>
    <t>Redevances pour concessions, brevets, licences, marques, procédés, logiciels, droits et valeurs similaires </t>
  </si>
  <si>
    <t>Communes</t>
  </si>
  <si>
    <t>Produits à recevoir</t>
  </si>
  <si>
    <t>Régies d'avance et accréditifs</t>
  </si>
  <si>
    <t>Locations mobilières</t>
  </si>
  <si>
    <t>Redevances pour concessions, brevets, licences, marques, procédés, logiciels </t>
  </si>
  <si>
    <t>Collectivités publiques </t>
  </si>
  <si>
    <t>Sécurité sociale et autres organismes sociaux </t>
  </si>
  <si>
    <t>Malis sur emballages</t>
  </si>
  <si>
    <t>Droits d'auteur et de reproduction </t>
  </si>
  <si>
    <t>Entreprises publiques</t>
  </si>
  <si>
    <t>Outillage industriel</t>
  </si>
  <si>
    <t>Sécurité sociale</t>
  </si>
  <si>
    <t>Dépréciation des comptes financiers </t>
  </si>
  <si>
    <t>Charges locatives et de copropriété </t>
  </si>
  <si>
    <t>Autres droits et valeurs similaires </t>
  </si>
  <si>
    <t>Entreprises et organismes privés </t>
  </si>
  <si>
    <t>Agencements et aménagements des matériels et outillage industriels </t>
  </si>
  <si>
    <t>Autres organismes sociaux</t>
  </si>
  <si>
    <t>Dépréciation des valeurs mobilières de placement </t>
  </si>
  <si>
    <t>Entretien et réparations</t>
  </si>
  <si>
    <t>Revenus des immeubles non affectés à des activités professionnelles </t>
  </si>
  <si>
    <t>Autres immobilisations corporelles</t>
  </si>
  <si>
    <t>Dépréciation des autres approvisionnements </t>
  </si>
  <si>
    <t>Organismes sociaux - Charges à payer et produits à recevoir </t>
  </si>
  <si>
    <t>Sur biens immobiliers</t>
  </si>
  <si>
    <t>Jetons de présence et rémunérations d'administrateurs, gérants, </t>
  </si>
  <si>
    <t>Installations générales, agencements, aménagements divers</t>
  </si>
  <si>
    <t xml:space="preserve">Matières consommables (même ventilation que celle du compte 321) </t>
  </si>
  <si>
    <t>Charges sociales sur congés à payer </t>
  </si>
  <si>
    <t>Sur biens mobiliers</t>
  </si>
  <si>
    <t>Ristournes perçues des coopératives (provenant des excédents)</t>
  </si>
  <si>
    <t>Subventions d'investissement inscrites au compte de résultat </t>
  </si>
  <si>
    <t>Matériel de transport</t>
  </si>
  <si>
    <t xml:space="preserve">Fournitures consommables (même ventilation que celle du compte 322) </t>
  </si>
  <si>
    <t>Autres charges à payer</t>
  </si>
  <si>
    <t>Maintenance</t>
  </si>
  <si>
    <t>Quotes-parts de résultat sur opérations faites en commun </t>
  </si>
  <si>
    <t>Matériel de bureau et matériel informatique </t>
  </si>
  <si>
    <t>Emballages (même ventilation que celle du compte 326)</t>
  </si>
  <si>
    <t>Autres valeurs mobilières de placement et créances assimilées </t>
  </si>
  <si>
    <t>Primes d'assurances</t>
  </si>
  <si>
    <t>Quote-part de perte transférée (comptabilité du gérant)</t>
  </si>
  <si>
    <t>Mobilier</t>
  </si>
  <si>
    <t>Dépréciation des en-cours de production de biens </t>
  </si>
  <si>
    <t>État et autres collectivités publiques </t>
  </si>
  <si>
    <t>Multirisques</t>
  </si>
  <si>
    <t>Quote-part de bénéfice attribuée (comptabilité des associés non-gérants)</t>
  </si>
  <si>
    <t>Cheptel</t>
  </si>
  <si>
    <t xml:space="preserve">Produits en cours (même ventilation que celle du compte 331) </t>
  </si>
  <si>
    <t>État - Subventions à recevoir</t>
  </si>
  <si>
    <t>Assurance obligatoire dommage construction </t>
  </si>
  <si>
    <t>Gains de change sur créances commerciales</t>
  </si>
  <si>
    <t>Emballages récupérables </t>
  </si>
  <si>
    <t xml:space="preserve">Travaux en cours (même ventilation que celle du compte 335) </t>
  </si>
  <si>
    <t>Assurance-transport</t>
  </si>
  <si>
    <t>Produits divers de gestion courante</t>
  </si>
  <si>
    <t>Mali de fusions sur actifs corporels</t>
  </si>
  <si>
    <t>Dépréciations des en-cours de production de services </t>
  </si>
  <si>
    <t>sur achats</t>
  </si>
  <si>
    <t xml:space="preserve">Etudes en cours (même ventilation que celle du compte 341) </t>
  </si>
  <si>
    <t>Subventions d'équilibre </t>
  </si>
  <si>
    <t>sur ventes</t>
  </si>
  <si>
    <t>Produits de participations</t>
  </si>
  <si>
    <t>Prestations de services en cours (même ventilation que celle du compte 345)</t>
  </si>
  <si>
    <t>Avances sur subventions</t>
  </si>
  <si>
    <t>sur autres biens</t>
  </si>
  <si>
    <t>Revenus des titres de participation </t>
  </si>
  <si>
    <t>Immobilisations en cours</t>
  </si>
  <si>
    <t>Dépréciations des stocks de produits </t>
  </si>
  <si>
    <t>Contributions, impôts et taxes recouvrés pour le compte de l’Etat</t>
  </si>
  <si>
    <t>Risques d'exploitation</t>
  </si>
  <si>
    <t xml:space="preserve">Produits de la fiducie, résultat de la période </t>
  </si>
  <si>
    <t>Produits intermédiaires (même ventilation que celle du compte 351)</t>
  </si>
  <si>
    <t>Prélèvements à la source (Impôt sur le revenu)</t>
  </si>
  <si>
    <t>Insolvabilité clients</t>
  </si>
  <si>
    <t>Revenus sur autres formes de participation </t>
  </si>
  <si>
    <t xml:space="preserve">Produits finis (même ventilation que celle du compte 355) </t>
  </si>
  <si>
    <t>Prélèvements forfaitaires non libératoires</t>
  </si>
  <si>
    <t>Etudes et recherches</t>
  </si>
  <si>
    <t>Revenus des créances rattachées à des participations </t>
  </si>
  <si>
    <t>Dépréciations des stocks de marchandises </t>
  </si>
  <si>
    <t>Retenues et prélèvements sur les distributions</t>
  </si>
  <si>
    <t>Divers</t>
  </si>
  <si>
    <t>Produits des autres immobilisations financières </t>
  </si>
  <si>
    <t>Provisions réglementées relatives aux immobilisations </t>
  </si>
  <si>
    <t>Installations techniques, matériel et outillage industriels </t>
  </si>
  <si>
    <t>Obligataires</t>
  </si>
  <si>
    <t>Documentation générale </t>
  </si>
  <si>
    <t>Revenus des titres immobilisés </t>
  </si>
  <si>
    <t>Provisions pour reconstitution des gisements miniers et pétroliers </t>
  </si>
  <si>
    <t>Autres immobilisations corporelles </t>
  </si>
  <si>
    <t>Associés</t>
  </si>
  <si>
    <t>Documentation technique</t>
  </si>
  <si>
    <t>Revenus des prêts</t>
  </si>
  <si>
    <t>Immobilisations incorporelles en cours </t>
  </si>
  <si>
    <t>Opérations particulières avec l'Etat, les collectivités publiques, les organismes internationaux </t>
  </si>
  <si>
    <t>Frais de colloques, séminaires, conférences </t>
  </si>
  <si>
    <t>Revenus des créances immobilisées </t>
  </si>
  <si>
    <t>Provisions réglementées relatives aux stocks </t>
  </si>
  <si>
    <t>Avances et acomptes versés sur immobilisations incorporelles </t>
  </si>
  <si>
    <t>Créances sur l'Etat résultant de la suppression de la règle du décalage d'un mois en matière de TVA </t>
  </si>
  <si>
    <t>Rabais, remises et ristournes obtenus sur services extérieurs </t>
  </si>
  <si>
    <t>Revenus des autres créances</t>
  </si>
  <si>
    <t>Hausse des prix</t>
  </si>
  <si>
    <t>Avances et acomptes versés sur commandes d'immobilisations corporelles </t>
  </si>
  <si>
    <t>Intérêts courus sur créances figurant au compte 4431 </t>
  </si>
  <si>
    <t>Autres services extérieurs </t>
  </si>
  <si>
    <t>Revenus des créances commerciales </t>
  </si>
  <si>
    <t>Fluctuation des cours</t>
  </si>
  <si>
    <t>Etat - Impôts sur les bénéfices </t>
  </si>
  <si>
    <t>Personnel extérieur à l'entreprise </t>
  </si>
  <si>
    <t>Revenus des créances diverses </t>
  </si>
  <si>
    <t>Provisions réglementées relatives aux autres éléments de l'actif </t>
  </si>
  <si>
    <t>Etat - Taxes sur le chiffre d'affaires </t>
  </si>
  <si>
    <t>Personnel intérimaire</t>
  </si>
  <si>
    <t>Revenus des valeurs mobilières de placement </t>
  </si>
  <si>
    <t>Amortissements dérogatoires</t>
  </si>
  <si>
    <t>TVA due intracommunautaire</t>
  </si>
  <si>
    <t>Personnel détaché ou prêté à l'entreprise </t>
  </si>
  <si>
    <t>Escomptes obtenus</t>
  </si>
  <si>
    <t>Provision spéciale de réévaluation </t>
  </si>
  <si>
    <t>Taxes sur le chiffre d'affaires à décaisser </t>
  </si>
  <si>
    <t>Rémunérations d'intermédiaires et honoraires </t>
  </si>
  <si>
    <t>Gains de change financiers</t>
  </si>
  <si>
    <t>Plus-values réinvesties</t>
  </si>
  <si>
    <t>T.V.A. à décaisser </t>
  </si>
  <si>
    <t>Commissions et courtages sur achats </t>
  </si>
  <si>
    <t>Produits nets sur cessions de valeurs mobilières de placement </t>
  </si>
  <si>
    <t>Autres provisions réglementées </t>
  </si>
  <si>
    <t>Participations et créances rattachées à des participations </t>
  </si>
  <si>
    <t>Taxes assimilées à la T.V.A. </t>
  </si>
  <si>
    <t>Commissions et courtages sur ventes </t>
  </si>
  <si>
    <t>Autres produits financiers</t>
  </si>
  <si>
    <t>Titres de participation</t>
  </si>
  <si>
    <t>Taxes sur le chiffre d'affaires déductibles </t>
  </si>
  <si>
    <t>Rémunérations des transitaires </t>
  </si>
  <si>
    <t>T.V.A. sur immobilisations</t>
  </si>
  <si>
    <t>Rémunérations d'affacturage</t>
  </si>
  <si>
    <t>Produits exceptionnels sur opérations de gestion </t>
  </si>
  <si>
    <t>Provisions pour litiges</t>
  </si>
  <si>
    <t>Autres titres</t>
  </si>
  <si>
    <t>T.V.A. transférée par d'autres entreprises </t>
  </si>
  <si>
    <t>Honoraires</t>
  </si>
  <si>
    <t>Dédits et pénalités perçus sur achats et sur ventes </t>
  </si>
  <si>
    <t>Provisions pour garanties données aux clients </t>
  </si>
  <si>
    <t>Autres formes de participation </t>
  </si>
  <si>
    <t>T.V.A. sur autres biens et services </t>
  </si>
  <si>
    <t>Frais d'actes et de contentieux </t>
  </si>
  <si>
    <t>Libéralités reçues </t>
  </si>
  <si>
    <t>Provisions pour pertes sur marchés à terme </t>
  </si>
  <si>
    <t>Droits représentatifs d’actifs nets remis en fiducie</t>
  </si>
  <si>
    <t>Crédit de T.V.A. à reporter </t>
  </si>
  <si>
    <t>Divers </t>
  </si>
  <si>
    <t>Rentrées sur créances amorties </t>
  </si>
  <si>
    <t>Provisions pour amendes et pénalités </t>
  </si>
  <si>
    <t>Créances rattachées à des participations </t>
  </si>
  <si>
    <t>Publicité, publications, relations publiques </t>
  </si>
  <si>
    <t>Provisions pour pertes de change </t>
  </si>
  <si>
    <t>Taxes sur le chiffre d'affaires collectées par l'entreprise </t>
  </si>
  <si>
    <t>Annonces et insertions</t>
  </si>
  <si>
    <t>Dégrèvements d'impôts autres qu'impôts sur les bénéfices </t>
  </si>
  <si>
    <t>Provisions pour pertes sur contrats </t>
  </si>
  <si>
    <t>T.V.A. collectée</t>
  </si>
  <si>
    <t>Echantillons </t>
  </si>
  <si>
    <t>Autres produits exceptionnels sur opérations de gestion </t>
  </si>
  <si>
    <t>Autres provisions pour risques </t>
  </si>
  <si>
    <t>Foires et expositions</t>
  </si>
  <si>
    <t xml:space="preserve">(Compte à la disposition des entités pour enregistrer, en cours d'exercice, les produits sur exercices antérieurs) </t>
  </si>
  <si>
    <t>Provisions pour pensions et obligations similaires </t>
  </si>
  <si>
    <t>Avances consolidables</t>
  </si>
  <si>
    <t>Taxes sur le chiffre d'affaires à régulariser ou en attente </t>
  </si>
  <si>
    <t>Cadeaux à la clientèle </t>
  </si>
  <si>
    <t>Opérations de constitution ou liquidation des fiducies</t>
  </si>
  <si>
    <t>Provisions pour restructurations </t>
  </si>
  <si>
    <t>Autres créances rattachées à des participations </t>
  </si>
  <si>
    <t>Acomptes - Régime simplifié d'imposition </t>
  </si>
  <si>
    <t>Primes</t>
  </si>
  <si>
    <t>Opérations liées à la constitution de fiducie – Transfert des éléments</t>
  </si>
  <si>
    <t>Provisions pour impôts</t>
  </si>
  <si>
    <t>Acomptes - Régime du forfait </t>
  </si>
  <si>
    <t>Catalogues et imprimés </t>
  </si>
  <si>
    <t xml:space="preserve">Opérations liées à la liquidation de la fiducie </t>
  </si>
  <si>
    <t>Créances rattachées à des sociétés en participation </t>
  </si>
  <si>
    <t>Remboursement de taxes sur le chiffre d'affaires demandé </t>
  </si>
  <si>
    <t>Publications </t>
  </si>
  <si>
    <t>Produits des cessions d'éléments d'actif </t>
  </si>
  <si>
    <t>Provisions pour charges à répartir sur plusieurs exercices </t>
  </si>
  <si>
    <t>Principal</t>
  </si>
  <si>
    <t>T.V.A. récupérée d'avance </t>
  </si>
  <si>
    <t>Immobilisations incorporelles </t>
  </si>
  <si>
    <t>Provisions pour gros entretien ou grandes révisions</t>
  </si>
  <si>
    <t>Taxes sur le chiffre d'affaires sur factures non parvenues </t>
  </si>
  <si>
    <t>Transports de biens et transports collectifs du personnel </t>
  </si>
  <si>
    <t>Autres provisions pour charges</t>
  </si>
  <si>
    <t>Versements restant à effectuer sur titres de participation non libérés </t>
  </si>
  <si>
    <t>Taxes sur le chiffre d'affaires sur factures à établir </t>
  </si>
  <si>
    <t>Transports sur achats </t>
  </si>
  <si>
    <t>Immobilisations financières </t>
  </si>
  <si>
    <t>Provisions pour remises en état </t>
  </si>
  <si>
    <t>Autres immobilisations financières </t>
  </si>
  <si>
    <t>Obligations cautionnées</t>
  </si>
  <si>
    <t>Transports sur ventes</t>
  </si>
  <si>
    <t>Autres éléments d'actif </t>
  </si>
  <si>
    <t>Autres impôts, taxes et versements assimilés </t>
  </si>
  <si>
    <t>Transports entre établissements ou chantiers </t>
  </si>
  <si>
    <t>Quote-part des subventions d'investissement virée au résultat de l'exercice</t>
  </si>
  <si>
    <t>Etat - Charges à payer et produits à recevoir </t>
  </si>
  <si>
    <t>Transports administratifs </t>
  </si>
  <si>
    <t>Autres produits exceptionnels </t>
  </si>
  <si>
    <t>Charges fiscales sur congés à payer </t>
  </si>
  <si>
    <t>Transports collectifs du personnel </t>
  </si>
  <si>
    <t>Bonis provenant de clauses d'indexation </t>
  </si>
  <si>
    <t>Emprunts auprès des établissements de crédit </t>
  </si>
  <si>
    <t>Charges à payer </t>
  </si>
  <si>
    <t>Lots</t>
  </si>
  <si>
    <t>Dépôts et cautionnements reçus </t>
  </si>
  <si>
    <t>Produits à recevoir </t>
  </si>
  <si>
    <t>Déplacements, missions et réceptions </t>
  </si>
  <si>
    <t>Bonis provenant du rachat par l'entreprise d'actions et d'obligations émises par elle-même </t>
  </si>
  <si>
    <t>Dépôts</t>
  </si>
  <si>
    <t>Bons</t>
  </si>
  <si>
    <t>Quotas d'émission à restituer à l'Etat </t>
  </si>
  <si>
    <t>Voyages et déplacements </t>
  </si>
  <si>
    <t>Produits exceptionnels divers </t>
  </si>
  <si>
    <t>Cautionnements</t>
  </si>
  <si>
    <t>Titres immobilisés de l'activité de portefeuille </t>
  </si>
  <si>
    <t>Groupe et associés </t>
  </si>
  <si>
    <t>Frais de déménagement </t>
  </si>
  <si>
    <t>Reprises sur amortissements, dépréciations et provisions</t>
  </si>
  <si>
    <t>Groupe</t>
  </si>
  <si>
    <t>Missions</t>
  </si>
  <si>
    <t>Reprises sur amortissements, dépréciations et provisions (à inscrire dans les produits d'exploitation) </t>
  </si>
  <si>
    <t>Comptes bloqués</t>
  </si>
  <si>
    <t>Prêts participatifs</t>
  </si>
  <si>
    <t>Associés - Comptes courants </t>
  </si>
  <si>
    <t>Réceptions</t>
  </si>
  <si>
    <t>Reprises sur amortissements des immobilisations incorporelles et corporelles </t>
  </si>
  <si>
    <t>Fonds de participation</t>
  </si>
  <si>
    <t>Prêts aux associés </t>
  </si>
  <si>
    <t>Frais postaux et de télécommunications </t>
  </si>
  <si>
    <t>Emprunts et dettes assortis de conditions particulières </t>
  </si>
  <si>
    <t>Prêts au personnel</t>
  </si>
  <si>
    <t>Services bancaires et assimilés </t>
  </si>
  <si>
    <t>Emissions de titres participatifs</t>
  </si>
  <si>
    <t>Autres prêts</t>
  </si>
  <si>
    <t>Associés - Opérations sur le capital </t>
  </si>
  <si>
    <t>Frais sur titres (achat, vente, garde)</t>
  </si>
  <si>
    <t>Reprises sur provisions d'exploitation</t>
  </si>
  <si>
    <t>Avances conditionnées de l'Etat </t>
  </si>
  <si>
    <t>Dépôts et cautionnements versés </t>
  </si>
  <si>
    <t>Associés - Comptes d'apport en société </t>
  </si>
  <si>
    <t>Commissions et frais sur émission d'emprunts </t>
  </si>
  <si>
    <t>Reprises sur dépréciations des immobilisations incorporelles et  corporelles </t>
  </si>
  <si>
    <t>Emprunts participatifs</t>
  </si>
  <si>
    <t>Apports en nature</t>
  </si>
  <si>
    <t>Frais sur effets</t>
  </si>
  <si>
    <t> Immobilisations incorporelles </t>
  </si>
  <si>
    <t>Autres emprunts et dettes assimilées </t>
  </si>
  <si>
    <t>Apports en numéraire</t>
  </si>
  <si>
    <t>Location de coffres</t>
  </si>
  <si>
    <t>Autres emprunts</t>
  </si>
  <si>
    <t>Autres créances immobilisées </t>
  </si>
  <si>
    <t>Apporteurs - Capital appelé, non versé </t>
  </si>
  <si>
    <t>Autres frais et commissions sur prestations de services </t>
  </si>
  <si>
    <t>Reprises sur provisions pour dépréciation des actifs circulants </t>
  </si>
  <si>
    <t>Rentes viagères capitalisées </t>
  </si>
  <si>
    <t>Créances diverses</t>
  </si>
  <si>
    <t>Actionnaires - Capital souscrit et appelé, non versé </t>
  </si>
  <si>
    <t>Associés - Capital appelé, non versé </t>
  </si>
  <si>
    <t>Créances</t>
  </si>
  <si>
    <t>Associés - Versements reçus sur augmentation de capital </t>
  </si>
  <si>
    <t>Frais de recrutement de personnel </t>
  </si>
  <si>
    <t>Reprises sur provisions pour risques et dépréciations (à inscrire dans les produits financiers) </t>
  </si>
  <si>
    <t>sur emprunts obligataires convertibles </t>
  </si>
  <si>
    <t>sur prêts</t>
  </si>
  <si>
    <t>Associés - Versements anticipés </t>
  </si>
  <si>
    <t>Rabais, remises et ristournes obtenus sur autres services extérieurs </t>
  </si>
  <si>
    <t>Reprises sur provisions financiers </t>
  </si>
  <si>
    <t>sur autres emprunts obligataires </t>
  </si>
  <si>
    <t>sur dépôts et cautionnements </t>
  </si>
  <si>
    <t>Actionnaires défaillants </t>
  </si>
  <si>
    <t>Impôts, taxes et versements assimilés </t>
  </si>
  <si>
    <t>Reprises sur dépréciations des éléments financiers </t>
  </si>
  <si>
    <t>sur emprunts auprès des établissements de crédit </t>
  </si>
  <si>
    <t>sur créances diverses </t>
  </si>
  <si>
    <t>Associés - Capital à rembourser </t>
  </si>
  <si>
    <t>Impôts, taxes et versements assimilés sur rémunérations (administrations des impôts) </t>
  </si>
  <si>
    <t>sur dépôts et cautionnements reçus </t>
  </si>
  <si>
    <t>(Actions propres ou parts propres)</t>
  </si>
  <si>
    <t>Associés - Dividendes à payer </t>
  </si>
  <si>
    <t>Taxe sur les salaires</t>
  </si>
  <si>
    <t>Valeurs mobilières de placements </t>
  </si>
  <si>
    <t>sur participation des salariés aux résultats </t>
  </si>
  <si>
    <t>Actions propres ou parts propres</t>
  </si>
  <si>
    <t>Associés - Opérations faites en commun et en GIE </t>
  </si>
  <si>
    <t>Taxe d'apprentissage</t>
  </si>
  <si>
    <t>Reprises sur provisions et dépréciations (à inscrire dans les produits exceptionnels) </t>
  </si>
  <si>
    <t>sur emprunts et dettes assortis de conditions particulières </t>
  </si>
  <si>
    <t>Actions propres ou parts propres en voie d’annulation</t>
  </si>
  <si>
    <t>Opérations courantes</t>
  </si>
  <si>
    <t>Participation des employeurs à la formation professionnelle continue </t>
  </si>
  <si>
    <t>Reprises sur provisions réglementées (immobilisations) </t>
  </si>
  <si>
    <t>sur autres emprunts et dettes assimilées </t>
  </si>
  <si>
    <t>Mali de fusion sur actifs financiers</t>
  </si>
  <si>
    <t>Cotisation pour défaut d'investissement obligatoire dans la construction </t>
  </si>
  <si>
    <t>Amortissements dérogatoires </t>
  </si>
  <si>
    <t>Primes de remboursement des obligations </t>
  </si>
  <si>
    <t>Versements restant à effectuer sur titres immobilisés non libérés </t>
  </si>
  <si>
    <t>Débiteurs divers et créditeurs divers </t>
  </si>
  <si>
    <t>Dettes rattachées à des participations </t>
  </si>
  <si>
    <t>Amortissements des immobilisations</t>
  </si>
  <si>
    <t>Créances sur cessions d'immobilisations </t>
  </si>
  <si>
    <t>Impôts, taxes et versements assimilés sur rémunérations (autres organismes) </t>
  </si>
  <si>
    <t>Plus-values réinvesties </t>
  </si>
  <si>
    <t>Amortissements des immobilisations incorporelles </t>
  </si>
  <si>
    <t>Dettes sur acquisitions de valeurs mobilières de placement </t>
  </si>
  <si>
    <t>Versement de transport</t>
  </si>
  <si>
    <t>Reprises sur provisions réglementées (stocks) </t>
  </si>
  <si>
    <t>Frais d'établissement (même ventilation que celle du compte 201)</t>
  </si>
  <si>
    <t>Créances sur cessions de valeurs mobilières de placement </t>
  </si>
  <si>
    <t>Allocations logement</t>
  </si>
  <si>
    <t>Reprises sur autres provisions réglementées </t>
  </si>
  <si>
    <t>Dettes rattachées à des sociétés en participation </t>
  </si>
  <si>
    <t>Autres comptes débiteurs ou créditeurs </t>
  </si>
  <si>
    <t>Reprises sur provisions  exceptionnels </t>
  </si>
  <si>
    <t>Concessions et droits similaires, brevets, licences, logiciels, droits et valeurs similaires </t>
  </si>
  <si>
    <t>Divers - Charges à payer et produits à recevoir </t>
  </si>
  <si>
    <t>Participation des employeurs à l'effort de construction </t>
  </si>
  <si>
    <t>Reprises sur dépréciations exceptionnelles </t>
  </si>
  <si>
    <t>Charges à payer</t>
  </si>
  <si>
    <t>Versements libératoires ouvrant droit à l'exonération de la taxe d'apprentissage </t>
  </si>
  <si>
    <t>Comptes de liaison des établissements et sociétés en participation </t>
  </si>
  <si>
    <t>Transferts de charges d'exploitation </t>
  </si>
  <si>
    <t>Comptes de liaison des établissements </t>
  </si>
  <si>
    <t>Amortissements du mali de fusion sur actifs incorporels</t>
  </si>
  <si>
    <t>Comptes transitoires ou d'attente </t>
  </si>
  <si>
    <t>Autres impôts, taxes et versements assimilés (administrations des impôts) </t>
  </si>
  <si>
    <t>Transferts de charges financières </t>
  </si>
  <si>
    <t>Amortissements des immobilisations corporelles </t>
  </si>
  <si>
    <t>Comptes d'attente</t>
  </si>
  <si>
    <t>Impôts directs (sauf impôts sur les bénéfices) </t>
  </si>
  <si>
    <t>Transferts de charges exceptionnelles </t>
  </si>
  <si>
    <t>Agencements, aménagements de terrains (même ventilation que celle du compte 212)</t>
  </si>
  <si>
    <t xml:space="preserve">Contribution économique territoriale </t>
  </si>
  <si>
    <t>Comptes de liaison des sociétés en participation </t>
  </si>
  <si>
    <t xml:space="preserve">Constructions (même ventilation que celle du compte 213) </t>
  </si>
  <si>
    <t>Taxes foncières</t>
  </si>
  <si>
    <t>Constructions sur sol d'autrui (même ventilation que celle du compte 214)</t>
  </si>
  <si>
    <t>Autres impôts locaux </t>
  </si>
  <si>
    <t>Installations, matériel et outillage industriels (même ventilation que celle du compte 215)</t>
  </si>
  <si>
    <t xml:space="preserve">Différence d’évaluation  de jetons sur des passifs – ACTIF </t>
  </si>
  <si>
    <t>Taxe sur les véhicules des sociétés </t>
  </si>
  <si>
    <t>Autres immobilisations corporelles (même ventilation que celle du compte 218)</t>
  </si>
  <si>
    <t xml:space="preserve">Différence d’évaluation de jetons sur des passifs – PASSIF </t>
  </si>
  <si>
    <t>Taxe sur le chiffre d'affaires non récupérables </t>
  </si>
  <si>
    <t>Amortissement du mali de fusion sur actifs corporels</t>
  </si>
  <si>
    <t>Impôts indirects</t>
  </si>
  <si>
    <t>Amortissements des immobilisations mises en concession </t>
  </si>
  <si>
    <t>Différence de conversion - Actif </t>
  </si>
  <si>
    <t>Droits d'enregistrement et de timbre </t>
  </si>
  <si>
    <t>Dépréciations des immobilisations </t>
  </si>
  <si>
    <t>Diminution des créances </t>
  </si>
  <si>
    <t>Droits de mutation</t>
  </si>
  <si>
    <t>Dépréciations des immobilisations incorporelles </t>
  </si>
  <si>
    <t>Augmentation des dettes </t>
  </si>
  <si>
    <t>Autres droits </t>
  </si>
  <si>
    <t>Marques, procédés, droits et valeurs similaires </t>
  </si>
  <si>
    <t>Différences compensées par couverture de change </t>
  </si>
  <si>
    <t>Autres impôts, taxes et versements assimilés (autres organismes) </t>
  </si>
  <si>
    <t>Différences de conversion - Passif </t>
  </si>
  <si>
    <t>Contribution sociale de solidarité à la charge des sociétés </t>
  </si>
  <si>
    <t>Augmentation des créances </t>
  </si>
  <si>
    <t>Taxes perçues par les organismes publics internationaux </t>
  </si>
  <si>
    <t>Diminution des dettes</t>
  </si>
  <si>
    <t>Impôts et taxes exigibles à l'étranger </t>
  </si>
  <si>
    <t>Dépréciation du mali de fusion sur actifs incorporels</t>
  </si>
  <si>
    <t>Taxes diverses</t>
  </si>
  <si>
    <t>Dépréciations des immobilisations corporelles (même ventilation que celle du compte 21)</t>
  </si>
  <si>
    <t>Autres comptes transitoires</t>
  </si>
  <si>
    <t>Dépréciation du mali de fusion sur actifs corporels</t>
  </si>
  <si>
    <t xml:space="preserve">Différences d’évaluation sur instruments financier à terme – ACTIF  </t>
  </si>
  <si>
    <t>Rémunérations du personnel </t>
  </si>
  <si>
    <t>Dépréciations des immobilisations mises en concession </t>
  </si>
  <si>
    <t xml:space="preserve">Différences d’évaluation sur jetons détenus – ACTIF </t>
  </si>
  <si>
    <t>Salaires, appointements</t>
  </si>
  <si>
    <t>Dépréciations des immobilisations en cours </t>
  </si>
  <si>
    <t xml:space="preserve">Différences d’évaluation sur instruments financier à terme – PASSIF </t>
  </si>
  <si>
    <t>Congés payés</t>
  </si>
  <si>
    <t>Immobilisations corporelles en cours </t>
  </si>
  <si>
    <t xml:space="preserve">Différences d’évaluation sur jetons détenus – PASSIF </t>
  </si>
  <si>
    <t>Primes et gratifications </t>
  </si>
  <si>
    <t>Indemnités et avantages divers </t>
  </si>
  <si>
    <t>Provisions pour dépréciation des participations et créances rattachées à des participations </t>
  </si>
  <si>
    <t>Charges à répartir sur plusieurs exercices </t>
  </si>
  <si>
    <t>Supplément familial</t>
  </si>
  <si>
    <t>Frais d'émission des emprunts </t>
  </si>
  <si>
    <t>Rémunération du travail de l'exploitant </t>
  </si>
  <si>
    <t>Autres formes de participation</t>
  </si>
  <si>
    <t>Charges constatées d'avance </t>
  </si>
  <si>
    <t>Charges de sécurité sociale et de prévoyance </t>
  </si>
  <si>
    <t>Créances rattachées à des participations (même ventilation que celle du compte 267)</t>
  </si>
  <si>
    <t>Produits constatés d'avance </t>
  </si>
  <si>
    <t>Cotisations à l'Urssaf </t>
  </si>
  <si>
    <t>Créances rattachées à des sociétés en participation (même ventilation que celle du compte 268)</t>
  </si>
  <si>
    <t>Produits constatés d’avance sur jetons émis</t>
  </si>
  <si>
    <t>Cotisations aux mutuelles</t>
  </si>
  <si>
    <t>Dépréciations des autres immobilisations financières </t>
  </si>
  <si>
    <t>Comptes de répartition périodique des charges et des produits </t>
  </si>
  <si>
    <t>Cotisations aux caisses de retraites </t>
  </si>
  <si>
    <t>Titres immobilisés autres que les titres immobilisés de l'activité de portefeuille - droit de propriété (même ventilation que celle du compte 271)</t>
  </si>
  <si>
    <t>Cotisations aux Assedic</t>
  </si>
  <si>
    <t>Droit de créance (même ventilation que celle du compte 272)</t>
  </si>
  <si>
    <t>Cotisations aux autres organismes sociaux </t>
  </si>
  <si>
    <t>Dépréciation des comptes de tiers </t>
  </si>
  <si>
    <t>Cotisations sociales personnelles de l'exploitant </t>
  </si>
  <si>
    <t xml:space="preserve">Prêts (même ventilation que celle du compte 274) </t>
  </si>
  <si>
    <t>Dépréciation des comptes de clients </t>
  </si>
  <si>
    <t>Autres charges sociales</t>
  </si>
  <si>
    <t>Dépôts et cautionnements versés (même ventilation que celle du compte 275)</t>
  </si>
  <si>
    <t>Dépréciation des comptes du groupe et des associés </t>
  </si>
  <si>
    <t>Prestations directes</t>
  </si>
  <si>
    <t>Autres créances immobilisées (même ventilation que celle du compte 276)</t>
  </si>
  <si>
    <t>Comptes du groupe</t>
  </si>
  <si>
    <t>Versements aux comités d'entreprise et d'établissement </t>
  </si>
  <si>
    <t>Dépréciation du mali de fusion sur actifs financiers</t>
  </si>
  <si>
    <t>Comptes courants des associés </t>
  </si>
  <si>
    <t>Versements aux comités d'hygiène et de sécurité </t>
  </si>
  <si>
    <t>Opérations faites en commun et en GIE </t>
  </si>
  <si>
    <t>Versements aux autres œuvres sociales </t>
  </si>
  <si>
    <t>Dépréciation des comptes de débiteurs divers </t>
  </si>
  <si>
    <t>Médecine du travail, pharmacie </t>
  </si>
  <si>
    <t>Autres charges de personnel</t>
  </si>
  <si>
    <t>Autres charges de gestion courante </t>
  </si>
  <si>
    <t>Autres comptes débiteurs </t>
  </si>
  <si>
    <t>Jetons de présence</t>
  </si>
  <si>
    <t>Pertes sur créances irrécouvrables </t>
  </si>
  <si>
    <t>Créances de l'exercice </t>
  </si>
  <si>
    <t>Créances des exercices antérieurs </t>
  </si>
  <si>
    <t>Quote-part de résultat sur opérations faites en commun </t>
  </si>
  <si>
    <t>Pertes de change sur créances commerciales</t>
  </si>
  <si>
    <t>Charges diverses de gestion courante</t>
  </si>
  <si>
    <t>Charges d'intérêts</t>
  </si>
  <si>
    <t>Intérêts des emprunts et dettes </t>
  </si>
  <si>
    <t>des emprunts et dettes assimilées </t>
  </si>
  <si>
    <t>des dettes rattachées à des participations </t>
  </si>
  <si>
    <t xml:space="preserve">Charges de la fiducie, résultat de la période </t>
  </si>
  <si>
    <t> Intérêts des comptes courants et des dépôts créditeurs </t>
  </si>
  <si>
    <t>des dettes commerciales</t>
  </si>
  <si>
    <t>des dettes diverses</t>
  </si>
  <si>
    <t>Pertes sur créances liées à des participations </t>
  </si>
  <si>
    <t> Escomptes accordés</t>
  </si>
  <si>
    <t>Pertes de change financières</t>
  </si>
  <si>
    <t>Charges nettes sur cessions de valeurs mobilières de placement </t>
  </si>
  <si>
    <t>Autres charges financières</t>
  </si>
  <si>
    <t>Charges exceptionnelles sur opérations de gestion </t>
  </si>
  <si>
    <t>Pénalités, amendes fiscales et pénales </t>
  </si>
  <si>
    <t>Dons, libéralités</t>
  </si>
  <si>
    <t>Créances devenues irrécouvrables dans l'exercice </t>
  </si>
  <si>
    <t>Subventions accordées</t>
  </si>
  <si>
    <t>Rappel d'impôts (autres qu'impôts sur les bénéfices)</t>
  </si>
  <si>
    <t>Autres charges exceptionnelles sur opérations de gestion </t>
  </si>
  <si>
    <t xml:space="preserve">(Compte à la disposition des entités pour enregistrer, en cours d'exercice, les charges sur exercices antérieurs) </t>
  </si>
  <si>
    <t>Opérations liées à la liquidation de la fiducie</t>
  </si>
  <si>
    <t>Valeurs comptables des éléments d'actif cédés </t>
  </si>
  <si>
    <t>Autres charges exceptionnelles</t>
  </si>
  <si>
    <t>Malis provenant de clauses d'indexation </t>
  </si>
  <si>
    <t>Malis provenant du rachat par l'entreprise d'actions et obligations émises par elle-même </t>
  </si>
  <si>
    <t>Charges exceptionnelles diverses</t>
  </si>
  <si>
    <t>Dotations aux amortissements et aux provisions </t>
  </si>
  <si>
    <t>Dotations aux amortissements sur immobilisations incorporelles et corporelles </t>
  </si>
  <si>
    <t>Dotations aux amortissements des charges d'exploitation à répartir </t>
  </si>
  <si>
    <t>Dotations aux provisions  d'exploitation </t>
  </si>
  <si>
    <t>Dotations aux dépréciations des immobilisations incorporelles et corporelles </t>
  </si>
  <si>
    <t>Dotations aux provisions pour dépréciation des actifs circulants </t>
  </si>
  <si>
    <t>Dotations aux amortissements des primes de remboursement des obligations </t>
  </si>
  <si>
    <t>Dotations aux provisions financiers </t>
  </si>
  <si>
    <t>Dotations pour dépréciation des éléments financiers </t>
  </si>
  <si>
    <t> Autres dotations</t>
  </si>
  <si>
    <t>Dotations aux amortissements, aux dépréciations et aux provisions - Charges exceptionnelles </t>
  </si>
  <si>
    <t>Dotations aux amortissements exceptionnels des immobilisations </t>
  </si>
  <si>
    <t>Dotations aux autres provisions réglementées </t>
  </si>
  <si>
    <t>Dotations aux provisions exceptionnels </t>
  </si>
  <si>
    <t>Dotations aux dépréciations exceptionnelles </t>
  </si>
  <si>
    <t>Participation des salariés - impôts sur les bénéfices et assimilés </t>
  </si>
  <si>
    <t>Impôts sur les bénéfices </t>
  </si>
  <si>
    <t>Impôts dus en France</t>
  </si>
  <si>
    <t>Contribution additionnelle à l'impôt sur les bénéfices </t>
  </si>
  <si>
    <t>Impôts dus à l'étranger </t>
  </si>
  <si>
    <t>Suppléments d'impôt sur les sociétés liés aux distributions </t>
  </si>
  <si>
    <t>Intégration fiscale</t>
  </si>
  <si>
    <t>Intégration fiscale - Charges </t>
  </si>
  <si>
    <t>Intégration fiscale - Produits </t>
  </si>
  <si>
    <t>Produits - Reports en arrière des déficits </t>
  </si>
  <si>
    <t>Total_Debit</t>
  </si>
  <si>
    <t>Total_Credit</t>
  </si>
  <si>
    <t>Date_Enregistrement</t>
  </si>
  <si>
    <t>Numero_Compte_PCG</t>
  </si>
  <si>
    <t>Intitule_Compte_PCG</t>
  </si>
  <si>
    <t>Libelle_De_L_Ecriture</t>
  </si>
  <si>
    <t>Debit_(Entree_De_Valeurs)</t>
  </si>
  <si>
    <t>Credit_(Sortie_De_Valeurs)</t>
  </si>
  <si>
    <t>Cle_De_Repartition</t>
  </si>
  <si>
    <t>Solde_Progressif</t>
  </si>
  <si>
    <t>Numéro_Enregistrement_Ou_Piece</t>
  </si>
  <si>
    <t>Numero_De_La_Classe</t>
  </si>
  <si>
    <t>Numero_Du_Compte_Du_PCG</t>
  </si>
  <si>
    <t>Intitule_Du_Compte_Du_PCG</t>
  </si>
  <si>
    <t>Date_Operation</t>
  </si>
  <si>
    <t>Type_De_Journal</t>
  </si>
  <si>
    <t>Numero_De_Piece</t>
  </si>
  <si>
    <t>Libelle</t>
  </si>
  <si>
    <t>Debit</t>
  </si>
  <si>
    <t>Credit</t>
  </si>
  <si>
    <t>Code_Du_Lettrage</t>
  </si>
  <si>
    <t>Total_Du_Compte_</t>
  </si>
  <si>
    <t>Total_De_La_Classe_</t>
  </si>
  <si>
    <t>TAXE SUR LA VALEUR AJOUTÉE ET TAXES ASSIMILÉES / RÉGIME DU RÉEL NORMAL – MINI RÉEL</t>
  </si>
  <si>
    <t>Période de déclaration</t>
  </si>
  <si>
    <t>Du</t>
  </si>
  <si>
    <t>Au</t>
  </si>
  <si>
    <t>Adresse du service</t>
  </si>
  <si>
    <t>Identification du destinataire</t>
  </si>
  <si>
    <t>Nom ou dénomination</t>
  </si>
  <si>
    <t>Adresse</t>
  </si>
  <si>
    <t>Commentaire 1</t>
  </si>
  <si>
    <t>SIE</t>
  </si>
  <si>
    <t>Numéro de dossier</t>
  </si>
  <si>
    <t>Clé</t>
  </si>
  <si>
    <t>Période</t>
  </si>
  <si>
    <t>CM</t>
  </si>
  <si>
    <t>OPT</t>
  </si>
  <si>
    <t>Code service</t>
  </si>
  <si>
    <t>Régime</t>
  </si>
  <si>
    <t>N° d'identification de l'établissement (SIRET)</t>
  </si>
  <si>
    <t>N° de TVA intracommunautaire (ne concerne pas les DOM)</t>
  </si>
  <si>
    <t>Commentaire 2</t>
  </si>
  <si>
    <t>0005 (cocher la case à droite si vous dans ce cas)</t>
  </si>
  <si>
    <t>Commentaire 3</t>
  </si>
  <si>
    <t>0010 (cocher la case à droite si vous dans ce cas)</t>
  </si>
  <si>
    <t>MODALITÉS DE DÉCLARATION ET DE PAIEMENT (voir notice 3310-NOT-SD)</t>
  </si>
  <si>
    <t>PAIEMENT, DATE, SIGNATURE</t>
  </si>
  <si>
    <t>Date :</t>
  </si>
  <si>
    <t>Signature :</t>
  </si>
  <si>
    <t>Téléphone :</t>
  </si>
  <si>
    <t>Paiement par virement bancaire : (à cocher dans ce cas)</t>
  </si>
  <si>
    <t>Paiement par imputation * : (à cocher dans ce cas)</t>
  </si>
  <si>
    <t>RÉSERVÉ À L’ADMINISTRATION</t>
  </si>
  <si>
    <t>Somme :</t>
  </si>
  <si>
    <t>N° PEC</t>
  </si>
  <si>
    <t>N° d'opération</t>
  </si>
  <si>
    <t>Si vous payez par virement(s), précisez-en le nombre :</t>
  </si>
  <si>
    <t>Pénalités</t>
  </si>
  <si>
    <t>Taux 5 %</t>
  </si>
  <si>
    <t>Taux %</t>
  </si>
  <si>
    <t>Date de réception</t>
  </si>
  <si>
    <t>CADRE RÉSERVÉ À LA CORRESPONDANCE</t>
  </si>
  <si>
    <t>Commentaire</t>
  </si>
  <si>
    <t>A - MONTANT DES OPÉRATIONS RÉALISÉES</t>
  </si>
  <si>
    <t>OPÉRATIONS IMPOSABLES (H.T.)</t>
  </si>
  <si>
    <t>Ligne 01</t>
  </si>
  <si>
    <t>Ventes, prestations de services</t>
  </si>
  <si>
    <t>Numéro 0979</t>
  </si>
  <si>
    <t>Chiffre d’affaires hors TVA [€]</t>
  </si>
  <si>
    <t>Ligne 02</t>
  </si>
  <si>
    <t>Autres opérations imposables</t>
  </si>
  <si>
    <t>Numéro 0981</t>
  </si>
  <si>
    <t>Ligne 2A</t>
  </si>
  <si>
    <t>Achats de prestations de services intracommunautaires (article 283-2 du code général des impôts)</t>
  </si>
  <si>
    <t>Numéro 0044</t>
  </si>
  <si>
    <t>Ligne 2B</t>
  </si>
  <si>
    <t>Importations (entreprises ayant opté pour le dispositif d’autoliquidation de la TVA à l’importation).</t>
  </si>
  <si>
    <t>Numéro 0045</t>
  </si>
  <si>
    <t>Ligne 03</t>
  </si>
  <si>
    <t>Acquisitions intracommunautaires</t>
  </si>
  <si>
    <t>Numéro 0031</t>
  </si>
  <si>
    <t>Ligne 3A</t>
  </si>
  <si>
    <t>Livraisons d’électricité, de gaz naturel, de chaleur ou de froid imposables en France</t>
  </si>
  <si>
    <t>Numéro 0030</t>
  </si>
  <si>
    <t>Ligne 3B</t>
  </si>
  <si>
    <t>Achats de biens ou de prestations de services réalisés auprès d’un assujetti non établi en France (article 283-1 du code général des impôts)</t>
  </si>
  <si>
    <t>Numéro 0040</t>
  </si>
  <si>
    <t>Ligne 3C</t>
  </si>
  <si>
    <t>Régularisations (important : cf. notice) (Pas de montant négatif)</t>
  </si>
  <si>
    <t>Numéro 0036</t>
  </si>
  <si>
    <t>Les rabais</t>
  </si>
  <si>
    <t>Les factures d’avoir consentis à des clients</t>
  </si>
  <si>
    <t>OPÉRATIONS NON IMPOSABLES</t>
  </si>
  <si>
    <t>Ligne 04</t>
  </si>
  <si>
    <t>Exportations hors UE</t>
  </si>
  <si>
    <t>Numéro 0032</t>
  </si>
  <si>
    <t>Ligne 05</t>
  </si>
  <si>
    <t>Autres opérations non imposables</t>
  </si>
  <si>
    <t>Numéro 0033</t>
  </si>
  <si>
    <t>Les livraisons et prestations en suspension de taxe (art. 275 et 277 A du CGI)</t>
  </si>
  <si>
    <t>Les opérations intervenues dans le cadre des transmissions d’universalités totales ou partielles de biens dispensées de TVA en application de l’article 257 bis du CGI</t>
  </si>
  <si>
    <t>Les livraisons et prestations de façon portant sur des déchets neufs d’industrie et des matières de récupération visées à l’article 283-2 sexies du CGI</t>
  </si>
  <si>
    <t>Les ventes de gaz naturel ou d’électricité et les prestations directement liées visées au second alinéa de l’article 283-2 quinquies du CGI</t>
  </si>
  <si>
    <t>Les transferts de quotas d’émission de gaz à effet de serre et d’autres unités de réduction des émissions visés à l’article 283-2 septies du CGI</t>
  </si>
  <si>
    <t>Les ventes de services de communications électroniques visés à l’article 283-2 octies du CGI</t>
  </si>
  <si>
    <t>Les travaux de construction, y compris ceux de réparation, de nettoyage, d’entretien et de démolition effectués en relation avec un bien immobilier visés à l’article 283-2 nonies du CGI</t>
  </si>
  <si>
    <t xml:space="preserve">Les ventes de services de télécommunication, de radiodiffusion et de télévision ainsi que les ventes de services délivrés par voie
électronique à des personnes non-assujetties ayant leur domicile ou leur résidence habituelle sur le territoire de l’UE et qui sont
déclarées dans l’État membre de consommation via le mini-guichet unique </t>
  </si>
  <si>
    <t>Les autres opérations non imposables (affaires exonérées, fraction non imposable des opérations dont la TVA est calculée sur la
marge, prestations de services rendues à un preneur établi à l’étranger – même si elles sont taxées chez ce dernier)</t>
  </si>
  <si>
    <t>Ligne 5A</t>
  </si>
  <si>
    <t>Ventes à distance taxables dans un autre État membre au profit des personnes non assujetties – Ventes BtoC</t>
  </si>
  <si>
    <t>Numéro 0047</t>
  </si>
  <si>
    <t>Ligne 06</t>
  </si>
  <si>
    <t>Livraisons intracommunautaires à destination d'une personne assujettie- Ventes BtoB</t>
  </si>
  <si>
    <t>Numéro 0034</t>
  </si>
  <si>
    <t>Ligne 6A</t>
  </si>
  <si>
    <t>Livraisons d’électricité, de gaz naturel, de chaleur ou de froid non imposables en France</t>
  </si>
  <si>
    <t>Numéro 0029</t>
  </si>
  <si>
    <t>Ligne 07</t>
  </si>
  <si>
    <t>Montant total des achats, acquisitions intracommunautaires ou importations réalisés en franchise de taxe</t>
  </si>
  <si>
    <t>Numéro 0037</t>
  </si>
  <si>
    <t>Ligne 7A</t>
  </si>
  <si>
    <t>Ventes de biens ou prestations de services réalisées par un assujetti non établi en France (article 283-1 du code général des impôts)</t>
  </si>
  <si>
    <t>Numéro 0043</t>
  </si>
  <si>
    <t>Ligne 7B</t>
  </si>
  <si>
    <t>Numéro 0039</t>
  </si>
  <si>
    <t>B DÉCOMPTE DE LA TVA À PAYER</t>
  </si>
  <si>
    <t>TVA BRUTE</t>
  </si>
  <si>
    <t>Base hors taxe</t>
  </si>
  <si>
    <t>Taxe due</t>
  </si>
  <si>
    <t>Opérations réalisées en France métropolitaine</t>
  </si>
  <si>
    <t>Ligne 08</t>
  </si>
  <si>
    <t>Taux normal 20 %</t>
  </si>
  <si>
    <t>Numéro 0207</t>
  </si>
  <si>
    <t>Ligne 09</t>
  </si>
  <si>
    <t>Taux réduit 5,5 %</t>
  </si>
  <si>
    <t>Numéro 0105</t>
  </si>
  <si>
    <t>Ligne 9B</t>
  </si>
  <si>
    <t>Taux réduit 10 %</t>
  </si>
  <si>
    <t>Numéro 0151</t>
  </si>
  <si>
    <t>Opérations réalisées dans les DOM</t>
  </si>
  <si>
    <t>Ligne 10</t>
  </si>
  <si>
    <t>Taux normal 8,5 %</t>
  </si>
  <si>
    <t>Numéro 0201</t>
  </si>
  <si>
    <t>Ligne 11</t>
  </si>
  <si>
    <t>Taux réduit 2,1 %</t>
  </si>
  <si>
    <t>Numéro 0100</t>
  </si>
  <si>
    <t>Ligne 12</t>
  </si>
  <si>
    <t>……………………………………………………………………………………………</t>
  </si>
  <si>
    <t>Opérations imposables à un autre taux (France métropolitaine ou DOM)</t>
  </si>
  <si>
    <t>Ligne 13</t>
  </si>
  <si>
    <t>Anciens taux</t>
  </si>
  <si>
    <t>Numéro 0900</t>
  </si>
  <si>
    <t>Ligne 14</t>
  </si>
  <si>
    <t>Opérations imposables à un taux particulier (décompte effectué sur annexe 3310 A)</t>
  </si>
  <si>
    <t>Numéro 0950</t>
  </si>
  <si>
    <t>Ligne 15</t>
  </si>
  <si>
    <t>TVA antérieurement déduite à reverser</t>
  </si>
  <si>
    <t>Numéro 0600</t>
  </si>
  <si>
    <t>Ne pas remplir</t>
  </si>
  <si>
    <t>Modification du pourcentage de déduction</t>
  </si>
  <si>
    <t>Renonciation à une option</t>
  </si>
  <si>
    <t>Réception de factures d’avoirs des fournisseurs</t>
  </si>
  <si>
    <t>Reversement de la taxe déductible en application de l’article 207 de l’annexe II au CGI</t>
  </si>
  <si>
    <t>reversement de la taxe déductible résultant des variations du pourcentage de déduction</t>
  </si>
  <si>
    <t>Régularisations de crédit de TVA à la suite de contrôles fiscaux</t>
  </si>
  <si>
    <t>Déductions opérées à tort (y compris celles se rapportant à des acquisitions intracommunautaires)</t>
  </si>
  <si>
    <t>Ligne 5B</t>
  </si>
  <si>
    <t>Sommes à ajouter, y compris acompte congés (exprimées en euro)</t>
  </si>
  <si>
    <t>Numéro 0602</t>
  </si>
  <si>
    <t>Ajouter les insuffisances de déclaration commises par les entreprises</t>
  </si>
  <si>
    <t>Reporter le montant de la ligne g calculé sur le bulletin n° 3515 qui doit obligatoirement être télédéclaré avec la
déclaration n° 3310 CA3 (entreprises autorisées à bénéficier du régime des acomptes provisionnels)</t>
  </si>
  <si>
    <t>Ligne 16</t>
  </si>
  <si>
    <t>Total de la TVA brute due (lignes 08 à 5B)</t>
  </si>
  <si>
    <t>Ligne 7C</t>
  </si>
  <si>
    <t>Dont TVA sur importations bénéficiant du dispositif d’autoliquidation / Doit être impérativement mentionnée ici la taxe brute correspondant aux importations déclarées ligne 2B</t>
  </si>
  <si>
    <t>Numéro 0046</t>
  </si>
  <si>
    <t>Ligne 17 : (pour les DOM, cf. III encadré)</t>
  </si>
  <si>
    <t>Dont TVA sur acquisitions intracommunautaires / Doit être impérativement mentionnée ici la taxe brute correspondant aux acquisitions taxables déclarées ligne 03</t>
  </si>
  <si>
    <t>Numéro 0035</t>
  </si>
  <si>
    <t>Ligne 18  : (ne concerne pas les DOM)</t>
  </si>
  <si>
    <t>Dont TVA sur opérations à destination de Monaco / Doit être impérativement mentionnée ici la taxe correspondant aux opérations imposables réalisées à destination de Monaco,
c’est-à-dire la taxe qui devrait être acquittée à Monaco si les opérations réalisées en France métropolitaine et à Monaco étaient
déclarées dans chacun des deux États</t>
  </si>
  <si>
    <t>Numéro 0038</t>
  </si>
  <si>
    <t>TVA DÉDUCTIBLE</t>
  </si>
  <si>
    <t>Ligne 19</t>
  </si>
  <si>
    <t>Biens constituant des immobilisations</t>
  </si>
  <si>
    <t>Numéro 0703</t>
  </si>
  <si>
    <t xml:space="preserve">Les biens acquis ou créés, non pour être vendus, mais pour être utilisés d’une
manière durable comme instruments de travail ou moyens d’exploitation : terrains, constructions, matériels… </t>
  </si>
  <si>
    <t>Ligne 20</t>
  </si>
  <si>
    <t>Autres biens et services</t>
  </si>
  <si>
    <t>Numéro 0702</t>
  </si>
  <si>
    <t>Les biens qui constituent des valeurs d’exploitation</t>
  </si>
  <si>
    <t>Les marchandises</t>
  </si>
  <si>
    <t>Les matières premières</t>
  </si>
  <si>
    <t>Les combustibles</t>
  </si>
  <si>
    <t>Les services</t>
  </si>
  <si>
    <t>Les prestations d’entretien</t>
  </si>
  <si>
    <t>Les prestations de réparation</t>
  </si>
  <si>
    <t>Les locations</t>
  </si>
  <si>
    <t>Ligne 21</t>
  </si>
  <si>
    <t>Autre TVA à déduire (dont régularisation sur de la TVA collectée [cf. notice] ......................................................................................)</t>
  </si>
  <si>
    <t>Numéro 0059</t>
  </si>
  <si>
    <t xml:space="preserve">La taxe dont la déduction a été omise sur les déclarations déposées depuis le 1er janvier de la deuxième année précédant celle du
dépôt de la déclaration </t>
  </si>
  <si>
    <t>Le complément de déduction résultant des variations du pourcentage de déduction</t>
  </si>
  <si>
    <t>Les transferts de droits à déduction reçus</t>
  </si>
  <si>
    <t>Le complément de déduction qui résulte de l’application de l’article 207 de l’annexe II au CGI</t>
  </si>
  <si>
    <t>La taxe acquittée à tort au titre d’opérations non imposables ou d’opérations facturées à un taux supérieur au taux légalement exigible
(l’envoi d’une facture rectificative est également exigé)</t>
  </si>
  <si>
    <t>La taxe acquittée par les entreprises soumises au paiement de la TVA d’après les encaissements et correspondant à des chèques
non provisionnés</t>
  </si>
  <si>
    <t>La taxe acquittée à l’occasion de ventes ou services définitivement impayés, résiliés, annulés</t>
  </si>
  <si>
    <t>La taxe acquittée sur des opérations pour lesquelles une réduction de prix a été consentie après l’établissement de la facture (l’envoi
d’une note d’avoir ou l’émission d’une nouvelle facture annulant et remplaçant la précédente est également exigé)</t>
  </si>
  <si>
    <t>Ligne 22</t>
  </si>
  <si>
    <t>Report du crédit apparaissant ligne 27 de la précédente déclaration</t>
  </si>
  <si>
    <t>Numéro 8001</t>
  </si>
  <si>
    <t>Ligne 2C</t>
  </si>
  <si>
    <t>Sommes à imputer, y compris acompte congés (exprimées en euro)</t>
  </si>
  <si>
    <t>Numéro 0603</t>
  </si>
  <si>
    <t>Les excédents de déclaration qui ont été signalés aux entreprises.</t>
  </si>
  <si>
    <t>Les excédents de déclaration qui ont été constatés par les entreprises elles-mêmes.</t>
  </si>
  <si>
    <t>Le montant de la ligne h calculé sur le formulaire n° 3515 qui doit obligatoirement être télédéclaré à l’appui de la
déclaration n° 3310 CA3 (entreprises autorisées à bénéficier du régime des acomptes provisionnels).</t>
  </si>
  <si>
    <t>Ligne 22A</t>
  </si>
  <si>
    <t>Indiquer le coefficient de taxation unique applicable pour la période s'il est différent</t>
  </si>
  <si>
    <t>%</t>
  </si>
  <si>
    <t>Les subventions ne constituant ni une contrepartie directe ni un complément de prix d’opérations imposables</t>
  </si>
  <si>
    <t>Chiffre d'affaires, TVA exclue, afférent aux opérations ouvrant droit à déduction concernant les lignes 19 et 20</t>
  </si>
  <si>
    <t>Chiffre d'affaires, TVA exclue, afférent aux opérations ouvrant droit à déduction y compris les subventions directement liées au prix de ces opérations</t>
  </si>
  <si>
    <t>Total du chiffre d'affaires, TVA exclue, afférent aux opérations situées dans ≤ champ d'application de la TVA y compris les subventions directement liées au prix de ces opérations</t>
  </si>
  <si>
    <t>Ligne 23</t>
  </si>
  <si>
    <t>Total TVA déductible (ligne 19 à 2C)</t>
  </si>
  <si>
    <t>Pas de numéro</t>
  </si>
  <si>
    <t>Ligne 24</t>
  </si>
  <si>
    <t>Dont TVA déductible sur importations</t>
  </si>
  <si>
    <t>Numéro 0710</t>
  </si>
  <si>
    <t>CRÉDIT</t>
  </si>
  <si>
    <t>Ligne 25</t>
  </si>
  <si>
    <t>Crédit de TVA (ligne 23 – ligne 16)</t>
  </si>
  <si>
    <t>Numéro 0705</t>
  </si>
  <si>
    <t>Ligne 26</t>
  </si>
  <si>
    <t>Remboursement de crédit demandé sur formulaire n°3519 joint</t>
  </si>
  <si>
    <t>Numéro 8002</t>
  </si>
  <si>
    <t>Ligne AA</t>
  </si>
  <si>
    <t>Crédit de TVA transféré à la société tête de groupe sur la déclaration récapitulative 3310-CA3G</t>
  </si>
  <si>
    <t>Numéro 8005</t>
  </si>
  <si>
    <t>Ligne 27</t>
  </si>
  <si>
    <t>Crédit à reporter (ligne 25 – ligne 26 – ligne AA) (Cette somme est à reporter ligne 22 de la prochaine déclaration)</t>
  </si>
  <si>
    <t>Numéro 8003</t>
  </si>
  <si>
    <t>Ligne 28</t>
  </si>
  <si>
    <t>TVA nette due (ligne 16 – ligne 23).</t>
  </si>
  <si>
    <t>Ligne 29</t>
  </si>
  <si>
    <t>Taxes assimilées calculées sur annexe n° 3310 A-SD</t>
  </si>
  <si>
    <t>Numéro 9979</t>
  </si>
  <si>
    <t>Ligne AB</t>
  </si>
  <si>
    <t>Total à payer acquitté par la société tête de groupe sur la déclaration récapitulative 3310-CA3G (lignes 28 + 29)</t>
  </si>
  <si>
    <t>Numéro 9991</t>
  </si>
  <si>
    <t>Ligne 32</t>
  </si>
  <si>
    <t>Total à payer (lignes 28 + 29 – AB) (N’oubliez pas de joindre le règlement correspondant)</t>
  </si>
  <si>
    <t>Commentaire sur la loi informatique et libertés</t>
  </si>
  <si>
    <t>VOLET 1</t>
  </si>
  <si>
    <t>Titre</t>
  </si>
  <si>
    <t>Nom/Prénom ou dénomination de l’entreprise :</t>
  </si>
  <si>
    <t>Adresse du principal établissement :</t>
  </si>
  <si>
    <t>N° SIRET</t>
  </si>
  <si>
    <t>Téléphone</t>
  </si>
  <si>
    <t>Mél :</t>
  </si>
  <si>
    <t>N° dossier :</t>
  </si>
  <si>
    <t>CRÉANCE DONT L’IMPUTATION EST DEMANDÉE</t>
  </si>
  <si>
    <t>Nature (à cocher ou pas)</t>
  </si>
  <si>
    <t>TVA (à cocher ou pas)</t>
  </si>
  <si>
    <t>Excédent d’IS (à cocher ou pas)</t>
  </si>
  <si>
    <t>Créance restituable* (à cocher ou pas)</t>
  </si>
  <si>
    <t>TS (à cocher ou pas)</t>
  </si>
  <si>
    <t>Période d’imposition ou exercice social : (à préciser ou pas)</t>
  </si>
  <si>
    <t>Montant total de la créance (à compléter ou pas) ……………………  euros</t>
  </si>
  <si>
    <t>Autre (à cocher ou pas) (Exemple : suite à réclamation …) (à préciser ou pas)</t>
  </si>
  <si>
    <t>IMPÔT OU TAXE RÉGLÉ PAR CETTE MODALITÉ DE PAIEMENT</t>
  </si>
  <si>
    <t>IS/IFA (à cocher ou pas)</t>
  </si>
  <si>
    <t>TA (à cocher ou pas)</t>
  </si>
  <si>
    <t>FPC (à cocher ou pas)</t>
  </si>
  <si>
    <t>PEEC (à cocher ou pas)</t>
  </si>
  <si>
    <t>TVS (à cocher ou pas)</t>
  </si>
  <si>
    <t>CRL (à cocher ou pas)</t>
  </si>
  <si>
    <t>Date limite de paiement : (à préciser)</t>
  </si>
  <si>
    <t>Montant à imputer : (à préciser)</t>
  </si>
  <si>
    <t>A</t>
  </si>
  <si>
    <t>, Le</t>
  </si>
  <si>
    <t>(Signature)</t>
  </si>
  <si>
    <t>*Indiquer la nature de la créance :</t>
  </si>
  <si>
    <t>Report en arrière de déficits (à cocher ou pas)</t>
  </si>
  <si>
    <t>Crédit d’impôt recherche (à cocher ou pas)</t>
  </si>
  <si>
    <t>Crédit d’impôt apprentissage (à cocher ou pas)</t>
  </si>
  <si>
    <t>Crédit d’impôt en faveur de l’intéressement (à cocher ou pas)</t>
  </si>
  <si>
    <t>Crédit d’impôt pour dépenses de formation des dirigeants (à cocher ou pas)</t>
  </si>
  <si>
    <t>Crédit d’impôt pour dépenses de formation à l’épargne salariale (à cocher ou pas)</t>
  </si>
  <si>
    <t>Crédit d’impôt pour rachat d’une entreprise par ses salariés (à cocher ou pas)</t>
  </si>
  <si>
    <t>Crédit d’impôt famille (à cocher ou pas)</t>
  </si>
  <si>
    <t>Crédit d’impôt en faveur des métiers d’art (à cocher ou pas)</t>
  </si>
  <si>
    <t>Crédit d’impôt maîtres restaurateurs (à cocher ou pas)</t>
  </si>
  <si>
    <t>Crédit d’impôt en faveur de l’agriculture biologique (à cocher ou pas)</t>
  </si>
  <si>
    <t>Crédit d’impôt pour dépenses de production d’œuvres cinématographiques (à cocher ou pas)</t>
  </si>
  <si>
    <t>Crédit d’impôt en faveur de la production audiovisuelle (à cocher ou pas)</t>
  </si>
  <si>
    <t>Crédit d’impôt dit « cinéma international » (production exécutive d’œuvres) (à cocher ou pas)</t>
  </si>
  <si>
    <t>Crédit d’impôt pour dépenses d’œuvres phonographiques (à cocher ou pas)</t>
  </si>
  <si>
    <t>Crédit d’impôt en faveur de la création de jeux vidéos (à cocher ou pas)</t>
  </si>
  <si>
    <t>Crédit d’impôt pour dépenses de prospection commerciale (à cocher ou pas)</t>
  </si>
  <si>
    <t>Crédit d’impôt pour certains investissements réalisés et exploités en Corse (à cocher ou pas)</t>
  </si>
  <si>
    <t>Crédit d’impôt en faveur de la première accession à la propriété (PTZ) (à cocher ou pas)</t>
  </si>
  <si>
    <t>Crédit d’impôt « Eco-PTZ » (à cocher ou pas)</t>
  </si>
  <si>
    <t>Crédit d’impôt prêt à taux renforcé (PTZ+) (à cocher ou pas)</t>
  </si>
  <si>
    <t>Autre crédit d’impôt (préciser lequel) : (à cocher ou pas)</t>
  </si>
  <si>
    <t>VOLET 2</t>
  </si>
  <si>
    <t>N° SIRET :</t>
  </si>
  <si>
    <t>N° dossier (figurant sur vos déclarations professionnelles préidentifiées) :</t>
  </si>
  <si>
    <t>RAPPEL DE LA CRÉANCE DONT L’IMPUTATION EST DEMANDEE</t>
  </si>
  <si>
    <t>RAPPEL DE L’IMPÔT OU TAXE REGLE PAR CETTE MODALITE DE PAIEMENT</t>
  </si>
  <si>
    <t>Déclarations de</t>
  </si>
  <si>
    <t>Etat récapitulatif des clients aux livraisons de biens</t>
  </si>
  <si>
    <t>Numéro d'identification du client dans l'Etat membre</t>
  </si>
  <si>
    <t>Numéro de TVA intracommunautaire du client dans l'Etat membre</t>
  </si>
  <si>
    <t>Montant total des livraisons de biens effectuées par l'assujetti [€]</t>
  </si>
  <si>
    <t>Numéro TVA intracommunautaire dans l'Etat membre d'arrivée, de l'expédition ou du transport + La valeur du bien</t>
  </si>
  <si>
    <t>Montant des régularisations [€]</t>
  </si>
  <si>
    <t>Montant total des prestations de services effectuées par l'assujetti [€]</t>
  </si>
  <si>
    <t>TAXE SUR LA VALEUR AJOUTÉE ET TAXES ASSIMILÉES</t>
  </si>
  <si>
    <t>IMPRIMÉ À FOURNIR EN ANNEXE À LA DÉCLARATION CA3</t>
  </si>
  <si>
    <t>OU</t>
  </si>
  <si>
    <t>ISOLÉMENT EN CAS DE NON-ASSUJETTISSEMENT À LA TVA</t>
  </si>
  <si>
    <t>PÉRIODE DE DÉCLARATION</t>
  </si>
  <si>
    <t>Adresse de l’entreprise</t>
  </si>
  <si>
    <t>N° SIREN :</t>
  </si>
  <si>
    <t>MODALITÉS DE DÉCLARATION ET DE PAIEMENT (voir notice 3310-NOT)</t>
  </si>
  <si>
    <t>Cadre à ne servir que si cet imprimé est souscrit sans déclaration CA3</t>
  </si>
  <si>
    <t>Paiement par virement bancaire : (à cocher ou pas)</t>
  </si>
  <si>
    <t>Paiement par imputation * :</t>
  </si>
  <si>
    <t>* (joindre l’imprimé n°3516 disponible sur www.impots.gouv.fr ou auprès de votre service des impôts)</t>
  </si>
  <si>
    <t>N° PEC :</t>
  </si>
  <si>
    <t>N° d’opération :</t>
  </si>
  <si>
    <t>Pénalités / Taux 5 % / 9005 :</t>
  </si>
  <si>
    <t>Pénalités / Taux % / 9007 :</t>
  </si>
  <si>
    <t>Pénalités / Taux % / 9006 :</t>
  </si>
  <si>
    <t>RETENUE DE TVA SUR DROITS D’AUTEUR ET TVA DÛE À UN TAUX PARTICULIER</t>
  </si>
  <si>
    <t>RÉGIME DU RÉEL OU DU RSI - MINI RÉEL</t>
  </si>
  <si>
    <t>BASE HORS TAXE</t>
  </si>
  <si>
    <t>TAXE DÛE</t>
  </si>
  <si>
    <t xml:space="preserve"> Retenue de TVA sur droits d’auteur / Numéro 0990</t>
  </si>
  <si>
    <t>OPÉRATIONS IMPOSABLES en France continentale à un taux particulier de :</t>
  </si>
  <si>
    <t>– Taux 2,10 % / Numéro 1010</t>
  </si>
  <si>
    <t>– Anciens taux / Numéro 1020</t>
  </si>
  <si>
    <t>OPÉRATIONS IMPOSABLES en Corse à un taux particulier de :</t>
  </si>
  <si>
    <t>– Taux 0,90 % / Numéro 1040</t>
  </si>
  <si>
    <t>– Taux 2,10 % / Numéro 1050</t>
  </si>
  <si>
    <t>– Taux 10 % / Numéro 1081</t>
  </si>
  <si>
    <t>– Taux 13 % / Numéro 1090</t>
  </si>
  <si>
    <t>– Anciens taux / Numéro 1100</t>
  </si>
  <si>
    <t>OPÉRATIONS IMPOSABLES dans les DOM à un taux particulier de :</t>
  </si>
  <si>
    <t>– Taux 1,05 % / Numéro 1110</t>
  </si>
  <si>
    <t>– Taux 1,75 % / Numéro 1120</t>
  </si>
  <si>
    <t>– Anciens taux / Numéro 1030</t>
  </si>
  <si>
    <t>TOTAL DES LIGNES 35 à 46 (à reporter ligne 14 de la CA3)</t>
  </si>
  <si>
    <t>B</t>
  </si>
  <si>
    <t>DÉCOMPTE DES TAXES ASSIMILÉES</t>
  </si>
  <si>
    <t>Net à payer</t>
  </si>
  <si>
    <t>Taxe sur certaines dépenses de publicité (CGI, art. 302 bis MA) au taux de 1 % / Numéro 4213</t>
  </si>
  <si>
    <t>Base imposable</t>
  </si>
  <si>
    <t>Taxe sur les retransmissions sportives (CGI, art. 302 bis ZE) au taux de 5 % / Numéro 4215</t>
  </si>
  <si>
    <t>Taxe sur les excédents de provision des entreprises d’assurances de dommages (CGI, art. 235 ter X) / Numéro 4238</t>
  </si>
  <si>
    <t xml:space="preserve">Taxe sur le chiffre d’affaires des exploitants agricoles (CGI, art. 302 bis MB) (cumul de la partie variable et de la partie forfaitaire) / Numéro 4220 </t>
  </si>
  <si>
    <t>Taxe sur les huiles alimentaires (CGI, art 1609 vicies) [ne concerne pas les DOM] / Numéro 3240</t>
  </si>
  <si>
    <t>Contribution perçue au profit de l’ANSP (ex-INPES) (CGI, art 1609 octovicies) / Numéro 4222</t>
  </si>
  <si>
    <t>Taxe due par les concessionnaires d’autoroutes (CGI, art 302 bis ZB) (7,32 € pour 1000 km) [Ne concerne pas les DOM] / Numéro 4207</t>
  </si>
  <si>
    <t>Nombre de kilomètres</t>
  </si>
  <si>
    <t>Contribution à l’audiovisuel public (ex-redevance audiovisuelle) (CGI, art 1605 et suiv.) [cf. fiche de calcul sur le site www.impots.gouv.fr] / Numéro 4219</t>
  </si>
  <si>
    <t>Contribution à l’audiovisuel public (ex-redevance audiovisuelle) due par les loueurs d’appareils (CGI, art.1605 et suiv.) / Numéro 4221</t>
  </si>
  <si>
    <t>Taxe sur la diffusion en vidéo physique et en ligne de contenus audiovisuels à titre onéreux (CGI, art 1609 sexdecies B)</t>
  </si>
  <si>
    <t>– au taux de 2 % / Numéro 4229</t>
  </si>
  <si>
    <t>– au taux de 10 % / Numéro 4228</t>
  </si>
  <si>
    <t>Taxe sur la diffusion en vidéo physique et en ligne de contenus audiovisuels à titre gratuit (CGI, art 1609 sexdecies B)</t>
  </si>
  <si>
    <t>60A</t>
  </si>
  <si>
    <t>– au taux de 2 % / Numéro 4298</t>
  </si>
  <si>
    <t>60B</t>
  </si>
  <si>
    <t>– au taux de 10 % / Numéro 4299</t>
  </si>
  <si>
    <t>Taxe sur la publicité diffusée par voie de radiodiffusion sonore et de télévision (CGI, art 302 bis KD) / Numéro 4214</t>
  </si>
  <si>
    <t>Taxe sur la publicité télévisée (CGI, art 302 bis KA) / Numéro 4201</t>
  </si>
  <si>
    <t>Taxe sur la publicité diffusée par les chaînes de télévision (CGI, art 302 bis KG) au taux de 0,5 % / Numéro 4225</t>
  </si>
  <si>
    <t>Taxe sur les actes des huissiers de justice (CGI, art 302 bis Y) (14,89 € par acte) / Numéro 4206</t>
  </si>
  <si>
    <t>Nombre d’actes</t>
  </si>
  <si>
    <t>Taxe sur les services fournis par les opérateurs de communication électronique (CGI, art 302 bis KH) au taux de 1,3 % / Numéro 4226</t>
  </si>
  <si>
    <t>Taxe sur les embarquements ou débarquements de passagers en Corse (CGI, art 1599 vicies) (4,57 € par passager) / Numéro 4204</t>
  </si>
  <si>
    <t>Nombre de passagers</t>
  </si>
  <si>
    <t>Taxe pour le développement de la formation professionnelle dans les métiers de la réparation de l’automobile, du cycle et du motocycle (CGI, art 1609 sexvicies) au taux de 0,75 % / Numéro 4217</t>
  </si>
  <si>
    <t>Taxe sur les ordres annulés dans le cadre d’opérations à haute fréquence (CGI, art. 235 ter ZD bis) / Numéro 4239</t>
  </si>
  <si>
    <t>Contribution sur les activités privées de sécurité (CGI, art. 1609 quintricies)</t>
  </si>
  <si>
    <t xml:space="preserve"> – au taux de 0,4 % / Numéro 4288</t>
  </si>
  <si>
    <t>– au taux de 0,6 % / Numéro 4289</t>
  </si>
  <si>
    <t>Taxe de risque systémique (CGI, art. 235 ter ZE) au taux de 0,141 % / Numéro 4240</t>
  </si>
  <si>
    <t>Contribution due par les gestionnaires des réseaux publics d’électricité (CGCT, art. L 2224-31 I bis) / Numéro 4236</t>
  </si>
  <si>
    <t>Taxe sur le résultat des entreprises ferroviaires (CGI, art. 235 ter ZF) / Numéro 4241</t>
  </si>
  <si>
    <t>Contribution de solidarité territoriale (CGI, art. 302 bis ZC) / Numéro 4242</t>
  </si>
  <si>
    <t>Imposition forfaitaire sur les pylônes (CGI, art. 1519 A) / Numéro 4243</t>
  </si>
  <si>
    <t>Taxe sur les éoliennes maritimes (CGI, art. 1519 B) / Numéro 4244</t>
  </si>
  <si>
    <t>Prélèvement sur les films pornographiques ou d’incitation à la violence et sur les représentations théâtrales à caractère pornographique (CGI, art. 1605 sexies) au taux de 33 % / Numéro 4245</t>
  </si>
  <si>
    <t>Taxe pour le financement du fonds de soutien aux collectivités territoriales ayant contracté des produits structurés (CGI, art. 235 ter ZE bis) au taux de 0,0642 % / Numéro 4252</t>
  </si>
  <si>
    <t>84A</t>
  </si>
  <si>
    <t>Redevance sanitaire d’abattage (CGI, art. 302 bis N à 302 bis R) / Numéro 4253</t>
  </si>
  <si>
    <t>84B</t>
  </si>
  <si>
    <t>Redevance sanitaire de découpage (CGI, art. 302 bis S à 302 bis W) / Numéro 4254</t>
  </si>
  <si>
    <t>Redevance sanitaire pour le contrôle de certaines substances et de leurs résidus (CGI, art. 302 bis WC) / Numéro 4247</t>
  </si>
  <si>
    <t>Redevance sanitaire de première mise sur le marché des produits de la pêche ou de l’aquaculture (CGI, art. 302 bis WA) / Numéro 4248</t>
  </si>
  <si>
    <t>Redevance sanitaire de transformation des produits de la pêche ou de l’aquaculture (CGI, art. 302 bis WB) (0,5 € par tonne) / Numér 4249</t>
  </si>
  <si>
    <t>Nombre de tonnes</t>
  </si>
  <si>
    <t>Redevance pour agrément des établissements du secteur de l’alimentation animale (CGI, art. 302 bis WD à WG) (125 € par établissement) / Numéro 4250</t>
  </si>
  <si>
    <t>Nombre d'établissements</t>
  </si>
  <si>
    <t>Redevance phytosanitaire à la circulation intracommunautaire et à l’exportation (Code rural et de la pêche maritime, art. L 251-17-1)</t>
  </si>
  <si>
    <t>– à la circulation intracommunautaire (PPE) / Numéro 4273</t>
  </si>
  <si>
    <t>– à l’exportation / Numéro 4274</t>
  </si>
  <si>
    <t>Taxe forfaitaire sur les ventes de métaux précieux, de bijoux, d’objets d’art, de collection et d’antiquité (CGI, art. 150 VM)</t>
  </si>
  <si>
    <t>– sur les ventes de métaux précieux aux taux de 11 % / Numéro 4268</t>
  </si>
  <si>
    <t>– sur les ventes de bijoux, objets d’art, de collection ou d’antiquité au taux de 6 % / Numéro 4270</t>
  </si>
  <si>
    <t>Contribution pour le remboursement de la dette sociale (CRDS) (CGI, art. 1600-0 I) au taux de 0,5 %</t>
  </si>
  <si>
    <t>– sur les ventes de métaux précieux / Numéro 4269</t>
  </si>
  <si>
    <t>– sur les ventes de bijoux, objets d’art, de collection ou d’antiquité / Numéro 4271</t>
  </si>
  <si>
    <t>Contribution forfaitaire pour alimentation du fonds commun des accidents du travail agricole (CGI, art. 1622) / Numéro 4272</t>
  </si>
  <si>
    <t>Prélèvements sur les paris hippiques</t>
  </si>
  <si>
    <t>– au profit de l’État (CGI, art. 302 bis ZG) au taux de 5,3 % / Numéro 4256</t>
  </si>
  <si>
    <t>– au profit des organismes de sécurité sociale (CSS, art. L137-20) au taux de 1,8 % / Numéro 4259</t>
  </si>
  <si>
    <t>– engagés depuis l’étranger sur des courses françaises et regroupés en France (CGI, art. 302 bis ZO) au taux de 12 % / Numéro 4255</t>
  </si>
  <si>
    <t>Redevance due par les opérateurs agréés de paris hippiques en ligne</t>
  </si>
  <si>
    <t>– Enjeux relatifs aux courses de trot (CGI, art. 1609 tertricies) 4266</t>
  </si>
  <si>
    <t>– Enjeux relatifs aux courses de galop (CGI, art. 1609 tertricies) / Numéro 4267</t>
  </si>
  <si>
    <t>Prélèvements sur les paris sportifs</t>
  </si>
  <si>
    <t>– au profit de l’État (CGI, art. 302 bis ZH) au taux de 5,7 % / Numéro 4257</t>
  </si>
  <si>
    <t>– au profit des organismes de sécurité sociale (CSS, art. L137-21) au taux de 1,8 % / Numéro 4260</t>
  </si>
  <si>
    <t xml:space="preserve"> – au profit de l’agence nationale du sport (ANS) (CGI, art. 1609 tricies) au taux de 1,8 % / Numéro 4265</t>
  </si>
  <si>
    <t>Prélèvements sur les jeux de cercle</t>
  </si>
  <si>
    <t>– au profit de l’État (CGI, art. 302 bis ZI) au taux de 1,8 % / Numéro 4258</t>
  </si>
  <si>
    <t>– au profit des organismes de sécurité sociale (CSS, art. L137-22) au taux de 0,2 % / Numéro 4261</t>
  </si>
  <si>
    <t>Prélèvement au profit de l’agence nationale du sport (ANS) sur les jeux commercialisés par la Française des jeux (CGI, art. 1609 novovicies)</t>
  </si>
  <si>
    <t>– au taux de 0,3 % / Numéro 4264</t>
  </si>
  <si>
    <t>– au taux de 1,8 % / Numéro 4263</t>
  </si>
  <si>
    <t>Prélèvements sur les jeux et paris dus par les casinos régis par l’article L321-3 du code de la sécurité intérieure (régime des « casinos flottants »)</t>
  </si>
  <si>
    <t>– Prélèvement progressif assis sur le produit brut des jeux (CGCT, art. L2333-57) / Numéro 4281</t>
  </si>
  <si>
    <t>– Prélèvement complémentaire assis sur le produit brut des jeux (CGCT, art. L2333-57) / Numéro 4282</t>
  </si>
  <si>
    <t>Contribution sociale généralisée (CGCT, art. L2333-57)</t>
  </si>
  <si>
    <t>* sur une fraction égale à 68 % du produit brut des jeux des machines à sous au taux de 9,5 % / Numéro  4283</t>
  </si>
  <si>
    <t>* sur le montant des gains des machines à sous d’un montant supérieur ou égal à 1 500 € réglés aux joueurs par le caissier sous forme de bons de paiement manuels au taux de 12 % / Numéro 4284</t>
  </si>
  <si>
    <t>Contribution pour le remboursement de la dette sociale (CRDS) portant sur le montant du produit total des jeux au taux de 3 % (articles 18-III et 19 de l’ordonnance n°96-50 du 24 janvier 1996) / Numéro 4285</t>
  </si>
  <si>
    <t>Taxe annuelle pour frais de contrôle due par les concessionnaires d’autoroutes (CGI, art. 1609 septtricies) au taux de 0,363 ‰  / Numéro 4277</t>
  </si>
  <si>
    <t>Contribution sociale à la charge des fournisseurs agréés de produits du tabac (CSS, art. L137-27 et suivants) au taux de 5,6 % / Numéro 4278</t>
  </si>
  <si>
    <t>Taxe sur les véhicules de sociétés (CGI, art. 1010)</t>
  </si>
  <si>
    <t>– Véhicules de sociétés taxés selon les émissions de CO2 / Numéro 4279</t>
  </si>
  <si>
    <t>Nombre de véhicules possédés ou loués</t>
  </si>
  <si>
    <t>Nombre de kilomètres remboursés</t>
  </si>
  <si>
    <t>– Véhicules de sociétés taxés selon la puissance fiscale / Numéro 4280</t>
  </si>
  <si>
    <t>Prélèvement progressif dû par les clubs de jeux (V de l'article 34 de la loi n°2017-257 du 28 février 2017 relative au statut de Paris et à l'aménagement métropolitain) / Numéro 4290</t>
  </si>
  <si>
    <t>Taxe sur l’exploration d’hydrocarbures calculée selon le barème fixé à l’article 1590 du CGI et perçue au profit des collectivités territoriales / Numéro 4291</t>
  </si>
  <si>
    <t>Code INSEE de la collectivité</t>
  </si>
  <si>
    <t>– Droits pour le département ou la collectivité territoriale :</t>
  </si>
  <si>
    <t>Contribution sur les boissons contenant des sucres ajoutés (CGI, art.1613 ter) / Numéro 4294</t>
  </si>
  <si>
    <t>Nombre d’hectolitres</t>
  </si>
  <si>
    <t>Contribution sur les eaux (CGI, art. 1613 quater II 1°) / Numéro 4296</t>
  </si>
  <si>
    <t>Contribution sur les boissons contenant des édulcorants de synthèse (CGI, art. 1613 quater II 2°) / Numéro 4295</t>
  </si>
  <si>
    <t>Contribution sur les sources d’eaux minérales (CGI, art. 1582) / Numéro 4293</t>
  </si>
  <si>
    <t>Code INSEE de la commune</t>
  </si>
  <si>
    <t>– Droits pour la commune :</t>
  </si>
  <si>
    <t>TOTAL DES LIGNES 47 à 128 (à reporter ligne 29 de la CA3)</t>
  </si>
  <si>
    <t>Commentaire sur la loi informatiques et libertés</t>
  </si>
  <si>
    <t>DEMANDE DE REMBOURSEMENT DE CRÉDITS DE TAXES</t>
  </si>
  <si>
    <t>Date de réception de la demande : (timbre à date du service des impôts)</t>
  </si>
  <si>
    <t>AU TITRE DE LA PÉRIODE : (Indiquer le mois ou le trimestre au titre duquel la déclaration CA3 est déposée)</t>
  </si>
  <si>
    <t>IFU/N° ILIAD-Cx</t>
  </si>
  <si>
    <t>N° d’enregistrement au registre 4000</t>
  </si>
  <si>
    <t>N° de dossier-clé du demandeur</t>
  </si>
  <si>
    <t>N° MEDOC de la demande</t>
  </si>
  <si>
    <t>I. IDENTIFICATION DE L’ENTREPRISE</t>
  </si>
  <si>
    <t>Nom, prénoms ou dénomination de l’entreprise et adresse du principal établissement ou de la direction de l’entreprise</t>
  </si>
  <si>
    <t>Adresse de correspondance (1) ou Nom, prénoms ou dénomination et adresse du représentant fiscal ou du liquidataire judiciaire</t>
  </si>
  <si>
    <t>Activités exercées (souligner l’activité principale).</t>
  </si>
  <si>
    <t>Numéros d’identification (FR + N° de TVA intracommunautaire + N° SIRET de l’établissement) / (ces numéros figurent sur vos déclarations de TVA préimprimées)</t>
  </si>
  <si>
    <t>Nationalité de l’entreprise</t>
  </si>
  <si>
    <t>Entreprise française (à cocher ou pas)</t>
  </si>
  <si>
    <t>('2')</t>
  </si>
  <si>
    <t>Entreprise non établie en France – n’ayant pas l’obligation de désigner un repésentant fiscal (à cocher ou pas)</t>
  </si>
  <si>
    <t>Entreprise non établie en France – ayant l’obligation de désigner un représentant fiscal (à cocher ou pas)</t>
  </si>
  <si>
    <t>II. DEMANDE DE REMBOURSEMENT</t>
  </si>
  <si>
    <t xml:space="preserve">Montant du remboursement demandé </t>
  </si>
  <si>
    <t>R</t>
  </si>
  <si>
    <t>Attention : pour que votre demande soit recevable, le montant dont le remboursement est demandé doit figurer obligatoirement sur la
ligne 26 de la déclaration CA3. Le montant porté en ligne 26 ne peut plus faire l'objet d'une imputation (article 242-0 E de l'annexe II au
Code général des impôts.</t>
  </si>
  <si>
    <t>OBSERVATION : Avant de remplir cet imprimé, il vous est conseillé de consulter les explications fournies page 2.
Pour tout renseignement complémentaire, vous pouvez prendre contact avec le service des impôts
dont vous dépendez.</t>
  </si>
  <si>
    <t>Le soussigné (nom, prénom, qualité)</t>
  </si>
  <si>
    <t>atteste que l'entreprise présentant cette demande est à jour dans le dépôt de ses déclarations de taxe sur la valeur ajoutée et taxes
assimilées.</t>
  </si>
  <si>
    <t>Il sollicite le remboursement de la somme de (en chiffres) : [€]</t>
  </si>
  <si>
    <t>– à créditer au compte désigné (à cocher ou pas)</t>
  </si>
  <si>
    <t>– à imputer sur une échéance future (3) (à cocher ou pas)</t>
  </si>
  <si>
    <t>et réduit, à due concurrence du crédit à reporter sur la prochaine déclaration.</t>
  </si>
  <si>
    <t>Le</t>
  </si>
  <si>
    <t>Signature de la personne habilitée à engager l'entreprise
(représentant légal ou personne mandatée) :</t>
  </si>
  <si>
    <t>Demande déposée suite à :</t>
  </si>
  <si>
    <t>1ère demande (création le ………….)</t>
  </si>
  <si>
    <t>cession, cessation, décès le ...................................................</t>
  </si>
  <si>
    <t>(1) Adresse à laquelle le courrier doit être expédié dans le cas où cette adresse est différente de celle du principal établissement.</t>
  </si>
  <si>
    <t>(2) Cocher la case correspondant à votre cas et préciser, le cas échéant, la date.</t>
  </si>
  <si>
    <t>(3) Joindre l’imprimé n° 3516 disponible sur le site www.impots.gouv.fr ou auprès de votre service des impôts. (Voir le cadre «Imputation du remboursement sur une échéance future» en page 2).</t>
  </si>
  <si>
    <t>Entreprises devant utiliser l'imprimé n° 3519</t>
  </si>
  <si>
    <t xml:space="preserve">Cet imprimé, à déposer en simple exemplaire, est destiné à être utilisé :
► par les entreprises placées sous le régime du chiffre d'affaires réel (ou ayant choisi de déclarer selon les modalités de ce régime);
► par les exploitants agricoles placés sous le régime de la déclaration mensuelle quelle que soit la procédure de remboursement
qu'ils utilisent ;
► par  les  entreprises  placées  sous  le  régime  simplifié  d'imposition,  uniquement lorsqu'elles demandent un remboursement
provisionnel du crédit constitué par la taxe déductible ayant grevé l’acquisition de biens constituant des immobilisations d’un montant au moins
égal à 760 € (en fin d'exercice, la demande de remboursement du crédit tenant compte de la taxe déductible sur services et biens autres
qu’immobilisations s'effectue directement sur la déclaration annuelle CA 12 ou en fin d'exercice sur la déclaration CA 12 E pour les entreprises
qui régularisent la taxe sur la valeur ajoutée et des taxes assimilées dans le cadre de l'exercice).
</t>
  </si>
  <si>
    <t>attention : les entreprises membres d'un groupe de consolidation du paiement de la TVA et des taxes assimilées, tel que défini à l'article
1693 ter du CGI, ne peuvent pas solliciter le remboursement de crédits de TVA nés pendant l'application du régime de groupe. seul le 
redevable du groupe peut en solliciter le remboursement.</t>
  </si>
  <si>
    <t>RÉGLEMENTATION</t>
  </si>
  <si>
    <t>La TVA qui a grevé les éléments du prix des opérations réalisées par les entreprises redevables de la TVA est déductible non seulement
lorsque les opérations sont effectivement soumises à la TVA mais également lorsqu'il s'agit d'exportations ou de livraisons intracommunautaires
de produits passibles de cette taxe ou d'autres opérations relevant du commerce extérieur.
La taxe déductible dont l'imputation n'a pu être opérée sur la taxe due peut faire l'objet d'un remboursement dans les conditions fixées
par les articles 242-0-A à 242-0-K de l'annexe II au Code général des impôts.
La procédure :
• est ouverte à toutes les entreprises ;
• s'applique à l'issue de chaque mois ou trimestre civil :
– dépôt au titre des onze premiers mois ou des trois premiers trimestres civils : le crédit à rembourser doit être au moins égal à 760€ ;
– dépôt au titre du mois de décembre ou du quatrième trimestre civil : le crédit à rembourser doit être au moins égale à 150€.</t>
  </si>
  <si>
    <t>IMPUTATION DU REMBOURSEMENT SUR UNE ÉCHÉANCE FUTURE</t>
  </si>
  <si>
    <t>Si vous disposez d'une créance sur le Trésor (crédit de TVA, excédent d'impôt sur les sociétés...) vous pouvez utiliser tout ou partie de
cette créance pour payer un impôt professionnel encaissé par le réseau comptable de la Direction générale des finances publiques (DGFiP).
Pour obtenir des informations sur ce service et le formulaire n° 3516 à souscrire, vous pouvez contacter votre service des impôts ou
consulter le site www.impots.gouv.fr</t>
  </si>
  <si>
    <t>DÉLAIS – DOCUMENTS à JOINDRE à LA PRÉSENTE DEMANDE</t>
  </si>
  <si>
    <t>➽ DÉLAIS : En principe dans le délai prévu pour le dépôt de la déclaration de TVA (CA3) faisant apparaître le crédit dont le remboursement
est demandé ; au cours du mois suivant le semestre considéré pour les entreprises placées sous le régime simplifié d'imposition.
➽ DOCUMENTS à TRANSMETTRE :
•  relevé d'identité bancaire, postal ou de caisse d'épargne [conforme au libellé exact de l'entreprise ou du représentant dûment qualifié
(cf. infra)] s'il s'agit d'une première demande de remboursement ou en cas de changement de compte (1) ;
•  mandat si le signataire de la demande n'est pas le redevable, lors de la première demande ou en cas de changement de mandataire
(le mandat doit être exprès et établi ou enregistré antérieurement à la date de souscription de la demande). Ce mandat doit être
impérativement produit sous forme d'un acte authentique dans les cas de remboursement au nom du représentant qualifié de l'entreprise
bénéficiaire pour toute somme excédant 5 300 €; en deçà, un acte sous seing privé est admis ;
•  relevé des factures d'achats comportant, sur trois colonnes, les noms et adresses des fournisseurs ou prestataires de services,
les date et montant de chaque facture et le montant de la TVA mentionnée sur la facture, lorsqu'il s'agit de la première demande 
présentée par une entreprise nouvelle. Pour les entreprises placées sous le régime simplifié d’imposition sollicitant un remboursement
provisionnel de la TVA ayant grevé leurs acquisitions d’immobilisations, l’original de ces factures est exigé.
OBSERVATION : Les documents listés ci-dessus doivent impérativement être joints à votre demande de remboursement.
Pour votre information, dans le cadre de son pouvoir de contrôle, l’administration conserve la possibilité de remettre en
cause l’existence du crédit dont le remboursement vous a été accordé.
(1) En cas de décès, au nom du notaire avec un certificat d'hérédité et une lettre dans laquelle le notaire se porte fort vis-à-vis des héritiers.</t>
  </si>
  <si>
    <t>TÉLÉTRANSMISSION DES DEMANDES DE REMBOURSEMENT</t>
  </si>
  <si>
    <t>Depuis le 1er octobre 2014, toutes les entreprises doivent obligatoirement télétransmettre leurs demandes de remboursement de crédit de TVA.
Ce service de télédéclaration est offert à toutes les entreprises, y compris les entreprises étrangères gérées par la Direction des Impôts des Non
Résidents qui sont soumises aux mêmes obligations en matière de téléprocédures que les entreprises établies en France.
Pour plus d’informations, consultez le site www.impots.gouv.fr, rubrique «Professionnels».</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</si>
  <si>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caractères personnels.</t>
  </si>
  <si>
    <t>CADRE RÉSERVÉ Á L'ADMINISTRATION</t>
  </si>
  <si>
    <t>AVIS DU SERVICE INSTRUCTEUR</t>
  </si>
  <si>
    <t>L'INSPECTEUR (1) LE CONTRÔLEUR (1) soussigné émet un avis</t>
  </si>
  <si>
    <t>favorable</t>
  </si>
  <si>
    <t>('1')</t>
  </si>
  <si>
    <t>défavorable</t>
  </si>
  <si>
    <t>de (mention en chiffres uniquement)</t>
  </si>
  <si>
    <t>Observations (2) :</t>
  </si>
  <si>
    <t>À</t>
  </si>
  <si>
    <t>le</t>
  </si>
  <si>
    <t>Signature et cachet d'authenticité :</t>
  </si>
  <si>
    <t>(1) Rayer la mention qui ne convient pas.
(2) Indiquer notamment, les raisons pour lesquelles il paraît opportun d'exiger une caution
Préciser, le cas échéant, les motifs de rejet total ou partiel du remboursement demandé.</t>
  </si>
  <si>
    <t>DÉCISION DU DIRECTEUR</t>
  </si>
  <si>
    <t>LE DIRECTEUR soussigné autorise le remboursement de la somme de (mention en chiffres uniquement)</t>
  </si>
  <si>
    <t>au profit de</t>
  </si>
  <si>
    <t>La présentation d'une caution</t>
  </si>
  <si>
    <t>a été exigée (1), (à rayer ou pas)</t>
  </si>
  <si>
    <t>n'a pas été exigée (1). (à rayer ou pas)</t>
  </si>
  <si>
    <t xml:space="preserve">À ………., </t>
  </si>
  <si>
    <t>(1) Rayer la mention qui ne convient pas.</t>
  </si>
  <si>
    <t>Décisions prises par délégation</t>
  </si>
  <si>
    <t>Nature opération</t>
  </si>
  <si>
    <t>Numéro opération</t>
  </si>
  <si>
    <t>Date</t>
  </si>
  <si>
    <t>Nom – Signature</t>
  </si>
  <si>
    <t>AVIS AU COMPTABLE</t>
  </si>
  <si>
    <t>LE COMPTABLE soussigné certifie que l'entreprise demanderesse :</t>
  </si>
  <si>
    <t>a déposé en même temps que la présente demande une déclaration de taxe sur la valeur ajoutée faisant apparaître le crédit ;</t>
  </si>
  <si>
    <t>au titre de</t>
  </si>
  <si>
    <t>À ….,</t>
  </si>
  <si>
    <t>DÉCLARATION RÉCAPITULATIVE DE LA TAXE SUR LA VALEUR AJOUTÉE ET DES TAXES ASSIMILÉES DUES PAR LA TÊTE DE GROUPE</t>
  </si>
  <si>
    <t>Identification de l’entreprise</t>
  </si>
  <si>
    <t>Éventuellement, adresse de correspondance</t>
  </si>
  <si>
    <t>Nom du destinataire</t>
  </si>
  <si>
    <t>Rayer les indications pré-renseignées qui ne correspondent plus à la situation exacte de l’entreprise, rectifiez-les en rouge.</t>
  </si>
  <si>
    <t>NUMÉRO DE DOSSIER</t>
  </si>
  <si>
    <t>NUMÉRO DE TVA INTRACOMMUNAUTAIRE (NE CONCERNE PAS LES DOM) :</t>
  </si>
  <si>
    <t>Si vous n’avez à remplir aucune ligne de ce formulaire (déclaration « néant »), veuillez cocher la case à droite</t>
  </si>
  <si>
    <t>0010'</t>
  </si>
  <si>
    <t>MODALITÉS DE DÉCLARATION ET DE PAIEMENT (voir notice 3310-CA3G-NOT)</t>
  </si>
  <si>
    <t>Email :</t>
  </si>
  <si>
    <t>RÉSERVÉ A L’ADMINISTRATION</t>
  </si>
  <si>
    <t>N° opération</t>
  </si>
  <si>
    <t>Taux 5 % / Numéro 9005</t>
  </si>
  <si>
    <t>Taux % / Numéro 9006</t>
  </si>
  <si>
    <t>Taux % / Numéro 9007</t>
  </si>
  <si>
    <t>Si vous payez par virement(s), précisez-en le nombre.</t>
  </si>
  <si>
    <t>Paiement par imputation * : (à cocher ou pas)</t>
  </si>
  <si>
    <t>* joindre l’imprimé n° 3516 disponible sur le site www.impots.gouv.fr ou auprès de votre service des impôts</t>
  </si>
  <si>
    <t>CADRE RÉSERVÉ A LA CORRESPONDANCE</t>
  </si>
  <si>
    <t>Depuis le 1er octobre 2014, vous devez déclarer et payer votre TVA par transfert de fichier ou par internet
Des informations complémentaires sont disponibles sur le site www.impots.gouv.fr (rubrique « professionnels »)</t>
  </si>
  <si>
    <t>DÉCOMPTE DE LA TVA A PAYER PAR LA TÊTE DE GROUPE</t>
  </si>
  <si>
    <t>Taxe due par le groupe</t>
  </si>
  <si>
    <t>Mentionner le cumul de la TVA brute portée sur les déclarations 3310-CA3 des membres</t>
  </si>
  <si>
    <t>TOTAL DE LA TVA BRUTE (report de la ligne 16 des déclarations des membres)</t>
  </si>
  <si>
    <t>Mentionner le cumul de la TVA déductible portée sur les déclarations 3310-CA3 des membres</t>
  </si>
  <si>
    <t>Total TVA déductible (report de la ligne 23 des déclarations des membres)</t>
  </si>
  <si>
    <t>"0059"</t>
  </si>
  <si>
    <t>Report du crédit apparaissant en ligne 27 de la précédente déclaration CA3G</t>
  </si>
  <si>
    <t>"8001"</t>
  </si>
  <si>
    <t>TOTAL DE LA TVA DÉDUCTIBLE DU GROUPE</t>
  </si>
  <si>
    <t>RÉGULARISATION</t>
  </si>
  <si>
    <t>Régularisation de crédit de TVA (suite à contrôle d’une société membre du groupe)</t>
  </si>
  <si>
    <t>DÉTERMINATION DE LA SITUATION NETTE (TVA et TAXES ASSIMILÉES)</t>
  </si>
  <si>
    <t>TAXE A PAYER</t>
  </si>
  <si>
    <t>Crédit de TVA (ligne 23 – ligne 16 – ligne 24)</t>
  </si>
  <si>
    <t>"0705"</t>
  </si>
  <si>
    <t>TVA nette due (ligne 16 – ligne 23 + ligne 24)</t>
  </si>
  <si>
    <t>Remboursement demandé sur formulaire n° 3519 joint</t>
  </si>
  <si>
    <t>"8002"</t>
  </si>
  <si>
    <t>Cumul des taxes assimilées calculées sur l’annexe (doit correspondre au cumul des lignes 29 des déclarations 3310-CA3 des membres)</t>
  </si>
  <si>
    <t>"9979"</t>
  </si>
  <si>
    <t>Crédit à reporter (lignes 25 – 26) (cette somme est à reporter en ligne 22 de la prochaine déclaration)</t>
  </si>
  <si>
    <t>"8003"</t>
  </si>
  <si>
    <t>DÉCOMPTE DE LA TVA À PAYER PAR LA TÊTE DE GROUPE</t>
  </si>
  <si>
    <t>Attention ! Une situation créditrice (ligne 25 servie) ne dispense pas du paiement des taxes assimilées déclarées ligne 29.</t>
  </si>
  <si>
    <t>Total à payer (lignes 28 + 29)</t>
  </si>
  <si>
    <t>DÉCOMPTE DES TAXES ASSIMILÉES (Cumul des taxes portées sur les annexes 3310-A des membres)</t>
  </si>
  <si>
    <t>Taxe sur certaines dépenses de publicité (CGI, art. 302 bis MA) au taux de 1 %</t>
  </si>
  <si>
    <t xml:space="preserve">Taxe sur les retransmissions sportives (CGI, art. 302 bis ZE) au taux de 5 % </t>
  </si>
  <si>
    <t>Taxe sur les excédents de provision des entreprises d’assurances de dommages (CGI, art. 235 ter X)</t>
  </si>
  <si>
    <t>Taxe sur le chiffre d’affaires des exploitants agricoles (CGI, art. 302 bis MB) (cumul de la partie variable et de la partie forfaitaire)</t>
  </si>
  <si>
    <t>Taxe sur les huiles alimentaires (CGI, art 1609 vicies) [ne concerne pas les DOM]</t>
  </si>
  <si>
    <t>Contribution perçue au profit del’ANSP (ex-INPES) (CGI, art 1609 octovicies)</t>
  </si>
  <si>
    <t>Taxe due par les concessionnaires d’autoroutes (CGI, art 302 bis ZB) (7,32 € pour 1000 km) [Ne concerne pas les DOM]</t>
  </si>
  <si>
    <t>Contribution à l’audiovisuel public (ex-redevance audiovisuelle) (CGI, art 1605 et suiv.) (cf. fiche de calcul sur le site www.impots.gouv.fr)</t>
  </si>
  <si>
    <t>Contribution à l’audiovisuel public (ex-redevance audiovisuelle) due par les loueurs d’appareils (CGI, art.1605 et suiv.)</t>
  </si>
  <si>
    <t>Taxe sur les boues d’épuration urbaines et industrielles (CGI, art. 302 bis ZF)</t>
  </si>
  <si>
    <t>Taxe sur la diffusion en vidéo physique et en ligne de contenus audiovisuels à titre onéreux (CGI, art 1609 sexdecies B) – au taux de 2 %</t>
  </si>
  <si>
    <t>Taxe sur la diffusion en vidéo physique et en ligne de contenus audiovisuels à titre onéreux (CGI, art 1609 sexdecies B) – au taux de 10 %</t>
  </si>
  <si>
    <t>Taxe sur la diffusion en vidéo physique et en ligne de contenus audiovisuels à titre gratuit (CGI, art 1609 sexdecies B) – au taux de 2 %</t>
  </si>
  <si>
    <t>Taxe sur la diffusion en vidéo physique et en ligne de contenus audiovisuels à titre gratuit (CGI, art 1609 sexdecies B)  – au taux de 10 %</t>
  </si>
  <si>
    <t>Taxe sur la publicité diffusée par voie de radiodiffusion sonore et de télévision (CGI, art 302 bis KD)</t>
  </si>
  <si>
    <t>Taxe sur la publicité télévisée (CGI, art 302 bis KA)</t>
  </si>
  <si>
    <t>Taxe sur la publicité diffusée par les chaînes de télévision (CGI, art 302 bis KG) au taux de 0,5 %</t>
  </si>
  <si>
    <t>Taxe sur les actes des huissiers de justice (CGI, art 302 bis Y)</t>
  </si>
  <si>
    <t>Taxe sur les services fournis par les opérateurs de communication électronique (CGI, art 302 bis KH) au taux de 1,3 %</t>
  </si>
  <si>
    <t>Taxe sur les embarquements ou débarquements de passagers en Corse (CGI, art 1599 vicies) (4,57 € par passager)</t>
  </si>
  <si>
    <t>Taxe pour le développement de la formation professionnelle dans les métiers de la réparation de l’automobile, du cycle et du motocycle (CGI, art 1609 sexvicies) au taux de 0,75 %</t>
  </si>
  <si>
    <t>Taxe sur les ordres annulés dans le cadre d’opérations à haute fréquence (CGI, art. 235 ter ZD bis)</t>
  </si>
  <si>
    <t>Contribution sur les activités privées de sécurité (CGI, art. 1609 quintricies) – au taux de 0,4 %</t>
  </si>
  <si>
    <t>Contribution sur les activités privées de sécurité (CGI, art. 1609 quintricies) – au taux de 0,6 %</t>
  </si>
  <si>
    <t>Taxe de risque systémique (CGI, art. 235 ter ZE) au taux de 0,141 %</t>
  </si>
  <si>
    <t>Contribution due par les gestionnaires des réseaux publics d’électricité (CGCT, art. L 2224-31 I bis)</t>
  </si>
  <si>
    <t>Taxe sur le résultat des entreprises ferroviaires (CGI, art. 235 ter ZF)</t>
  </si>
  <si>
    <t>Contribution de solidarité territoriale (CGI, art. 302 bis ZC)</t>
  </si>
  <si>
    <t>Imposition forfaitaire sur les pylônes (CGI, art. 1519 A)</t>
  </si>
  <si>
    <t>Taxe sur les éoliennes maritimes (CGI, art. 1519 B)</t>
  </si>
  <si>
    <t>Prélèvement sur les films pornographiques ou d’incitation à la violence et sur les représentations théâtrales à caractère pornographique (CGI, art. 1605 sexies) au taux de 33 %</t>
  </si>
  <si>
    <t>Taxe pour le financement du fonds de soutien aux collectivités territoriales ayant contracté des produits structurés (CGI, art. 235 ter ZE bis) au taux de 0,0642 %</t>
  </si>
  <si>
    <t>Redevance sanitaire d’abattage (CGI, art. 302 bis N à 302 bis R)</t>
  </si>
  <si>
    <t>Redevance sanitaire de découpage (CGI, art. 302 bis S à 302 bis W)</t>
  </si>
  <si>
    <t>Redevance sanitaire pour le contrôle de certaines substances et de leurs résidus (CGI, art. 302 bis WC)</t>
  </si>
  <si>
    <t>Redevance sanitaire de première mise sur le marché des produits de la pêche ou de l’aquaculture (CGI, art. 302 bis WA) (0,5 € par tonne)</t>
  </si>
  <si>
    <t>Redevance sanitaire de transformation des produits de la pêche ou de l’aquaculture (CGI, art. 302 bis WB) (125 € par établissement)</t>
  </si>
  <si>
    <t>Redevance pour agrément des établissements du secteur de l’alimentation animale (CGI, art. 302 bis WD à WG)</t>
  </si>
  <si>
    <t>Redevance phytosanitaire à la circulation intracommunautaire et à l’exportation (Code rural et de la pêche maritime, art. L 251-17-1) – à la circulation intracommunautaire (PPE)</t>
  </si>
  <si>
    <t>Redevance phytosanitaire à la circulation intracommunautaire et à l’exportation (Code rural et de la pêche maritime, art. L 251-17-1) – à l’exportation</t>
  </si>
  <si>
    <t>Taxe forfaitaire sur les ventes de métaux précieux, de bijoux, d’objets d’art, de collection et d’antiquité (CGI, art. 150 VM) – sur les ventes de métaux précieux au taux de 11 %</t>
  </si>
  <si>
    <t>Taxe forfaitaire sur les ventes de métaux précieux, de bijoux, d’objets d’art, de collection et d’antiquité (CGI, art. 150 VM) – sur les ventes de bijoux, objets d’art, de collection ou d’antiquité au taux de 6 %</t>
  </si>
  <si>
    <t>Contribution pour le remboursement de la dette sociale (CRDS) (CGI, art. 1600-0 I) au taux de 0,5 %  – sur les ventes de métaux précieux</t>
  </si>
  <si>
    <t>Contribution pour le remboursement de la dette sociale (CRDS) (CGI, art. 1600-0 I) au taux de 0,5 % – sur les ventes de bijoux, objets d’art, de collection ou d’antiquité</t>
  </si>
  <si>
    <t>Contribution forfaitaire pour alimentation du fonds commun des accidents du travail agricole (CGI, art. 1622)</t>
  </si>
  <si>
    <t>Prélèvement sur les paris hippiques – au profit de l’État (CGI, art. 302 bis ZG) au taux de 5, 3 %</t>
  </si>
  <si>
    <t>Prélèvement sur les paris hippiques – au profit des organismes de sécurité sociale (CSS, art. L137-20) au taux de 1,8 %</t>
  </si>
  <si>
    <t>Prélèvement sur les paris hippiques – engagés depuis l’étranger sur des courses françaises et regroupés en France (CGI, art. 302 bis ZO) au taux de 12 %</t>
  </si>
  <si>
    <t>Redevance due par les opérateurs agréés de paris hippiques en ligne  – Enjeux relatifs aux courses de trot (CGI, art. 1609 tertricies)</t>
  </si>
  <si>
    <t>Redevance due par les opérateurs agréés de paris hippiques en ligne – Enjeux relatifs aux courses de galop (CGI, art. 1609 tertricies)</t>
  </si>
  <si>
    <t xml:space="preserve">Prélèvement sur les paris sportifs – au profit de l’État (CGI, art. 302 bis ZH) au taux de 5,7 % </t>
  </si>
  <si>
    <t>Prélèvement sur les paris sportifs – au profit des organismes de sécurité sociale (CSS, art. L137-21) au taux de 1,8 %</t>
  </si>
  <si>
    <t>Prélèvement sur les paris sportifs – au profit de l’agence nationale du sport (ANS)(CGI, art. 1609 tricies) au taux de 1,8 %</t>
  </si>
  <si>
    <t>Prélèvement sur les jeux de cercle  – au profit de l’État (CGI, art. 302 bis ZI) au taux de 1,8 %</t>
  </si>
  <si>
    <t>Prélèvement sur les jeux de cercle – au profit des organismes de sécurité sociale (CSS, art. L137-22) au taux de 0,2 %</t>
  </si>
  <si>
    <t>Prélèvement au profit de l’agence nationale du sport (ANS) sur les jeux commercialisés par la Française des jeux (CGI, art. 1609 novovicies) – au taux de 0,3 %</t>
  </si>
  <si>
    <t>Prélèvement au profit de l’agence nationale du sport (ANS) sur les jeux commercialisés par la Française des jeux (CGI, art. 1609 novovicies) – au taux de 1,8 %</t>
  </si>
  <si>
    <t>Prélèvements sur les jeux et paris dus par les casinos régis par l’article L. 321-3 du code de la sécurité intérieure (régime des casinos « flottants ») – Prélèvement progressif assis sur le produit des jeux (CGCT, art. L. 2333-57)</t>
  </si>
  <si>
    <t>Prélèvements sur les jeux et paris dus par les casinos régis par l’article L. 321-3 du code de la sécurité intérieure (régime des casinos « flottants ») – Prélèvement complémentaire assis sur le produit des jeux (CGCT, art. L. 2333-57)</t>
  </si>
  <si>
    <t xml:space="preserve">Contribution sociale généralisée (CGCT, art. L2333-57) – sur une fraction égale à 68 % du produit des jeux des machines à sous au taux de 9,5 % </t>
  </si>
  <si>
    <t xml:space="preserve">Contribution sociale généralisée (CGCT, art. L2333-57) – sur le montant des gains des machines à sous d’un montant supérieur ou égal à 1 500 € réglés aux joueurs par le caissier sous forme de bons de paiement manuels au taux de 12 % </t>
  </si>
  <si>
    <t>Contribution pour le remboursement de la dette sociale (CRDS) portant sur le montant du produit total des jeux au
taux de 3 % (articles 18-III de l’ordonnance n° 96-50 du 24 janvier 1996)</t>
  </si>
  <si>
    <t xml:space="preserve">Taxe annuelle pour frais de contrôle due par les concessionnaires d’autoroutes (CGI, art. 1609 septtricies) au taux
de 0,363 ‰ </t>
  </si>
  <si>
    <t>Contribution sociale à la charge des fournisseurs agréés de produits du tabac (CSS, art. L. 137-27 et suivants) au
taux de 5,6 %</t>
  </si>
  <si>
    <t>Taxe sur les véhicules de société (CGI, art. 1010) – Véhicules de sociétés taxés selon les émissions de CO2</t>
  </si>
  <si>
    <t>Taxe sur les véhicules de société (CGI, art. 1010) – Véhicules de sociétés taxés selon la puissance fiscale</t>
  </si>
  <si>
    <t>Prélèvement progressif dû par les clubs de jeux (V de l’article 34 de la loi n° 2017-257 du 28 février 2017 relative au
statut de Paris et à l’aménagement métropolitain)</t>
  </si>
  <si>
    <t>Taxe sur l’exploration d’hydrocarbures calculée selon le barème fixé à l’article
1590 du CGI et perçue au profit des collectivités territoriales – Droits pour le département ou la collectivité territoriale :</t>
  </si>
  <si>
    <t>Contribution sur les boissons contenant des sucres ajoutés (CGI, art.1613 ter)</t>
  </si>
  <si>
    <t>Contribution sur les eaux (CGI, art. 1613 quater II 1°)</t>
  </si>
  <si>
    <t>Contribution sur les boissons contenant des édulcorants de synthèse (CGI, art. 1613 quater II 2°)</t>
  </si>
  <si>
    <t>Contribution sur les sources d’eaux minérales (CGI, art. 1582) – Droits pour la commune :</t>
  </si>
  <si>
    <t>TOTAL DES LIGNES 47 à 128 (à reporter ligne 29 de la CA3G)</t>
  </si>
  <si>
    <t>Les dispositions des articles 39 et 40 de la loi n° 78-17 du 6 janvier 1978 relatives à l’informatique, aux fichiers et aux libertés, modifiée par la loi n° 2004-
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</si>
  <si>
    <t>ANNEXE À LA DÉCLARATION MENSUELLE OU TRIMESTRIELLE (CA 3) DE TAXE SUR LA VALEUR AJOUTÉE</t>
  </si>
  <si>
    <t>SECTEURS D’ACTIVITÉ DISTINCTS</t>
  </si>
  <si>
    <t>Mois de</t>
  </si>
  <si>
    <t>N-ième trimestre</t>
  </si>
  <si>
    <t>NOM, PRÉNOM : (ou dénomination de l’entreprise)</t>
  </si>
  <si>
    <t>ACTIVITÉ EXERCÉE :</t>
  </si>
  <si>
    <t>ADRESSE :</t>
  </si>
  <si>
    <t>Objet de ce document</t>
  </si>
  <si>
    <t>Cette annexe dont la production n’est pas obligatoire est réservée aux redevables dont les secteurs d’activité situés dans le champ
d’application de la TVA ne sont pas soumis à des dispositions identiques en matière de TVA et qui, de ce fait, sont tenus de constituer
des comptes distincts pour l’application du droit à déduction. Ce document facilite le calcul des droits à déduction par secteur, en fonction
des limitations particulières à chacun des secteurs. Il doit être rempli avant la déclaration CA 3 qui ainsi récapitule les opérations de
l’ensemble des secteurs. Il permet en outre aux entreprises de justifier, dans de bonnes conditions, auprès de l’administration, notamment
à l’occasion d’une demande de remboursement de taxe non imputable, la quotité des droits à déduction mentionnés sur leur déclaration.</t>
  </si>
  <si>
    <t>Conseils pour établir ce document</t>
  </si>
  <si>
    <t>Il convient tout d’abord de procéder, ci-dessous, à l’identification de chacun de vos secteurs d’activité.
Vous devez ensuite effectuer le décompte de la TVA due par secteur au verso de ce document. Le total de la TVA brute afférente aux
recettes provenant de l’ensemble des activités de l’entreprise, le total des droits à déduction tous secteurs confondus ainsi que le résultat
de la liquidation (TVA nette due ou crédit de TVA) sont reportés sur la déclaration CA 3. Une ligne vous indique les correspondances
avec cette déclaration.
La déclaration annexe doit être jointe à la déclaration CA 3 trimestrielle ou mensuelle globale.</t>
  </si>
  <si>
    <t>Coefficient de taxation unique de l’entreprise (1) :</t>
  </si>
  <si>
    <t>Secteurs distincts d’activité
(en particulier identification des immeubles
dont une partie des loyers est soumise à la TVA sur option ou à titre obligatoire)</t>
  </si>
  <si>
    <t>Coefficient de taxation propre à chaque secteur (2)</t>
  </si>
  <si>
    <t>secteur n° 1</t>
  </si>
  <si>
    <t>secteur n° 2</t>
  </si>
  <si>
    <t>secteur n° 3</t>
  </si>
  <si>
    <t>secteur n° 4</t>
  </si>
  <si>
    <t>secteur n° 5</t>
  </si>
  <si>
    <t>secteur n° 6</t>
  </si>
  <si>
    <t>secteur n° 7</t>
  </si>
  <si>
    <t>secteur n° 8</t>
  </si>
  <si>
    <t>secteur n° 9</t>
  </si>
  <si>
    <t>secteur n° 10</t>
  </si>
  <si>
    <t>secteur n° 11</t>
  </si>
  <si>
    <t>secteur n° 12</t>
  </si>
  <si>
    <t>secteur n° 13</t>
  </si>
  <si>
    <t>secteur n° 14</t>
  </si>
  <si>
    <t>secteur n° 15</t>
  </si>
  <si>
    <t>secteur n° 16</t>
  </si>
  <si>
    <t>secteur n° 17</t>
  </si>
  <si>
    <t>secteur n° 18</t>
  </si>
  <si>
    <t>secteur n° 19</t>
  </si>
  <si>
    <t>secteur n° 20</t>
  </si>
  <si>
    <t>(1) Ce coefficient de taxation résulte du rapport :</t>
  </si>
  <si>
    <t>"total du chiffre d’affaires HT ouvrant droit à déduction de l’entreprise"/"total du chiffre d’affaires HT de l’entreprise entrant dans le champ d’application de la TVA"</t>
  </si>
  <si>
    <t>(2) Ce coefficient de taxation est déterminé pour chaque secteur à partir du rapport suivant :</t>
  </si>
  <si>
    <t>"chiffre d’affaires HT ouvrant droit à déduction du secteur"/"total du chiffre d’affaires HT du secteur"</t>
  </si>
  <si>
    <t>SECTEUR</t>
  </si>
  <si>
    <t>TVA brute</t>
  </si>
  <si>
    <t>TVA à reverser (1)</t>
  </si>
  <si>
    <t>TOTAL (col. 1 + 2)</t>
  </si>
  <si>
    <t>col. 1</t>
  </si>
  <si>
    <t>col. 2</t>
  </si>
  <si>
    <t>col. 3</t>
  </si>
  <si>
    <t>ENSEMBLE DES
SECTEURS
(à reporter sur les lignes
de la déclaration CA 3)</t>
  </si>
  <si>
    <t>(lignes 8 à 14)</t>
  </si>
  <si>
    <t>(ligne 15) (2)</t>
  </si>
  <si>
    <t>(ligne 16 = col. 3)</t>
  </si>
  <si>
    <t>DÉTERMINATION DE LA TVA DÉDUCTIBLE</t>
  </si>
  <si>
    <t>TVA déductible sur immobilisations</t>
  </si>
  <si>
    <t>TVA déductible sur autres biens et services</t>
  </si>
  <si>
    <t>affectées à un secteur déterminé</t>
  </si>
  <si>
    <t>TOTAL (col. 4 + 5)</t>
  </si>
  <si>
    <t>concourant dans le secteur à la réalisation d’opérations ouvrant droit à déduction</t>
  </si>
  <si>
    <t>TOTAL (col. 7 + 8)</t>
  </si>
  <si>
    <t>exclusivement (3)</t>
  </si>
  <si>
    <t>non exclusivement (4)</t>
  </si>
  <si>
    <t>exclusivement (5)</t>
  </si>
  <si>
    <t>non exclusivement (6)</t>
  </si>
  <si>
    <t>col. 4</t>
  </si>
  <si>
    <t>col. 5</t>
  </si>
  <si>
    <t>col. 6</t>
  </si>
  <si>
    <t>col. 7</t>
  </si>
  <si>
    <t>col. 8</t>
  </si>
  <si>
    <t>col. 9</t>
  </si>
  <si>
    <t>(ligne 19)</t>
  </si>
  <si>
    <t>(ligne 20)</t>
  </si>
  <si>
    <t>RÉSULTAT NET</t>
  </si>
  <si>
    <t>Complément de TVA déductible (7)</t>
  </si>
  <si>
    <t>TOTAL (col. 6 + 9 + 10)</t>
  </si>
  <si>
    <t>TVA NETTE (col. 3 – 11 si &gt;0)</t>
  </si>
  <si>
    <t>CRÉDIT DE TVA</t>
  </si>
  <si>
    <t>Crédit de TVA (col. 11 – 3 si &gt;0)</t>
  </si>
  <si>
    <t>col. 10</t>
  </si>
  <si>
    <t>col. 11</t>
  </si>
  <si>
    <t>col. 12</t>
  </si>
  <si>
    <t>col. 13</t>
  </si>
  <si>
    <t>[(ligne 21 et/ou 22 (8)]</t>
  </si>
  <si>
    <t>(ligne 23)</t>
  </si>
  <si>
    <t>TVA nette due (9) ou crédit de TVA(10) de l’ensemble des secteurs.
Ce montant doit être reporté ligne 25 (crédit) ou ligne 28 (TVA nette
due) de la déclaration CA 3</t>
  </si>
  <si>
    <t>(1) Il s’agit :
– de la TVA antérieurement déduite lorsque des régularisations de déductions sont nécessaires (modification de coefficient de taxation, réception de factures d’avoirs des fournisseurs....)
– des sommes à ajouter, y compris acompte congés payés.
(2) Ventilez, le cas échéant, le total entre les lignes 15 et 5B de la déclaration CA3.
(3) TVA déductible (sous réserve des exclusions et limitations de droit commun) : TVA afférente aux immobilisations x coefficient propre au secteur.
(4) TVA déductible (sous réserve des exclusions et limitations de droit commun) : TVA afférente aux immobilisations x coefficient commun des secteurs concernés.
Cette TVA déductible est ensuite répartie entre les secteurs concernés à partir du rapport : total du chiffre d’affaires HT du secteur
total du chiffre d’affaires HT des secteurs concernés
(5) La déduction est totale si le bien ou le service concourt exclusivement à la réalisation d’opérations ouvrant droit à déduction. Cette déduction est exercée par secteur en fonction de l’affectation précise des biens.
(6) Si le bien ou le service est affecté à l’ensemble des opérations d’un secteur, la TVA déductible est égale à : TVA afférente au bien, ou service x coefficient de taxation du secteur.
(7) Il s’agit :
– de la TVA omise sur les précédentes déclarations et report de crédit
– des sommes à imputer, y compris acompte congés payés.
(8) Ventilez, le cas échéant, le total entre les lignes 21, 22 et 2C de la déclaration CA3.
(9) «TVA nette due» si (col. 12 – col. 13] supérieur ou égal à 0.
(10) «Crédit de TVA» si (col. 13 – col. 12) supérieur à 0.
Les dispositions des articles 39 et 40 de la loi n° 78-17 du 6 janvier 1978 relative à l’informatique, aux fichiers et aux libertés modifée par la loi n° 2004-801 du 6 août 2004, garantissent les droits des personnes physiques à l’égard des traitements
des données à caractère personnel.</t>
  </si>
  <si>
    <t>TAXE SUR LA VALEUR AJOUTÉE ET TAXES ASSIMILÉES / BULLETIN DE REGULARISATION</t>
  </si>
  <si>
    <t>RÉGIME DES ACOMPTES PROVISIONNELS</t>
  </si>
  <si>
    <t>REGULARISATION pour le mois de</t>
  </si>
  <si>
    <t>et versement de l’ACOMPTE pour le mois de</t>
  </si>
  <si>
    <t>A ___ REGULARISATION DU PRECEDENT ACOMPTE</t>
  </si>
  <si>
    <t>a1- Total de la TVA nette due (ligne 28 déterminée sans tenir compte des lignes 5B et 2C</t>
  </si>
  <si>
    <t>a1</t>
  </si>
  <si>
    <t>a2- Total des taxes assimilées (ligne 29 de la déclaration CA3)</t>
  </si>
  <si>
    <t>a2</t>
  </si>
  <si>
    <t>b- Acompte à déduire (mentionné ligne e du précédent bulletin de régularisation)</t>
  </si>
  <si>
    <t>b</t>
  </si>
  <si>
    <t>c- Complément à verser (a1 + a2 - b)</t>
  </si>
  <si>
    <t xml:space="preserve"> c</t>
  </si>
  <si>
    <t>d-Excédent à imputer (b – (a1 + a2))</t>
  </si>
  <si>
    <t>d</t>
  </si>
  <si>
    <t>B CALCUL DU VERSEMENT</t>
  </si>
  <si>
    <t>e- Le nouvel acompte doit être au moins égal à 80% de la TVA
nette et des taxes assimilées dues au titre du mois pour lequel
cet acompte est versé et au moins égal à l’excédent dégagé
ligne d ci-dessus. A ajouter : complément dégagé ligne c /ou/ A déduire : excédent dégagé ligne d</t>
  </si>
  <si>
    <t>e</t>
  </si>
  <si>
    <t>SOMME A PAYER</t>
  </si>
  <si>
    <t>f</t>
  </si>
  <si>
    <t>C REPORT A EFFECTUER SUR LA DECLARATION N° 3310(K)-CA3</t>
  </si>
  <si>
    <t>_ Déduire de la somme à payer dégagée ligne f ci-dessus le total de l’impôt dû mentionné ligne aux lignes a1 + a2 du cadre A (a1+a2 = a)</t>
  </si>
  <si>
    <t>a</t>
  </si>
  <si>
    <t>_ REPORTER sur la déclaration CA 3 : la différence</t>
  </si>
  <si>
    <t>g</t>
  </si>
  <si>
    <t>positive (g _ à gauche )</t>
  </si>
  <si>
    <t>h</t>
  </si>
  <si>
    <t>négative (h __ à droite)</t>
  </si>
  <si>
    <t>_ Lorsque la somme à payer est supérieure à l’impôt dû (a), cette différence (g) est à porter ligne 5B "Sommes à ajouter" _Lorsque la somme à payer est inférieure à l’impôt dû (a), la différence (h) est à porter ligne 2C "Sommes à imputer"
_ Lorsque la somme à payer est nulle, le résultat (h) qui correspond à l’impôt dû (a) est à porter ligne 2C "Sommes à imputer"
REMARQUE IMPORTANTE : Ce bulletin doit obligatoirement être annexé à la déclaration de chiffre d’affaires correspondante.</t>
  </si>
  <si>
    <t>Dater et signer :</t>
  </si>
  <si>
    <t>NOM, PRENOMS : (ou dénomination)</t>
  </si>
  <si>
    <t>ACTIVITE : (ou profession)</t>
  </si>
  <si>
    <t>Numéro du dossier</t>
  </si>
  <si>
    <t>CDI</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</si>
  <si>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</si>
  <si>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Lire les précisions en bas de page</t>
  </si>
  <si>
    <t>IMPÔT SUR LES SOCIÉTÉS</t>
  </si>
  <si>
    <t>Exercice ouvert le</t>
  </si>
  <si>
    <t>et clos le</t>
  </si>
  <si>
    <t>Régime simplifié d'imposition</t>
  </si>
  <si>
    <t>Déclaration souscrite pour le résultat d'ensemble du groupe</t>
  </si>
  <si>
    <t>Régime réel normal</t>
  </si>
  <si>
    <t>Si PME innovantes, cocher la case ci-contre</t>
  </si>
  <si>
    <t>Si option pour le régime optionnel de taxation au tonnage, art. 209-0 B (entreprises de transport maritime), cocher la case</t>
  </si>
  <si>
    <t>A _ IDENTIFICATION DE L'ENTREPRISE</t>
  </si>
  <si>
    <t>Désignation de la société:</t>
  </si>
  <si>
    <t>Adresse du siège social:</t>
  </si>
  <si>
    <t>SIRET</t>
  </si>
  <si>
    <t>Adresse du principal établissement:</t>
  </si>
  <si>
    <t>Ancienne adresse en cas de changement:</t>
  </si>
  <si>
    <t>RÉGIME FISCAL DES GROUPES</t>
  </si>
  <si>
    <t>Les entreprises placées sous le régime des groupes de sociétés doivent déposer cette déclaration en deux exemplaires (art 223 A à U du CGI)</t>
  </si>
  <si>
    <t>Date d'entrée dans le groupe de la société déclarante</t>
  </si>
  <si>
    <t>Pour les sociétés filiales, désignation, adresse du lieu d'imposition et n° d'identification de la société mère:</t>
  </si>
  <si>
    <t>B _ ACTIVITÉ</t>
  </si>
  <si>
    <t>Activités exercées</t>
  </si>
  <si>
    <t>Si vous avez changé d'activité, cochez la case</t>
  </si>
  <si>
    <t>C _ RÉCAPITULATION DES ÉLÉMENTS D'IMPOSITION (cf. notice de la déclaration n°2065-SD)</t>
  </si>
  <si>
    <t>1 _ Résultat fiscal</t>
  </si>
  <si>
    <t>Bénéfice imposable à 33 1/3% ou à 31%*</t>
  </si>
  <si>
    <t>Bénéfice imposable à 28%</t>
  </si>
  <si>
    <t>Déficit</t>
  </si>
  <si>
    <t>Bénéfice imposable à 15%</t>
  </si>
  <si>
    <t>2 _ Plus-values</t>
  </si>
  <si>
    <t>PV à long terme imposables à 15%</t>
  </si>
  <si>
    <t>Résultat net de la concession de licences d'exploitation de brevets au taux de 15%</t>
  </si>
  <si>
    <t>PV à long terme
imposables à 19%</t>
  </si>
  <si>
    <t>Autres PV imposables à
19%</t>
  </si>
  <si>
    <t>PV à long terme
imposables à 0%</t>
  </si>
  <si>
    <t>PV exonérées
(art. 238 quindecies)</t>
  </si>
  <si>
    <t>3 _ Abattements et exonérations notamment entreprises nouvelles ou implantées en zones d'entreprises ou zones franches</t>
  </si>
  <si>
    <t>Entreprise nouvelle, art. 44 sexies (à cocher ou pas)</t>
  </si>
  <si>
    <t>Jeunes entreprises innovantes, art. 44 sexies-0 A (à cocher ou pas)</t>
  </si>
  <si>
    <t>Pôle de compétitivité, art. 44 undecies (à cocher ou pas)</t>
  </si>
  <si>
    <t>Entreprise nouvelle, art. 44 septies (à cocher ou pas)</t>
  </si>
  <si>
    <t>Zone franche d'activité, art. 44 quaterdecies (à cocher ou pas)</t>
  </si>
  <si>
    <t>Zone de restructuration de la défense, art. 44 terdecies (à cocher ou pas)</t>
  </si>
  <si>
    <t>Bassins urbains à dynamiser (BUD), art.44 sexdecies (à cocher ou pas)</t>
  </si>
  <si>
    <t>Zone franche Urbaine – Territoire entrepreneur, art . 44 octies A (à cocher ou pas)</t>
  </si>
  <si>
    <t>Autres dispositifs (à cocher ou pas)</t>
  </si>
  <si>
    <t>Société d'investissement immobilier cotée (à cocher ou pas)</t>
  </si>
  <si>
    <t>Bénéfice ou déficit exonéré (indiquer + ou - selon le cas) (à cocher ou pas)</t>
  </si>
  <si>
    <t>Plus-values exonérées relevant du taux de 15% (à cocher ou pas)</t>
  </si>
  <si>
    <t>4 _ Option pour le crédit d'impôt outre-mer :</t>
  </si>
  <si>
    <t>dans le secteur productif, art. 244 quater W</t>
  </si>
  <si>
    <t>dans le secteur du logement social, art. 244 quater X</t>
  </si>
  <si>
    <t>D _ IMPUTATIONS (cf. notice de la déclaration n° 2065-SD)</t>
  </si>
  <si>
    <t>1. Au titre des revenus mobiliers de source française ou étrangère, ayant donné lieu à la délivrance d'un certificat de crédits d'impôt</t>
  </si>
  <si>
    <t>2. Au titre des revenus auxquels est attaché, en vertu d'une convention fiscale conclue avec un État étranger, un territoire ou une collectivité territoriale
d'Outre-mer, un crédit d'impôt représentatif de l'impôt de cet état, territoire ou collectivité.</t>
  </si>
  <si>
    <t>E _ CONTRIBUTION ANNUELLE SUR LES REVENUS LOCATIFS (cf. notice de la déclaration n° 2065-SD)</t>
  </si>
  <si>
    <t>Recettes nettes soumises à la contribution de 2,5%</t>
  </si>
  <si>
    <t>F _ ENTREPRISES SOUMISES OU DÉSIGNEES AU DÉPOT DE LA DÉCLARATION PAYS PAR PAYS CbC/DAC4 (cf. notice du formulaire n° 2065-SD)</t>
  </si>
  <si>
    <t>1- Si vous êtes l'entreprise, tête de groupe, soumise au dépôt de la déclaration n° 2258-SD (art. 223 quinquies C-I-1), cocher la case ci-contre</t>
  </si>
  <si>
    <t>2- Si vous êtes la société tête de groupe et que vous avez désigné une autre entité du groupe pour
souscrire la déclaration n° 2258-SD, indiquer le nom, adresse et numéro d'identification fiscale de l'entité
désignée</t>
  </si>
  <si>
    <t>Nom</t>
  </si>
  <si>
    <t>Numéro d'identification fiscale</t>
  </si>
  <si>
    <t>3- Si vous êtes l'entreprise désignée au dépôt de la déclaration n° 2258-SD par la société tête de groupe (art. 223 quinquies C-I-2), cocher la case ci-contre</t>
  </si>
  <si>
    <t>Dans ce cas, veuillez indiquer le nom, adresse et numéro d'identification fiscale de la société tête
de groupe</t>
  </si>
  <si>
    <t>G _ COMPTABILITÉ INFORMATISÉE</t>
  </si>
  <si>
    <t>L'entreprise dispose-t-elle d'une comptabilité informatisée ?</t>
  </si>
  <si>
    <t>OUI (à cocher ou pas)</t>
  </si>
  <si>
    <t>NON (à cocher ou pas)</t>
  </si>
  <si>
    <t>Si oui, indication du logiciel utilisé</t>
  </si>
  <si>
    <t>Vous devez obligatoirement souscrire le formulaire n° 2065-SD par voie dématérialisée. Le non respect de cette obligation est sanctionné par l'application de
la majoration de 0,2 % prévue par l'article 1738 du CGI. Vous trouverez toutes les informations utiles pour télédéclarer sur le site www.impots.gouv.fr.
S'agissant des notices des liasses fiscales, elles sont accessibles uniquement sur le site www.impots.gouv.fr.</t>
  </si>
  <si>
    <t>Nom et adresse du professionnel de l'expertise comptable:</t>
  </si>
  <si>
    <t>Nom et adresse du conseil:</t>
  </si>
  <si>
    <t>Téléphone du conseil:</t>
  </si>
  <si>
    <t>OGA/OMGA (à cocher ou pas)</t>
  </si>
  <si>
    <t>Viseur conventionné (à cocher ou pas)</t>
  </si>
  <si>
    <t>Nom et adresse du CGA/OMGA ou du viseur conventionné:</t>
  </si>
  <si>
    <t>N° d'agrément du CGA/OMGA/viseur conventionné</t>
  </si>
  <si>
    <t>Identité du déclarant:</t>
  </si>
  <si>
    <t>Date de déclaration:</t>
  </si>
  <si>
    <t>Lieu:</t>
  </si>
  <si>
    <t>Qualité et nom du signataire:</t>
  </si>
  <si>
    <t>Signature:</t>
  </si>
  <si>
    <t>* Pour les entreprises avec un exercice ouvert à compter du 1er janvier 2019 et clos en cours d'année 2019, le taux normal d'IS est de 31% (au lieu de 33 1/3 %). Dans ce cas précis, le taux
d'impôt sur les sociétés appliqué doit être précisé en annexe libre de la liasse fiscale (cf. la rubrique « Nouveautés » de la notice du formulaire n° 2065-SD).</t>
  </si>
  <si>
    <t>ANNEXE AU FORMULAIRE N° 2065-SD</t>
  </si>
  <si>
    <t>H _ RÉPARTITION DES PRODUITS DES ACTIONS ET PARTS SOCIALES, AINSI QUE DES REVENUS ASSIMILÉS DISTRIBUÉS</t>
  </si>
  <si>
    <t>Montant global brut des distributions (1) payées par la société elle-même</t>
  </si>
  <si>
    <t>Montant global brut des distributions (1) payées par un établissement chargé du service des titres</t>
  </si>
  <si>
    <t>Montant des distributions correspondant à des rémunérations ou avantages dont la société ne désigne pas le (les) bénéficiaire (s) (2)</t>
  </si>
  <si>
    <t>c</t>
  </si>
  <si>
    <t>Montant des prêts, avances ou acomptes consentis aux associés, actionnaires et porteurs de parts, soit directement, soit par
personnes interposées</t>
  </si>
  <si>
    <t>Montant des distributions
autres que celles visées en
(a), (b), (c) et (d) ci-dessus (3) / Mention :</t>
  </si>
  <si>
    <t>Montant des revenus distribués éligibles à l'abattement de 40% prévu au 2° du 3 de l'article 158 du CGI (4)</t>
  </si>
  <si>
    <t>i</t>
  </si>
  <si>
    <t>Montant des revenus distribués non éligibles à l'abattement de 40% prévu au 2° du 3 de l'article 158 du CGI</t>
  </si>
  <si>
    <t>j</t>
  </si>
  <si>
    <t>Montant des revenus répartis (5)</t>
  </si>
  <si>
    <t>Total (a à h)</t>
  </si>
  <si>
    <t>I _ RÉMUNÉRATIONS NETTES VERSÉES AUX MEMBRES DE CERTAINES SOCIÉTÉS (si ce cadre est insuffisant, joindre un état du même modèle)</t>
  </si>
  <si>
    <t>1 / Nom, prénoms, domicile et qualité (art. 48-1 à 6 ann. III au CGI): _ * SARL, tous les associés; _ * SCA, associés gérants; _ *SNC ou SCS, associés en nom ou commandités _ * SEP et sté de copropriétaires de navires, associés, _ gérants ou coparticipants</t>
  </si>
  <si>
    <t>Pour les SARL</t>
  </si>
  <si>
    <t>Sommes versées, au cours de la période retenue pour l'assiette de l'impôt sur les sociétés, à
chaque associé, gérant ou non, désigné col.1, à titre de traitements, émoluments, indemnités,
remboursements forfaitaires de frais ou autres rémunérations de ses fonctions dans la société.</t>
  </si>
  <si>
    <t>2 / Nombre de parts
sociales
appartenant à
chaque associé
en toute propriété
ou en usufruit.</t>
  </si>
  <si>
    <t>3 / Année au
cours de
laquelle le
versement a
été effectué</t>
  </si>
  <si>
    <t>Montant des sommes versées:</t>
  </si>
  <si>
    <t>4 / à titre de
traitements,
émoluments et
indemnités
proprement dits</t>
  </si>
  <si>
    <t>à titre de frais de représentation,
de mission et de déplacement</t>
  </si>
  <si>
    <t>à titre de frais professionnels
autres que ceux visés dans
les colonnes 5 et 6</t>
  </si>
  <si>
    <t>5 / Indemnités
forfaitaires</t>
  </si>
  <si>
    <t>6 / Remboursements</t>
  </si>
  <si>
    <t>7 / Indemnités
forfaitaires</t>
  </si>
  <si>
    <t>8 / Remboursements</t>
  </si>
  <si>
    <t>J _ DIVERS</t>
  </si>
  <si>
    <t>* NOM ET ADRESSE DU PROPRIETAIRE DU FONDS ( en cas de gérance libre)</t>
  </si>
  <si>
    <t>* ADRESSES DES AUTRES ETABLISSEMENTS (si ce cadre est insuffisant, joindre un état du même modèle)</t>
  </si>
  <si>
    <t>K _ CADRE NE CONCERNANT QUE LES ENTREPRISES PLACÉES SOUS LE RÉGIME SIMPLIFIÉ D'IMPOSITION</t>
  </si>
  <si>
    <t>REMUNÉRATIONS</t>
  </si>
  <si>
    <t>MOINS-VALUES A LONG TERME IMPOSÉES A 15%</t>
  </si>
  <si>
    <t>Montant brut des salaires, abstraction faite des sommes comprises dans les
DSN et versées aux apprentis sous contrat et aux handicapés (a)</t>
  </si>
  <si>
    <t>MVLT restant à reporter à l'ouverture de l'exercice</t>
  </si>
  <si>
    <t>MVLT imputée sur les PVLT de l'exercice</t>
  </si>
  <si>
    <t>Rétrocessions d'honoraires, de commissions et de courtages (b)</t>
  </si>
  <si>
    <t>MVLT réalisée au cours de l'exercice</t>
  </si>
  <si>
    <t>MVLT restant à reporter</t>
  </si>
  <si>
    <t>① BILAN - ACTIF</t>
  </si>
  <si>
    <t>Désignation de l’entreprise :</t>
  </si>
  <si>
    <t>Durée de l’exercice exprimée en nombre de mois *</t>
  </si>
  <si>
    <t>Durée de l’exercice précédent *</t>
  </si>
  <si>
    <t>Numéro SIRET *</t>
  </si>
  <si>
    <t>Néant (à cocher ou pas)</t>
  </si>
  <si>
    <t>Exercice N clos le,</t>
  </si>
  <si>
    <t>Nomenclature</t>
  </si>
  <si>
    <t>Indice Brut</t>
  </si>
  <si>
    <t>Brut {1} [€]</t>
  </si>
  <si>
    <t>Indice Amortissements</t>
  </si>
  <si>
    <t>Amortissements, provisions {2} [€]</t>
  </si>
  <si>
    <t>Net {3} [€]</t>
  </si>
  <si>
    <t>Capital souscrit non appelé</t>
  </si>
  <si>
    <t>AA</t>
  </si>
  <si>
    <t>Total (I)</t>
  </si>
  <si>
    <t>ACTIF IMMOBILISÉ *</t>
  </si>
  <si>
    <t>Frais d’établissement*</t>
  </si>
  <si>
    <t>AB</t>
  </si>
  <si>
    <t>AC</t>
  </si>
  <si>
    <t>Frais de développement*</t>
  </si>
  <si>
    <t>CX</t>
  </si>
  <si>
    <t>CQ</t>
  </si>
  <si>
    <t>Concessions, brevets et droits similaires</t>
  </si>
  <si>
    <t>AF</t>
  </si>
  <si>
    <t>AG</t>
  </si>
  <si>
    <t>AH</t>
  </si>
  <si>
    <t>AI</t>
  </si>
  <si>
    <t>Autres immobilisations incorporelles</t>
  </si>
  <si>
    <t>AJ</t>
  </si>
  <si>
    <t>AK</t>
  </si>
  <si>
    <t>Avances et acomptes sur immobilisations incorporelles</t>
  </si>
  <si>
    <t>AL</t>
  </si>
  <si>
    <t>AM</t>
  </si>
  <si>
    <t>AN</t>
  </si>
  <si>
    <t>AO</t>
  </si>
  <si>
    <t>AP</t>
  </si>
  <si>
    <t>AQ</t>
  </si>
  <si>
    <t>Installations techniques, matériel et outillage industriels</t>
  </si>
  <si>
    <t>AR</t>
  </si>
  <si>
    <t>AS</t>
  </si>
  <si>
    <t>AT</t>
  </si>
  <si>
    <t>AU</t>
  </si>
  <si>
    <t>AV</t>
  </si>
  <si>
    <t>AW</t>
  </si>
  <si>
    <t>AX</t>
  </si>
  <si>
    <t>AY</t>
  </si>
  <si>
    <t>Immobilisations financières (2)</t>
  </si>
  <si>
    <t>Participations évaluées selon la méthode de mise en équivalence</t>
  </si>
  <si>
    <t>CS</t>
  </si>
  <si>
    <t>CT</t>
  </si>
  <si>
    <t>Autres participations</t>
  </si>
  <si>
    <t>CU</t>
  </si>
  <si>
    <t>CV</t>
  </si>
  <si>
    <t>BB</t>
  </si>
  <si>
    <t>BC</t>
  </si>
  <si>
    <t>BD</t>
  </si>
  <si>
    <t>BE</t>
  </si>
  <si>
    <t>BF</t>
  </si>
  <si>
    <t>BG</t>
  </si>
  <si>
    <t>Autres immobilisations financières *</t>
  </si>
  <si>
    <t>BH</t>
  </si>
  <si>
    <t>BI</t>
  </si>
  <si>
    <t>TOTAL (II)</t>
  </si>
  <si>
    <t>Stocks *</t>
  </si>
  <si>
    <t>Matières premières, approvisionnements</t>
  </si>
  <si>
    <t>BL</t>
  </si>
  <si>
    <t>BM</t>
  </si>
  <si>
    <t>En cours de production de biens</t>
  </si>
  <si>
    <t>BN</t>
  </si>
  <si>
    <t>BO</t>
  </si>
  <si>
    <t>En cours de production de services</t>
  </si>
  <si>
    <t>BP</t>
  </si>
  <si>
    <t>BQ</t>
  </si>
  <si>
    <t>BR</t>
  </si>
  <si>
    <t>BS</t>
  </si>
  <si>
    <t>BT</t>
  </si>
  <si>
    <t>BU</t>
  </si>
  <si>
    <t xml:space="preserve">Avances et acomptes versés sur commandes </t>
  </si>
  <si>
    <t>BV</t>
  </si>
  <si>
    <t>BW</t>
  </si>
  <si>
    <t xml:space="preserve">Clients et comptes rattachés (3)* </t>
  </si>
  <si>
    <t>BX</t>
  </si>
  <si>
    <t>BY</t>
  </si>
  <si>
    <t>Autres créances (3)</t>
  </si>
  <si>
    <t>BZ</t>
  </si>
  <si>
    <t>CA</t>
  </si>
  <si>
    <t>Capital souscrit et appelé, non versé</t>
  </si>
  <si>
    <t>CB</t>
  </si>
  <si>
    <t>CC</t>
  </si>
  <si>
    <t>Valeurs mobilières de placement (dont actions propres : ...)</t>
  </si>
  <si>
    <t>CD</t>
  </si>
  <si>
    <t>CE</t>
  </si>
  <si>
    <t>CF</t>
  </si>
  <si>
    <t>CG</t>
  </si>
  <si>
    <t>Charges constatées d’avance (3)*</t>
  </si>
  <si>
    <t>CH</t>
  </si>
  <si>
    <t>CI</t>
  </si>
  <si>
    <t>TOTAL (III)</t>
  </si>
  <si>
    <t>CJ</t>
  </si>
  <si>
    <t>CK</t>
  </si>
  <si>
    <t>Frais d’émission d’emprunt à étaler (IV)</t>
  </si>
  <si>
    <t>CW</t>
  </si>
  <si>
    <t>Primes de remboursement des obligations (V)</t>
  </si>
  <si>
    <t>Écarts de conversion actif * (VI)</t>
  </si>
  <si>
    <t>CN</t>
  </si>
  <si>
    <t>TOTAL GÉNÉRAL (I à VI)</t>
  </si>
  <si>
    <t>CO</t>
  </si>
  <si>
    <t>1A</t>
  </si>
  <si>
    <t>Renvois : (1) Dont droit au bail :</t>
  </si>
  <si>
    <t>(2) Part à moins d’un an des immobilisations financières nettes :  / Lettrage : CP</t>
  </si>
  <si>
    <t>(3) Part à plus d’un an : / Lettrage : CR</t>
  </si>
  <si>
    <t>Clause de réserve de propriété : *</t>
  </si>
  <si>
    <t>Immobilisations :</t>
  </si>
  <si>
    <t>Stocks :</t>
  </si>
  <si>
    <t>Créances :</t>
  </si>
  <si>
    <t>* Des explications concernant cette rubrique sont données dans la notice n° 2032</t>
  </si>
  <si>
    <t>② BILAN - PASSIF avant répartition</t>
  </si>
  <si>
    <t>Désignation de l’entreprise</t>
  </si>
  <si>
    <t>Indice</t>
  </si>
  <si>
    <t>Exercice N [€]</t>
  </si>
  <si>
    <t>Capitaux propres</t>
  </si>
  <si>
    <t>Capital social ou individuel (1)* (Dont versé : )</t>
  </si>
  <si>
    <t>DA</t>
  </si>
  <si>
    <t xml:space="preserve">Primes d’émission, de fusion, d’apport, … </t>
  </si>
  <si>
    <t>DB</t>
  </si>
  <si>
    <t xml:space="preserve">Ecarts de réévaluation (2)* (dont écart d’équivalence _ EK _ ) </t>
  </si>
  <si>
    <t>DC</t>
  </si>
  <si>
    <t>Réserve légale (3)</t>
  </si>
  <si>
    <t>DD</t>
  </si>
  <si>
    <t>DE</t>
  </si>
  <si>
    <t>Réserves réglementées (3)* (Dont réserve spéciale des provisions pour fluctuation des cours _ B1 _)</t>
  </si>
  <si>
    <t>DF</t>
  </si>
  <si>
    <t xml:space="preserve">Autres réserves (Dont réserve relative à l’achat d’œuvres originales d’artistes vivants * _ EJ _ ) </t>
  </si>
  <si>
    <t>DG</t>
  </si>
  <si>
    <t>DH</t>
  </si>
  <si>
    <t>RÉSULTAT DE L’EXERCICE (bénéfice ou perte)</t>
  </si>
  <si>
    <t>DI</t>
  </si>
  <si>
    <t>DJ</t>
  </si>
  <si>
    <t>Provisions réglementées*</t>
  </si>
  <si>
    <t>DK</t>
  </si>
  <si>
    <t>TOTAL (I) :</t>
  </si>
  <si>
    <t>DL</t>
  </si>
  <si>
    <t>Autres fonds propres</t>
  </si>
  <si>
    <t>Produit des émissions de titres participatifs</t>
  </si>
  <si>
    <t>DM</t>
  </si>
  <si>
    <t>Avances conditionnées</t>
  </si>
  <si>
    <t>DN</t>
  </si>
  <si>
    <t>DO</t>
  </si>
  <si>
    <t>Provisions pour risques et charges</t>
  </si>
  <si>
    <t>DP</t>
  </si>
  <si>
    <t>DQ</t>
  </si>
  <si>
    <t>DR</t>
  </si>
  <si>
    <t>Dettes (4)</t>
  </si>
  <si>
    <t>DS</t>
  </si>
  <si>
    <t>DT</t>
  </si>
  <si>
    <t>Emprunts et dettes auprès des établissements de crédit (5)</t>
  </si>
  <si>
    <t>DU</t>
  </si>
  <si>
    <t>Emprunts et dettes financières divers (Dont emprunts participatifs _ EI _ )</t>
  </si>
  <si>
    <t>DV</t>
  </si>
  <si>
    <t>DW</t>
  </si>
  <si>
    <t>Dettes fournisseurs et comptes rattachés</t>
  </si>
  <si>
    <t>DX</t>
  </si>
  <si>
    <t>DY</t>
  </si>
  <si>
    <t xml:space="preserve">Dettes sur immobilisations et comptes rattachés </t>
  </si>
  <si>
    <t>DZ</t>
  </si>
  <si>
    <t>EA</t>
  </si>
  <si>
    <t>Compte de régularisation</t>
  </si>
  <si>
    <t>Produits constatés d’avance (4)</t>
  </si>
  <si>
    <t>EB</t>
  </si>
  <si>
    <t>TOTAL (IV)</t>
  </si>
  <si>
    <t>EC</t>
  </si>
  <si>
    <t>Ecarts de conversion passif * (V)</t>
  </si>
  <si>
    <t>ED</t>
  </si>
  <si>
    <t>TOTAL GÉNÉRAL (I à V)</t>
  </si>
  <si>
    <t>EE</t>
  </si>
  <si>
    <t>Renvois</t>
  </si>
  <si>
    <t>(1) Écart de réévaluation incorporé au capital</t>
  </si>
  <si>
    <t>1B</t>
  </si>
  <si>
    <t>(2) Dont Réserve spéciale de réévaluation (1959)</t>
  </si>
  <si>
    <t>1C</t>
  </si>
  <si>
    <t>(2) Dont Écart de réévaluation libre</t>
  </si>
  <si>
    <t>1D</t>
  </si>
  <si>
    <t>(2) Dont Réserve de réévaluation (1976)</t>
  </si>
  <si>
    <t>1E</t>
  </si>
  <si>
    <t>(3) Dont réserve spéciale des plus-values à long terme*</t>
  </si>
  <si>
    <t>EF</t>
  </si>
  <si>
    <t>(4) Dettes et produits constatés d’avance à moins d’un an</t>
  </si>
  <si>
    <t>EG</t>
  </si>
  <si>
    <t>(5) Dont concours bancaires courants, et soldes créditeurs de banques et CCP</t>
  </si>
  <si>
    <t>EH</t>
  </si>
  <si>
    <t>③ COMPTE DE RÉSULTAT DE L’EXERCICE (En liste)</t>
  </si>
  <si>
    <t>Indice F</t>
  </si>
  <si>
    <t>Exercice N / France</t>
  </si>
  <si>
    <t>Indice E_E_L_I</t>
  </si>
  <si>
    <t>Exercice N / Exportations et livraisons intracommunautaires</t>
  </si>
  <si>
    <t>Indice T</t>
  </si>
  <si>
    <t>Exercice N / Total</t>
  </si>
  <si>
    <t>Produits d'exploitation</t>
  </si>
  <si>
    <t>FA</t>
  </si>
  <si>
    <t>FB</t>
  </si>
  <si>
    <t>FC</t>
  </si>
  <si>
    <t>Charges d'exploitation</t>
  </si>
  <si>
    <t>1 - RÉSULTAT D’EXPLOITATION (I - II)</t>
  </si>
  <si>
    <t xml:space="preserve">Charges financières </t>
  </si>
  <si>
    <t>(RENVOIS : voir tableau n° 2053) * Des explications concernant cette rubrique sont données dans la notice n° 2032</t>
  </si>
  <si>
    <t>Ventes de marchandises*</t>
  </si>
  <si>
    <t>Production vendue biens*</t>
  </si>
  <si>
    <t>FD</t>
  </si>
  <si>
    <t>FE</t>
  </si>
  <si>
    <t>FF</t>
  </si>
  <si>
    <t>Production vendue services*</t>
  </si>
  <si>
    <t>FG</t>
  </si>
  <si>
    <t>FH</t>
  </si>
  <si>
    <t>FI</t>
  </si>
  <si>
    <t>Chiffres d’affaires nets*</t>
  </si>
  <si>
    <t>FJ</t>
  </si>
  <si>
    <t>FK</t>
  </si>
  <si>
    <t>FL</t>
  </si>
  <si>
    <t>Production stockée*</t>
  </si>
  <si>
    <t>FM</t>
  </si>
  <si>
    <t>Production immobilisée*</t>
  </si>
  <si>
    <t>FN</t>
  </si>
  <si>
    <t>FO</t>
  </si>
  <si>
    <t>Reprises sur amortissements et provisions, transferts de charges* (9)</t>
  </si>
  <si>
    <t>FP</t>
  </si>
  <si>
    <t>Autres produits (1) (11)</t>
  </si>
  <si>
    <t>FQ</t>
  </si>
  <si>
    <t>Total des produits d’exploitation (2) (I)</t>
  </si>
  <si>
    <t>FR</t>
  </si>
  <si>
    <t>Achats de marchandises (y compris droits de douane)*</t>
  </si>
  <si>
    <t>FS</t>
  </si>
  <si>
    <t>Variation de stock (marchandises)*</t>
  </si>
  <si>
    <t>FT</t>
  </si>
  <si>
    <t>Achats de matières premières et autres approvisionnements (y compris droits de douane)*</t>
  </si>
  <si>
    <t>FU</t>
  </si>
  <si>
    <t>Variation de stock (matières premières et approvisionnements)*</t>
  </si>
  <si>
    <t>FV</t>
  </si>
  <si>
    <t>Autres achats et charges externes (3) (6 bis)*</t>
  </si>
  <si>
    <t>FW</t>
  </si>
  <si>
    <t>Impôts, taxes et versements assimilés*</t>
  </si>
  <si>
    <t>FX</t>
  </si>
  <si>
    <t>Salaires et traitements*</t>
  </si>
  <si>
    <t>FY</t>
  </si>
  <si>
    <t>Charges sociales (10)</t>
  </si>
  <si>
    <t>FZ</t>
  </si>
  <si>
    <t>Dotations d'exploitations _ Sur immobilisations _ dotations aux amortissements*</t>
  </si>
  <si>
    <t>GA</t>
  </si>
  <si>
    <t>Dotations d'exploitations _ Sur immobilisations _ dotations aux provisions</t>
  </si>
  <si>
    <t>GB</t>
  </si>
  <si>
    <t>Dotations d'exploitations _ Sur actif circulant : dotations aux provisions*</t>
  </si>
  <si>
    <t>GC</t>
  </si>
  <si>
    <t>Dotations d'exploitations _ Pour risques et charges : dotations aux provisions</t>
  </si>
  <si>
    <t>GD</t>
  </si>
  <si>
    <t>Autres charges (12)</t>
  </si>
  <si>
    <t>GE</t>
  </si>
  <si>
    <t>Total des charges d’exploitation (4) (II)</t>
  </si>
  <si>
    <t>GF</t>
  </si>
  <si>
    <t>Opérations en commun _ Bénéfice attribué ou perte transférée * (III)</t>
  </si>
  <si>
    <t>GH</t>
  </si>
  <si>
    <t>Opérations en commun _ Perte supportée ou bénéfice transféré * (IV)</t>
  </si>
  <si>
    <t>GI</t>
  </si>
  <si>
    <t>Produits financiers de participations (5)</t>
  </si>
  <si>
    <t>GJ</t>
  </si>
  <si>
    <t>Produits des autres valeurs mobilières et créances de l’actif immobilisé (5)</t>
  </si>
  <si>
    <t>GK</t>
  </si>
  <si>
    <t>Autres intérêts et produits assimilés (5)</t>
  </si>
  <si>
    <t>GL</t>
  </si>
  <si>
    <t>Reprises sur provisions et transferts de charges</t>
  </si>
  <si>
    <t>GM</t>
  </si>
  <si>
    <t>GN</t>
  </si>
  <si>
    <t>GO</t>
  </si>
  <si>
    <t>Total des produits financiers (V)</t>
  </si>
  <si>
    <t>GP</t>
  </si>
  <si>
    <t>Dotations financières aux amortissements et provisions*</t>
  </si>
  <si>
    <t>GQ</t>
  </si>
  <si>
    <t>Intérêts et charges assimilées (6)</t>
  </si>
  <si>
    <t>GR</t>
  </si>
  <si>
    <t>GS</t>
  </si>
  <si>
    <t>GT</t>
  </si>
  <si>
    <t>Total des charges financières (VI)</t>
  </si>
  <si>
    <t>GU</t>
  </si>
  <si>
    <t>2 - RÉSULTAT FINANCIER (V - VI)</t>
  </si>
  <si>
    <t>GV</t>
  </si>
  <si>
    <t>3 - RÉSULTAT COURANT AVANT IMPÔTS (I - II + III - IV + V - VI)</t>
  </si>
  <si>
    <t>GW</t>
  </si>
  <si>
    <t>④ COMPTE DE RÉSULTAT DE L’EXERCICE (Suite)</t>
  </si>
  <si>
    <t>Néant</t>
  </si>
  <si>
    <t>Indice_T</t>
  </si>
  <si>
    <t>Produits exceptionnels sur opérations de gestion</t>
  </si>
  <si>
    <t>HA</t>
  </si>
  <si>
    <t>Produits exceptionnels sur opérations en capital*</t>
  </si>
  <si>
    <t>HB</t>
  </si>
  <si>
    <t>HC</t>
  </si>
  <si>
    <t>Total des produits exceptionnels (7) (VII)</t>
  </si>
  <si>
    <t>HD</t>
  </si>
  <si>
    <t>Charges exceptionnelles sur opérations de gestion (6 bis)</t>
  </si>
  <si>
    <t>HE</t>
  </si>
  <si>
    <t>Charges exceptionnelles sur opérations en capital*</t>
  </si>
  <si>
    <t>HF</t>
  </si>
  <si>
    <t>Dotations exceptionnelles aux amortissements et provisions (6 ter)</t>
  </si>
  <si>
    <t>HG</t>
  </si>
  <si>
    <t>Total des charges exceptionnelles (7) (VIII)</t>
  </si>
  <si>
    <t>HH</t>
  </si>
  <si>
    <t>4 - RÉSULTAT EXCEPTIONNEL (VII - VIII)</t>
  </si>
  <si>
    <t>HI</t>
  </si>
  <si>
    <t>Participation des salariés aux résultats de l’entreprise (IX)</t>
  </si>
  <si>
    <t>HJ</t>
  </si>
  <si>
    <t>Impôts sur les bénéfices* (X)</t>
  </si>
  <si>
    <t>HK</t>
  </si>
  <si>
    <t>TOTAL DES PRODUITS (I + III + V + VII)</t>
  </si>
  <si>
    <t>HL</t>
  </si>
  <si>
    <t>TOTAL DES CHARGES (II + IV + VI + VIII + IX + X)</t>
  </si>
  <si>
    <t>HM</t>
  </si>
  <si>
    <t>5 - BÉNÉFICE OU PERTE (Total des produits - total des charges)</t>
  </si>
  <si>
    <t>HN</t>
  </si>
  <si>
    <t>(1) Dont produits nets partiels sur opérations à long terme</t>
  </si>
  <si>
    <t>HO</t>
  </si>
  <si>
    <t>(2) Dont produits de locations immobilières</t>
  </si>
  <si>
    <t>HY</t>
  </si>
  <si>
    <t>(2) Dont produits d’exploitation afférents à des exercices antérieurs (à détailler au (8) ci- dessous)</t>
  </si>
  <si>
    <t>1G</t>
  </si>
  <si>
    <t>(3) Dont _ Crédit-bail mobilier*</t>
  </si>
  <si>
    <t>HP</t>
  </si>
  <si>
    <t>(3) Dont _ Crédit-bail immobilier</t>
  </si>
  <si>
    <t>HQ</t>
  </si>
  <si>
    <t>(4) Dont charges d’exploitation afférentes à des exercices antérieurs (à détailler au (8) ci- dessous)</t>
  </si>
  <si>
    <t>1H</t>
  </si>
  <si>
    <t>(5) Dont produits concernant les entreprises liées</t>
  </si>
  <si>
    <t>1J</t>
  </si>
  <si>
    <t>(6) Dont intérêts concernant les entreprises liées</t>
  </si>
  <si>
    <t>1K</t>
  </si>
  <si>
    <t>(6bis) Dont dons faits aux organismes d’intérêt général (art. 238 bis du C.G.I.)</t>
  </si>
  <si>
    <t>HX</t>
  </si>
  <si>
    <t>(6ter) Dont amortissements des souscriptions dans des PME innovantes (art. 217 octies)</t>
  </si>
  <si>
    <t>RC</t>
  </si>
  <si>
    <t>(6 ter) Dont amortissements exceptionnel de 25% des constructions nouvelles (art. 39 quinquies D)</t>
  </si>
  <si>
    <t>RD</t>
  </si>
  <si>
    <t>(9) Dont transferts de charges</t>
  </si>
  <si>
    <t>A1</t>
  </si>
  <si>
    <t>(10) Dont cotisations personnelles de l’exploitant (13)</t>
  </si>
  <si>
    <t>A2</t>
  </si>
  <si>
    <t>(11) Dont redevances pour concessions de brevets, de licences (produits)</t>
  </si>
  <si>
    <t>A3</t>
  </si>
  <si>
    <t>(12) Dont redevances pour concessions de brevets, de licences (charges)</t>
  </si>
  <si>
    <t>A4</t>
  </si>
  <si>
    <t>(13) Dont primes et cotisations complémentaires personnelles : facultatives</t>
  </si>
  <si>
    <t>A6</t>
  </si>
  <si>
    <t>(13) Dont primes et cotisations complémentaires personnelles : obligatoires</t>
  </si>
  <si>
    <t>A9</t>
  </si>
  <si>
    <t>(7) Détail des produits et charges exceptionnels (Si le nombre de lignes est insuffisant, reproduire le cadre (7) et le joindre en annexe) :</t>
  </si>
  <si>
    <t>Exercice N / Charges exceptionnelles :</t>
  </si>
  <si>
    <t>Exercice N / Produits exceptionnels :</t>
  </si>
  <si>
    <t>(8) Détail des produits et charges sur exercices antérieurs :</t>
  </si>
  <si>
    <t>* Des explications concernant cette rubrique sont données dans la notice n° 2032.</t>
  </si>
  <si>
    <t>⑤ IMMOBILISATIONS</t>
  </si>
  <si>
    <t>Indice_V_B</t>
  </si>
  <si>
    <t>Valeur brute des immobilisations au début de l’exercice [1]</t>
  </si>
  <si>
    <t>Indice_A_C</t>
  </si>
  <si>
    <t>Augmentations / Consécutives à une réévaluation pratiquée au cours de l’exercice ou résultant d’une mise en équivalence [2]</t>
  </si>
  <si>
    <t>Indice_A_A</t>
  </si>
  <si>
    <t>Augmentations / Acquisitions, créations, apports
et virements de poste à poste [3]</t>
  </si>
  <si>
    <t>Cadre A</t>
  </si>
  <si>
    <t>Immobilisations</t>
  </si>
  <si>
    <t>Incorporelles</t>
  </si>
  <si>
    <t>Frais d’établissement et de développement / TOTAL I</t>
  </si>
  <si>
    <t>CZ</t>
  </si>
  <si>
    <t>D8</t>
  </si>
  <si>
    <t>D9</t>
  </si>
  <si>
    <t>Autres postes d’immobilisations incorporelles / TOTAL II</t>
  </si>
  <si>
    <t>KD</t>
  </si>
  <si>
    <t>KE</t>
  </si>
  <si>
    <t>KF</t>
  </si>
  <si>
    <t>Corporelles</t>
  </si>
  <si>
    <t>KG</t>
  </si>
  <si>
    <t>KH</t>
  </si>
  <si>
    <t>KI</t>
  </si>
  <si>
    <t>Constructions _ Sur sol propre [ Dont Composants L9 : ]</t>
  </si>
  <si>
    <t>KJ</t>
  </si>
  <si>
    <t>KK</t>
  </si>
  <si>
    <t>KL</t>
  </si>
  <si>
    <t>Constructions _ Sur sol d’autrui [ Dont Composants M1 : ]</t>
  </si>
  <si>
    <t>KM</t>
  </si>
  <si>
    <t>KN</t>
  </si>
  <si>
    <t>KO</t>
  </si>
  <si>
    <t>Constructions _ Installations générales, agencements* et aménagements des constructions [ Dont Composants M2 : ]</t>
  </si>
  <si>
    <t>KP</t>
  </si>
  <si>
    <t>KQ</t>
  </si>
  <si>
    <t>KR</t>
  </si>
  <si>
    <t>Installations techniques, matériel et outillage industriels  [ Dont Composants M3 : ]</t>
  </si>
  <si>
    <t>KS</t>
  </si>
  <si>
    <t>KT</t>
  </si>
  <si>
    <t>KU</t>
  </si>
  <si>
    <t>Autres immobilisations corporelles _ Installations générales, agencements, aménagements divers*</t>
  </si>
  <si>
    <t>KV</t>
  </si>
  <si>
    <t>KW</t>
  </si>
  <si>
    <t>KX</t>
  </si>
  <si>
    <t>Autres immobilisations corporelles _ Matériel de transport*</t>
  </si>
  <si>
    <t>KY</t>
  </si>
  <si>
    <t>KZ</t>
  </si>
  <si>
    <t>LA</t>
  </si>
  <si>
    <t>Autres immobilisations corporelles _ Matériel de bureau et mobilier informatique</t>
  </si>
  <si>
    <t>LB</t>
  </si>
  <si>
    <t>LC</t>
  </si>
  <si>
    <t>LD</t>
  </si>
  <si>
    <t>Autres immobilisations corporelles _ Emballages récupérables et divers*</t>
  </si>
  <si>
    <t>LE</t>
  </si>
  <si>
    <t>LF</t>
  </si>
  <si>
    <t>LG</t>
  </si>
  <si>
    <t>LH</t>
  </si>
  <si>
    <t>LI</t>
  </si>
  <si>
    <t>LJ</t>
  </si>
  <si>
    <t>LK</t>
  </si>
  <si>
    <t>LL</t>
  </si>
  <si>
    <t>LM</t>
  </si>
  <si>
    <t>Corporelles / TOTAL III</t>
  </si>
  <si>
    <t>LN</t>
  </si>
  <si>
    <t>LO</t>
  </si>
  <si>
    <t>LP</t>
  </si>
  <si>
    <t>Financières</t>
  </si>
  <si>
    <t>Participations évaluées par mise en équivalence</t>
  </si>
  <si>
    <t>8G</t>
  </si>
  <si>
    <t>8M</t>
  </si>
  <si>
    <t>8T</t>
  </si>
  <si>
    <t>8U</t>
  </si>
  <si>
    <t>8V</t>
  </si>
  <si>
    <t>8W</t>
  </si>
  <si>
    <t>1P</t>
  </si>
  <si>
    <t>1R</t>
  </si>
  <si>
    <t>1S</t>
  </si>
  <si>
    <t>Prêts et autres immobilisations financières</t>
  </si>
  <si>
    <t>1T</t>
  </si>
  <si>
    <t>1U</t>
  </si>
  <si>
    <t>1V</t>
  </si>
  <si>
    <t>Financières / TOTAL IV</t>
  </si>
  <si>
    <t>LQ</t>
  </si>
  <si>
    <t>LR</t>
  </si>
  <si>
    <t>LS</t>
  </si>
  <si>
    <t>TOTAL GÉNÉRAL (I + II + III + IV)</t>
  </si>
  <si>
    <t>#OG</t>
  </si>
  <si>
    <t>#OH</t>
  </si>
  <si>
    <t>#OJ</t>
  </si>
  <si>
    <t>Indice_D_V</t>
  </si>
  <si>
    <t>Diminutions par virement de poste à poste [1]</t>
  </si>
  <si>
    <t>Indice_D_C</t>
  </si>
  <si>
    <t>Diminutions par cessions à des tiers ou mises hors service ou résultant d’une mise en équivalence [2]</t>
  </si>
  <si>
    <t>Valeur brute des immobilisations à la fin de l’exercice [3]</t>
  </si>
  <si>
    <t>Indice_R_L</t>
  </si>
  <si>
    <t>Réévaluation légale * ou évaluation par mise en équivalence / Valeur d’origine des immobilisations en fin d’exercice [4]</t>
  </si>
  <si>
    <t>CADRE B</t>
  </si>
  <si>
    <t>Frais d’établissement et de développement _ TOTAL I</t>
  </si>
  <si>
    <t>IN</t>
  </si>
  <si>
    <t>C#O</t>
  </si>
  <si>
    <t>D#O</t>
  </si>
  <si>
    <t>D7</t>
  </si>
  <si>
    <t>Autres postes d’immobilisations incorporelles _ TOTAL II</t>
  </si>
  <si>
    <t>IO</t>
  </si>
  <si>
    <t>LV</t>
  </si>
  <si>
    <t>LW</t>
  </si>
  <si>
    <t>1X</t>
  </si>
  <si>
    <t>IP</t>
  </si>
  <si>
    <t>LX</t>
  </si>
  <si>
    <t>LY</t>
  </si>
  <si>
    <t>LZ</t>
  </si>
  <si>
    <t>Constructions _ Sur sol propre</t>
  </si>
  <si>
    <t>IQ</t>
  </si>
  <si>
    <t>MA</t>
  </si>
  <si>
    <t>MB</t>
  </si>
  <si>
    <t>MC</t>
  </si>
  <si>
    <t>Constructions _ Sur sol d’autrui</t>
  </si>
  <si>
    <t>IR</t>
  </si>
  <si>
    <t>MD</t>
  </si>
  <si>
    <t>ME</t>
  </si>
  <si>
    <t>MF</t>
  </si>
  <si>
    <t>Constructions _ Inst. gales, agencts et am. des constructions</t>
  </si>
  <si>
    <t>IS</t>
  </si>
  <si>
    <t>MG</t>
  </si>
  <si>
    <t>MH</t>
  </si>
  <si>
    <t>MI</t>
  </si>
  <si>
    <t>IT</t>
  </si>
  <si>
    <t>MJ</t>
  </si>
  <si>
    <t>MK</t>
  </si>
  <si>
    <t>ML</t>
  </si>
  <si>
    <t>Autres immobilisations corporelles __ Inst. gales, agencts, aménagements divers</t>
  </si>
  <si>
    <t>IU</t>
  </si>
  <si>
    <t>MM</t>
  </si>
  <si>
    <t>MN</t>
  </si>
  <si>
    <t>MO</t>
  </si>
  <si>
    <t>Autres immobilisations corporelles __ Matériel de transport</t>
  </si>
  <si>
    <t>IV</t>
  </si>
  <si>
    <t>MP</t>
  </si>
  <si>
    <t>MQ</t>
  </si>
  <si>
    <t>MR</t>
  </si>
  <si>
    <t>Autres immobilisations corporelles __ Matériel de bureau et informatique, mobilier</t>
  </si>
  <si>
    <t>IW</t>
  </si>
  <si>
    <t>MS</t>
  </si>
  <si>
    <t>MT</t>
  </si>
  <si>
    <t>MU</t>
  </si>
  <si>
    <t>Autres immobilisations corporelles __ Emballages récupérables et divers*</t>
  </si>
  <si>
    <t>IX</t>
  </si>
  <si>
    <t>MV</t>
  </si>
  <si>
    <t>MW</t>
  </si>
  <si>
    <t>MX</t>
  </si>
  <si>
    <t>MY</t>
  </si>
  <si>
    <t>MZ</t>
  </si>
  <si>
    <t>NA</t>
  </si>
  <si>
    <t>NB</t>
  </si>
  <si>
    <t>NC</t>
  </si>
  <si>
    <t>ND</t>
  </si>
  <si>
    <t>NE</t>
  </si>
  <si>
    <t>NF</t>
  </si>
  <si>
    <t>IY</t>
  </si>
  <si>
    <t>NG</t>
  </si>
  <si>
    <t>NH</t>
  </si>
  <si>
    <t>NI</t>
  </si>
  <si>
    <t>IZ</t>
  </si>
  <si>
    <t>#OU</t>
  </si>
  <si>
    <t>M7</t>
  </si>
  <si>
    <t>#OW</t>
  </si>
  <si>
    <t>I#O</t>
  </si>
  <si>
    <t>#OX</t>
  </si>
  <si>
    <t>#OY</t>
  </si>
  <si>
    <t>#OZ</t>
  </si>
  <si>
    <t>I1</t>
  </si>
  <si>
    <t>2B</t>
  </si>
  <si>
    <t>2C</t>
  </si>
  <si>
    <t>2D</t>
  </si>
  <si>
    <t>I2</t>
  </si>
  <si>
    <t>2E</t>
  </si>
  <si>
    <t>2F</t>
  </si>
  <si>
    <t>2G</t>
  </si>
  <si>
    <t>I3</t>
  </si>
  <si>
    <t>NJ</t>
  </si>
  <si>
    <t>NK</t>
  </si>
  <si>
    <t>2H</t>
  </si>
  <si>
    <t>I4</t>
  </si>
  <si>
    <t>#OK</t>
  </si>
  <si>
    <t>#OL</t>
  </si>
  <si>
    <t>#OM</t>
  </si>
  <si>
    <t>5 bis - TABLEAU DES ÉCARTS DE RÉÉVALUATION SUR IMMOBILISATIONS AMORTISSABLES</t>
  </si>
  <si>
    <t>Exercice N clos le</t>
  </si>
  <si>
    <t>Les entreprises ayant pratiqué la réévaluation légale de leurs immobilisations amortissables (art. 238 bis J du CGI) doivent joindre
ce tableau à leur déclaration jusqu’à (et y compris) l’exercice au cours duquel la provision spéciale (col. 6) devient nulle.</t>
  </si>
  <si>
    <t>CADRE A</t>
  </si>
  <si>
    <t>Détermination du montant des écarts (col. 1 - col. 2) (1) / Augmentation du montant brut des immobilisations [1]</t>
  </si>
  <si>
    <t>Détermination du montant des écarts (col. 1 - col. 2) (1) / Augmentation du montant des amortissements [2]</t>
  </si>
  <si>
    <t>Utilisation de la marge supplémentaire d’amortissement / Au cours de l’exercice / Montant des suppléments d’amortissement (2) [3]</t>
  </si>
  <si>
    <t>Utilisation de la marge supplémentaire d’amortissement / Au cours de l’exercice / Fraction résiduelle correspondant aux éléments cédés (3) [4]</t>
  </si>
  <si>
    <t>Utilisation de la marge supplémentaire d’amortissement / Montant cumulé à la fin de l’exercice (4) [5]</t>
  </si>
  <si>
    <t>Montant de la provision spéciale à la fin de l’exercice [(col. 1 - col. 2) - col. 5 (5)] [6]</t>
  </si>
  <si>
    <t>1) Concessions, brevets et droits similaires</t>
  </si>
  <si>
    <t>2) Fonds commercial</t>
  </si>
  <si>
    <t>3) Terrains</t>
  </si>
  <si>
    <t>4) Constructions</t>
  </si>
  <si>
    <t>5) Installations techniques mat. et out. industriels</t>
  </si>
  <si>
    <t>6) Autres immobilisations corporelles</t>
  </si>
  <si>
    <t>7) Immobilisations en cours</t>
  </si>
  <si>
    <t>8) Participations</t>
  </si>
  <si>
    <t>9) Autres titres immobilisés</t>
  </si>
  <si>
    <t>10) TOTAUX</t>
  </si>
  <si>
    <t>(1) Les augmentations du montant brut et des amortissements à inscrire respectivement aux colonnes 1 et 2 sont celles qui ont été apportées au montant des immobilisations
amortissables réévaluées dans les conditions définies à l’article 238 bis J du code général des impôts et figurant à l’actif de l’entreprise au début de l’exercice.
Le montant des écarts est obtenu en soustrayant des montants portés colonne 1, ceux portés colonne 2.</t>
  </si>
  <si>
    <t>(2) Porter dans cette colonne le supplémént de dotation de l’exercice aux comptes d’amortissement (compte de résultat) consécutif à la réévaluation.</t>
  </si>
  <si>
    <t>(3) Cette colonne ne concerne que les immobilisations réévaluées cédées au cours de l’exercice. Il convient d’y reporter, l’année de la cession de l’élément, le solde non
utilisé de la marge supplémentaire d’amortissement.</t>
  </si>
  <si>
    <t>(4) Ce montant comprend :
a) le montant total des sommes portées aux colonnes 3 et 4 ;
b) le montant cumulé à la fin de l’exercice précédent, dans la mesure où ce montant correspond à des éléments figurant à l’actif de l’entreprise au début de l’exercice.</t>
  </si>
  <si>
    <t>(5) Le montant total de la provision spéciale en fin d’exercice est à reporter au passif du bilan (tableau n° 2051) à la ligne «Provisions réglementées».</t>
  </si>
  <si>
    <t xml:space="preserve">
DÉFICITS REPORTABLES AU 31 DÉCEMBRE 1976 IMPUTÉS SUR LA PROVISION SPÉCIALE AU POINT DE VUE FISCAL</t>
  </si>
  <si>
    <t>1 - FRACTION INCLUSE DANS LA PROVISION SPÉCIALE AU DÉBUT DE L’EXERCICE</t>
  </si>
  <si>
    <t>2 - FRACTION RATTACHÉE AU RÉSULTAT DE L’EXERCICE</t>
  </si>
  <si>
    <t>3 - FRACTION INCLUSE DANS LA PROVISION SPÉCIALE EN FIN D’EXERCICE</t>
  </si>
  <si>
    <t>Le cadre B est servi par les seules entreprises qui ont imputé leurs déficits fiscalement reportables au 31 décembre sur la provision spéciale.</t>
  </si>
  <si>
    <t>Il est rappelé que cette imputation est purement fiscale et ne modifie pas les montants de la provision spéciale figurant au bilan : de même, les entreprises en cause continuent
à réintégrer chaque année dans leur résultat comptable le supplément d’amortissement consécutif à la réévaluation.</t>
  </si>
  <si>
    <t>Ligne 2, inscrire la partie de ce déficit incluse chaque année dans les montants portés aux colonnes 3 et 4 du cadre A. Cette partie est obtenue en multipliant les montants portés aux colonnes 3 et 4 par
une fraction dont les éléments sont fixés au moment de l’imputation, le numérateur étant le montant du déficit imputé et le dénominateur celui de la provision.</t>
  </si>
  <si>
    <t>* Des explications concernant cette rubrique sont données dans la notice 2032.</t>
  </si>
  <si>
    <t>TOTAL III</t>
  </si>
  <si>
    <t>TOTAL GÉNÉRAL (I + II + III)</t>
  </si>
  <si>
    <t>Montant net à la fin de l’exercice</t>
  </si>
  <si>
    <t>7 / PROVISIONS INSCRITES AU BILAN</t>
  </si>
  <si>
    <t>Nature des provisions</t>
  </si>
  <si>
    <t>Indice 1</t>
  </si>
  <si>
    <t>Montant au début de l’exercice 1</t>
  </si>
  <si>
    <t>Indice 2</t>
  </si>
  <si>
    <t xml:space="preserve">AUGMENTATIONS : Dotations de l’exercice 2
</t>
  </si>
  <si>
    <t>Indice 3</t>
  </si>
  <si>
    <t xml:space="preserve">DIMINUTIONS : Reprises de l’exercice 3
</t>
  </si>
  <si>
    <t>Indice 4</t>
  </si>
  <si>
    <t>Montant à la fin de l’exercice 4</t>
  </si>
  <si>
    <t>Provisions pour reconstitution des gisements miniers et pétroliers *</t>
  </si>
  <si>
    <t>3T</t>
  </si>
  <si>
    <t>TA</t>
  </si>
  <si>
    <t>TB</t>
  </si>
  <si>
    <t>TC</t>
  </si>
  <si>
    <t>Provisions pour investissement (art. 237 bis A-II) *</t>
  </si>
  <si>
    <t>3U</t>
  </si>
  <si>
    <t>TD</t>
  </si>
  <si>
    <t>TE</t>
  </si>
  <si>
    <t>TF</t>
  </si>
  <si>
    <t>Provisions pour hausse des prix (1) *</t>
  </si>
  <si>
    <t>3V</t>
  </si>
  <si>
    <t>TG</t>
  </si>
  <si>
    <t>TH</t>
  </si>
  <si>
    <t>TI</t>
  </si>
  <si>
    <t>3X</t>
  </si>
  <si>
    <t>TM</t>
  </si>
  <si>
    <t>TN</t>
  </si>
  <si>
    <t>TO</t>
  </si>
  <si>
    <t>Dont majorations exceptionnelles de 30 %</t>
  </si>
  <si>
    <t>D3</t>
  </si>
  <si>
    <t>D4</t>
  </si>
  <si>
    <t>D5</t>
  </si>
  <si>
    <t>D6</t>
  </si>
  <si>
    <t>Provisions pour prêts d’installation (art. 39 quinquies H du CGI)</t>
  </si>
  <si>
    <t>IJ</t>
  </si>
  <si>
    <t>IK</t>
  </si>
  <si>
    <t>IL</t>
  </si>
  <si>
    <t>IM</t>
  </si>
  <si>
    <t>Autres provisions réglementées (1)</t>
  </si>
  <si>
    <t>3Y</t>
  </si>
  <si>
    <t>TP</t>
  </si>
  <si>
    <t>TQ</t>
  </si>
  <si>
    <t>TR</t>
  </si>
  <si>
    <t>TOTAL I</t>
  </si>
  <si>
    <t>3Z</t>
  </si>
  <si>
    <t>TS</t>
  </si>
  <si>
    <t>TT</t>
  </si>
  <si>
    <t>TU</t>
  </si>
  <si>
    <t>4A</t>
  </si>
  <si>
    <t>4B</t>
  </si>
  <si>
    <t>4C</t>
  </si>
  <si>
    <t>4D</t>
  </si>
  <si>
    <t>Provisions pour garanties données aux clients</t>
  </si>
  <si>
    <t>4E</t>
  </si>
  <si>
    <t>4F</t>
  </si>
  <si>
    <t>4G</t>
  </si>
  <si>
    <t>4H</t>
  </si>
  <si>
    <t>Provisions pour pertes sur marchés à terme</t>
  </si>
  <si>
    <t>4J</t>
  </si>
  <si>
    <t>4K</t>
  </si>
  <si>
    <t>4L</t>
  </si>
  <si>
    <t>4M</t>
  </si>
  <si>
    <t>Provisions pour amendes et pénalités</t>
  </si>
  <si>
    <t>4N</t>
  </si>
  <si>
    <t>4P</t>
  </si>
  <si>
    <t>4R</t>
  </si>
  <si>
    <t>4S</t>
  </si>
  <si>
    <t>Provisions pour pertes de change</t>
  </si>
  <si>
    <t>4T</t>
  </si>
  <si>
    <t>4U</t>
  </si>
  <si>
    <t>4V</t>
  </si>
  <si>
    <t>4W</t>
  </si>
  <si>
    <t>Provisions pour pensions et obligations similaires</t>
  </si>
  <si>
    <t>4X</t>
  </si>
  <si>
    <t>4Y</t>
  </si>
  <si>
    <t>4Z</t>
  </si>
  <si>
    <t>5A</t>
  </si>
  <si>
    <t>Provisions pour impôts (1)</t>
  </si>
  <si>
    <t>5B</t>
  </si>
  <si>
    <t>5C</t>
  </si>
  <si>
    <t>5D</t>
  </si>
  <si>
    <t>5E</t>
  </si>
  <si>
    <t>Provisions pour renouvellement des immobilisations *</t>
  </si>
  <si>
    <t>5F</t>
  </si>
  <si>
    <t>5H</t>
  </si>
  <si>
    <t>5J</t>
  </si>
  <si>
    <t>5K</t>
  </si>
  <si>
    <t>Provisions pour gros entretien et grandes révisions</t>
  </si>
  <si>
    <t>EO</t>
  </si>
  <si>
    <t>EP</t>
  </si>
  <si>
    <t>EQ</t>
  </si>
  <si>
    <t>ER</t>
  </si>
  <si>
    <t>Provisions pour charges sociales et fiscales sur congés à payer *</t>
  </si>
  <si>
    <t>5R</t>
  </si>
  <si>
    <t>5S</t>
  </si>
  <si>
    <t>5T</t>
  </si>
  <si>
    <t>5U</t>
  </si>
  <si>
    <t>Autres provisions pour risques et charges (1)</t>
  </si>
  <si>
    <t>5V</t>
  </si>
  <si>
    <t>5W</t>
  </si>
  <si>
    <t>5X</t>
  </si>
  <si>
    <t>5Y</t>
  </si>
  <si>
    <t>TOTAL II</t>
  </si>
  <si>
    <t>5Z</t>
  </si>
  <si>
    <t>TV</t>
  </si>
  <si>
    <t>TW</t>
  </si>
  <si>
    <t>TX</t>
  </si>
  <si>
    <t>Provisions pour dépréciation</t>
  </si>
  <si>
    <t>Sur immobilisations __ incorporelles</t>
  </si>
  <si>
    <t>6A</t>
  </si>
  <si>
    <t>6B</t>
  </si>
  <si>
    <t>6C</t>
  </si>
  <si>
    <t>6D</t>
  </si>
  <si>
    <t>Sur immobilisations __ corporelles</t>
  </si>
  <si>
    <t>6E</t>
  </si>
  <si>
    <t>6F</t>
  </si>
  <si>
    <t>6G</t>
  </si>
  <si>
    <t>6H</t>
  </si>
  <si>
    <t>Sur immobilisations __  titres mis en équivalence</t>
  </si>
  <si>
    <t>#02</t>
  </si>
  <si>
    <t>#O3</t>
  </si>
  <si>
    <t>#O4</t>
  </si>
  <si>
    <t>#05</t>
  </si>
  <si>
    <t>Sur immobilisations __  titres de participation</t>
  </si>
  <si>
    <t>9U</t>
  </si>
  <si>
    <t>9V</t>
  </si>
  <si>
    <t>9W</t>
  </si>
  <si>
    <t>9X</t>
  </si>
  <si>
    <t>Sur immobilisations __ autres immobilisations financières (1)*</t>
  </si>
  <si>
    <t>#06</t>
  </si>
  <si>
    <t>#07</t>
  </si>
  <si>
    <t>#08</t>
  </si>
  <si>
    <t>#09</t>
  </si>
  <si>
    <t>Sur stocks et en cours</t>
  </si>
  <si>
    <t>6N</t>
  </si>
  <si>
    <t>6P</t>
  </si>
  <si>
    <t>6R</t>
  </si>
  <si>
    <t>6S</t>
  </si>
  <si>
    <t>Sur comptes clients</t>
  </si>
  <si>
    <t>6T</t>
  </si>
  <si>
    <t>6U</t>
  </si>
  <si>
    <t>6V</t>
  </si>
  <si>
    <t>6W</t>
  </si>
  <si>
    <t>Autres provisions pour dépréciation (1)*</t>
  </si>
  <si>
    <t>6X</t>
  </si>
  <si>
    <t>6Y</t>
  </si>
  <si>
    <t>6Z</t>
  </si>
  <si>
    <t>7A</t>
  </si>
  <si>
    <t>7B</t>
  </si>
  <si>
    <t>TY</t>
  </si>
  <si>
    <t>TZ</t>
  </si>
  <si>
    <t>UA</t>
  </si>
  <si>
    <t>7C</t>
  </si>
  <si>
    <t>UB</t>
  </si>
  <si>
    <t>UC</t>
  </si>
  <si>
    <t>UD</t>
  </si>
  <si>
    <t>Dont dotations et reprises __ d’exploitation</t>
  </si>
  <si>
    <t>UE</t>
  </si>
  <si>
    <t>UF</t>
  </si>
  <si>
    <t>Dont dotations et reprises __ financières</t>
  </si>
  <si>
    <t>UG</t>
  </si>
  <si>
    <t>UH</t>
  </si>
  <si>
    <t>Dont dotations et reprises __ exceptionnelles</t>
  </si>
  <si>
    <t>UJ</t>
  </si>
  <si>
    <t>UK</t>
  </si>
  <si>
    <t>Titres mis en équivalence : montant de la dépréciation à la clôture de l’exercice calculé selon les règles prévues à l’article 39-1-5e du C.G.I.</t>
  </si>
  <si>
    <t>(1) à détailler sur feuillet séparé selon l’année de constitution de la provision ou selon l’objet de la provision.
NOTA : Les charges à payer ne doivent pas être mentionnées sur ce tableau mais être ventilées sur l’état détaillé des charges à payer dont la production est prévue par l’article 38 II
de l’annexe III au CGI.</t>
  </si>
  <si>
    <t>* Des explications concernant cette rubrique sont données dans la notice n° 2032
Tit</t>
  </si>
  <si>
    <t>8 / ÉTAT DES ÉCHÉANCES DES CRÉANCES ET DES DETTES A LA CLÔTURE DE L’EXERCICE *</t>
  </si>
  <si>
    <t>CADRE A / ÉTAT DES CRÉANCES</t>
  </si>
  <si>
    <t>Montant brut [1]</t>
  </si>
  <si>
    <t>A 1 an au plus [2]</t>
  </si>
  <si>
    <t>A plus d’un an [3]</t>
  </si>
  <si>
    <t>De l'actif immobilisé</t>
  </si>
  <si>
    <t>UL</t>
  </si>
  <si>
    <t>UM</t>
  </si>
  <si>
    <t>UN</t>
  </si>
  <si>
    <t>Prêts (1) (2)</t>
  </si>
  <si>
    <t>UP</t>
  </si>
  <si>
    <t>UR</t>
  </si>
  <si>
    <t>US</t>
  </si>
  <si>
    <t>UT</t>
  </si>
  <si>
    <t>UV</t>
  </si>
  <si>
    <t>UW</t>
  </si>
  <si>
    <t>De l'actif circulant</t>
  </si>
  <si>
    <t>VA</t>
  </si>
  <si>
    <t>Autres créances clients</t>
  </si>
  <si>
    <t>UX</t>
  </si>
  <si>
    <t>Créance représentative de titres prêtés ou remis en garantie* (Provision pour dépréciation antérieurement constitiuée* UO  :  …)</t>
  </si>
  <si>
    <t>Z1</t>
  </si>
  <si>
    <t>UY</t>
  </si>
  <si>
    <t>UZ</t>
  </si>
  <si>
    <t>État et autres collectivités publiques / Impôts sur les bénéfices</t>
  </si>
  <si>
    <t>VM</t>
  </si>
  <si>
    <t>État et autres collectivités publiques / Taxe sur la valeur ajoutée</t>
  </si>
  <si>
    <t>VB</t>
  </si>
  <si>
    <t>État et autres collectivités publiques / Autres impôts, taxes et versements assimilés</t>
  </si>
  <si>
    <t>VN</t>
  </si>
  <si>
    <t>État et autres collectivités publiques / Divers</t>
  </si>
  <si>
    <t>VP</t>
  </si>
  <si>
    <t>Groupe et associés (2)</t>
  </si>
  <si>
    <t>VC</t>
  </si>
  <si>
    <t>Débiteurs divers (dont créances relatives à des opérations de pension de titres)</t>
  </si>
  <si>
    <t>VR</t>
  </si>
  <si>
    <t>Charges constatées d’avance</t>
  </si>
  <si>
    <t>VS</t>
  </si>
  <si>
    <t>TOTAUX</t>
  </si>
  <si>
    <t>VT</t>
  </si>
  <si>
    <t>VU</t>
  </si>
  <si>
    <t>VV</t>
  </si>
  <si>
    <t>(1) Montant des Prêts accordés en cours d’exercice</t>
  </si>
  <si>
    <t>VD</t>
  </si>
  <si>
    <t>(1) Montant des Remboursements obtenus en cours d’exercice</t>
  </si>
  <si>
    <t>VE</t>
  </si>
  <si>
    <t>(2) Prêts et avances consentis aux associés (personnes physiques)</t>
  </si>
  <si>
    <t>VF</t>
  </si>
  <si>
    <t>CADRE B / ÉTAT DES DETTES</t>
  </si>
  <si>
    <t>A plus d’1 an et 5 ans au plus [3]</t>
  </si>
  <si>
    <t>A plus de 5 ans [4]</t>
  </si>
  <si>
    <t>Emprunts obligataires convertibles (1)</t>
  </si>
  <si>
    <t>7Y</t>
  </si>
  <si>
    <t>Autres emprunts obligataires (1)</t>
  </si>
  <si>
    <t>7Z</t>
  </si>
  <si>
    <t>Emprunts et dettes auprès des établissements de crédit (1) / à 1 an maximum à l’origine</t>
  </si>
  <si>
    <t>VG</t>
  </si>
  <si>
    <t>Emprunts et dettes auprès des établissements de crédit (1) / à plus d’1 an à l’origine</t>
  </si>
  <si>
    <t>VH</t>
  </si>
  <si>
    <t>Emprunts et dettes financières divers (1) (2)</t>
  </si>
  <si>
    <t>8A</t>
  </si>
  <si>
    <t>8B</t>
  </si>
  <si>
    <t>8C</t>
  </si>
  <si>
    <t>8D</t>
  </si>
  <si>
    <t>8E</t>
  </si>
  <si>
    <t>VW</t>
  </si>
  <si>
    <t>État et autres collectivités publiques / Obligations cautionnées</t>
  </si>
  <si>
    <t>VX</t>
  </si>
  <si>
    <t>État et autres collectivités publiques / Autres impôts, taxes et assimilés</t>
  </si>
  <si>
    <t>VQ</t>
  </si>
  <si>
    <t>Dettes sur immobilisations et comptes rattachés</t>
  </si>
  <si>
    <t>8J</t>
  </si>
  <si>
    <t>VI</t>
  </si>
  <si>
    <t>Autres dettes (dont dettes relatives à des opérations de pension de titres)</t>
  </si>
  <si>
    <t>8K</t>
  </si>
  <si>
    <t>Dette représentative de titres empruntés ou remis en garantie *</t>
  </si>
  <si>
    <t>Z2</t>
  </si>
  <si>
    <t>Produits constatés d’avance</t>
  </si>
  <si>
    <t>8L</t>
  </si>
  <si>
    <t>VY</t>
  </si>
  <si>
    <t>VZ</t>
  </si>
  <si>
    <t xml:space="preserve">Renvois </t>
  </si>
  <si>
    <t>(1) Emprunts souscrits en cours d’exercice</t>
  </si>
  <si>
    <t>VJ</t>
  </si>
  <si>
    <t>(1) Emprunts remboursés en cours d’exercice</t>
  </si>
  <si>
    <t>VK</t>
  </si>
  <si>
    <t>(2) Montant des divers emprunts et dettes contractés auprès des associés personnes physiques</t>
  </si>
  <si>
    <t>VL</t>
  </si>
  <si>
    <t>9 / DÉTERMINATION DU RÉSULTAT FISCAL</t>
  </si>
  <si>
    <t>Formulaire déposé au titre de l’IR / Indice : ET</t>
  </si>
  <si>
    <t>Néant* (à cocher ou pas)</t>
  </si>
  <si>
    <t>Exercice N, clos le :</t>
  </si>
  <si>
    <t>Montant [€]</t>
  </si>
  <si>
    <t>I. RÉINTÉGRATIONS</t>
  </si>
  <si>
    <t>BÉNÉFICE COMPTABLE DE L’EXERCICE</t>
  </si>
  <si>
    <t>WA</t>
  </si>
  <si>
    <t>Charges non admises en déduction du résultat fiscal</t>
  </si>
  <si>
    <t>Rémunération du travail de l’exploitant ou des associés (entreprises à l’IR)</t>
  </si>
  <si>
    <t>WB</t>
  </si>
  <si>
    <t>WD</t>
  </si>
  <si>
    <t xml:space="preserve">Amortissements excédentaires (art. 39-4 du CGI) et autres amortissements non déductibles </t>
  </si>
  <si>
    <t>WE</t>
  </si>
  <si>
    <t>XE</t>
  </si>
  <si>
    <t>WF</t>
  </si>
  <si>
    <t>Taxe sur les véhicules des sociétés (entreprises à l'IS)</t>
  </si>
  <si>
    <t>WG</t>
  </si>
  <si>
    <t>Fraction des loyers à réintégrer dans le cadre d’un crédit-bail immobilier et de levée d’option</t>
  </si>
  <si>
    <t>RA</t>
  </si>
  <si>
    <t>Part des loyers dispensée de réintégration (art. 239 sexies D du CGI)</t>
  </si>
  <si>
    <t>RB</t>
  </si>
  <si>
    <t>WI</t>
  </si>
  <si>
    <t>Charges à payer liées à des états et territoires non coopératifs non déductibles (cf. 2067-bis)</t>
  </si>
  <si>
    <t>XX</t>
  </si>
  <si>
    <t>XW</t>
  </si>
  <si>
    <t>Amendes et pénalités</t>
  </si>
  <si>
    <t>WJ</t>
  </si>
  <si>
    <t>Charges financières (art. 212 bis) *</t>
  </si>
  <si>
    <t>XZ</t>
  </si>
  <si>
    <t>Réintégrations prévues à l’article 155 du CGI *</t>
  </si>
  <si>
    <t>XY</t>
  </si>
  <si>
    <t>Impôt sur les sociétés (cf. page 9 de la notice 2032-NOT-SD)</t>
  </si>
  <si>
    <t>I7</t>
  </si>
  <si>
    <t>Quote-part</t>
  </si>
  <si>
    <t>Bénéfices réalisés par une société de personnes ou un GIE</t>
  </si>
  <si>
    <t>WL</t>
  </si>
  <si>
    <t>Résultats bénéficiaires visés à l'article 209B du CGI</t>
  </si>
  <si>
    <t>L7</t>
  </si>
  <si>
    <t>K7</t>
  </si>
  <si>
    <t>Régimes d'imposition particuliers et impositions différées</t>
  </si>
  <si>
    <t>Moins-values nettes à long terme __ imposées aux taux de 15 % ou de 19 % (12,80 % pour les entreprises à l’impôt sur le revenu)</t>
  </si>
  <si>
    <t>I8</t>
  </si>
  <si>
    <t>Moins-values nettes à long terme __ imposées au taux de 0 %</t>
  </si>
  <si>
    <t>ZN</t>
  </si>
  <si>
    <t>Fraction imposable des plus-values réalisées au cours d’exercices antérieurs * __ Plus-values nettes à court terme</t>
  </si>
  <si>
    <t>WN</t>
  </si>
  <si>
    <t>Fraction imposable des plus-values réalisées au cours d’exercices antérieurs * __ Plus-values soumises au régime des fusions</t>
  </si>
  <si>
    <t>WO</t>
  </si>
  <si>
    <t>Écarts de valeurs liquidatives sur OPCVM * (entreprises à l’IS)</t>
  </si>
  <si>
    <t>XR</t>
  </si>
  <si>
    <t>Intérêts excédentaires (art. 39-1-3e et 212 du C.G.I.)</t>
  </si>
  <si>
    <t>SU</t>
  </si>
  <si>
    <t>Zones d’entreprises (activité exonérée)</t>
  </si>
  <si>
    <t>SW</t>
  </si>
  <si>
    <t>WQ</t>
  </si>
  <si>
    <t>Déficits étrangers antérieurement déduits par les PME (art. 209 C)</t>
  </si>
  <si>
    <t>SX</t>
  </si>
  <si>
    <t>Quote-part de 12 % des plus-values à taux zéro</t>
  </si>
  <si>
    <t>M8</t>
  </si>
  <si>
    <t>Réintégration des charges affectées aux activités éligibles au régime de taxation au tonnage</t>
  </si>
  <si>
    <t>Y1</t>
  </si>
  <si>
    <t>Résultat fiscal afférent à l’activité relevant du régime optionnel de taxation au tonnage</t>
  </si>
  <si>
    <t>Y3</t>
  </si>
  <si>
    <t>WR</t>
  </si>
  <si>
    <t>I I. DÉDUCTIONS</t>
  </si>
  <si>
    <t>PERTE COMPTABLE DE L’EXERCICE</t>
  </si>
  <si>
    <t>WS</t>
  </si>
  <si>
    <t>Quote-part dans les pertes subies par une société de personne ou un G.I.E. *</t>
  </si>
  <si>
    <t>WT</t>
  </si>
  <si>
    <t>Provisions et charges à payer non déductibles, antérieurement taxées, et réintégrées dans les résultats comptables de l’exercice (cf. tableau 2058-B-SD, cadre III)</t>
  </si>
  <si>
    <t>WU</t>
  </si>
  <si>
    <t>Plus-values nettes à long terme __ imposées au taux de 15 % (12,80 % pour les entreprises soumises à l’impôt sur le revenu)</t>
  </si>
  <si>
    <t>WV</t>
  </si>
  <si>
    <t xml:space="preserve">Plus-values nettes à long terme __ imposées au taux de 0 % </t>
  </si>
  <si>
    <t>WH</t>
  </si>
  <si>
    <t xml:space="preserve">Plus-values nettes à long terme __ imposées au taux de 19 % </t>
  </si>
  <si>
    <t>WP</t>
  </si>
  <si>
    <t>Plus-values nettes à long terme __ imputées sur les moins-values nettes à long terme antérieures</t>
  </si>
  <si>
    <t>WW</t>
  </si>
  <si>
    <t>Plus-values nettes à long terme __ imputées sur les déficits antérieurs</t>
  </si>
  <si>
    <t>XB</t>
  </si>
  <si>
    <t xml:space="preserve">Autres plus-values imposées au taux de 19 % </t>
  </si>
  <si>
    <t>I6</t>
  </si>
  <si>
    <t>Fraction des plus-values nettes à court terme de l’exercice dont l’imposition est différée *</t>
  </si>
  <si>
    <t>WZ</t>
  </si>
  <si>
    <t>Régime des sociétés mères et des filiales *
Produit net des actions et parts d’intérêts :</t>
  </si>
  <si>
    <t>XA</t>
  </si>
  <si>
    <t>Quote-part de frais et charges restant imposable à déduire des produits nets de participation</t>
  </si>
  <si>
    <t>2A</t>
  </si>
  <si>
    <t>Mesures d'incitation</t>
  </si>
  <si>
    <t>Déduction autorisée au titre des investissements réalisés dans les collectivités d’outre-mer *.</t>
  </si>
  <si>
    <t>ZY</t>
  </si>
  <si>
    <t>Majoration d’amortissement *</t>
  </si>
  <si>
    <t>XD</t>
  </si>
  <si>
    <t>Abattement sur le bénéfice* et exonérations</t>
  </si>
  <si>
    <t>Entreprises nouvelles - (Reprise d’entreprises en difficultés 44 septies)</t>
  </si>
  <si>
    <t>K9</t>
  </si>
  <si>
    <t>Entreprises nouvelles (44 sexies)</t>
  </si>
  <si>
    <t>L2</t>
  </si>
  <si>
    <t>Jeunes entreprises innovantes (art. 44 sexies A)</t>
  </si>
  <si>
    <t>L5</t>
  </si>
  <si>
    <t>XF</t>
  </si>
  <si>
    <t>Pôle de compétitivité hors CICE (Art. 44 undecies)</t>
  </si>
  <si>
    <t>L6</t>
  </si>
  <si>
    <t>Société investissements immobilier cotées (art. 208C)</t>
  </si>
  <si>
    <t>K3</t>
  </si>
  <si>
    <t>Zone de restructuration de la défense (44 terdecies)</t>
  </si>
  <si>
    <t>PA</t>
  </si>
  <si>
    <t>ZFU-TE (art. 44 octies et octies A)</t>
  </si>
  <si>
    <t>ØV</t>
  </si>
  <si>
    <t>Bassin d’emploi à redynamiser (art. 44 duodecies)</t>
  </si>
  <si>
    <t>1F</t>
  </si>
  <si>
    <t>Zone franche d’activité (art. 44 quaterdecies)</t>
  </si>
  <si>
    <t>XC</t>
  </si>
  <si>
    <t>Bassin urbain à dynamiser (art. 44 sexdecies)</t>
  </si>
  <si>
    <t>PP</t>
  </si>
  <si>
    <t>Zone de revitalisation rurale (art. 44 quindecies)</t>
  </si>
  <si>
    <t>PC</t>
  </si>
  <si>
    <t>XS</t>
  </si>
  <si>
    <t>Déductions diverses à détailler sur feuillet séparé</t>
  </si>
  <si>
    <t>dont déduction exceptionnelle pour investissement *</t>
  </si>
  <si>
    <t>X9</t>
  </si>
  <si>
    <t>Créance dégagée par le report en arrière de déficit</t>
  </si>
  <si>
    <t>Z I</t>
  </si>
  <si>
    <t>XG</t>
  </si>
  <si>
    <t>Déduction des produits affectés aux activités éligibles au régime de taxation au tonnage</t>
  </si>
  <si>
    <t>Y2</t>
  </si>
  <si>
    <t>TOTAL  II</t>
  </si>
  <si>
    <t>XH</t>
  </si>
  <si>
    <t>III. RÉSULTAT FISCAL</t>
  </si>
  <si>
    <t>Résultat fiscal avant imputation des déficits reportables : bénéfice (I moins II)</t>
  </si>
  <si>
    <t>XI</t>
  </si>
  <si>
    <t>Résultat fiscal avant imputation des déficits reportables : déficit (II moins I)</t>
  </si>
  <si>
    <t>XJ</t>
  </si>
  <si>
    <t xml:space="preserve">Déficit de l’exercice reporté en arrière (entreprises à l’IS) * </t>
  </si>
  <si>
    <t>Z L</t>
  </si>
  <si>
    <t>Déficits antérieurs imputés sur les résultats de l’exercice (entreprises à l’IS) *</t>
  </si>
  <si>
    <t>XL</t>
  </si>
  <si>
    <t>RÉSULTAT FISCAL</t>
  </si>
  <si>
    <t>BÉNÉFICE (ligne XN)</t>
  </si>
  <si>
    <t>XN</t>
  </si>
  <si>
    <t>DÉFICIT reportable en avant (ligne XO)</t>
  </si>
  <si>
    <t>XO</t>
  </si>
  <si>
    <t>* Des explications concernant cette rubrique sont données dans la notice n° 2032-NOT-SD</t>
  </si>
  <si>
    <t>Autres charges et dépenses somptuaires (art. 39-4 du C.G.I.)</t>
  </si>
  <si>
    <t>Avantages personnels non déductibles * (sauf amortissements à porter ligne ci-dessous)*</t>
  </si>
  <si>
    <t>Provisions et charges à payer non déductibles (cf. tableau 2058-B, cadre III)</t>
  </si>
  <si>
    <t>Réintégrations diverses à détailler sur feuillet séparé DONT *</t>
  </si>
  <si>
    <t>10 / DÉFICITS, INDEMNITÉS POUR CONGÉS À PAYER ET PROVISIONS NON DÉDUCTIBLES</t>
  </si>
  <si>
    <t>Néant * (à cocher ou pas)</t>
  </si>
  <si>
    <t>I. SUIVI DES DÉFICITS</t>
  </si>
  <si>
    <t>Déficits restant à reporter au titre de l’exercice précédent (1)</t>
  </si>
  <si>
    <t>K4</t>
  </si>
  <si>
    <t>Déficits imputés (total lignes XB et XL du tableau 2058-A)</t>
  </si>
  <si>
    <t>K5</t>
  </si>
  <si>
    <t>Déficits reportables (différence K4-K5)</t>
  </si>
  <si>
    <t>K6</t>
  </si>
  <si>
    <t>Déficit de l’exercice (tableau 2058A, ligne XO)</t>
  </si>
  <si>
    <t>YJ</t>
  </si>
  <si>
    <t>Total des déficits restant à reporter (somme K6+YJ)</t>
  </si>
  <si>
    <t>YK</t>
  </si>
  <si>
    <t>II. INDEMNITÉS POUR CONGÉS À PAYER, CHARGES SOCIALES ET FISCALES CORRESPONDANTES</t>
  </si>
  <si>
    <t>Montant déductible correspondant aux droits acquis par les salariés pour les entreprises placées
sous le régime de l’article 39-1. 1e bis Al. 1er du CGI, dotations de l’exercice</t>
  </si>
  <si>
    <t>ZT</t>
  </si>
  <si>
    <t>III. PROVISIONS ET CHARGES À PAYER, NON DÉDUCTIBLES POUR L’ASSIETTE DE L’IMPÔT</t>
  </si>
  <si>
    <t>(à détailler sur feuillet séparé)</t>
  </si>
  <si>
    <t>Indemnités pour congés à payer, charges sociales et fiscales correspondantes non déductibles pour les entreprises placées sous le régime de l’article 39-1. 1e bis Al. 2 du CGI * __ Dotations de l’exercice</t>
  </si>
  <si>
    <t>ZV</t>
  </si>
  <si>
    <t>Indemnités pour congés à payer, charges sociales et fiscales correspondantes non déductibles pour les entreprises placées sous le régime de l’article 39-1. 1e bis Al. 2 du CGI * __ Reprises sur l’exercice</t>
  </si>
  <si>
    <t>ZW</t>
  </si>
  <si>
    <t>Provisions pour risques et charges * __ Dotations de l’exercice</t>
  </si>
  <si>
    <t>8X</t>
  </si>
  <si>
    <t>Provisions pour risques et charges * __ Reprises sur l’exercice</t>
  </si>
  <si>
    <t>8Y</t>
  </si>
  <si>
    <t>8Z</t>
  </si>
  <si>
    <t>9A</t>
  </si>
  <si>
    <t>9B</t>
  </si>
  <si>
    <t>9C</t>
  </si>
  <si>
    <t>Provisions pour dépréciation * __ Dotations de l’exercice</t>
  </si>
  <si>
    <t>9D</t>
  </si>
  <si>
    <t>Provisions pour dépréciation * __ Reprises sur l’exercice</t>
  </si>
  <si>
    <t>9E</t>
  </si>
  <si>
    <t>9F</t>
  </si>
  <si>
    <t>9G</t>
  </si>
  <si>
    <t>9H</t>
  </si>
  <si>
    <t>9J</t>
  </si>
  <si>
    <t>Charges à payer __  Dotations de l’exercice</t>
  </si>
  <si>
    <t>9K</t>
  </si>
  <si>
    <t>Charges à payer __ Reprises sur l’exercice</t>
  </si>
  <si>
    <t>9L</t>
  </si>
  <si>
    <t>9M</t>
  </si>
  <si>
    <t>9N</t>
  </si>
  <si>
    <t>9P</t>
  </si>
  <si>
    <t>9R</t>
  </si>
  <si>
    <t>9S</t>
  </si>
  <si>
    <t>9T</t>
  </si>
  <si>
    <t>TOTAUX (YN = ZV à 9S) et (YO = ZW à 9T) __ Dotations de l’exercice</t>
  </si>
  <si>
    <t>YN</t>
  </si>
  <si>
    <t>à reporter au tableau 2058-A : (ligne WI)</t>
  </si>
  <si>
    <t>TOTAUX (YN = ZV à 9S) et (YO = ZW à 9T) __ Reprises sur l’exercice</t>
  </si>
  <si>
    <t>YO</t>
  </si>
  <si>
    <t>à reporter au tableau 2058-A : (ligne WU)</t>
  </si>
  <si>
    <t>CONSÉQUENCES DE LA MÉTHODE PAR COMPOSANTS (art. 237 septies du CGI)</t>
  </si>
  <si>
    <t>Montant de la réintégration ou de la déduction</t>
  </si>
  <si>
    <t>Montant au début de l’exercice</t>
  </si>
  <si>
    <t>L1</t>
  </si>
  <si>
    <t>Imputations</t>
  </si>
  <si>
    <t>(1) Cette case correspond au montant porté sur la ligne YK du tableau 2058 B déposé au titre de l’exercice précédent.</t>
  </si>
  <si>
    <t>11 / TABLEAU D’AFFECTATION DU RÉSULTAT ET RENSEIGNEMENTS DIVERS</t>
  </si>
  <si>
    <t>Origines</t>
  </si>
  <si>
    <t>Report à nouveau figurant au bilan de l’exercice antérieur à celui pour lequel la déclaration est établie</t>
  </si>
  <si>
    <t>ØC</t>
  </si>
  <si>
    <t>Résultat de l’exercice précédant celui pour lequel la déclaration est établie</t>
  </si>
  <si>
    <t>ØD</t>
  </si>
  <si>
    <t>Prélèvements sur les réserves</t>
  </si>
  <si>
    <t>ØE</t>
  </si>
  <si>
    <t>ØF</t>
  </si>
  <si>
    <t>Affectations</t>
  </si>
  <si>
    <t>Affectations aux réserves __ Réserves légales</t>
  </si>
  <si>
    <t>ZB</t>
  </si>
  <si>
    <t>Affectations aux réserves __ Autres réserves</t>
  </si>
  <si>
    <t>ZD</t>
  </si>
  <si>
    <t>Dividendes</t>
  </si>
  <si>
    <t>ZE</t>
  </si>
  <si>
    <t>Autres répartitions</t>
  </si>
  <si>
    <t>ZF</t>
  </si>
  <si>
    <t>ZG</t>
  </si>
  <si>
    <t>(NB : le total I doit nécessairement être égal au total II) TOTAL II</t>
  </si>
  <si>
    <t>ZH</t>
  </si>
  <si>
    <t>RENSEIGNEMENTS DIVERS</t>
  </si>
  <si>
    <t>Exercice N :</t>
  </si>
  <si>
    <t>Engagements de crédit-bail mobilier</t>
  </si>
  <si>
    <t>YQ</t>
  </si>
  <si>
    <t>( précisez le prix de revient des biens)</t>
  </si>
  <si>
    <t>J7</t>
  </si>
  <si>
    <t>Engagements de crédit-bail immobilier</t>
  </si>
  <si>
    <t>YR</t>
  </si>
  <si>
    <t>Effets portés à l’escompte et non échus</t>
  </si>
  <si>
    <t>YS</t>
  </si>
  <si>
    <t>Détails des postes</t>
  </si>
  <si>
    <t>Autres achats et charges externes</t>
  </si>
  <si>
    <t>Sous-traitance</t>
  </si>
  <si>
    <t>YT</t>
  </si>
  <si>
    <t>Locations, charges locatives et de copropriété</t>
  </si>
  <si>
    <t>XQ</t>
  </si>
  <si>
    <t>( dont montant des loyers des biens pris en location pour une durée &gt; 6 mois)</t>
  </si>
  <si>
    <t>J8</t>
  </si>
  <si>
    <t>Personnel extérieur à l’entreprise</t>
  </si>
  <si>
    <t>YU</t>
  </si>
  <si>
    <t>Rémunérations d’intermédiaires et honoraires (hors rétrocessions)</t>
  </si>
  <si>
    <t>SS</t>
  </si>
  <si>
    <t>Rétrocessions d’honoraires, commissions et courtages</t>
  </si>
  <si>
    <t>YV</t>
  </si>
  <si>
    <t>Autres comptes</t>
  </si>
  <si>
    <t>ST</t>
  </si>
  <si>
    <t>(dont cotisations versées aux organisations syndicales et professionnelles)</t>
  </si>
  <si>
    <t>ES</t>
  </si>
  <si>
    <t>Total du poste correspondant à la ligne FW du tableau n° 2052</t>
  </si>
  <si>
    <t>Impôts et taxes</t>
  </si>
  <si>
    <t>– Taxe professionnelle*, CFE, CVAE</t>
  </si>
  <si>
    <t>YW</t>
  </si>
  <si>
    <t>– Autres impôts, taxes et versements assimilés</t>
  </si>
  <si>
    <t>9Z</t>
  </si>
  <si>
    <t>(dont taxe intérieure sur les produits pétroliers)</t>
  </si>
  <si>
    <t>ZS</t>
  </si>
  <si>
    <t>YX</t>
  </si>
  <si>
    <t>T.V.A.</t>
  </si>
  <si>
    <t xml:space="preserve">
– Montant de la TVA collectée</t>
  </si>
  <si>
    <t>YY</t>
  </si>
  <si>
    <t>– Montant de la TVA déductible comptabilisée au cours de l’exercice au titre des biens et services ne constituant pas des immobilisations</t>
  </si>
  <si>
    <t>YZ</t>
  </si>
  <si>
    <t>– Montant brut des salaires (cf. dernière déclaration sociale nominative au titre de 2018 ) *</t>
  </si>
  <si>
    <t>ØB</t>
  </si>
  <si>
    <t>– Montant de la plus-value constatée en franchise d’impôt lors de la première option pour le régime simplifié d’imposition *</t>
  </si>
  <si>
    <t>ØS</t>
  </si>
  <si>
    <t>– Taux d’intérêt le plus élevé servi aux associés à raison des sommes mises à la disposition de la société *</t>
  </si>
  <si>
    <t>ZK</t>
  </si>
  <si>
    <t>– Numéro de centre agréé *</t>
  </si>
  <si>
    <t>XP</t>
  </si>
  <si>
    <t>– Filiales et participations : (Liste au 2059-G prévu par art. 38 II de l’ann. III au CGI) [Si oui cocher 1 Sinon 0]</t>
  </si>
  <si>
    <t>ZR</t>
  </si>
  <si>
    <t>– Aides perçues ayant donné droit à la réduction d’impôt prévue au 4 de l’article 238 bis du CGI pour l’entreprise donatrice</t>
  </si>
  <si>
    <t>RG</t>
  </si>
  <si>
    <t>– Montant de l’investissement reçu qui a donné lieu à amortissement exceptionnel chez l’entreprise investisseur dans le cadre de l’article 217 octies</t>
  </si>
  <si>
    <t>RH</t>
  </si>
  <si>
    <t>Régime de groupe*</t>
  </si>
  <si>
    <t>Société : résultat comme si elle n’avait jamais été membre du groupe</t>
  </si>
  <si>
    <t>JA</t>
  </si>
  <si>
    <t xml:space="preserve">Plus-values à 15 % </t>
  </si>
  <si>
    <t>JK</t>
  </si>
  <si>
    <t>Plus-values à 0 %</t>
  </si>
  <si>
    <t>JL</t>
  </si>
  <si>
    <t>Plus-values à 19 %</t>
  </si>
  <si>
    <t>JM</t>
  </si>
  <si>
    <t>JC</t>
  </si>
  <si>
    <t>Groupe : résultat d’ensemble</t>
  </si>
  <si>
    <t>JD</t>
  </si>
  <si>
    <t>Plus-values à 15 %</t>
  </si>
  <si>
    <t>JN</t>
  </si>
  <si>
    <t>JO</t>
  </si>
  <si>
    <t>JP</t>
  </si>
  <si>
    <t>JF</t>
  </si>
  <si>
    <t>Si vous relevez du régime de groupe : indiquer 1 si société mère,
2 si société filiale</t>
  </si>
  <si>
    <t>JH</t>
  </si>
  <si>
    <t>N° SIRET de la société mère du groupe</t>
  </si>
  <si>
    <t>JJ</t>
  </si>
  <si>
    <t>* Des explications concernant cette rubrique sont données dans la notice n° 2032 (et dans la notice n° 2058-NOT pour le régime de groupe).</t>
  </si>
  <si>
    <t>(1) Ce cadre est destiné à faire apparaître l’origine et le montant des sommes distribuées ou mises en réserve au cours de l’exercice dont les résultats font l’objet de la déclaration.
Il ne concerne donc pas, en principe, les résultats de cet exercice mais ceux des exercices antérieurs, qu’ils aient ou non déjà fait l’objet d’une précédente affectation.</t>
  </si>
  <si>
    <t>12 / DÉTERMINATION DES PLUS ET MOINS-VALUES</t>
  </si>
  <si>
    <t>A - DÉTERMINATION DE LA VALEUR RÉSIDUELLE</t>
  </si>
  <si>
    <t>I - Immobilisations</t>
  </si>
  <si>
    <t>Nature et date d’acquisition des éléments cédés* [1]</t>
  </si>
  <si>
    <t>Valeur d’origine* [2]</t>
  </si>
  <si>
    <t>Valeur nette réévaluée* [3]</t>
  </si>
  <si>
    <t>Amortissements pratiqués en franchise d'impôts [4]</t>
  </si>
  <si>
    <t>Autres  amortissements* [5]</t>
  </si>
  <si>
    <t>Valeur résiduelle [6]</t>
  </si>
  <si>
    <t>B - PLUS-VALUES, MOINS-VALUES</t>
  </si>
  <si>
    <t>Qualification fiscale des plus et moins-values réalisées *</t>
  </si>
  <si>
    <t>Prix de vente [7]</t>
  </si>
  <si>
    <t>Montant global de la plus-value ou de la moins-value [8]</t>
  </si>
  <si>
    <t>Court terme [9]</t>
  </si>
  <si>
    <t>Long terme [10] / 19 %</t>
  </si>
  <si>
    <t xml:space="preserve">Long terme [10] / 15 % ou 12,80 % </t>
  </si>
  <si>
    <t>Long terme [10] / 0 %</t>
  </si>
  <si>
    <t>Plus-value
taxables à
19 % (1) [11]</t>
  </si>
  <si>
    <t>II - Autres éléments</t>
  </si>
  <si>
    <t>Fraction résiduelle de la provision spéciale de réévaluation afférente aux
éléments cédés</t>
  </si>
  <si>
    <t>Amortissements irrégulièrement différés se rapportant aux éléments cédés</t>
  </si>
  <si>
    <t>Amortissements afférents aux éléments cédés mais exclus des charges déductibles par une disposition légale</t>
  </si>
  <si>
    <t>Amortissements non pratiqués en comptabilité et correspondant à la déduction
fiscale pour investissement, définie par les lois de 1966, 1968 et 1975, effectivement utilisée</t>
  </si>
  <si>
    <t>Résultats nets de concession ou de sous concession de licences d’exploitation
de brevets faisant partie de l’actif immobilisé et n’ayant pas été acquis à titre
onéreux depuis moins de deux ans</t>
  </si>
  <si>
    <t>Provisions pour dépréciation des titres relevant du régime des plus ou moins-values à long terme devenues sans objet au cours de l’exercice</t>
  </si>
  <si>
    <t>Dotations de l’exercice aux comptes de provisions pour dépréciation des titres
relevant du régime des plus ou moins-values à long terme</t>
  </si>
  <si>
    <t>Divers (détail à donner sur une note annexe)*</t>
  </si>
  <si>
    <t>CADRE A : plus ou moins-value nette à court terme (total algébrique
des lignes 1 à 20 de la colonne 9)</t>
  </si>
  <si>
    <t>CADRE B : plus ou moins-value nette à long terme (total algébrique
des lignes 1 à 20 de la colonne)</t>
  </si>
  <si>
    <t>(A)</t>
  </si>
  <si>
    <t>(B) (Ventilation par taux)</t>
  </si>
  <si>
    <t>"C"</t>
  </si>
  <si>
    <t>CADRE C : autres plus-values taxable à 19 %</t>
  </si>
  <si>
    <t>(1) Ces plus-values sont imposables au taux de 19 % en application des articles 238 bis JA, 208 C et 210 E du CGI.</t>
  </si>
  <si>
    <t>13 / AFFECTATION DES PLUS-VALUES À COURT TERME ET DES PLUS-VALUES DE FUSION OU D’APPORT</t>
  </si>
  <si>
    <t>Formulaire déposé au titre de l’IR / Indice : EU</t>
  </si>
  <si>
    <t>A / ÉLÉMENTS ASSUJETTIS AU RÉGIME FISCAL DES PLUS-VALUES À COURT TERME</t>
  </si>
  <si>
    <t>(à l’exclusion des plus-values de fusion dont l’imposition est prise en charge par les sociétés absorbantes) (cf. cadre B)</t>
  </si>
  <si>
    <t>Montant net des plus-values réalisées*</t>
  </si>
  <si>
    <t>Montant antérieurement réintégré</t>
  </si>
  <si>
    <t>Montant compris dans le résultat de l’exercice</t>
  </si>
  <si>
    <t>Montant restant à réintégrer</t>
  </si>
  <si>
    <t>Origine</t>
  </si>
  <si>
    <t>Plus-values réalisées au cours de l’exercice __ Imposition répartie</t>
  </si>
  <si>
    <t>Plus-values réalisées au cours de l’exercice __ sur 3 ans (entreprises à l’IR)</t>
  </si>
  <si>
    <t>Plus-values réalisées au cours de l’exercice __ sur 10 ans</t>
  </si>
  <si>
    <t>Plus-values réalisées au cours de l’exercice __ sur une durée différente (art. 39 quaterdecies 1 ter et 1 quater CGI)</t>
  </si>
  <si>
    <t>Plus-values réalisées au cours des exercices antérieurs __ Imposition répartie sur 3 ans au titre de N-1</t>
  </si>
  <si>
    <t>Plus-values réalisées au cours des exercices antérieurs __ Imposition répartie sur 3 ans au titre de N-2</t>
  </si>
  <si>
    <t>Plus-values réalisées au cours des exercices antérieurs __ Imposition répartie Sur 10 ans ou sur une durée différente (art. 39 quaterdecies 1 ter et 1 quater du CGI) (à préciser) au titre de : N-1</t>
  </si>
  <si>
    <t>Plus-values réalisées au cours des exercices antérieurs __ Imposition répartie Sur 10 ans ou sur une durée différente (art. 39 quaterdecies 1 ter et 1 quater du CGI) (à préciser) au titre de : N-2</t>
  </si>
  <si>
    <t>Plus-values réalisées au cours des exercices antérieurs __ Imposition répartie Sur 10 ans ou sur une durée différente (art. 39 quaterdecies 1 ter et 1 quater du CGI) (à préciser) au titre de : N-3</t>
  </si>
  <si>
    <t>Plus-values réalisées au cours des exercices antérieurs __ Imposition répartie Sur 10 ans ou sur une durée différente (art. 39 quaterdecies 1 ter et 1 quater du CGI) (à préciser) au titre de : N-4</t>
  </si>
  <si>
    <t>Plus-values réalisées au cours des exercices antérieurs __ Imposition répartie Sur 10 ans ou sur une durée différente (art. 39 quaterdecies 1 ter et 1 quater du CGI) (à préciser) au titre de : N-5</t>
  </si>
  <si>
    <t>Plus-values réalisées au cours des exercices antérieurs __ Imposition répartie Sur 10 ans ou sur une durée différente (art. 39 quaterdecies 1 ter et 1 quater du CGI) (à préciser) au titre de : N-6</t>
  </si>
  <si>
    <t>Plus-values réalisées au cours des exercices antérieurs __ Imposition répartie Sur 10 ans ou sur une durée différente (art. 39 quaterdecies 1 ter et 1 quater du CGI) (à préciser) au titre de : N-7</t>
  </si>
  <si>
    <t>Plus-values réalisées au cours des exercices antérieurs __ Imposition répartie Sur 10 ans ou sur une durée différente (art. 39 quaterdecies 1 ter et 1 quater du CGI) (à préciser) au titre de : N-8</t>
  </si>
  <si>
    <t>Plus-values réalisées au cours des exercices antérieurs __ Imposition répartie Sur 10 ans ou sur une durée différente (art. 39 quaterdecies 1 ter et 1 quater du CGI) (à préciser) au titre de : N-9</t>
  </si>
  <si>
    <t>TOTAL 2</t>
  </si>
  <si>
    <t>B / PLUS-VALUES RÉINTÉGRÉES DANS LES RÉSULTATS DES SOCIÉTÉS BÉNÉFICIAIRES DES APPORTS</t>
  </si>
  <si>
    <t>Cette rubrique ne comprend pas les plus-values afférentes aux biens non amortissables ou taxées lors des opérations de fusion ou d’apport.</t>
  </si>
  <si>
    <t>Plus-values de fusion, d’apport partiel ou de scission (personnes morales soumises à l’impôt sur les sociétés seulement) (à cocher ou pas)</t>
  </si>
  <si>
    <t>Plus-values d’apport à une société d’une activité professionnelle exercée à titre individuel (toutes sociétés) (à cocher ou pas)</t>
  </si>
  <si>
    <t>Origine des plus-values et date des fusions ou des apports</t>
  </si>
  <si>
    <t>Montant net des plus-values réalisées à l’origine</t>
  </si>
  <si>
    <t>Montant rapporté au résultat de l’exercice</t>
  </si>
  <si>
    <t>Total</t>
  </si>
  <si>
    <t>14 / SUIVI DES MOINS-VALUES À LONG TERME</t>
  </si>
  <si>
    <t>"1" Entreprises soumises à l’impôt sur les sociétés</t>
  </si>
  <si>
    <t>"2" Entreprises soumises à l’impôt sur le revenu</t>
  </si>
  <si>
    <t>Rappel de la plus ou moins-value de l’exercice relevant du taux de 15 % "1" ou 12,8 % "2".</t>
  </si>
  <si>
    <t>Gains nets retirés de la cession de titre de sociétés à prépondérance immobilières non cotées
exclus du régime du long terme (art. 219 I a sexies-0 bis du CGI) "1" .</t>
  </si>
  <si>
    <t>Gains nets retirés de la cession de certains titres dont le prix de revient est supérieur à 22,8 Me
(art. 219 I a sexies-0 du CGI)  .</t>
  </si>
  <si>
    <t>I - SUIVI DES MOINS-VALUES DES ENTREPRISES SOUMISES À L’IMPÔT SUR LE REVENU</t>
  </si>
  <si>
    <t>Origine __ '1'</t>
  </si>
  <si>
    <t>Moins-values à 12,8 % __ '2'</t>
  </si>
  <si>
    <t>Imputations sur les plus-values à long terme de l’exercice imposables à 12,8 % __ '3'</t>
  </si>
  <si>
    <t>Solde des moins-values à 12,8 % __ '4'</t>
  </si>
  <si>
    <t>Moins-values nettes ___ 'N'</t>
  </si>
  <si>
    <t>Moins-values nettes à long terme subies au cours des dix exercices antérieurs (montants restant à déduire à la clôture du dernier exercice) ___ 'N – 1'</t>
  </si>
  <si>
    <t>Moins-values nettes à long terme subies au cours des dix exercices antérieurs (montants restant à déduire à la clôture du dernier exercice) ___ 'N – 2'</t>
  </si>
  <si>
    <t>Moins-values nettes à long terme subies au cours des dix exercices antérieurs (montants restant à déduire à la clôture du dernier exercice) ___ 'N – 3'</t>
  </si>
  <si>
    <t>Moins-values nettes à long terme subies au cours des dix exercices antérieurs (montants restant à déduire à la clôture du dernier exercice) ___ 'N – 4'</t>
  </si>
  <si>
    <t>Moins-values nettes à long terme subies au cours des dix exercices antérieurs (montants restant à déduire à la clôture du dernier exercice) ___ 'N – 5'</t>
  </si>
  <si>
    <t>Moins-values nettes à long terme subies au cours des dix exercices antérieurs (montants restant à déduire à la clôture du dernier exercice) ___ 'N – 6'</t>
  </si>
  <si>
    <t>Moins-values nettes à long terme subies au cours des dix exercices antérieurs (montants restant à déduire à la clôture du dernier exercice) ___ 'N – 7'</t>
  </si>
  <si>
    <t>Moins-values nettes à long terme subies au cours des dix exercices antérieurs (montants restant à déduire à la clôture du dernier exercice) ___ 'N – 8'</t>
  </si>
  <si>
    <t>Moins-values nettes à long terme subies au cours des dix exercices antérieurs (montants restant à déduire à la clôture du dernier exercice) ___ 'N – 9'</t>
  </si>
  <si>
    <t>Moins-values nettes à long terme subies au cours des dix exercices antérieurs (montants restant à déduire à la clôture du dernier exercice) ___ 'N – 10'</t>
  </si>
  <si>
    <t>II - SUIVI DES MOINS-VALUES À LONG TERME DES ENTREPRISES SOUMISES À L’IMPÔT SUR LES SOCIÉTÉS*</t>
  </si>
  <si>
    <t>Moins-values À 19 %, 16,5% (1) ou à 15 % ___ '2'</t>
  </si>
  <si>
    <t>Moins-values À 19 % ou 15 % imputables sur le résultat de l’exercice (article 219 I a sexies-0 du CGI) ___ '3'</t>
  </si>
  <si>
    <t>Moins-values À 19 % ou 15 % imputables sur le résultat de l’exercice (article 219 I a sexies-0 bis du CGI) ___ '4'</t>
  </si>
  <si>
    <t>Imputations sur les plus-values à long terme À 15 % ou À 16,5 % (1) ___ '5'</t>
  </si>
  <si>
    <t>Imputations sur le résultat de l’exercice ___ '6'</t>
  </si>
  <si>
    <t>Solde des moins-values à reporter (col.J=S+D+F–G–H) ___ '7'</t>
  </si>
  <si>
    <t>Moins-values nettes à long terme subies au cours des dix exercices antérieurs (montants restant à déduire à la clôture du dernier exercice) ___ 'N-1'</t>
  </si>
  <si>
    <t>Moins-values nettes à long terme subies au cours des dix exercices antérieurs (montants restant à déduire à la clôture du dernier exercice) ___ 'N-2'</t>
  </si>
  <si>
    <t>Moins-values nettes à long terme subies au cours des dix exercices antérieurs (montants restant à déduire à la clôture du dernier exercice) ___ 'N-3'</t>
  </si>
  <si>
    <t>Moins-values nettes à long terme subies au cours des dix exercices antérieurs (montants restant à déduire à la clôture du dernier exercice) ___ 'N-4'</t>
  </si>
  <si>
    <t>Moins-values nettes à long terme subies au cours des dix exercices antérieurs (montants restant à déduire à la clôture du dernier exercice) ___ 'N-5'</t>
  </si>
  <si>
    <t>Moins-values nettes à long terme subies au cours des dix exercices antérieurs (montants restant à déduire à la clôture du dernier exercice) ___ 'N-6'</t>
  </si>
  <si>
    <t>Moins-values nettes à long terme subies au cours des dix exercices antérieurs (montants restant à déduire à la clôture du dernier exercice) ___ 'N-7'</t>
  </si>
  <si>
    <t>Moins-values nettes à long terme subies au cours des dix exercices antérieurs (montants restant à déduire à la clôture du dernier exercice) ___ 'N-8'</t>
  </si>
  <si>
    <t>Moins-values nettes à long terme subies au cours des dix exercices antérieurs (montants restant à déduire à la clôture du dernier exercice) ___ 'N-9'</t>
  </si>
  <si>
    <t>Moins-values nettes à long terme subies au cours des dix exercices antérieurs (montants restant à déduire à la clôture du dernier exercice) ___ 'N-10'</t>
  </si>
  <si>
    <t>(1) Les plus-values et les moins-values à long terme afférentes aux titres de SPI cotées imposables à l’impôt sur les sociétés relèvent du taux de 16,5% (article 219 I a du CGI), pour les exercices ouverts à compter
du 31 décembre 2007.</t>
  </si>
  <si>
    <t>15 / RÉSERVE SPÉCIALE DES PLUS-VALUES À LONG TERME __ RÉSERVE SPÉCIALE DES PROVISIONS POUR FLUCTUATION DES COURS</t>
  </si>
  <si>
    <t>(personnes morales soumises à l’impôt sur les sociétés seulement)*</t>
  </si>
  <si>
    <t>I / SITUATION DU COMPTE AFFECTÉ À L’ENREGISTREMENT DE LA RÉSERVE SPÉCIALE POUR L’EXERCICE N</t>
  </si>
  <si>
    <t>Sous-comptes de la réserve spéciale des plus-values à long terme</t>
  </si>
  <si>
    <t>taxées à 10 %</t>
  </si>
  <si>
    <t>taxées à 15 %</t>
  </si>
  <si>
    <t xml:space="preserve">taxées à 18 % </t>
  </si>
  <si>
    <t>taxées à 19 %</t>
  </si>
  <si>
    <t>taxées à 25 %</t>
  </si>
  <si>
    <t>Montant de la réserve spéciale à la clôture de l’exercice précédent (N - 1)</t>
  </si>
  <si>
    <t>Réserves figurant au bilan des sociétés absorbées
au cours de l’exercice</t>
  </si>
  <si>
    <t>TOTAL (lignes 1 et 2)</t>
  </si>
  <si>
    <t>Prélèvements opérés __ donnant lieu à complément d’impôt sur les sociétés</t>
  </si>
  <si>
    <t>Prélèvements opérés __ ne donnant pas lieu à complément d’impôt sur les sociétés</t>
  </si>
  <si>
    <t>TOTAL (lignes 4 et 5)</t>
  </si>
  <si>
    <t>Montant de la réserve spéciale à la clôture de l’exercice (ligne 3 - ligne 6)</t>
  </si>
  <si>
    <t>II / RÉSERVE SPÉCIALE DES PROVISIONS POUR FLUCTUATION DES COURS* (5e, 6e, 7e alinéas de l’art. 39-1-5e du CGI)</t>
  </si>
  <si>
    <t>Montant de la réserve à l’ouverture de l’exercice [1]</t>
  </si>
  <si>
    <t>Réserve figurant au bilan des sociétés absorbées au cours de l’année [2]</t>
  </si>
  <si>
    <t>Montants prélevés sur la réserve</t>
  </si>
  <si>
    <t>Montant de la réserve à la clôture de l’exercice [5]</t>
  </si>
  <si>
    <t>donnant lieu à complément d’impôt [3]</t>
  </si>
  <si>
    <t>ne donnant pas lieu à complément d’impôt [4]</t>
  </si>
  <si>
    <t>16 / DÉTERMINATION DES EFFECTIFS ET DE LA VALEUR AJOUTÉE</t>
  </si>
  <si>
    <t>Désignation de l'entreprise:</t>
  </si>
  <si>
    <t>Exercice ouvert le:</t>
  </si>
  <si>
    <t>et clos le:</t>
  </si>
  <si>
    <t>Données en nombre de mois</t>
  </si>
  <si>
    <t>DÉCLARATION DES EFFECTIFS</t>
  </si>
  <si>
    <t>Effectif moyen du personnel * :</t>
  </si>
  <si>
    <t>YP</t>
  </si>
  <si>
    <t>Dont apprentis</t>
  </si>
  <si>
    <t>YF</t>
  </si>
  <si>
    <t>Dont handicapés</t>
  </si>
  <si>
    <t>YG</t>
  </si>
  <si>
    <t>Effectifs affectés à l'activité artisanale</t>
  </si>
  <si>
    <t>RL</t>
  </si>
  <si>
    <t>CALCUL DE LA VALEUR AJOUTÉE</t>
  </si>
  <si>
    <t>I - Chiffre d'affaires de référence CVAE</t>
  </si>
  <si>
    <t>Ventes de produits fabriqués, prestations de services et marchandises</t>
  </si>
  <si>
    <t>OA</t>
  </si>
  <si>
    <t>Redevances pour concessions, brevets, licences et assimilées</t>
  </si>
  <si>
    <t>OK</t>
  </si>
  <si>
    <t>Plus-values de cession d'immobilisations corporelles ou incorporelles si rattachées à une activité normale et courante</t>
  </si>
  <si>
    <t>OL</t>
  </si>
  <si>
    <t>Refacturations de frais inscrites au compte de transfert de charges</t>
  </si>
  <si>
    <t>OT</t>
  </si>
  <si>
    <t xml:space="preserve">TOTAL 1 </t>
  </si>
  <si>
    <t>OX</t>
  </si>
  <si>
    <t>II - Autres produits à retenir pour le calcul de la valeur ajoutée</t>
  </si>
  <si>
    <t>Autres produits de gestion courante (hors quotes-parts de résultat sur opérations faites en commun)</t>
  </si>
  <si>
    <t>OH</t>
  </si>
  <si>
    <t>Production immobilisée à hauteur des seules charges déductibles ayant concouru à sa formation</t>
  </si>
  <si>
    <t>OE</t>
  </si>
  <si>
    <t>Subventions d'exploitation reçues</t>
  </si>
  <si>
    <t>OF</t>
  </si>
  <si>
    <t>Variation positive des stocks</t>
  </si>
  <si>
    <t>OD</t>
  </si>
  <si>
    <t xml:space="preserve">Transferts de charges déductibles de la valeur ajoutée </t>
  </si>
  <si>
    <t>OI</t>
  </si>
  <si>
    <t>Rentrées sur créances amorties lorsqu'elles se rapportent au résultat d'exploitation</t>
  </si>
  <si>
    <t xml:space="preserve">XT
</t>
  </si>
  <si>
    <t>OM</t>
  </si>
  <si>
    <t>III - Charges à retenir pour le calcul de la valeur ajoutée (1)</t>
  </si>
  <si>
    <t>Achats</t>
  </si>
  <si>
    <t>ON</t>
  </si>
  <si>
    <t>Variation négative des stocks</t>
  </si>
  <si>
    <t>OQ</t>
  </si>
  <si>
    <t>Services extérieurs, à l'exception des loyers et des redevances</t>
  </si>
  <si>
    <t>OR</t>
  </si>
  <si>
    <t>Loyers et redevances, à l'exception de ceux afférents à des immobilisations corporelles mises à disposition dans le cadre d'une
convention de location-gérance ou de crédit-bail ou encore d'une convention de location de plus de 6 mois</t>
  </si>
  <si>
    <t>OS</t>
  </si>
  <si>
    <t>Taxes déductibles de la valeur ajoutée</t>
  </si>
  <si>
    <t>OZ</t>
  </si>
  <si>
    <t>Autres charges de gestion courante (hors quotes-parts de résultat sur opérations faites en commun)</t>
  </si>
  <si>
    <t>OW</t>
  </si>
  <si>
    <t>Charges déductibles de la valeur ajoutée afférente à la production immobilisée déclarée</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</si>
  <si>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</si>
  <si>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O9</t>
  </si>
  <si>
    <t>Moins-values de cession d'immobilisations corporelles ou incorporelles si rattachées à une activité normale et courante</t>
  </si>
  <si>
    <t>OY</t>
  </si>
  <si>
    <t>TOTAL 3</t>
  </si>
  <si>
    <t>OJ</t>
  </si>
  <si>
    <t>IV - Valeur ajoutée produite</t>
  </si>
  <si>
    <t xml:space="preserve">Calcul de la valeur ajoutée / (total 1 + total 2 - total 3) </t>
  </si>
  <si>
    <t>OG</t>
  </si>
  <si>
    <t>V - Cotisation sur la valeur ajoutée des entreprises</t>
  </si>
  <si>
    <t>Valeur ajoutée assujettie à la CVAE (à reporter sur les formulaires nos 1330-CVAE-SD pour les multi-établissements et sur les
formulaires nos 1329-AC et 1329-DEF).</t>
  </si>
  <si>
    <t>SA</t>
  </si>
  <si>
    <t>Cadre réservé au mono-établissement au sens de la CVAE</t>
  </si>
  <si>
    <t>Si vous êtes assujettis à la CVAE et mono-établissement au sens de la CVAE (cf. la notice du formulaire n° 1330-CVAE-SD), veuillez compléter
le cadre ci-dessous et la case SA, vous serez alors dispensés du dépôt du formulaire n° 1330-CVAE-SD</t>
  </si>
  <si>
    <t>Mono établissement au sens de la CVAE, cocher la case</t>
  </si>
  <si>
    <t>EV</t>
  </si>
  <si>
    <t>Chiffre d'affaires de référence CVAE (report de la ligne OX)</t>
  </si>
  <si>
    <t>GX</t>
  </si>
  <si>
    <t>Effectifs au sens de la CVAE *</t>
  </si>
  <si>
    <t>EY</t>
  </si>
  <si>
    <t>Chiffre d'affaires du groupe économique (entreprises répondant aux conditions de détention fixées à l'article 223 A du CGI)</t>
  </si>
  <si>
    <t>Période de référence</t>
  </si>
  <si>
    <t>GY</t>
  </si>
  <si>
    <t>GZ</t>
  </si>
  <si>
    <t>Date de cessation</t>
  </si>
  <si>
    <t>HR</t>
  </si>
  <si>
    <t>(1) Attention, il ne doit pas être tenu compte dans les lignes ON à OW des charges déductibles de la valeur ajoutée, afférente à la production
immobilisée déclarée ligne OE, portées en ligne OU.
* Des explications concernant ces cases sont données dans la notice n° 1330-CVAE-SD § Répartition des salariés et dans la notice n° 2032-NOT-SD au
§ déclaration des effectifs.</t>
  </si>
  <si>
    <t>17 / COMPOSITION DU CAPITAL SOCIAL</t>
  </si>
  <si>
    <t>(liste des personnes ou groupements de personnes de droit ou de fait
détenant directement au moins 10 % du capital de la société)</t>
  </si>
  <si>
    <t>N° de dépôt</t>
  </si>
  <si>
    <t>EXERCICE CLOS LE</t>
  </si>
  <si>
    <t>DÉNOMINATION DE L’ENTREPRISE</t>
  </si>
  <si>
    <t>ADRESSE (voie)</t>
  </si>
  <si>
    <t>CODE POSTAL</t>
  </si>
  <si>
    <t>VILLE</t>
  </si>
  <si>
    <t>Nombre total d’associés ou actionnaires personnes morales de l’entreprise</t>
  </si>
  <si>
    <t>P1</t>
  </si>
  <si>
    <t>Nombre total d’associés ou actionnaires personnes physiques de l’entreprise</t>
  </si>
  <si>
    <t>P2</t>
  </si>
  <si>
    <t>Nombre total de parts ou d’actions correspondantes</t>
  </si>
  <si>
    <t>P3</t>
  </si>
  <si>
    <t>P4</t>
  </si>
  <si>
    <t>I - CAPITAL DÉTENU PAR LES PERSONNES MORALES :</t>
  </si>
  <si>
    <t>Personne morale 1</t>
  </si>
  <si>
    <t>Personne morale 2</t>
  </si>
  <si>
    <t>Personne morale 3</t>
  </si>
  <si>
    <t>Personne morale 4</t>
  </si>
  <si>
    <t>Forme juridique</t>
  </si>
  <si>
    <t>Dénomination</t>
  </si>
  <si>
    <t>N° SIREN (si société établie en France)</t>
  </si>
  <si>
    <t>% de détention</t>
  </si>
  <si>
    <t>Nb de parts ou actions</t>
  </si>
  <si>
    <t>Adresse :</t>
  </si>
  <si>
    <t>N°</t>
  </si>
  <si>
    <t>Voie</t>
  </si>
  <si>
    <t>Code Postal</t>
  </si>
  <si>
    <t>Commune</t>
  </si>
  <si>
    <t>Pays</t>
  </si>
  <si>
    <t>II - CAPITAL DÉTENU PAR LES PERSONNES PHYSIQUES :</t>
  </si>
  <si>
    <t>Personne physique 1</t>
  </si>
  <si>
    <t>Personne physique 2</t>
  </si>
  <si>
    <t>Personne physique 3</t>
  </si>
  <si>
    <t>Personne physique 4</t>
  </si>
  <si>
    <t>Titre (2)</t>
  </si>
  <si>
    <t>Nom patronymique</t>
  </si>
  <si>
    <t>Prénom(s)</t>
  </si>
  <si>
    <t>Nom marital</t>
  </si>
  <si>
    <t>Naissance :</t>
  </si>
  <si>
    <t>N° Département</t>
  </si>
  <si>
    <t xml:space="preserve">(1) Lorsque le nombre d’associés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
</t>
  </si>
  <si>
    <t>(2) Indiquer : M pour Monsieur, MME pour Madame ou MLE pour Mademoiselle.</t>
  </si>
  <si>
    <t>18 / FILIALES ET PARTICIPATIONS</t>
  </si>
  <si>
    <t>(liste des personnes ou groupements de personnes de droit ou de fait dont la société détient directement au moins 10 % du capital)</t>
  </si>
  <si>
    <t>Nombre total de filiales détenues par l’entreprise</t>
  </si>
  <si>
    <t>P5</t>
  </si>
  <si>
    <t>Filiales détenues par l’entreprise</t>
  </si>
  <si>
    <t>Filiale 1</t>
  </si>
  <si>
    <t>Filiale 2</t>
  </si>
  <si>
    <t>Filiale 3</t>
  </si>
  <si>
    <t>Filiale 4</t>
  </si>
  <si>
    <t>Filiale 5</t>
  </si>
  <si>
    <t>Filiale 6</t>
  </si>
  <si>
    <t>Filiale 7</t>
  </si>
  <si>
    <t>Filiale 8</t>
  </si>
  <si>
    <t>(1) Lorsque le nombre de filiales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t>
  </si>
  <si>
    <t>⑥ AMORTISSEMENTS</t>
  </si>
  <si>
    <t>CADRE A / SITUATIONS ET MOUVEMENTS DE L’EXERCICE DES AMORTISSEMENTS TECHNIQUES
(OU VENANT EN DIMINUTION DE L’ACTIF) *</t>
  </si>
  <si>
    <t>IMMOBILISATIONS AMORTISSABLES</t>
  </si>
  <si>
    <t>Indice_M_A_D_E</t>
  </si>
  <si>
    <t>Montant des amortissements au début de l’exercice</t>
  </si>
  <si>
    <t>Indice_A_D_E</t>
  </si>
  <si>
    <t>Augmentations : dotations de l’exercice</t>
  </si>
  <si>
    <t>Indice_D_A_A_R</t>
  </si>
  <si>
    <t>Diminutions : amortissements
afférents aux éléments sortis
de l’actif et reprises</t>
  </si>
  <si>
    <t>Indice_M_A_F_E</t>
  </si>
  <si>
    <t>Montant des amortissements
à la fin de l’exercice</t>
  </si>
  <si>
    <t xml:space="preserve">Frais d’établissement et de développement / TOTAL I </t>
  </si>
  <si>
    <t>CY</t>
  </si>
  <si>
    <t>EL</t>
  </si>
  <si>
    <t>EM</t>
  </si>
  <si>
    <t>EN</t>
  </si>
  <si>
    <t xml:space="preserve">Autres immobilisations incorporelles / TOTAL II </t>
  </si>
  <si>
    <t>PE</t>
  </si>
  <si>
    <t>PF</t>
  </si>
  <si>
    <t>PG</t>
  </si>
  <si>
    <t>PH</t>
  </si>
  <si>
    <t xml:space="preserve">Terrains </t>
  </si>
  <si>
    <t>PI</t>
  </si>
  <si>
    <t>PJ</t>
  </si>
  <si>
    <t>PK</t>
  </si>
  <si>
    <t>PL</t>
  </si>
  <si>
    <t xml:space="preserve">Constructions _ Sur sol propre </t>
  </si>
  <si>
    <t>PM</t>
  </si>
  <si>
    <t>PN</t>
  </si>
  <si>
    <t>PO</t>
  </si>
  <si>
    <t>PQ</t>
  </si>
  <si>
    <t xml:space="preserve">Constructions _ Sur sol d’autrui </t>
  </si>
  <si>
    <t>PR</t>
  </si>
  <si>
    <t>PS</t>
  </si>
  <si>
    <t>PT</t>
  </si>
  <si>
    <t>PU</t>
  </si>
  <si>
    <t xml:space="preserve">Constructions _ Inst. générales, agencements et aménagements des constructions </t>
  </si>
  <si>
    <t>PV</t>
  </si>
  <si>
    <t>PW</t>
  </si>
  <si>
    <t>PX</t>
  </si>
  <si>
    <t>PY</t>
  </si>
  <si>
    <t>PZ</t>
  </si>
  <si>
    <t>QA</t>
  </si>
  <si>
    <t>QB</t>
  </si>
  <si>
    <t>QC</t>
  </si>
  <si>
    <t>Autres immobilisations corporelles / Inst. générales, agencements, aménagements divers</t>
  </si>
  <si>
    <t>QD</t>
  </si>
  <si>
    <t>QE</t>
  </si>
  <si>
    <t>QF</t>
  </si>
  <si>
    <t>QG</t>
  </si>
  <si>
    <t>Autres immobilisations corporelles / Matériel de transport</t>
  </si>
  <si>
    <t>QH</t>
  </si>
  <si>
    <t>QI</t>
  </si>
  <si>
    <t>QJ</t>
  </si>
  <si>
    <t>QK</t>
  </si>
  <si>
    <t>Autres immobilisations corporelles / Matériel de bureau et informatique, mobilier</t>
  </si>
  <si>
    <t>QL</t>
  </si>
  <si>
    <t>QM</t>
  </si>
  <si>
    <t>QN</t>
  </si>
  <si>
    <t>QO</t>
  </si>
  <si>
    <t>Autres immobilisations corporelles / Emballages récupérables et divers</t>
  </si>
  <si>
    <t>QP</t>
  </si>
  <si>
    <t>QR</t>
  </si>
  <si>
    <t>QS</t>
  </si>
  <si>
    <t>QT</t>
  </si>
  <si>
    <t>QU</t>
  </si>
  <si>
    <t>QV</t>
  </si>
  <si>
    <t>QW</t>
  </si>
  <si>
    <t>QX</t>
  </si>
  <si>
    <t>#0N</t>
  </si>
  <si>
    <t>#0P</t>
  </si>
  <si>
    <t>#0Q</t>
  </si>
  <si>
    <t>#0R</t>
  </si>
  <si>
    <t>CADRE B / VENTILATION DES MOUVEMENTS AFFECTANT LA PROVISION POUR AMORTISSEMENTS DÉROGATOIRES</t>
  </si>
  <si>
    <t>Immobilisations amortissables</t>
  </si>
  <si>
    <t>Indice_C_1</t>
  </si>
  <si>
    <t>DOTATIONS / Colonne 1 Différentiel de durée et autres</t>
  </si>
  <si>
    <t>Indice_C_2</t>
  </si>
  <si>
    <t>DOTATIONS / Colonne 2 Mode dégressif</t>
  </si>
  <si>
    <t>Indice_C_3</t>
  </si>
  <si>
    <t>DOTATIONS / Colonne 3 Amortissement fiscal exceptionnel</t>
  </si>
  <si>
    <t>Indice_C_4</t>
  </si>
  <si>
    <t>REPRISES / Colonne 4 Différentiel de durée et autres</t>
  </si>
  <si>
    <t>Indice_C_5</t>
  </si>
  <si>
    <t>REPRISES / Colonne 5 Mode dégressif</t>
  </si>
  <si>
    <t>Indice_C_6</t>
  </si>
  <si>
    <t>REPRISES / Colonne 6 Amortissement fiscal exceptionnel</t>
  </si>
  <si>
    <t>Indice_C_7</t>
  </si>
  <si>
    <t>Mouvement net des amortissements à la fin de l’exercice</t>
  </si>
  <si>
    <t>Frais établissements / TOTAL I</t>
  </si>
  <si>
    <t>M9</t>
  </si>
  <si>
    <t>N1</t>
  </si>
  <si>
    <t>N2</t>
  </si>
  <si>
    <t>N3</t>
  </si>
  <si>
    <t>N4</t>
  </si>
  <si>
    <t>N5</t>
  </si>
  <si>
    <t>N6</t>
  </si>
  <si>
    <t>Autres immobilisations incorporelles / TOTAL II</t>
  </si>
  <si>
    <t>N7</t>
  </si>
  <si>
    <t>N8</t>
  </si>
  <si>
    <t>P6</t>
  </si>
  <si>
    <t>P7</t>
  </si>
  <si>
    <t>P8</t>
  </si>
  <si>
    <t>P9</t>
  </si>
  <si>
    <t>Q1</t>
  </si>
  <si>
    <t>Q2</t>
  </si>
  <si>
    <t>Q3</t>
  </si>
  <si>
    <t>Q4</t>
  </si>
  <si>
    <t>Q5</t>
  </si>
  <si>
    <t>Q6</t>
  </si>
  <si>
    <t>Q7</t>
  </si>
  <si>
    <t>Q8</t>
  </si>
  <si>
    <t>Constructions __ Sur sol propre</t>
  </si>
  <si>
    <t>Q9</t>
  </si>
  <si>
    <t>R1</t>
  </si>
  <si>
    <t>R2</t>
  </si>
  <si>
    <t>R3</t>
  </si>
  <si>
    <t>R4</t>
  </si>
  <si>
    <t>R5</t>
  </si>
  <si>
    <t>R6</t>
  </si>
  <si>
    <t>Constructions __ Sur sol d’autrui</t>
  </si>
  <si>
    <t>R7</t>
  </si>
  <si>
    <t>R8</t>
  </si>
  <si>
    <t>R9</t>
  </si>
  <si>
    <t>S1</t>
  </si>
  <si>
    <t>S2</t>
  </si>
  <si>
    <t>S3</t>
  </si>
  <si>
    <t>S4</t>
  </si>
  <si>
    <t>Constructions __ Inst. gales, agenc et am. des const.</t>
  </si>
  <si>
    <t>S5</t>
  </si>
  <si>
    <t>S6</t>
  </si>
  <si>
    <t>S7</t>
  </si>
  <si>
    <t>S8</t>
  </si>
  <si>
    <t>S9</t>
  </si>
  <si>
    <t>T1</t>
  </si>
  <si>
    <t>T2</t>
  </si>
  <si>
    <t>Inst. Techniques mat. et outillage</t>
  </si>
  <si>
    <t>T3</t>
  </si>
  <si>
    <t>T4</t>
  </si>
  <si>
    <t>T5</t>
  </si>
  <si>
    <t>T6</t>
  </si>
  <si>
    <t>T7</t>
  </si>
  <si>
    <t>T8</t>
  </si>
  <si>
    <t>T9</t>
  </si>
  <si>
    <t>Autres immobilisations corporelles / Inst. gales, agenc am. divers</t>
  </si>
  <si>
    <t>U1</t>
  </si>
  <si>
    <t>U2</t>
  </si>
  <si>
    <t>U3</t>
  </si>
  <si>
    <t>U4</t>
  </si>
  <si>
    <t>U5</t>
  </si>
  <si>
    <t>U6</t>
  </si>
  <si>
    <t>U7</t>
  </si>
  <si>
    <t>U8</t>
  </si>
  <si>
    <t>U9</t>
  </si>
  <si>
    <t>V1</t>
  </si>
  <si>
    <t>V2</t>
  </si>
  <si>
    <t>V3</t>
  </si>
  <si>
    <t>V4</t>
  </si>
  <si>
    <t>V5</t>
  </si>
  <si>
    <t>Autres immobilisations corporelles / Mat. bureau et inform. mobilier</t>
  </si>
  <si>
    <t>V6</t>
  </si>
  <si>
    <t>V7</t>
  </si>
  <si>
    <t>V8</t>
  </si>
  <si>
    <t>V9</t>
  </si>
  <si>
    <t>W1</t>
  </si>
  <si>
    <t>W2</t>
  </si>
  <si>
    <t>W3</t>
  </si>
  <si>
    <t>Autres immobilisations corporelles / Emballages récup. et divers</t>
  </si>
  <si>
    <t>W4</t>
  </si>
  <si>
    <t>W5</t>
  </si>
  <si>
    <t>W6</t>
  </si>
  <si>
    <t>W7</t>
  </si>
  <si>
    <t>W8</t>
  </si>
  <si>
    <t>W9</t>
  </si>
  <si>
    <t>X1</t>
  </si>
  <si>
    <t>X2</t>
  </si>
  <si>
    <t>X3</t>
  </si>
  <si>
    <t>X4</t>
  </si>
  <si>
    <t>X5</t>
  </si>
  <si>
    <t>X6</t>
  </si>
  <si>
    <t>X7</t>
  </si>
  <si>
    <t>X8</t>
  </si>
  <si>
    <t>Frais d’acquisition de titres de participations / TOTAL IV</t>
  </si>
  <si>
    <t>NL</t>
  </si>
  <si>
    <t>NM</t>
  </si>
  <si>
    <t>NO</t>
  </si>
  <si>
    <t>Total général
(I + II + III + IV)</t>
  </si>
  <si>
    <t>NP</t>
  </si>
  <si>
    <t>NQ</t>
  </si>
  <si>
    <t>NR</t>
  </si>
  <si>
    <t>NS</t>
  </si>
  <si>
    <t>NT</t>
  </si>
  <si>
    <t>NU</t>
  </si>
  <si>
    <t>NV</t>
  </si>
  <si>
    <t>Total général non ventilé
(NP + NQ + NR)</t>
  </si>
  <si>
    <t>NW</t>
  </si>
  <si>
    <t>Total général non ventilé
(NS + NT + NU)</t>
  </si>
  <si>
    <t>NY</t>
  </si>
  <si>
    <t>Total général non ventilé
(NW – NY)</t>
  </si>
  <si>
    <t>NZ</t>
  </si>
  <si>
    <t>CADRE C</t>
  </si>
  <si>
    <t>MOUVEMENTS DE L’EXERCICE
AFFECTANT LES CHARGES RÉPARTIES
SUR PLUSIEURS EXERCICES*</t>
  </si>
  <si>
    <t>Montant net au début
de l’exercice</t>
  </si>
  <si>
    <t xml:space="preserve"> Augmentations</t>
  </si>
  <si>
    <t>Indice_D_E_A</t>
  </si>
  <si>
    <t>Dotations de l’exercice aux amortissements</t>
  </si>
  <si>
    <t>Indice_M_N_F_E</t>
  </si>
  <si>
    <t>Frais d’émission d’emprunt à étaler</t>
  </si>
  <si>
    <t>Z9</t>
  </si>
  <si>
    <t>Z8</t>
  </si>
  <si>
    <t>Primes de remboursement des obligations</t>
  </si>
  <si>
    <t>SP</t>
  </si>
  <si>
    <t>SR</t>
  </si>
  <si>
    <t>FACTURE</t>
  </si>
  <si>
    <t>Numéro de la facture</t>
  </si>
  <si>
    <t>Date de l'émission de la facture</t>
  </si>
  <si>
    <t>Facture émise par le vendeur suivant :</t>
  </si>
  <si>
    <t>Facturé à l'acheteur suivant :</t>
  </si>
  <si>
    <t>Dénomination sociale</t>
  </si>
  <si>
    <t>Nom ou dénomination sociale</t>
  </si>
  <si>
    <t>Adresse du siège social</t>
  </si>
  <si>
    <t>Adresse du siège social ou domicile</t>
  </si>
  <si>
    <t>Adresse de facturation</t>
  </si>
  <si>
    <t>Code postal - Ville</t>
  </si>
  <si>
    <t>Adresse e-mail</t>
  </si>
  <si>
    <t>Numéro TVA intracommunautaire</t>
  </si>
  <si>
    <t>Date d'échéance de règlement</t>
  </si>
  <si>
    <t>Numéro du bon de commande</t>
  </si>
  <si>
    <t>Délai de paiement</t>
  </si>
  <si>
    <t>Date de la vente ou de la prestation de service</t>
  </si>
  <si>
    <t>Désignation</t>
  </si>
  <si>
    <t>Référence</t>
  </si>
  <si>
    <t>Quantité</t>
  </si>
  <si>
    <t>% TVA</t>
  </si>
  <si>
    <t>Prix unitaire HT</t>
  </si>
  <si>
    <t>Prix unitaire TTC</t>
  </si>
  <si>
    <t>Total HT</t>
  </si>
  <si>
    <t>Total TVA</t>
  </si>
  <si>
    <t>Total TTC</t>
  </si>
  <si>
    <t>TVA</t>
  </si>
  <si>
    <t>Frais éventuels pour transport ou emballages [€]</t>
  </si>
  <si>
    <t>Rabais, ristourne, ou remise [€]</t>
  </si>
  <si>
    <r>
      <t xml:space="preserve">Taux des pénalités exigibles à compter du 2 mars 2013 en l'absence de paiement : </t>
    </r>
    <r>
      <rPr>
        <b/>
        <i/>
        <sz val="14"/>
        <color theme="0" tint="-0.34998626667073579"/>
        <rFont val="Verdana"/>
        <family val="2"/>
      </rPr>
      <t>XXX</t>
    </r>
    <r>
      <rPr>
        <b/>
        <i/>
        <sz val="14"/>
        <rFont val="Verdana"/>
        <family val="2"/>
      </rPr>
      <t xml:space="preserve"> %</t>
    </r>
  </si>
  <si>
    <t>Indemnité forfaitaire pour frais de recouvrement en cas de retard de paiement : 40 €</t>
  </si>
  <si>
    <t>Nos conditions de vente ne prévoient pas d'escompte pour paiement anticipé.</t>
  </si>
  <si>
    <t>Coordonnées bancaires :</t>
  </si>
  <si>
    <t>RIB : XXXXX XXXXX XXXXXXXXXX XX</t>
  </si>
  <si>
    <t>IBAN : XXXX XXXX XXXX XXXX XXXX XXX</t>
  </si>
  <si>
    <t>BIC : XXXXXXXXXXXXX</t>
  </si>
  <si>
    <t>SIREN : XXX XXX XXX XXX</t>
  </si>
  <si>
    <t>Nunméro TVA intracommunautaire : FR XXX XXX XXX XXX XX</t>
  </si>
  <si>
    <t>Registre des mouvements de titres</t>
  </si>
  <si>
    <t>Date de l'opération</t>
  </si>
  <si>
    <t>Titulaire</t>
  </si>
  <si>
    <t>Nombre de titres mouvementés</t>
  </si>
  <si>
    <t>Nature du mouvement</t>
  </si>
  <si>
    <t>Reprises des totaux de la liste des actionnaires</t>
  </si>
  <si>
    <t>En cas de modification du capital social</t>
  </si>
  <si>
    <t>Nom - Prénoms ou dénomination sociale</t>
  </si>
  <si>
    <t>Domicile ou siège social</t>
  </si>
  <si>
    <t>Numéro de compte ou d'identification</t>
  </si>
  <si>
    <t>Date de la mise à jour des comptes</t>
  </si>
  <si>
    <t>Total des titres inscrits</t>
  </si>
  <si>
    <t xml:space="preserve">Total des titres radiés </t>
  </si>
  <si>
    <t>Nouveau solde constaté</t>
  </si>
  <si>
    <t>Date de l'A.G.E. :</t>
  </si>
  <si>
    <t>Modalités de l'opération :</t>
  </si>
  <si>
    <t>Numéro d'ordre</t>
  </si>
  <si>
    <t>Liste des actionnaires</t>
  </si>
  <si>
    <t>Actionnaires</t>
  </si>
  <si>
    <t>Arrêtée au :</t>
  </si>
  <si>
    <t>Numéro de compte</t>
  </si>
  <si>
    <t>Nombre de titres</t>
  </si>
  <si>
    <t>SIGNATURE (si utilisée comme feuille de présence) OU OBSERVATIONS</t>
  </si>
  <si>
    <t>Identité de la société</t>
  </si>
  <si>
    <t>Numéro de SIRET</t>
  </si>
  <si>
    <t>Cession de droits sociaux</t>
  </si>
  <si>
    <t>NON CONSTATÉE PAR UN ACTE À DÉCLARER OBLIGATOIREMENT (articles 639, 653, 662-3° et 726 du code général des impôts)</t>
  </si>
  <si>
    <t>Cachet du service :</t>
  </si>
  <si>
    <t>Date de la cession :</t>
  </si>
  <si>
    <t>CÉDANT(S)</t>
  </si>
  <si>
    <t>Mme ou M.</t>
  </si>
  <si>
    <t>Nom de naissance et prénom(s)</t>
  </si>
  <si>
    <t>Date de naissance</t>
  </si>
  <si>
    <t>Département et commune, ou Pays de naissance</t>
  </si>
  <si>
    <t>Nom du conjoint</t>
  </si>
  <si>
    <t>Adresse courriel</t>
  </si>
  <si>
    <t>Régime matrimonial</t>
  </si>
  <si>
    <t>SOCIÉTÉ :</t>
  </si>
  <si>
    <t>N° SIREN</t>
  </si>
  <si>
    <t>Code activité</t>
  </si>
  <si>
    <t>Forme et dénomination</t>
  </si>
  <si>
    <t>Adresse postale complète ou siège</t>
  </si>
  <si>
    <t>Service des impôts dont dépend le cédant pour la déclaration de ses revenus ou bénéfices (1)</t>
  </si>
  <si>
    <t>CESSIONNAIRE(S)</t>
  </si>
  <si>
    <t>Adresse courriel et numéro de téléphone</t>
  </si>
  <si>
    <t>DROITS SOCIAUX CÉDÉS</t>
  </si>
  <si>
    <t>Forme et désignation de la société :</t>
  </si>
  <si>
    <t>Siège de la société :</t>
  </si>
  <si>
    <t>N° SIREN du principal établissement :</t>
  </si>
  <si>
    <t>Société à prépondérance immobilière : [remplir par 'oui' ou 'non']</t>
  </si>
  <si>
    <t>Nature des biens représentés par les droits sociaux cédés :</t>
  </si>
  <si>
    <t>Nombre total de droits sociaux de la société :</t>
  </si>
  <si>
    <t>Date de la réalisation définitive de l'apport de ces biens à la société :</t>
  </si>
  <si>
    <t>Nombre et numéros des droits sociaux cédés :</t>
  </si>
  <si>
    <t>Motif d'exonération ou de non taxation de la plus-value (2) :</t>
  </si>
  <si>
    <t>ORIGINE DE PROPRIÉTÉ</t>
  </si>
  <si>
    <t>Précédent propriétaire (1) :</t>
  </si>
  <si>
    <t>Nom :</t>
  </si>
  <si>
    <t>Mutation :</t>
  </si>
  <si>
    <t>Date (si le bien a été acquis à titre gratuit, date du décès) :</t>
  </si>
  <si>
    <t>Nature :</t>
  </si>
  <si>
    <t>Prix d'acquisition (1) : [€]</t>
  </si>
  <si>
    <t>BASE TAXABLE (cf. notice au verso, cadre 2)</t>
  </si>
  <si>
    <t>Prix + Charges ou valeur réelle [€]</t>
  </si>
  <si>
    <t>Abattement [€]</t>
  </si>
  <si>
    <t>Base nette taxable [€]</t>
  </si>
  <si>
    <t>MODE DE PAIEMENT</t>
  </si>
  <si>
    <t>Chèque à l’ordre du Trésor public (cocher ou pas)</t>
  </si>
  <si>
    <t>Virement (cocher ou pas)</t>
  </si>
  <si>
    <t>Carte bancaire (cocher ou pas)</t>
  </si>
  <si>
    <t>Numéraire (si n'excède pas 300 €)</t>
  </si>
  <si>
    <t>Certifié exact, à</t>
  </si>
  <si>
    <t>Signature(s) du cédant et/ou du(des) cessionnaire(s) :</t>
  </si>
  <si>
    <t xml:space="preserve">(1) Renseignements à fournir obligatoirement (CGI, Annexe II, art. 74 SJ). </t>
  </si>
  <si>
    <t>(2) Uniquement pour les sociétés à prépondérance immobilière (cf. notice au verso, cadre 5).</t>
  </si>
  <si>
    <t>Montant annuel [€]</t>
  </si>
  <si>
    <t>Besoins d'exploitation</t>
  </si>
  <si>
    <t>Les capitaux propres</t>
  </si>
  <si>
    <t>Fonds de roulement</t>
  </si>
  <si>
    <t>Créances clients TTC</t>
  </si>
  <si>
    <t>Les apports en numéraire</t>
  </si>
  <si>
    <t>Besoins en fonds de roulement</t>
  </si>
  <si>
    <t>Stock HT</t>
  </si>
  <si>
    <t>Les apports en nature</t>
  </si>
  <si>
    <t>Trésorerie</t>
  </si>
  <si>
    <t>Autres créances</t>
  </si>
  <si>
    <t>Les réserves de l’entreprise</t>
  </si>
  <si>
    <t>Credit de TVA</t>
  </si>
  <si>
    <t>Les primes d’émission</t>
  </si>
  <si>
    <t>Total des besoins</t>
  </si>
  <si>
    <t>Les autres fonds propres</t>
  </si>
  <si>
    <t>Ressources d'exploitation</t>
  </si>
  <si>
    <t>Les provisions pour risques et charges</t>
  </si>
  <si>
    <t>Dettes fournisseurs</t>
  </si>
  <si>
    <t>Les capitaux empruntés à moyen et long terme</t>
  </si>
  <si>
    <t>Salaires</t>
  </si>
  <si>
    <t>Emprunts</t>
  </si>
  <si>
    <t xml:space="preserve">Charges sociales </t>
  </si>
  <si>
    <t>Comptes courant d’associés bloqués sur du moyen ou long terme</t>
  </si>
  <si>
    <t>Charges patronales</t>
  </si>
  <si>
    <t>L’actif immobilisé</t>
  </si>
  <si>
    <t>Impôts sur les sociétés</t>
  </si>
  <si>
    <t>Les immobilisations incorporelles</t>
  </si>
  <si>
    <t>TVA à payer</t>
  </si>
  <si>
    <t>Fonds de commerce</t>
  </si>
  <si>
    <t>Cotisations Foncières des Entreprises</t>
  </si>
  <si>
    <t>Marques</t>
  </si>
  <si>
    <t>Contrat de domiciliation d'entreprises TTC</t>
  </si>
  <si>
    <t>Brevets</t>
  </si>
  <si>
    <t>Frais de compte bancaire TTC</t>
  </si>
  <si>
    <t>Logiciels</t>
  </si>
  <si>
    <t xml:space="preserve">Total des ressources </t>
  </si>
  <si>
    <t>Besoins en fond de roulement</t>
  </si>
  <si>
    <t>Immeubles</t>
  </si>
  <si>
    <t>Signe des besoins en fond de roulement</t>
  </si>
  <si>
    <t>Véhicules</t>
  </si>
  <si>
    <t>Variation du B. F. R.</t>
  </si>
  <si>
    <t>Matériels et outillages</t>
  </si>
  <si>
    <t>Cautions</t>
  </si>
  <si>
    <t>Montant du mois de Janvier [€]</t>
  </si>
  <si>
    <t>Montant du mois de Février [€]</t>
  </si>
  <si>
    <t>Montant du mois de Mars [€]</t>
  </si>
  <si>
    <t>Montant du mois d'Avril [€]</t>
  </si>
  <si>
    <t>Montant du mois de Mai [€]</t>
  </si>
  <si>
    <t>Montant du mois de Juin [€]</t>
  </si>
  <si>
    <t>Montant du mois de Juillet [€]</t>
  </si>
  <si>
    <t>Montant du mois d'Aout [€]</t>
  </si>
  <si>
    <t>Montant du mois de Septembre [€]</t>
  </si>
  <si>
    <t>Montant du mois d'Octobre [€]</t>
  </si>
  <si>
    <t>Montant du mois de Novembre [€]</t>
  </si>
  <si>
    <t>Montant du mois de Décembre [€]</t>
  </si>
  <si>
    <t>Modèle de bilan</t>
  </si>
  <si>
    <t>Exercice N-1 [€]</t>
  </si>
  <si>
    <t>Brut [€]</t>
  </si>
  <si>
    <t>Amortissements et dépréciations (à déduire) [€]</t>
  </si>
  <si>
    <t>Net [€]</t>
  </si>
  <si>
    <t>Immobilisations incorporelles :</t>
  </si>
  <si>
    <t>Concessions, brevets, licences, marques,
procédés, logiciels, droits et valeurs similaires</t>
  </si>
  <si>
    <t>Immobilisations corporelles :</t>
  </si>
  <si>
    <t>Immobilisations financières (2) :</t>
  </si>
  <si>
    <t>Titres immobilisés de l’activité de portefeuille</t>
  </si>
  <si>
    <t>(1) Dont droit au bail</t>
  </si>
  <si>
    <t>(2) Dont à moins d’un an</t>
  </si>
  <si>
    <t>(a)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</si>
  <si>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</si>
  <si>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(suite)</t>
  </si>
  <si>
    <t>Stocks et en-cours (a) :</t>
  </si>
  <si>
    <t>En-cours de production [biens et services] ('c')</t>
  </si>
  <si>
    <t>Créances d’exploitation (3) :</t>
  </si>
  <si>
    <t>Créances Clients et Comptes rattachés (a) (d)</t>
  </si>
  <si>
    <t>Valeurs mobilières de placement (e) :</t>
  </si>
  <si>
    <t>Charges constatées d’avance (3)</t>
  </si>
  <si>
    <t>Total (II)</t>
  </si>
  <si>
    <t>Charges à répartir sur plusieurs exercices (III)</t>
  </si>
  <si>
    <t>Ecarts de conversion et différences d’évaluation Actif (V)</t>
  </si>
  <si>
    <t>TOTAL GENERAL (I + II + III + IV + V)</t>
  </si>
  <si>
    <t>(3) Dont à plus d’un an</t>
  </si>
  <si>
    <t>(c) A ventiler, le cas échéant, entre biens, d'une part, et services d'autre part.</t>
  </si>
  <si>
    <t>(d) Créances résultant de ventes ou de prestations de services.</t>
  </si>
  <si>
    <t>(e) Poste à servir directement s'il n'existe pas de rachat par l’entité de ses propres actions.</t>
  </si>
  <si>
    <t>CAPITAUX PROPRES *</t>
  </si>
  <si>
    <t>Primes d'émission, de fusion, d'apport,…</t>
  </si>
  <si>
    <t>Ecarts de réévaluation (b)</t>
  </si>
  <si>
    <t>Ecart d’équivalence ('c')</t>
  </si>
  <si>
    <t>Réserves :</t>
  </si>
  <si>
    <t>Résultat de l'exercice [bénéfice ou perte] ('e')</t>
  </si>
  <si>
    <t>PROVISIONS</t>
  </si>
  <si>
    <t>Dettes financières :</t>
  </si>
  <si>
    <t>Emprunts et dettes auprès des établissements de crédit (2)</t>
  </si>
  <si>
    <t>Dettes d'exploitation :</t>
  </si>
  <si>
    <t>Dettes diverses :</t>
  </si>
  <si>
    <t>Dettes fiscales (impôts sur les bénéfices)</t>
  </si>
  <si>
    <t>Instruments financiers à terme</t>
  </si>
  <si>
    <t>Produits constatés d’avance (1)</t>
  </si>
  <si>
    <t>Total (III)</t>
  </si>
  <si>
    <t>Ecarts de conversion et différences d’évaluation Passif (IV)</t>
  </si>
  <si>
    <t>TOTAL GENERAL (I + II + III + IV)</t>
  </si>
  <si>
    <t>(1) Dont à plus d’un an / Dont à moins d’un an</t>
  </si>
  <si>
    <t>(2) Dont concours bancaires courants et soldes créditeurs de banques</t>
  </si>
  <si>
    <t>(3) Dont emprunts participatifs</t>
  </si>
  <si>
    <t>* Le cas échéant, une rubrique "Autres fonds propres" est intercalée entre la rubrique "Capitaux propres" et la rubrique
"Provisions "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</si>
  <si>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(a) Y compris capital souscrit non appelé.</t>
  </si>
  <si>
    <t>(b) A détailler conformément à la législation en vigueur.</t>
  </si>
  <si>
    <t>(c) Poste à présenter lorsque des titres sont évalués par équivalence.</t>
  </si>
  <si>
    <t>(d) Montant entre parenthèses ou précédé du signe moins (-) lorsqu'il s'agit de pertes reportées.</t>
  </si>
  <si>
    <t>(e) Montant entre parenthèses ou précédé du signe moins (-) lorsqu'il s'agit d'une perte.</t>
  </si>
  <si>
    <t>(f) Dettes sur achats ou prestations de services.</t>
  </si>
  <si>
    <t>(g) A l'exception, pour l'application du (1), des avances et acomptes reçus sur commandes en cours.</t>
  </si>
  <si>
    <t>Sous total : Situation nette</t>
  </si>
  <si>
    <t>Emprunts et dettes financières divers (3)</t>
  </si>
  <si>
    <t>Dettes Fournisseurs et Comptes rattachés ('e')</t>
  </si>
  <si>
    <t>* Le cas échéant, une rubrique "Autres fonds propres" est intercalée entre la rubrique "Capitaux propres" et la
rubrique "Provisions"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</si>
  <si>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(e) Dettes sur achats ou prestations de services.</t>
  </si>
  <si>
    <t>(f) A l'exception, pour l'application du (1), des avances et acomptes reçus sur commandes en cours.</t>
  </si>
  <si>
    <t>Modèle de bilan en tableau</t>
  </si>
  <si>
    <t>Actif</t>
  </si>
  <si>
    <t>(2) Dont à moins d’un an (brut)</t>
  </si>
  <si>
    <t>(a) Les actifs avec clause de réserve de propriété sont regroupés sur une ligne distincte portant la mention « dont …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</si>
  <si>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</si>
  <si>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Créances (3) :</t>
  </si>
  <si>
    <t>Créances Clients (a) et Comptes rattachés (d)</t>
  </si>
  <si>
    <t>TOTAL GENERAL (I + II + III + IV+V)</t>
  </si>
  <si>
    <t>(3) Dont à moins d’un an (brut)</t>
  </si>
  <si>
    <t>(e) Montant entre parenthèses ou précédés du signe moins (-) lorsqu’il s’agit d’une perte.</t>
  </si>
  <si>
    <t>Ecarts d’équivalence ('c')</t>
  </si>
  <si>
    <t>Modèle de bilan en liste avant répartition</t>
  </si>
  <si>
    <t>ACTIF IMMOBILISE (b)</t>
  </si>
  <si>
    <t>Participations ('c')</t>
  </si>
  <si>
    <t>(a) Pour la présentation de la situation nette, après répartition, le modèle est modifié en conséquence.</t>
  </si>
  <si>
    <t>(b)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</si>
  <si>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(c)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</si>
  <si>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Stocks et en-cours (b) :</t>
  </si>
  <si>
    <t>En-cours de production [biens et services] (d)</t>
  </si>
  <si>
    <t>Créances Clients (b) et Comptes rattachés ('e')</t>
  </si>
  <si>
    <t>Valeurs mobilières de placement (f) :</t>
  </si>
  <si>
    <t>TOTAL ACTIF VI (I + II + III + IV +V).....</t>
  </si>
  <si>
    <t>(3) Dont à plus d’un an (brut)</t>
  </si>
  <si>
    <t>(d) A ventiler, le cas échéant, entre biens, d'une part, et services d'autre part.</t>
  </si>
  <si>
    <t>(e) Créances résultant de ventes ou de prestations de services.</t>
  </si>
  <si>
    <t>(f) Poste à servir directement s'il n'existe pas de rachat par l’entité de ses propres actions.</t>
  </si>
  <si>
    <t>DETTES A MOINS D'UN AN</t>
  </si>
  <si>
    <t>Emprunts et dettes auprès des établissements de crédit (4)</t>
  </si>
  <si>
    <t>Emprunts et dettes financières divers</t>
  </si>
  <si>
    <t>Dettes Fournisseurs et Comptes rattachés (g)</t>
  </si>
  <si>
    <t>Total (VII)</t>
  </si>
  <si>
    <t>Excédent de l'actif circulant sur les dettes à moins d'un an (II- VII)</t>
  </si>
  <si>
    <t>Excédent de l'actif sur les dettes à moins d'un an (VI - VII)</t>
  </si>
  <si>
    <t>DETTES A PLUS D'UN AN</t>
  </si>
  <si>
    <t>Total (VIII)</t>
  </si>
  <si>
    <t>Ecarts de conversion et différences d’évaluation Passif (IX)</t>
  </si>
  <si>
    <t>Total (X)</t>
  </si>
  <si>
    <t>(4) Dont concours bancaires courants et soldes créditeurs de banques</t>
  </si>
  <si>
    <t>CAPITAUX PROPRES</t>
  </si>
  <si>
    <t>Capital [dont versé...]</t>
  </si>
  <si>
    <t>Ecarts de réévaluation (h)</t>
  </si>
  <si>
    <t>Ecart d’équivalence (i)</t>
  </si>
  <si>
    <t>Report à nouveau (j)</t>
  </si>
  <si>
    <t>Résultat de l'exercice [bénéfice ou perte] (k)</t>
  </si>
  <si>
    <t>Total (XI) ou [VI - (VII + VIII + IX + X)]</t>
  </si>
  <si>
    <t>(g) Dettes sur achats et prestations de services.</t>
  </si>
  <si>
    <t>(h) A détailler conformément à la législation en vigueur.</t>
  </si>
  <si>
    <t>(i) Poste à présenter lorsque des titres sont évalués par équivalence.</t>
  </si>
  <si>
    <t>(j) Montant entre parenthèses ou précédé du signe moins (-) lorsqu'il s'agit de pertes reportées.</t>
  </si>
  <si>
    <t>(k) Montant entre parenthèses ou précédés du signe moins (-) lorsqu’il s’agit d’une perte.</t>
  </si>
  <si>
    <t>Modèle de bilan avant répartition</t>
  </si>
  <si>
    <t>PASSIF</t>
  </si>
  <si>
    <t>Actif immobilisé (a) :</t>
  </si>
  <si>
    <t>Capitaux propres (c) :</t>
  </si>
  <si>
    <t>Capital</t>
  </si>
  <si>
    <t>fonds commercial (b)</t>
  </si>
  <si>
    <t>Ecart de réévaluation ('c')</t>
  </si>
  <si>
    <t>réserve légale</t>
  </si>
  <si>
    <t>Immobilisations financières (1)</t>
  </si>
  <si>
    <t>réserves réglementées</t>
  </si>
  <si>
    <t>autres (4)</t>
  </si>
  <si>
    <t>Actif circulant :</t>
  </si>
  <si>
    <t>Stocks et en-cours (autres que
marchandises) (a)</t>
  </si>
  <si>
    <t>Résultat de l'exercice [bénéfice ou
perte] (d)</t>
  </si>
  <si>
    <t>Marchandises (a)</t>
  </si>
  <si>
    <t>Avances et acomptes versés
sur commandes</t>
  </si>
  <si>
    <t>Créances (2) :</t>
  </si>
  <si>
    <t>Provisions (II)</t>
  </si>
  <si>
    <t>clients et comptes rattachés(a)</t>
  </si>
  <si>
    <t>Dettes (5) :</t>
  </si>
  <si>
    <t>autres (3)</t>
  </si>
  <si>
    <t xml:space="preserve"> Emprunts et dettes assimilées</t>
  </si>
  <si>
    <t>Avances et acomptes reçus sur
commandes en cours</t>
  </si>
  <si>
    <t>Disponibilités (autres que caisse)</t>
  </si>
  <si>
    <t>Autres (3)</t>
  </si>
  <si>
    <t>Charges constatées d'avance
(2) (*) (III)</t>
  </si>
  <si>
    <t>Produits constatés d'avance
(2) (IV)</t>
  </si>
  <si>
    <t>TOTAL GENERAL
(I + II + III)</t>
  </si>
  <si>
    <t>TOTAL GENERAL
(I + II + III+ IV)</t>
  </si>
  <si>
    <t>(1) Dont à moins d'un an</t>
  </si>
  <si>
    <t>(4) Dont réserves statutaires</t>
  </si>
  <si>
    <t>(2) Dont à plus d'un an</t>
  </si>
  <si>
    <t>(5) Dont à plus de 5 ans / Dont à plus d'un an et moins de 5 ans / Dont à moins d'un an</t>
  </si>
  <si>
    <t>(3) Dont comptes courants d'associés</t>
  </si>
  <si>
    <t>(b) Y compris droit au bail.</t>
  </si>
  <si>
    <t>(c) A détailler conformément à la législation en vigueur.</t>
  </si>
  <si>
    <t>(d) Montant entre parenthèses ou précédé du signe moins (-) lorsqu'il s'agit de pertes.</t>
  </si>
  <si>
    <t>(*) Le cas échéant, les entités ouvrent un poste "Charges à répartir sur plusieurs exercices" qui forme le total III,
le total général étant modifié en conséquence.</t>
  </si>
  <si>
    <t>Modèle de bilan après répartition</t>
  </si>
  <si>
    <t>Sous total : situation nette</t>
  </si>
  <si>
    <t xml:space="preserve"> Modèle de compte de résultat en tableau</t>
  </si>
  <si>
    <t>CHARGES (hors taxes)</t>
  </si>
  <si>
    <t>Variation des stocks (b)</t>
  </si>
  <si>
    <t>Achats de matières premières et autres approvisionnements (a)</t>
  </si>
  <si>
    <t>* Autres achats et charges externes</t>
  </si>
  <si>
    <t>Dotations aux amortissements et dépréciations :</t>
  </si>
  <si>
    <t>Sur immobilisations : dotations aux amortissements ('c')</t>
  </si>
  <si>
    <t>Sur immobilisations : dotations aux dépréciations</t>
  </si>
  <si>
    <t>Sur actif circulant : dotations aux dépréciations</t>
  </si>
  <si>
    <t>Dotations aux provisions</t>
  </si>
  <si>
    <t>TOTAL (I)</t>
  </si>
  <si>
    <t>Quote-parts de résultat sur opérations faites en commun (II)</t>
  </si>
  <si>
    <t>Charges financières :</t>
  </si>
  <si>
    <t>Dotations aux amortissements, aux dépréciations et aux provisions</t>
  </si>
  <si>
    <t>Charges exceptionnelles :</t>
  </si>
  <si>
    <t>Sur opérations en capital</t>
  </si>
  <si>
    <t>Participation des salariés aux résultats (V)</t>
  </si>
  <si>
    <t>Impôts sur les bénéfices (VI)</t>
  </si>
  <si>
    <t>Total des charges (I + II + III + IV + V + VI)</t>
  </si>
  <si>
    <t>Solde créditeur = bénéfice (3)</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</si>
  <si>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</si>
  <si>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</si>
  <si>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</si>
  <si>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</si>
  <si>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</si>
  <si>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</si>
  <si>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</si>
  <si>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</si>
  <si>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Production vendue [biens et services] (a)</t>
  </si>
  <si>
    <t>Sous total A - Montant net du chiffre d'affaires</t>
  </si>
  <si>
    <t>Montant net du chiffre d'affaires dont à l'exportation :</t>
  </si>
  <si>
    <t>Production stockée (b)</t>
  </si>
  <si>
    <t>Reprises sur provisions, dépréciations (et amortissements) et transferts de charges</t>
  </si>
  <si>
    <t>Sous total B</t>
  </si>
  <si>
    <t>Total I (A + B )</t>
  </si>
  <si>
    <t>Quote-part de résultat sur opérations faites en commun (II)</t>
  </si>
  <si>
    <t>Produits financiers :</t>
  </si>
  <si>
    <t>Reprises sur provisions, dépréciations et transferts de charges</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</si>
  <si>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</si>
  <si>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</si>
  <si>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</si>
  <si>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</si>
  <si>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</si>
  <si>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</si>
  <si>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</si>
  <si>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</si>
  <si>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Reprises sur provisions (et amortissements), transferts de charges</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</si>
  <si>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</si>
  <si>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</si>
  <si>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</si>
  <si>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</si>
  <si>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</si>
  <si>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</si>
  <si>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</si>
  <si>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</si>
  <si>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</si>
  <si>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</si>
  <si>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</si>
  <si>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</si>
  <si>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</si>
  <si>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</si>
  <si>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</si>
  <si>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</si>
  <si>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</si>
  <si>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</si>
  <si>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</si>
  <si>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</si>
  <si>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</si>
  <si>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</si>
  <si>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</si>
  <si>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</si>
  <si>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</si>
  <si>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</si>
  <si>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</si>
  <si>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</si>
  <si>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</si>
  <si>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</si>
  <si>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</si>
  <si>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</si>
  <si>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</si>
  <si>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</si>
  <si>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</si>
  <si>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</si>
  <si>
    <t>Modèle de compte de résultat en tableau</t>
  </si>
  <si>
    <t>Charges d'exploitation :</t>
  </si>
  <si>
    <t>Produits d'exploitation :</t>
  </si>
  <si>
    <t>Variation de stocks [marchandises] (b)</t>
  </si>
  <si>
    <t>Production vendue [biens et services] ('c')</t>
  </si>
  <si>
    <t>Achats d'approvisionnements (a)</t>
  </si>
  <si>
    <t>Production stockée (d)</t>
  </si>
  <si>
    <t>Variation de stocks
[approvisionnements] (b)</t>
  </si>
  <si>
    <t>* Autres charges externes</t>
  </si>
  <si>
    <t>Autres produits (2)</t>
  </si>
  <si>
    <t>Rémunérations du personnel</t>
  </si>
  <si>
    <t>Dotations aux amortissements</t>
  </si>
  <si>
    <t>Dotations aux dépréciations</t>
  </si>
  <si>
    <t>Produits financiers (2)</t>
  </si>
  <si>
    <t>dont à l'exportation</t>
  </si>
  <si>
    <t>Charges exceptionnelles (II)</t>
  </si>
  <si>
    <t>Produits exceptionnels (2) (II)</t>
  </si>
  <si>
    <t>Impôts sur les bénéfices (III)</t>
  </si>
  <si>
    <t>Total des charges (I + II + III)</t>
  </si>
  <si>
    <t>Total des produits (I + II)</t>
  </si>
  <si>
    <t>Solde créditeur : bénéfice (1)</t>
  </si>
  <si>
    <t>Solde débiteur : perte (3)</t>
  </si>
  <si>
    <t>* Y compris :
- redevances de crédit-bail mobilier
- redevances de crédit-bail immobilier</t>
  </si>
  <si>
    <t>(1) Compte tenu d'un résultat
exceptionnel avant impôts de</t>
  </si>
  <si>
    <t>(2) Dont reprises sur dépréciations,
provisions (et amortissements)
(3) Compte tenu d’un résultat
exceptionnel avant impôts de</t>
  </si>
  <si>
    <t>(b) Stock initial moins stock final : montant de la variation en moins entre parenthèses ou précédé du signe (-).</t>
  </si>
  <si>
    <t>(c) A inscrire, le cas échéant, sur des lignes distinctes.</t>
  </si>
  <si>
    <t>(d) Stock final moins stock initial : montant de la variation en moins entre parenthèses ou précédé du signe (-)</t>
  </si>
  <si>
    <t>Modèle de compte de résultat en liste</t>
  </si>
  <si>
    <t>Produits d’exploitation (hors taxes) :</t>
  </si>
  <si>
    <t>Total (I) dont à l’exportation</t>
  </si>
  <si>
    <t>Charges d’exploitation (hors taxes) :</t>
  </si>
  <si>
    <t>Achats de marchandises ('c')</t>
  </si>
  <si>
    <t>Variation de stock (marchandises) (d)</t>
  </si>
  <si>
    <t>Achats d’approvisionnements ('c')</t>
  </si>
  <si>
    <t>Variation de stock d’approvisionnements (d)</t>
  </si>
  <si>
    <t>Autres charges externes *</t>
  </si>
  <si>
    <t>RESULTAT D'EXPLOITATION (I - II)</t>
  </si>
  <si>
    <t>Produits financiers (1) (III)</t>
  </si>
  <si>
    <t>Charges financières (IV)</t>
  </si>
  <si>
    <t>Produits exceptionnels (1) (V)</t>
  </si>
  <si>
    <t>Charges exceptionnelles (VI)</t>
  </si>
  <si>
    <t>Impôts sur les bénéfices (VII)</t>
  </si>
  <si>
    <t>BENEFICE ou PERTE (I - II + III - IV + V - VI - VII) (2)</t>
  </si>
  <si>
    <t>* Y compris :
- redevances de crédit-bail mobilier
- redevances de crédit-bail immobilier
(1) Dont reprises sur dépréciations, provisions (et amortissements)
(2) Compte tenu d'un résultat exceptionnel de (V - VI) ou (VI - V)</t>
  </si>
  <si>
    <t>(b) Stock final moins stock initial.</t>
  </si>
  <si>
    <t>(d) Stock initial moins stock final.</t>
  </si>
  <si>
    <t>Modèle de compte de résultat</t>
  </si>
  <si>
    <t>Totaux partiels</t>
  </si>
  <si>
    <t>Totaux
partiels</t>
  </si>
  <si>
    <t>(-) Achats de marchandises (a)</t>
  </si>
  <si>
    <t>(-) Variation des stocks de marchandises (b)</t>
  </si>
  <si>
    <t>Consommations de l'exercice en provenance de tiers</t>
  </si>
  <si>
    <t>(-) Achats stockés d'approvisionnements (a) :</t>
  </si>
  <si>
    <t>(--) matières premières</t>
  </si>
  <si>
    <t>(--) autres approvisionnements</t>
  </si>
  <si>
    <t>(-) Variation des stocks d'approvisionnements (b)</t>
  </si>
  <si>
    <t>(-) Achats de sous-traitances</t>
  </si>
  <si>
    <t>(-) Achats non stockés de matières et fournitures</t>
  </si>
  <si>
    <t>(-) Services extérieurs :</t>
  </si>
  <si>
    <t>(--) personnel extérieur</t>
  </si>
  <si>
    <t>(--) loyers en crédit-bail (c)</t>
  </si>
  <si>
    <t>(--) autres</t>
  </si>
  <si>
    <t>Dotations aux amortissements et dépréciations</t>
  </si>
  <si>
    <t>Sur immobilisations : dotations aux amortissements (d)</t>
  </si>
  <si>
    <t>Charges nettes sur cessions de VMP</t>
  </si>
  <si>
    <t>Sur opérations en capital :</t>
  </si>
  <si>
    <t>(-) valeurs comptables des éléments immobilisés et financiers cédés ('e')</t>
  </si>
  <si>
    <t>(-) autres</t>
  </si>
  <si>
    <t>Dotations aux amortissements, aux dépréciations et aux provisions :</t>
  </si>
  <si>
    <t>(-) dotations aux provisions réglementées</t>
  </si>
  <si>
    <t>(-) dotations aux amortissements, aux dépréciations et aux autres provisions</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</si>
  <si>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</si>
  <si>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</si>
  <si>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(a) Y compris frais accessoires.</t>
  </si>
  <si>
    <t>(c) A ventiler en "mobilier" et "immobilier".</t>
  </si>
  <si>
    <t>(d) Y compris éventuellement dotations aux amortissements des charges à répartir.</t>
  </si>
  <si>
    <t>(e) A l'exception des valeurs mobilières de placement.</t>
  </si>
  <si>
    <t>dont à l'exportation : ........</t>
  </si>
  <si>
    <t>Reprises sur provisions, dépréciations (et amortissements)</t>
  </si>
  <si>
    <t>Quote-part de résultat sur opérations faites en commun</t>
  </si>
  <si>
    <t>D'autres valeurs mobilières de créances de l'actif immobilisé (2)</t>
  </si>
  <si>
    <t>Reprises sur provisions et dépréciations et transfert de charges financières</t>
  </si>
  <si>
    <t>(-) produits des cessions d'éléments d'actif (c)</t>
  </si>
  <si>
    <t>(-) subventions d'investissement virées au résultat de l'exercice</t>
  </si>
  <si>
    <t>Reprises sur provisions et dépréciations et transferts de charges exceptionnelles</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</si>
  <si>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</si>
  <si>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</si>
  <si>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Stock final moins stock initial : montant de la variation en moins entre parenthèses ou précédé du signe (-)
dans le cas de déstockage de production.</t>
  </si>
  <si>
    <t>(c) A l'exception des valeurs mobilières de placement.</t>
  </si>
  <si>
    <t>I - Cadre général</t>
  </si>
  <si>
    <t>(a) A développer si nécessaire selon la nomenclature des postes du bilan. Lorsqu'il existe des frais d'établissement, ils font l'objet d'une ligne séparée.</t>
  </si>
  <si>
    <t>(b) Les entités subdivisent les colonnes pour autant que de besoin [cf. ci-dessous développement des colonnes B (augmentations) et C (diminutions)]</t>
  </si>
  <si>
    <t>('c') La valeur brute à la clôture de l'exercice est la somme algébrique des colonnes précédentes (A + B - C = D).</t>
  </si>
  <si>
    <t>II - Aménagement du cadre général</t>
  </si>
  <si>
    <t>1 - Développement de la colonne B (augmentations)</t>
  </si>
  <si>
    <t>Augmentations de l'exercice</t>
  </si>
  <si>
    <t>Ventilation des augmentations</t>
  </si>
  <si>
    <t>2 - Développement de la colonne C (diminutions)</t>
  </si>
  <si>
    <t>Diminutions de l'exercice</t>
  </si>
  <si>
    <t>Ventilation des diminutions</t>
  </si>
  <si>
    <t>(a) A développer si nécessaire selon la même nomenclature que celle du tableau des immobilisations.</t>
  </si>
  <si>
    <t>(b) Les entités subdivisent les colonnes pour autant que de besoin [cf. ci-dessous développement des colonnes B (augmentations) et C (diminutions)].</t>
  </si>
  <si>
    <t>('c') Les amortissements cumulés à la fin de l'exercice sont égaux à la somme algébrique des colonnes précédentes (A + B - C = D).</t>
  </si>
  <si>
    <t>Dotations de l'exercice</t>
  </si>
  <si>
    <t>Ventilation des dotations</t>
  </si>
  <si>
    <t>Stocks</t>
  </si>
  <si>
    <t>(a) A développer si nécessaire.</t>
  </si>
  <si>
    <t>(b) Les entités subdivisent les colonnes pour autant que de besoin.</t>
  </si>
  <si>
    <t>('c') Le montant des dépréciations à la fin de l'exercice est égal à la somme algébrique des colonnes précédentes (A + B - C = D).</t>
  </si>
  <si>
    <t>(a) A développer si nécessaire (le cas échéant, mettre en évidence entre autres les provisions pour pensions et obligations similaires, les provisions pour impôts, les provisions pour renouvellement des immobilisations concédées...).</t>
  </si>
  <si>
    <t>('c') Le montant des provisions à la fin de l'exercice est égal à la somme algébrique des colonnes précédentes (A + B - C = D).</t>
  </si>
  <si>
    <t>Reprises de l'exercice</t>
  </si>
  <si>
    <t>Ventilation des reprises</t>
  </si>
  <si>
    <t>ETAT DES ECHEANCES DES CREANCES ET DES DETTES A LA CLOTURE DE L'EXERCICE</t>
  </si>
  <si>
    <t xml:space="preserve"> Degré d'exigibilité du passif / Échéances à moins 1 an</t>
  </si>
  <si>
    <t>('-') à 2 ans au maximum à l'origine</t>
  </si>
  <si>
    <t>('-') à plus de 2 ans à l'origine</t>
  </si>
  <si>
    <t>(1) Prêts accordés en cours d'exercice / Prêts récupérés en cours d'exercice</t>
  </si>
  <si>
    <t xml:space="preserve">(2) Emprunts souscrits en cours d'exercice / Emprunts remboursés en cours d'exercice </t>
  </si>
  <si>
    <t>(3) Dont … envers les associés (indication du poste concerné)</t>
  </si>
  <si>
    <t>(a) Non compris les avances et acomptes versés sur commandes en cours</t>
  </si>
  <si>
    <t>(b) Non compris les avances et acomptes reçus sur commandes en cours</t>
  </si>
  <si>
    <t>TABLEAU DES FILIALES ET DES PARTICIPATIONS</t>
  </si>
  <si>
    <t>Informations financières (5)</t>
  </si>
  <si>
    <t>Filiales et participations (1)</t>
  </si>
  <si>
    <t>Valeurs comptables des titres détenus (7) (8) - Brute</t>
  </si>
  <si>
    <t>1. Filiale (à détailler) (+ de 50 % du capital détenu par la société).</t>
  </si>
  <si>
    <t>2. Participations (à détailler) (10 à 50 % du capital détenu par la société).</t>
  </si>
  <si>
    <t>(1) Pour chacune des filiales et des entités, avec lesquelles la société a un lien de participation, indiquer s'il y a lieu le numéro d'identification national (numéro SIREN).</t>
  </si>
  <si>
    <t>(2) Dont la valeur d'inventaire excède un certain pourcentage (déterminé par la réglementation) du capital de la
société astreinte à la publication. Lorsque la société a annexé à son bilan, un bilan des comptes consolidés
conformément à la réglementation, cette société ne donne des renseignements que globalement (§ B) en
distinguant (a) filiales françaises (ensemble) et (b) filiales étrangères (ensemble).</t>
  </si>
  <si>
    <t>(3) Pour chaque filiale et entité avec laquelle la société a un lien de participation indiquer la dénomination et le
siège social.</t>
  </si>
  <si>
    <t>(4) Les filiales et participations étrangères qui, par suite d'une dérogation, ne seraient pas inscrites au § A sont
inscrites sous ces rubriques.</t>
  </si>
  <si>
    <t>(5) Mentionner au pied du tableau la parité entre l’euro et les autres devises.</t>
  </si>
  <si>
    <t>(6) Dans la monnaie locale d'opération.</t>
  </si>
  <si>
    <t>(7) En euros.</t>
  </si>
  <si>
    <t>(8) Si le montant inscrit a été réévalué, indiquer le montant de l'écart de réévaluation dans la colonne Observations.</t>
  </si>
  <si>
    <t>(9) Mentionner dans cette colonne le total des prêts et avances (sous déduction des remboursements) à la clôture de l'exercice et, dans la colonne Observations, les provisions constituées le cas échéant.</t>
  </si>
  <si>
    <t>(10) S'il s'agit d'un exercice dont la clôture ne coïncide pas avec celle de l'exercice de la société, le préciser dans la colonne Observations.</t>
  </si>
  <si>
    <t>TABLEAU DU PORTEFEUILLE DE TIAP</t>
  </si>
  <si>
    <t>Valeur estimative du portefeuille de TIAP</t>
  </si>
  <si>
    <t>Fractions du portefeuille évaluées :</t>
  </si>
  <si>
    <t>('-') au coût de revient</t>
  </si>
  <si>
    <t>('-') au cours de bourse</t>
  </si>
  <si>
    <t>('-') d’après la situation nette</t>
  </si>
  <si>
    <t>('-') d’après la situation nette réestimée</t>
  </si>
  <si>
    <t>('-') d’après une valeur de rendement ou de rentabilité</t>
  </si>
  <si>
    <t>('-') d’après d’autres méthodes (à préciser)</t>
  </si>
  <si>
    <t>Variation de la valeur du portefeuille de TIAP</t>
  </si>
  <si>
    <t>Valeur du portefeuille</t>
  </si>
  <si>
    <t>Reprises de dépréciations sur titres cédés</t>
  </si>
  <si>
    <t>('-') détenus au début de l’exercice</t>
  </si>
  <si>
    <t>('-') acquis dans l’exercice</t>
  </si>
  <si>
    <t>Variation de la dépréciation du portefeuille</t>
  </si>
  <si>
    <t>('-') sur titres acquis dans l’exercice</t>
  </si>
  <si>
    <t>('-') sur titres acquis antérieurement</t>
  </si>
  <si>
    <t>DETERMINATION DE LA CAPACITE D'AUTOFINANCEMENT (à partir des postes du compte de résultat)</t>
  </si>
  <si>
    <t>(a) Sauf reprises sur provisions et dépréciations.</t>
  </si>
  <si>
    <t>(b) Sauf dotations aux amortissements, aux dépréciations et aux provisions
financiers.</t>
  </si>
  <si>
    <t>('c')  Sauf : - produits des cessions d'immobilisations ;
- quote-parts des subventions d'investissement virées au résultat de
l'exercice ;
- reprises sur provisions et dépréciations exceptionnelles.</t>
  </si>
  <si>
    <t>(d) Sauf : - valeur comptable des immobilisations cédées ;
- dotations aux amortissements, aux dépréciations et aux provisions
exceptionnels.</t>
  </si>
  <si>
    <t>TABLEAU DES SOLDES INTERMEDIAIRES DE GESTION</t>
  </si>
  <si>
    <t>Produits (Colonne 1)</t>
  </si>
  <si>
    <t>Charges (Colonne 2)</t>
  </si>
  <si>
    <t>Soldes intermédiaires (Colonne 1 - Colonne 2)</t>
  </si>
  <si>
    <t>(a) En déduction des produits dans le compte de résultat.</t>
  </si>
  <si>
    <t>(b) Pour le calcul de la valeur ajoutée, sont assimilés à des consommations externes, les impôts indirects à
caractère spécifique inscrits au compte 635 "Impôts, taxes et versements assimilés" et acquittés lors de la mise à
la consommation des biens taxables.</t>
  </si>
  <si>
    <t>('c') Soit total général des produits - total général des charges.</t>
  </si>
  <si>
    <t>Modèle de tableau des emplois et des ressources / I - Tableau de financement en compte</t>
  </si>
  <si>
    <t>(a) Montant brut transféré au cours de l'exercice.</t>
  </si>
  <si>
    <t>(b) Sauf concours bancaires courants et soldes créditeurs de banques</t>
  </si>
  <si>
    <t>('c') Hors primes de remboursement des obligations</t>
  </si>
  <si>
    <t>Modèle de tableau des emplois et des ressources / II - Tableau de financement en compte</t>
  </si>
  <si>
    <t>Exercice N [€] / Besoin - 1</t>
  </si>
  <si>
    <t>Exercice N [€] / Dégagement - 2</t>
  </si>
  <si>
    <t>Exercice N [€] / Solde - (2-1)</t>
  </si>
  <si>
    <t>Exercice N-1 [€] - Solde</t>
  </si>
  <si>
    <t>Totaux</t>
  </si>
  <si>
    <t>VARIATION DU FONDS DE ROULEMENT NET GLOBAL (Total A + B + C) :</t>
  </si>
  <si>
    <t>(a) Y compris charges constatées d'avance selon leur affectation à l'exploitation ou non.</t>
  </si>
  <si>
    <t>(b) Y compris produits constatés d'avance selon leur affectation à l'exploitation ou non.</t>
  </si>
  <si>
    <t>(c) Les montants sont assortis du signe (+) lorsque les dégagements l'emportent sur les besoins et du signe (-)
dans le cas contraire.</t>
  </si>
  <si>
    <t>(d) Y compris valeurs mobilières de placement.</t>
  </si>
  <si>
    <t>Nota : Cette partie II du tableau peut être adaptée au système de base. Dans ce cas, les variations portent sur
l'ensemble des éléments ; aucune distinction n'est faite entre exploitation et hors exploitation.</t>
  </si>
  <si>
    <t>MODELE DE TABLEAU DES EMPLOIS ET DES RESSOURCES / Tableau de financement en liste</t>
  </si>
  <si>
    <t>(a) Sauf concours bancaires courants et soldes créditeurs de banques.</t>
  </si>
  <si>
    <t>(b) Hors primes de remboursement des obligations.</t>
  </si>
  <si>
    <t>('c') Montant brut transféré dans l'exercice.</t>
  </si>
  <si>
    <t>C. Variation nette de trésorerie</t>
  </si>
  <si>
    <t>(a) Les augmentations des éléments d'actif concernés engendrent des besoins en fonds de roulement qui seront
affectés du signe (-). Inversement, les diminutions de ces éléments dégagent des ressources en fonds de
roulement qui seront affectées du signe (+).</t>
  </si>
  <si>
    <t>(b) Y compris charges constatées d'avance selon leur affectation à l'exploitation ou non.</t>
  </si>
  <si>
    <t>(c) Les augmentations des éléments de passif concernés dégagent des ressources en fonds de roulement qui
seront affectées du signe (+). Inversement, les diminutions de ces éléments engendrent des besoins en fonds de
roulement qui seront affectées du signe (-).</t>
  </si>
  <si>
    <t>(d) Y compris produits constatés d'avance selon leur affectation à l'exploitation ou non.</t>
  </si>
  <si>
    <t>(e) Y compris valeurs mobilières de placement.</t>
  </si>
  <si>
    <t>(f) Emploi net égal à la ressource nette dégagée par le calcul I - II précédent.</t>
  </si>
  <si>
    <t>(g) Ressource nette égale à l'emploi net dégagé par le calcul II - I précédent.</t>
  </si>
  <si>
    <t>Achats stockés - Matières premières et (fournitures)</t>
  </si>
  <si>
    <t>Frais d'augmentation de capital et d'opérations diverses (fusions, scissions, transformations)</t>
  </si>
  <si>
    <t>Terrains de carrières (Tréfonds)</t>
  </si>
  <si>
    <t>Bilan d'ouverture</t>
  </si>
  <si>
    <t>Bilan de clôture</t>
  </si>
  <si>
    <t>Fournitures non stockables - (eau, énergie …)</t>
  </si>
  <si>
    <t>Autres produits d'activités annexes (cessions d'approvisionnements)</t>
  </si>
  <si>
    <t>Compte d'ordre sur immobilisations</t>
  </si>
  <si>
    <t>Agencements et aménagements de terrains (même ventilation que celle du compte 211)</t>
  </si>
  <si>
    <t>Ensembles immobiliers industriels (A, B)</t>
  </si>
  <si>
    <t>"Caisses" du Trésor et des établissements publics </t>
  </si>
  <si>
    <t>(Compte réservé, le cas échéant, à la récapitulation des frais accessoires incorporés aux achats)</t>
  </si>
  <si>
    <t>Ensembles immobiliers administratifs et commerciaux  (A, B)</t>
  </si>
  <si>
    <t>de matières premières (et fournitures)</t>
  </si>
  <si>
    <t>Production stockée (ou déstockage)</t>
  </si>
  <si>
    <t>Affectés aux opérations professionnelles (A, B)</t>
  </si>
  <si>
    <t>Variation des stocks (en-cours de production, produits)</t>
  </si>
  <si>
    <t>Affectés aux opérations non professionnelles (A, B)</t>
  </si>
  <si>
    <t>Ensembles immobiliers administratifs et commerciaux (A, B)</t>
  </si>
  <si>
    <t>Crédit de mobilisation de créances commerciales</t>
  </si>
  <si>
    <t>Autres ensembles immobiliers</t>
  </si>
  <si>
    <t>affectés aux opérations professionnelles (A, B)</t>
  </si>
  <si>
    <t>Variations des stocks (approvisionnements et marchandises)</t>
  </si>
  <si>
    <t>affectés aux opérations non professionnelles (A, B)</t>
  </si>
  <si>
    <t>Produits résiduels (ou matières de récupération)</t>
  </si>
  <si>
    <t>Variation des stocks de matières premières (et fournitures)</t>
  </si>
  <si>
    <t>61/62</t>
  </si>
  <si>
    <t>Autres charges externes</t>
  </si>
  <si>
    <t>(Compte à ouvrir, le cas échéant, sous l'intitulé "stocks provenant d'immobilisations")</t>
  </si>
  <si>
    <t>Constructions sur sol d'autrui (même ventilation que celle du compte 213)</t>
  </si>
  <si>
    <t>Dépréciation des matières premières (et fournitures)</t>
  </si>
  <si>
    <t>Autres subventions d'investissement (même ventilation que celle du compte 131)</t>
  </si>
  <si>
    <t>Matériel industriel</t>
  </si>
  <si>
    <t>Autres subventions d'investissement (même ventilation que celle du compte 1391)</t>
  </si>
  <si>
    <t>Provisions pour investissement (participation des salariés)</t>
  </si>
  <si>
    <t>Créances rattachées à des participations (groupe)</t>
  </si>
  <si>
    <t>Créances rattachées à des participations  (hors groupe)</t>
  </si>
  <si>
    <t>Versements représentatifs d'apports non capitalisés (appel de fonds)</t>
  </si>
  <si>
    <t>Provisions pour renouvellement des immobilisations (entreprises concessionnaires)</t>
  </si>
  <si>
    <t>Divers (pourboires, don courants, …)</t>
  </si>
  <si>
    <t>Obligations représentatives de passifs nets remis en fiducie</t>
  </si>
  <si>
    <t>Titres immobilisés autres que les titres immobilisés de l'activité de portefeuille (droit de propriété)</t>
  </si>
  <si>
    <t>Titres immobilisés (droit de créance)</t>
  </si>
  <si>
    <t>Concours divers (cotisations, )</t>
  </si>
  <si>
    <t>sur titres immobilisés (droit de créance)</t>
  </si>
  <si>
    <t>Dettes rattachées à des participations (groupe)</t>
  </si>
  <si>
    <t>Dettes rattachées à des participations (hors groupe)</t>
  </si>
  <si>
    <t>Biens et prestations de services échangés entre établissements (charges)</t>
  </si>
  <si>
    <t>Biens et prestations de services échangés entre établissements (produits)</t>
  </si>
  <si>
    <t>Différences d’évaluation de jetons sur des passifs</t>
  </si>
  <si>
    <t>Quote-part de bénéfice transférée (comptabilité du gérant)</t>
  </si>
  <si>
    <t>Quote-part de perte supportée (comptabilité des associés non gérants)</t>
  </si>
  <si>
    <t>Intérêts bancaires et sur opérations de financement (escomptes, …)</t>
  </si>
  <si>
    <t>Intérêts des obligations cautionnées</t>
  </si>
  <si>
    <t>Intérêts des autres dettes</t>
  </si>
  <si>
    <t>Pénalités sur marchés (et dédits payés sur achats et ventes)</t>
  </si>
  <si>
    <t>Dotations aux amortissements, aux dépréciations et aux provisions - Charges d'exploitation </t>
  </si>
  <si>
    <t>Dotations aux amortissements, aux dépréciations et aux provisions - Charges financières </t>
  </si>
  <si>
    <t>Dotations aux provisions réglementées (immobilisations)</t>
  </si>
  <si>
    <t>Dotations aux provisions réglementées (stocks)</t>
  </si>
  <si>
    <r>
      <t xml:space="preserve">S.A.S.U. à capital variable au capital social de </t>
    </r>
    <r>
      <rPr>
        <b/>
        <i/>
        <sz val="14"/>
        <color theme="0" tint="-0.34998626667073579"/>
        <rFont val="Verdana"/>
        <family val="2"/>
      </rPr>
      <t>X</t>
    </r>
    <r>
      <rPr>
        <b/>
        <i/>
        <sz val="14"/>
        <rFont val="Verdana"/>
        <family val="2"/>
      </rPr>
      <t xml:space="preserve">€, RCS de Paris : </t>
    </r>
    <r>
      <rPr>
        <b/>
        <i/>
        <sz val="14"/>
        <color theme="0" tint="-0.34998626667073579"/>
        <rFont val="Verdana"/>
        <family val="2"/>
      </rPr>
      <t>XXX XXX XXX XXX</t>
    </r>
  </si>
  <si>
    <t>Société</t>
  </si>
  <si>
    <t>Titulaire du compte : Société</t>
  </si>
  <si>
    <t>Livre d'inventaire</t>
  </si>
  <si>
    <t>Date de l'inventaire</t>
  </si>
  <si>
    <t>Désignation des articles</t>
  </si>
  <si>
    <t>Prix_Unitaire_[€]</t>
  </si>
  <si>
    <t>Prix_Total_[€]</t>
  </si>
  <si>
    <t>COTISATION FONCIÈRE DES ENTREPRISES 2020</t>
  </si>
  <si>
    <t>DÉCLARATION INITIALE
en cas de création d’établissement ou de changement
d’exploitant intervenu en 2019</t>
  </si>
  <si>
    <t>DÉPARTEMENT</t>
  </si>
  <si>
    <t>COMMUNE DU LIEU D’IMPOSITION</t>
  </si>
  <si>
    <t>TIMBRE À DATE DU SERVICE</t>
  </si>
  <si>
    <t>Renvoyez un exemplaire AVANT LE 1er JANVIER 2020 au service des impôts des entreprises ci-dessus,
auquel vous pouvez vous adresser pour tout renseignement.</t>
  </si>
  <si>
    <t>ACCUEIL : Horaires disponibles sur impots.gouv.fr</t>
  </si>
  <si>
    <t>ou téléphonez au :</t>
  </si>
  <si>
    <t>ou messagerie :</t>
  </si>
  <si>
    <t>A1 Identification de l’entreprise</t>
  </si>
  <si>
    <t>COMPLÉTER ou RECTIFIER dans la partie droite les mentions absentes ou erronées</t>
  </si>
  <si>
    <t>Dénomination ou nom et prénom</t>
  </si>
  <si>
    <t>("1")</t>
  </si>
  <si>
    <t>("2")</t>
  </si>
  <si>
    <t>Adresse dans la commune</t>
  </si>
  <si>
    <t>("3")</t>
  </si>
  <si>
    <t>Adresse où doit être envoyé l’avis d’imposition en cas d'édition sous format papier</t>
  </si>
  <si>
    <t>("4")</t>
  </si>
  <si>
    <t>Numéro SIRET de l’établissement</t>
  </si>
  <si>
    <t>("5")</t>
  </si>
  <si>
    <t>Code de l’activité de l’établissement (NACE)</t>
  </si>
  <si>
    <t>("6")</t>
  </si>
  <si>
    <t>Inscription au répertoire des métiers et de l’artisanat</t>
  </si>
  <si>
    <t>("7")</t>
  </si>
  <si>
    <t>Oui ou Non</t>
  </si>
  <si>
    <t>Comptable de l’entreprise</t>
  </si>
  <si>
    <t>Numéro de téléphone :</t>
  </si>
  <si>
    <t>Adresse électronique :</t>
  </si>
  <si>
    <t>A2 Activité professionnelle exercée de mon domicile ou exercée en clientèle</t>
  </si>
  <si>
    <t>Si vous ne disposez d'aucun autre local, cochez la case</t>
  </si>
  <si>
    <t>Précisez la surface occupée pour les besoins
de l'activité exercée à domicile :</t>
  </si>
  <si>
    <t>Personne externe de l'entreprise</t>
  </si>
  <si>
    <t>Nom et adresse de la personne ayant établi la déclaration si elle ne fait
pas partie du personnel salarié de l’entreprise.</t>
  </si>
  <si>
    <t>Signature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</si>
  <si>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En application des dispositions de l'article 32 de la loi du 6 janvier 1978 modifiée,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</si>
  <si>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A3 Origine de l’établissement (case à cocher)</t>
  </si>
  <si>
    <t>Création d’établissement</t>
  </si>
  <si>
    <t>Début d’activité</t>
  </si>
  <si>
    <t>Transfert d’activité</t>
  </si>
  <si>
    <t>Acquisition d’établissement</t>
  </si>
  <si>
    <t>Apport</t>
  </si>
  <si>
    <t>Scission</t>
  </si>
  <si>
    <t>Fusion</t>
  </si>
  <si>
    <t>A4 Identification de l’ancien exploitant ('1')</t>
  </si>
  <si>
    <t>Dénomination ou Nom et Prénom</t>
  </si>
  <si>
    <t>Activité exercée</t>
  </si>
  <si>
    <t>B1 Renseignements pour l’ensemble de l’entreprise Période de référence : année civile 2018 ou exercice de 12 mois clos en 2018</t>
  </si>
  <si>
    <t>Entreprise créée en 2019</t>
  </si>
  <si>
    <t>Date de création de l’entreprise (jj/mm/aaaa)</t>
  </si>
  <si>
    <t>Effectif au cours de l’année civile 2019 ('2')</t>
  </si>
  <si>
    <t>,</t>
  </si>
  <si>
    <t>dont Apprentis sous contrat</t>
  </si>
  <si>
    <t>dont Handicapés physiques</t>
  </si>
  <si>
    <t>Salariés affectés à une activité artisanale</t>
  </si>
  <si>
    <t>Chiffre d’affaires HT ou recettes HT estimés pour 2019</t>
  </si>
  <si>
    <t>Ajustement à l’année ('3')</t>
  </si>
  <si>
    <t>(ligne 6) x 12</t>
  </si>
  <si>
    <t>("8")</t>
  </si>
  <si>
    <t>Recettes brutes HT ou chiffre d’affaires HT provenant de la location ou sous-location d’immeubles nus à usage autre que l’habitation estimées pour 2019 ('4')</t>
  </si>
  <si>
    <t>("9")</t>
  </si>
  <si>
    <t>("10")</t>
  </si>
  <si>
    <t>(ligne 9) x 12</t>
  </si>
  <si>
    <t>("11")</t>
  </si>
  <si>
    <t>Entreprise existante en 2018</t>
  </si>
  <si>
    <t>("12")</t>
  </si>
  <si>
    <t>Effectif au cours de l’année civile 2018 ('2')</t>
  </si>
  <si>
    <t>("13")</t>
  </si>
  <si>
    <t>("14")</t>
  </si>
  <si>
    <t>("15")</t>
  </si>
  <si>
    <t>("16")</t>
  </si>
  <si>
    <t>Chiffre d’affaires HT ou recettes HT en 2018 (ou de l’exercice clos en 2018, lorsque sa durée est égale à 12 mois mais ne coïncide pas avec l’année civile)</t>
  </si>
  <si>
    <t>("17")</t>
  </si>
  <si>
    <t>("18")</t>
  </si>
  <si>
    <t>(ligne 17) x 12</t>
  </si>
  <si>
    <t>("19")</t>
  </si>
  <si>
    <t>Recettes brutes HT ou chiffre d’affaires HT provenant de la location ou sous-location d’immeubles nus à usage autre que l’habitation en 2018 ('4')</t>
  </si>
  <si>
    <t>("20")</t>
  </si>
  <si>
    <t>("21")</t>
  </si>
  <si>
    <t>(ligne 20) x 12</t>
  </si>
  <si>
    <t>("22")</t>
  </si>
  <si>
    <t>B2 Renseignements pour l’établissement</t>
  </si>
  <si>
    <t>Nombre de salariés employés par l’établissement au cours de l’année civile 2019 ('5')</t>
  </si>
  <si>
    <t>Activités à caractère saisonnier, indiquer la durée d’exploitation en semaines (cocher la case) ('6')</t>
  </si>
  <si>
    <t>Durée d’exploitation pour le nouvel établissement en 2019 (en semaines)</t>
  </si>
  <si>
    <t>Durée d’exploitation normalement prévue en
2020 (en semaines)</t>
  </si>
  <si>
    <t>Micro-entrepreneur bénéficiant du régime micro-social prévu à l'article
L. 133-6-8 du code de la sécurité sociale (cocher la case) ('7')</t>
  </si>
  <si>
    <t>Indiquer la date d’entrée dans le statut de
micro-entrepreneur (jj/mm/aaaa)</t>
  </si>
  <si>
    <t>Activité professionnelle exercée à temps partiel ou pendant moins de 9 mois de l’année, cocher la case</t>
  </si>
  <si>
    <t>En cas d'éolienne produisant de l'énergie électrique, cocher la case ('8')</t>
  </si>
  <si>
    <t>Date de raccordement au réseau de l’installation produisant de l’énergie électrique (jj/mm/aaaa) ('9')</t>
  </si>
  <si>
    <t>Pour les ouvrages hydrauliques, indiquer le prorata hydraulique relatif à la commune d’imposition (nombre avec deux chiffres après la virgule) ('10')</t>
  </si>
  <si>
    <t>Vous êtes dispensé de remplir ce cadre si vous avez coché la case A2 de la page 1.</t>
  </si>
  <si>
    <t>C Biens du nouvel établissement passibles d’une taxe foncière ('11')</t>
  </si>
  <si>
    <t>Informations obligatoires sauf si elles ont été fournies en réponse à la lettre d’accueil adressée par l’administration lors de la prise en compte de la
création de l’établissement. En vertu de l’article 1729 B.2 du code général des impôts,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 ni supérieur à 10 000 €. Si ce cadre est insuffisant, joindre
un état établi sur ce même modèle.</t>
  </si>
  <si>
    <t>Bien n° 1</t>
  </si>
  <si>
    <t>Nature du bien ('12')</t>
  </si>
  <si>
    <t>Adresse du bien</t>
  </si>
  <si>
    <t>Situation du bien (bâtiment, étage, escalier)</t>
  </si>
  <si>
    <t>Le cas échéant, numéro de lot dans la copropriété</t>
  </si>
  <si>
    <t>Identité de l’occupant précédent</t>
  </si>
  <si>
    <t>Date de début d’occupation du bien</t>
  </si>
  <si>
    <t>Superficie totale des locaux en m^(2)</t>
  </si>
  <si>
    <t>Détail (en m^(2)) de l’affectation de la superficie à usage :</t>
  </si>
  <si>
    <t>– Professionnel</t>
  </si>
  <si>
    <t>– Industriel</t>
  </si>
  <si>
    <t>– Commercial</t>
  </si>
  <si>
    <t>– Habitation</t>
  </si>
  <si>
    <t>Détail (en m^(2)) de l’utilisation des surfaces à usage professionnel en :</t>
  </si>
  <si>
    <t>– Magasin</t>
  </si>
  <si>
    <t>– Entrepôt</t>
  </si>
  <si>
    <t>– Bureaux</t>
  </si>
  <si>
    <t>– Autres à préciser</t>
  </si>
  <si>
    <t>Vous êtes :</t>
  </si>
  <si>
    <t>– Propriétaire</t>
  </si>
  <si>
    <t>Cocher la case :</t>
  </si>
  <si>
    <t>– Locataire
Dans l’affirmative, veuillez joindre la copie du bail et préciser le nom
et l'adresse du propriétaire</t>
  </si>
  <si>
    <t>Nom et adresse du propriétaire :</t>
  </si>
  <si>
    <t>– Sous-locataire
Préciser les noms du propriétaire ainsi que son adresse, du titulaire du
bail et joindre le contrat de sous location</t>
  </si>
  <si>
    <t>('-') Nom du titulaire du bail :</t>
  </si>
  <si>
    <t>– En domiciliation commerciale
Préciser les noms du propriétaire ainsi que son adresse, de la société
hébergeante et joindre le contrat de domiciliation commerciale</t>
  </si>
  <si>
    <t>('-') Nom de la société hébergeante :</t>
  </si>
  <si>
    <t>– En domiciliation à titre gratuit
Préciser les noms du propriétaire ainsi que son adresse, de la société
hébergeante et joindre le contrat ou la convention de domiciliation</t>
  </si>
  <si>
    <t>Si vous partagez des locaux, veuillez indiquer le nom des autres
utilisateurs</t>
  </si>
  <si>
    <t>Si vous disposez de places de parkings réservées exclusivement à l'exercice
de votre activité professionnelle, préciser leur nombre et leur adresse si
cette dernière est différente de celle de votre activité professionnelle.</t>
  </si>
  <si>
    <t>Nombre de places:</t>
  </si>
  <si>
    <t>Adresse:</t>
  </si>
  <si>
    <t>Si vous êtes membre d’une SCM, veuillez indiquer le SIREN de la
SCM et la surface du bien occupée à titre privatif</t>
  </si>
  <si>
    <t>("23")</t>
  </si>
  <si>
    <t>SIREN:</t>
  </si>
  <si>
    <t>Surface en m^(2):</t>
  </si>
  <si>
    <t>Si vous êtes loueur en meublé, précisez la nature du local loué :
– local d’habitation personnelle classé « meublé de tourisme »</t>
  </si>
  <si>
    <t>("24")</t>
  </si>
  <si>
    <t>– local d’habitation personnelle loué meublé autre que ceux visés aux
1° et 2° de l’art. 1459 du CGI</t>
  </si>
  <si>
    <t>("25")</t>
  </si>
  <si>
    <t>– autre local loué meublé</t>
  </si>
  <si>
    <t>("26")</t>
  </si>
  <si>
    <t>Pour les biens bénéficiant de la réduction prévue à l’article 1518 A bis
du CGI, indiquer le pourcentage de réduction (100, 75, 50 ou 25) et la
1re année d’entrée du bien dans la base d’imposition. ('13')</t>
  </si>
  <si>
    <t>("27")</t>
  </si>
  <si>
    <t>('-') Pourcentage de réduction :</t>
  </si>
  <si>
    <t>('-') 1re année d'entrée du bien :</t>
  </si>
  <si>
    <t>D Exonérations et abattements</t>
  </si>
  <si>
    <t>Si vous remplissez les conditions, veuillez indiquer l’exonération pour laquelle vous désirez opter</t>
  </si>
  <si>
    <t>Cocher ci-dessous les cases correspondant à votre choix (une seule ligne de choix possible) ('14')</t>
  </si>
  <si>
    <t>EXONÉRATIONS ACCORDÉES SUR DÉLIBÉRATIONS DES COLLECTIVITÉS LOCALES</t>
  </si>
  <si>
    <t>CFE</t>
  </si>
  <si>
    <t>CVAE</t>
  </si>
  <si>
    <t>Entreprises de spectacles vivants (art. 1464 A -1° du CGI) ('15')</t>
  </si>
  <si>
    <t>Établissements de spectacles cinématographiques (art. 1464 A -3° à -4° du CGI) ('16')</t>
  </si>
  <si>
    <t>– dont le nombre annuel d'entrées est inférieur à 450 000 (art. 1464 A -3° du CGI)</t>
  </si>
  <si>
    <t>("3a")</t>
  </si>
  <si>
    <t>("4a")</t>
  </si>
  <si>
    <t>– dont le nombre annuel d'entrées est inférieur à 450 000 et qui bénéficient d'un classement «art et essai» (art. 1464 A -3° bis du CGI)</t>
  </si>
  <si>
    <t>("3b")</t>
  </si>
  <si>
    <t>("4b")</t>
  </si>
  <si>
    <t>– autres que ci-dessus (art. 1464 A -4° du CGI)</t>
  </si>
  <si>
    <t>("3c")</t>
  </si>
  <si>
    <t>("4c")</t>
  </si>
  <si>
    <t>Entreprises nouvelles (art. 1464 B du CGI) dans le cadre : (préciser le régime d'exonération, une seule ligne possible) ('17')</t>
  </si>
  <si>
    <t>– du régime de l’article 44 sexies du CGI (création d’entreprises nouvelles)</t>
  </si>
  <si>
    <t>("5a")</t>
  </si>
  <si>
    <t>("6a")</t>
  </si>
  <si>
    <t>– du régime de l’article 44 septies du CGI (création d’entreprises nouvelles pour la reprise d’entreprises industrielles en difficulté)</t>
  </si>
  <si>
    <t>("5b")</t>
  </si>
  <si>
    <t>("6b")</t>
  </si>
  <si>
    <t>– du régime de l’article 44 quindecies du CGI (création ou reprise d’entreprises dans les zones de revitalisation rurale)</t>
  </si>
  <si>
    <t>("5c")</t>
  </si>
  <si>
    <t>("6c")</t>
  </si>
  <si>
    <t>« Jeunes entreprises innovantes » ou « jeunes entreprises universitaires » (art. 1466 D du CGI) ('18')</t>
  </si>
  <si>
    <t>Exonération en faveur des caisses de crédit municipal (art.1464 du CGI) ('19')</t>
  </si>
  <si>
    <t>Médecins, auxiliaires médicaux et vétérinaires ruraux (art. 1464 D du CGI) ('20')</t>
  </si>
  <si>
    <t>Activités gérées par des services d’activités industrielles et commerciales (art. 1464 H du CGI) ('21')</t>
  </si>
  <si>
    <t>Indiquer la date de début de gestion :</t>
  </si>
  <si>
    <t>Librairies ('22')</t>
  </si>
  <si>
    <t>– indépendantes de références (art. 1464 I du CGI)</t>
  </si>
  <si>
    <t>("16a")</t>
  </si>
  <si>
    <t>("17a")</t>
  </si>
  <si>
    <t>– autres (art. 1464 I bis du CGI)</t>
  </si>
  <si>
    <t>("16b")</t>
  </si>
  <si>
    <t>("17b")</t>
  </si>
  <si>
    <t>Établissements situés dans un quartier prioritaire de la politique de la ville (art. 1466 A-I du CGI) ('23')</t>
  </si>
  <si>
    <t>Établissements situés dans les zones de restructuration de la défense (art. 1466 A-I quinquies B du CGI) ('24')</t>
  </si>
  <si>
    <t>Disquaires indépendants (art. 1464 M du CGI) ('25')</t>
  </si>
  <si>
    <t>Exonération de 100 % de la valeur locative des installations antipollution passibles de taxe foncière et des matériels passibles de taxe foncière destinés à économiser l’énergie ou à réduire le bruit (art. 1518 A du CGI) ('26')</t>
  </si>
  <si>
    <t>Préciser le n° du bien du cadre C pour lequel l’exonération de CFE est demandée :</t>
  </si>
  <si>
    <t>Abattement de 50 % de la valeur locative des biens passibles de taxe foncière affectés à des activités de recherche industrielle (art. 1518 A quater du CGI) ("27")</t>
  </si>
  <si>
    <t>Préciser le n° du bien du cadre C pour lequel l'exonération de CFE est demandée :</t>
  </si>
  <si>
    <t>EXONÉRATIONS ACCORDÉES DE DROIT SAUF DÉLIBÉRATIONS CONTRAIRES DES COLLECTIVITÉS LOCALES</t>
  </si>
  <si>
    <t>Établissements situés dans les bassins d’emploi à redynamiser (art. 1466 A-I quinquies A du CGI) ('28')</t>
  </si>
  <si>
    <t>("28")</t>
  </si>
  <si>
    <t>("29")</t>
  </si>
  <si>
    <t>Changement d'exploitant réalisé en 2019 dans une zone franche urbaine, territoire entrepreneur (poursuite de la période d'exonération du prédécesseur) (art.1466 A-I sexies du CGI) ('23')</t>
  </si>
  <si>
    <t>("30")</t>
  </si>
  <si>
    <t>("31")</t>
  </si>
  <si>
    <t>Petites entreprises commerciales situées dans un quartier prioritaire de la politique de la ville (art. 1466 A-I septies du CGI) ('29')</t>
  </si>
  <si>
    <t>("32")</t>
  </si>
  <si>
    <t>("33")</t>
  </si>
  <si>
    <t>Préciser le n° du bien du cadre C pour lequel l'exonération est demandée :</t>
  </si>
  <si>
    <t>("34")</t>
  </si>
  <si>
    <t>Pour chacun de ces biens, préciser par un pourcentage la proportion du local concerné affecté à l'activité exonéréé :</t>
  </si>
  <si>
    <t>("35")  ___&gt;&gt; ("%")</t>
  </si>
  <si>
    <t>Exonération en faveur de certaines locations en meublé (art. 1459-3° du CGI) ('30')</t>
  </si>
  <si>
    <t>("36")</t>
  </si>
  <si>
    <t>("37")</t>
  </si>
  <si>
    <t>Préciser le n° du bien du cadre C pour lequel l’exonération est demandée :</t>
  </si>
  <si>
    <t>("38")</t>
  </si>
  <si>
    <t>Établissements situés dans les départements d’outre-mer (art.1466 F du CGI) ('31')
Dans ce cas, cocher le taux de l’abattement auquel vous avez droit :</t>
  </si>
  <si>
    <t>("39")</t>
  </si>
  <si>
    <t>("40")</t>
  </si>
  <si>
    <t>– Abattement taux normal</t>
  </si>
  <si>
    <t>("41")</t>
  </si>
  <si>
    <t>– Abattement taux majoré</t>
  </si>
  <si>
    <t>("42")</t>
  </si>
  <si>
    <t>Option pour l’encadrement communautaire ('32')</t>
  </si>
  <si>
    <t>("43")</t>
  </si>
  <si>
    <t>AUTRES EXONÉRATIONS DE DROIT</t>
  </si>
  <si>
    <t>Exonération des diffuseurs de presse spécialistes (art.1458 bis du CGI) ('33')</t>
  </si>
  <si>
    <t>("44")</t>
  </si>
  <si>
    <t>("45")</t>
  </si>
  <si>
    <t>Exonération en faveur des jeunes avocats (art.1460-8° du CGI) ('34')</t>
  </si>
  <si>
    <t>("46")</t>
  </si>
  <si>
    <t>("47")</t>
  </si>
  <si>
    <t>Exonération de l'activité de production de biogaz, d'électricité et de chaleur par méthanisation, réalisée dans les conditions prévues à l'article L. 311-1 du code rural et de la pêche maritime (art. 1451 I 5° du CGI) ('35')</t>
  </si>
  <si>
    <t>("48")</t>
  </si>
  <si>
    <t>("49")</t>
  </si>
  <si>
    <t>("50")</t>
  </si>
  <si>
    <t>Exonération de droit (et facultative en cas de délibération de votre collectivité locale) des établissements situés dans : ('36')</t>
  </si>
  <si>
    <t>– un bassin urbain à dynamiser (art. 1463 A du CGI)</t>
  </si>
  <si>
    <t>("51a")</t>
  </si>
  <si>
    <t>("52a")</t>
  </si>
  <si>
    <t>– une zone de développement prioritaire (art. 1463 B du CGI)</t>
  </si>
  <si>
    <t>("51b")</t>
  </si>
  <si>
    <t>("52b")</t>
  </si>
  <si>
    <t>("53")</t>
  </si>
  <si>
    <t>Pour chacun de ces biens, préciser par un pourcentage la proportion du local
concerné affecté à l'activité exonéréé :</t>
  </si>
  <si>
    <t>("54")</t>
  </si>
  <si>
    <t>EXONÉRATIONS NÉCESSITANT UNE DÉCLARATION SPÉCIFIQUE N° 1465-SD DISPONIBLE SUR LE SITE IMPOTS.GOUV.FR</t>
  </si>
  <si>
    <t xml:space="preserve"> CVAE</t>
  </si>
  <si>
    <t>Exonération relative aux opérations réalisées dans les zones… ('37')</t>
  </si>
  <si>
    <t>– d'aide à finalité régionale (art. 1465 du CGI)</t>
  </si>
  <si>
    <t>("55")</t>
  </si>
  <si>
    <t>("56")</t>
  </si>
  <si>
    <t>– d'aide à l'investissement des petites et moyennes entreprises (art. 1465 B du CGI)</t>
  </si>
  <si>
    <t>("57")</t>
  </si>
  <si>
    <t>("58")</t>
  </si>
  <si>
    <t>– de revitalisation rurale (art. 1465 A du CGI)</t>
  </si>
  <si>
    <t>("59")</t>
  </si>
  <si>
    <t>("60")</t>
  </si>
  <si>
    <t>COTISATION SUR LA VALEUR AJOUTEE DES ENTREPRISES</t>
  </si>
  <si>
    <t>Déclaration de la valeur ajoutée et des effectifs salariés</t>
  </si>
  <si>
    <t>Code postal</t>
  </si>
  <si>
    <t>Ville</t>
  </si>
  <si>
    <t>LA DECLARATION N° 1330-CVAE-SD DOIT IMPERATIVEMENT FAIRE L'OBJET D'UN DEPOT DEMATERIALISE
Vous trouverez toutes les informations utiles sur www.impots.gouv.fr / Rubrique PROFESSIONNELS</t>
  </si>
  <si>
    <t>Début</t>
  </si>
  <si>
    <t>Fin</t>
  </si>
  <si>
    <t>Jour</t>
  </si>
  <si>
    <t>Mois</t>
  </si>
  <si>
    <t>Année</t>
  </si>
  <si>
    <t>Annee</t>
  </si>
  <si>
    <t>I. CAS SPECIFIQUE DES ENTREPRISES MONO-ETABLISSEMENT</t>
  </si>
  <si>
    <t>La déclaration n° 1330-CVAE-SD des assujettis doit indiquer, par établissement ou par lieu d’emploi situé en France, le nombre de
salariés employés au cours de la période de référence définie à l’article 1586 quinquies du CGI.
Les entreprises qui exploitent un établissement unique au sens de la CFE et qui n’emploient pas de salarié exerçant une
activité plus de trois mois sur un lieu hors de l’entreprise (chantiers, missions, etc.) sont considérées, sauf exclusions
mentionnées dans la notice, comme mono-établissement.
Si vous êtes dans cette situation, vous pouvez, soit remplir la déclaration n° 1330, soit servir uniquement le cadre réservé à
la CVAE dans votre déclaration de résultat : modèles n° 2033-E-SD (CERFA n° 11 483), n° 2035-E-SD (CERFA n° 11 700), n°
2059-E-SD (CERFA n° 11 484) ou n° 2072-E-SD (CERFA n° 14 027).</t>
  </si>
  <si>
    <t>II. MONTANT DE LA VALEUR AJOUTEE</t>
  </si>
  <si>
    <t>Valeur Ajoutée</t>
  </si>
  <si>
    <t>case JU du 2035-E-SD, case 117 du 2033-E-SD, case SA du 2059-E-SD ou case D12 du 2072-E-SD</t>
  </si>
  <si>
    <t>Le montant de la valeur ajoutée à indiquer correspond à celui résultant du calcul effectué, au titre de la période de référence, sur les
tableaux de la série E des imprimés des liasses fiscales (BIC, IS, BNC et RF). Pour les entreprises du secteur financier (banques,
assurances, etc.), les entreprises ayant exercé l'option prévue à l’article 93 A du CGI ou les entreprises qui produisent de l’électricité,
une définition particulière de la valeur ajoutée doit être retenue.</t>
  </si>
  <si>
    <t>Chiffre d'affaires de référence</t>
  </si>
  <si>
    <t>à reporter case A1 de la 1329-DEF-SD</t>
  </si>
  <si>
    <t>Chiffre d'affaires de référence du groupe</t>
  </si>
  <si>
    <t>B6</t>
  </si>
  <si>
    <t>à reporter case A3 de la 1329-DEF-SD</t>
  </si>
  <si>
    <t>SIGNATURE</t>
  </si>
  <si>
    <t>DATE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</si>
  <si>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</si>
  <si>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SIREN</t>
  </si>
  <si>
    <t>PAGE</t>
  </si>
  <si>
    <t>/</t>
  </si>
  <si>
    <t>III. REPARTITION DES SALARIES</t>
  </si>
  <si>
    <t>A. Liste des établissements de l’entreprise</t>
  </si>
  <si>
    <t>CODE NIC</t>
  </si>
  <si>
    <t>Numero du département</t>
  </si>
  <si>
    <t>Commune de localisation (en toutes lettres)</t>
  </si>
  <si>
    <t>Nombre de salariés</t>
  </si>
  <si>
    <t>A5</t>
  </si>
  <si>
    <t>A7</t>
  </si>
  <si>
    <t>A8</t>
  </si>
  <si>
    <t>B. Liste des lieux d'exercice des salariés employés plus de trois mois hors de l'entreprise (1)</t>
  </si>
  <si>
    <t>NUMERO DU DEPARTEMENT</t>
  </si>
  <si>
    <t>COMMUNE DE LOCALISATION (en toutes lettres)</t>
  </si>
  <si>
    <t>Code INSEE de la commune (2)</t>
  </si>
  <si>
    <t>B1</t>
  </si>
  <si>
    <t>B2</t>
  </si>
  <si>
    <t>B3</t>
  </si>
  <si>
    <t>B4</t>
  </si>
  <si>
    <t>(1) Salariés sur des chantiers, salariés mis à disposition d’une autre entreprise, etc..</t>
  </si>
  <si>
    <t>(2) Les codes INSEE sont disponibles sur le site www.insee.fr.</t>
  </si>
  <si>
    <t>SOCIETES ETRANGERES NE DISPOSANT PAS D’ETABLISSEMENT STABLE EN FRANCE
REPARTITION DE LA VALEUR LOCATIVE DES IMMEUBLES DETENUS</t>
  </si>
  <si>
    <t>Code INSEE de la commune (1)</t>
  </si>
  <si>
    <t>Valeur locative de l'immeuble</t>
  </si>
  <si>
    <t>B7</t>
  </si>
  <si>
    <t>B8</t>
  </si>
  <si>
    <t>B9</t>
  </si>
  <si>
    <t>C1</t>
  </si>
  <si>
    <t>(1) Les codes INSEE sont disponibles sur le site www.insee.fr.</t>
  </si>
  <si>
    <t>TABLEAU DE LA VALEUR AJOUTEE ET DE LA CAPACITE DE PRODUCTION DES ENTREPRISES PRODUISANT DE L'ELECTRICITE (Articles 1519 D, 1519 E et 1519 F du CGI)</t>
  </si>
  <si>
    <t>A. Montant de la valeur ajoutée des unités de production d'électricité</t>
  </si>
  <si>
    <t>Valeur ajoutée globale (2033-E-SD ou 2059-E-SD)</t>
  </si>
  <si>
    <t>Ratio Montant des charges afférentes à l’activité de production d’électricité / Montant total des charges de l’entreprise</t>
  </si>
  <si>
    <t>Montant des charges afférentes à l’activité de production d’électricité</t>
  </si>
  <si>
    <t>Montant total des charges de l’entreprise</t>
  </si>
  <si>
    <t>Puissance installée totale des seuls établissements décrits aux articles 1519 D, 1519 E et 1519 F / Puissance installée totale</t>
  </si>
  <si>
    <t>Puissance installée totale des seuls établissements décrits aux articles 1519 D, 1519 E et 1519 F</t>
  </si>
  <si>
    <t>Puissance installée totale</t>
  </si>
  <si>
    <t>Valeur ajoutée correspondant uniquement à celle créée par les unités de production d’électricité (B7 x R1 x R2)</t>
  </si>
  <si>
    <t>B. Liste des établissements comprenant des installations de production d’électricité d’origine photovoltaïque, hydraulique ou Éolienne mentionnées aux articles 1519 D, 1519 E et 1519 F du CGI</t>
  </si>
  <si>
    <t>Code département (1)</t>
  </si>
  <si>
    <t>Code commune (2)</t>
  </si>
  <si>
    <t>Multi (3)(à cocher)</t>
  </si>
  <si>
    <t>Puissance installée en KW</t>
  </si>
  <si>
    <t>C8</t>
  </si>
  <si>
    <t>C9</t>
  </si>
  <si>
    <t>D1</t>
  </si>
  <si>
    <t>D2</t>
  </si>
  <si>
    <t>(3) Si l’unité de production est située sur plusieurs communes, veuillez cocher la case correspondante et compléter les tableaux C et D selon le cas.</t>
  </si>
  <si>
    <t>C. Répartition de la valeur ajoutée des établissements mentionnés au B situés sur plusieurs communes à l’exception des ouvrages hydroélectriques concédés ou d’une puissance supérieure à 500 KW mentionnés à l’article 1475 du CGI</t>
  </si>
  <si>
    <t>Établissement 1</t>
  </si>
  <si>
    <t>Libellé de l'établissement</t>
  </si>
  <si>
    <t>Somme des bases de CFE</t>
  </si>
  <si>
    <t>Code commune (4)</t>
  </si>
  <si>
    <t>Type d'installation (1 ou 2) (5)</t>
  </si>
  <si>
    <t>Base de CFE (si 1 en D9) ou puissance installée (si 2 en D9)</t>
  </si>
  <si>
    <t>Valeur ajoutée correspondante</t>
  </si>
  <si>
    <t>E1</t>
  </si>
  <si>
    <t>E2</t>
  </si>
  <si>
    <t>Établissement 2</t>
  </si>
  <si>
    <t>(4) Les codes INSEE sont disponibles sur le site www.insee.fr.</t>
  </si>
  <si>
    <t>(5) Production d’électricité nucléaire, thermique à flamme ou hydraulique : indiquer « 1 » ; Production d'électricité photovoltaïque : indiquer « 2 ».</t>
  </si>
  <si>
    <t>D. Répartition de la valeur ajoutée des établissements mentionnés au B correspondant à des ouvrages hydroélectriques concédés ou d’une puissance supérieure à 500 KW mentionnés à l’article 1475 du CGI</t>
  </si>
  <si>
    <t>Code commune (6)</t>
  </si>
  <si>
    <t>Pourcentage de répartition</t>
  </si>
  <si>
    <t>E3</t>
  </si>
  <si>
    <t>E4</t>
  </si>
  <si>
    <t>E5</t>
  </si>
  <si>
    <t>E6</t>
  </si>
  <si>
    <t>E7</t>
  </si>
  <si>
    <t>(6) Les codes INSEE sont disponibles sur le site www.insee.fr.</t>
  </si>
  <si>
    <t>DÉTERMINATION DE LA VALEUR AJOUTÉE PRODUITE AU COURS DE L’EXERCICE</t>
  </si>
  <si>
    <t>IMMEUBLES NUS À USAGE AUTRE QU’HABITATION</t>
  </si>
  <si>
    <t>LE FORMULAIRE N°2072-E ET, LE CAS ÉCHÉANT, LA DÉCLARATION N°1330-CVAE DOIVENT IMPÉRATIVEMENT FAIRE L'OBJET D'UN DÉPÔT DÉMATÉRIALISÉ (EDI-TDFC)</t>
  </si>
  <si>
    <t>Vous trouverez toutes les informations utiles sur impots.gouv.fr dans la rubrique PROFESSIONNELS.</t>
  </si>
  <si>
    <t>NEANT (à cocher)</t>
  </si>
  <si>
    <t>DÉNOMINATION DE L’ENTREPRISE :</t>
  </si>
  <si>
    <t>ADRESSE DE L’ENTREPRISE :</t>
  </si>
  <si>
    <t>NOM ET ADRESSE PERSONNELLE DE L’EXPLOITANT :</t>
  </si>
  <si>
    <t>N° d’identification de l’entreprise (SIREN)</t>
  </si>
  <si>
    <t>Exercice ouvert le :</t>
  </si>
  <si>
    <t>et clos le :</t>
  </si>
  <si>
    <t>I - RECETTES</t>
  </si>
  <si>
    <t>Montant brut des fermages ou des loyers encaissés</t>
  </si>
  <si>
    <t>R01</t>
  </si>
  <si>
    <t>Dépenses par nature déductibles de l’impôt sur le revenu incombant normalement à la société, la collectivité ou l’organisme sans but lucratif mises par convention à la charge des locataires</t>
  </si>
  <si>
    <t>R02</t>
  </si>
  <si>
    <t>Recettes brutes diverses (subventions ANAH, indemnités d’assurances….)</t>
  </si>
  <si>
    <t>R03</t>
  </si>
  <si>
    <t>TOTAL A</t>
  </si>
  <si>
    <t>T01</t>
  </si>
  <si>
    <t>II – DÉDUCTIONS, FRAIS ET CHARGES</t>
  </si>
  <si>
    <t>Frais d’administration et de gestion et autres frais de gestion</t>
  </si>
  <si>
    <t>D01</t>
  </si>
  <si>
    <t>Primes d’assurances</t>
  </si>
  <si>
    <t>D02</t>
  </si>
  <si>
    <t>Dépenses de réparation, d’entretien et d’amélioration</t>
  </si>
  <si>
    <t>D03</t>
  </si>
  <si>
    <t>Dépenses spécifiques aux monuments historiques</t>
  </si>
  <si>
    <t>D06</t>
  </si>
  <si>
    <t>Charges récupérables non récupérées au départ du locataire</t>
  </si>
  <si>
    <t>D07</t>
  </si>
  <si>
    <t>Indemnités d’éviction, frais de relogement</t>
  </si>
  <si>
    <t>D08</t>
  </si>
  <si>
    <t>Déductions spécifiques du revenu brut (diminuées des éventuelles réintégrations)</t>
  </si>
  <si>
    <t>D09</t>
  </si>
  <si>
    <t>Montant de la déduction au titre de l’amortissement</t>
  </si>
  <si>
    <t>D10</t>
  </si>
  <si>
    <t>Provisions pour charges de copropriété payées par les copropriétaires bailleurs et régularisations éventuelles de provisions antérieures</t>
  </si>
  <si>
    <t>D11</t>
  </si>
  <si>
    <t>Déduction de 50 % des travaux déductibles compris dans les provisions payées en 2018</t>
  </si>
  <si>
    <t>D12</t>
  </si>
  <si>
    <t>TOTAL B</t>
  </si>
  <si>
    <t>T02</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</si>
  <si>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</si>
  <si>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III – VALEUR AJOUTÉE PRODUITE</t>
  </si>
  <si>
    <t>Calcul de la Valeur Ajoutée</t>
  </si>
  <si>
    <t>T03</t>
  </si>
  <si>
    <t>TOTAL (lignes T01-T02)</t>
  </si>
  <si>
    <t>IV - COTISATION SUR LA VALEUR AJOUTÉE DES ENTREPRISES (CVAE)</t>
  </si>
  <si>
    <t>Mono établissement au sens de la CVAE (cocher la case)</t>
  </si>
  <si>
    <t>L01</t>
  </si>
  <si>
    <t>L05</t>
  </si>
  <si>
    <t>Période de référence:</t>
  </si>
  <si>
    <t>L02</t>
  </si>
  <si>
    <t>date de début</t>
  </si>
  <si>
    <t>date de fin</t>
  </si>
  <si>
    <t>Valeur ajoutée rentrant dans le dispositif de la CVAE</t>
  </si>
  <si>
    <t>Chiffre d'affaires de référence CVAE</t>
  </si>
  <si>
    <t>L03</t>
  </si>
  <si>
    <t>Chiffre d’affaires du groupe économique (entreprises répondant aux conditions de détention fixées à l’article 223 A du CGI)</t>
  </si>
  <si>
    <t>L06</t>
  </si>
  <si>
    <t>L04</t>
  </si>
  <si>
    <t>* Des explications concernant ces cases sont données dans la notice n° 1330-CVAE-SD § Répartition des salariés</t>
  </si>
  <si>
    <t>IMPOSITION FORFAITAIRE SUR LES ENTREPRISES DE RÉSEAUX 2019</t>
  </si>
  <si>
    <t>IFER</t>
  </si>
  <si>
    <t>Département :</t>
  </si>
  <si>
    <t>Commune du lieu d’imposition :</t>
  </si>
  <si>
    <t>Motif(s) du dépôt : (à cocher par Oui ou Non)</t>
  </si>
  <si>
    <t>Augmentation de la surface des locaux</t>
  </si>
  <si>
    <t>Diminution de la surface des locaux</t>
  </si>
  <si>
    <t>Variation du nombre de salariés (crédit d’impôt, réduction artisan, …)</t>
  </si>
  <si>
    <t>Variation d’un élément d’imposition (puissance ou
nombre d’installations)</t>
  </si>
  <si>
    <t>Dépassement du seuil de 100 000 € (location nue)</t>
  </si>
  <si>
    <t>Cessation ou fermeture d’installation à la date du : (cocher à la 1ère case)</t>
  </si>
  <si>
    <t>Autre (cocher la case et préciser le motif) (cocher à la 1ère case)</t>
  </si>
  <si>
    <t>Cette déclaration est à adresser au service des impôts des entreprises dont relève chaque établissement ou installation au plus tard le 3 mai 2019. Les entreprises
redevables de l’imposition forfaitaire sur les entreprises de réseaux (IFER) complètent impérativement le cadre A et joignent l’annexe relative à la composante
de l’IFER due en cas de nouvelle installation ou de modification d’un élément d’imposition (variation de puissance ou du nombre d’installations, etc.).</t>
  </si>
  <si>
    <t>A1 IDENTIFICATION DE L’ENTREPRISE ET DE L’ÉTABLISSEMENT</t>
  </si>
  <si>
    <t>Oui</t>
  </si>
  <si>
    <t>Non</t>
  </si>
  <si>
    <t>Comptable de l'entreprise (Nom, adresse, n° de téléphone et adresse électronique)</t>
  </si>
  <si>
    <t>A2 ACTIVITÉ PROFESSIONNELLE EXERCÉE DE MON DOMICILE OU EXERCÉE EN CLIENTÈLE</t>
  </si>
  <si>
    <t>Si vous ne disposez d'aucun autre local cochez la case par Oui ou Non</t>
  </si>
  <si>
    <t>et précisez la surface occupée pour les besoins de l'activité exercée à domicile : [m^(2)]</t>
  </si>
  <si>
    <t>B1 ÉTABLISSEMENTS SOUMIS A LA CFE : RENSEIGNEMENTS POUR L’ENSEMBLE DE L’ENTREPRISE</t>
  </si>
  <si>
    <t>Effectif au cours de l’année 2018  ('1') ('14') ('17') ('18')</t>
  </si>
  <si>
    <t>Dont affecté à une activité artisanale</t>
  </si>
  <si>
    <t>Chiffre d’affaires HT ou recettes HT au cours de la période de référence ('2')</t>
  </si>
  <si>
    <t>Recettes brutes HT ou chiffre d’affaires HT provenant de la location ou sous-location d’immeubles nus à usage autre que l’habitation au cours de la période de référence ('3')</t>
  </si>
  <si>
    <t>Nom et adresse de la personne ayant établi la déclaration si elle ne fait pas partie du personnel salarié de l’entreprise.</t>
  </si>
  <si>
    <t>Téléphone et adresse électronique :</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</si>
  <si>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</si>
  <si>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B2 RENSEIGNEMENTS POUR L’ÉTABLISSEMENT</t>
  </si>
  <si>
    <t>Activités à caractère saisonnier, indiquer la durée d’exploitation en semaines ('4')</t>
  </si>
  <si>
    <t>Activité professionnelle exercée à temps partiel ou pendant moins de 9 mois de l’année, cocher la case par (Oui ou Non)</t>
  </si>
  <si>
    <t>Nombre de salariés employés par l’établissement depuis au moins un an au 1er janvier 2019 dans une zone de restructuration de la défense ('5')</t>
  </si>
  <si>
    <t>En cas d'éolienne produisant de l'énergie électrique, cocher la case et souscrire l'annexe n° 1519 D-eol-SD</t>
  </si>
  <si>
    <t>Date de raccordement au réseau de l’établissement produisant de l’énergie électrique (jj/mm/aaaa) ('6')</t>
  </si>
  <si>
    <t>Pour les ouvrages hydrauliques, indiquer le prorata hydraulique relatif à la commune d'imposition (nombre avec deux chiffres après la virgule) et souscrire l'annexe n° 1519 F-hydra-SD [%]</t>
  </si>
  <si>
    <t>C / BIENS PASSIBLES D’UNE TAXE FONCIÈRE Si les biens sont pris en location ou en sous-location, joindre obligatoirement une copie du bail. SI LE CADRE C EST INSUFFISANT, JOINDRE UN ÉTAT ÉTABLI SUR CE MÊME MODÈLE</t>
  </si>
  <si>
    <t>Informations obligatoires. En vertu du 2 de l’article 1729 B du code général des impôts (CGI),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ni supérieur à 10 000 €. Si ce cadre est insuffisant, joindre un état établi sur ce même modèle. Si vous avez coché la case A2 de la page 1, vous êtes dispensé de remplir ce cadre sauf si vous avez libéré un bien, auquel cas il convient de rappeler sur les lignes n° 1 à 7 le bien et sa date de fin d'occupation.</t>
  </si>
  <si>
    <t>Nature du bien ('8')</t>
  </si>
  <si>
    <t>Date de fin d’occupation du bien</t>
  </si>
  <si>
    <t>Superficie totale des locaux en m²</t>
  </si>
  <si>
    <t>Détail (en m²) de
l’affectation de la
superficie à usage :</t>
  </si>
  <si>
    <t>('-') professionnel</t>
  </si>
  <si>
    <t>('-') industriel</t>
  </si>
  <si>
    <t>('-') commercial</t>
  </si>
  <si>
    <t>('-') d’habitation</t>
  </si>
  <si>
    <t>Détail (en m²) de l’utilisation des surfaces à usage professionnel en :</t>
  </si>
  <si>
    <t>('-') Magasin</t>
  </si>
  <si>
    <t>('-') Entrepôt</t>
  </si>
  <si>
    <t>('-') Bureau</t>
  </si>
  <si>
    <t>('-') Autres à préciser</t>
  </si>
  <si>
    <t>('-') Propriétaire : cocher la case par Oui ou Non</t>
  </si>
  <si>
    <t>('-') Locataire :</t>
  </si>
  <si>
    <t>cocher la case par Oui ou Non</t>
  </si>
  <si>
    <t>préciser le nom et l’adresse du propriétaire et joindre une copie du bail :</t>
  </si>
  <si>
    <t>('-') Sous-locataire :</t>
  </si>
  <si>
    <t>joindre le contrat de sous-location et préciser les nom et adresse du
propriétaire et le nom du titulaire du bail</t>
  </si>
  <si>
    <t>('-') En domiciliation commerciale ou à titre gratuit :</t>
  </si>
  <si>
    <t>joindre le contrat ou la convention de domiciliation
et préciser les nom et adresse du propriétaire et le
nom de la société hébergeante</t>
  </si>
  <si>
    <t>En cas de partage des locaux, indiquer le nom des autres utilisateurs :</t>
  </si>
  <si>
    <t>Si vous disposez de places de parkings réservées exclusivement à l’exercice de votre activité professionnelle, précisez leur nombre et leur adresse :</t>
  </si>
  <si>
    <t>Les membres de SCM indiquent le SIREN de la SCM et la surface du bien occupée à titre privatif :</t>
  </si>
  <si>
    <t>SIREN :</t>
  </si>
  <si>
    <t>Les loueurs en meublé précisent la nature du local loué :</t>
  </si>
  <si>
    <t>('-') local d’habitation personnelle classé « meublé de tourisme » (cocher par Oui ou Non)</t>
  </si>
  <si>
    <t>('-') local d’habitation personnelle loué meublé autre que ceux visés aux 1° et 2° de l’art. 1459 du CGI (cocher par Oui ou Non)</t>
  </si>
  <si>
    <t>('-') autre local loué meublé (cocher par Oui ou Non)</t>
  </si>
  <si>
    <t>Pour les biens bénéficiant de la réduction prévue
à l’article 1518 A bis du CGI, indiquer : ('9')</t>
  </si>
  <si>
    <t>('-') le pourcentage de réduction (100, 75, 50 ou 25%)
('-') la 1 année d’entrée du bien dans la base
d’imposition</t>
  </si>
  <si>
    <t>D / EXONÉRATIONS ET ABATTEMENTS</t>
  </si>
  <si>
    <t>Cocher ci-dessous les cases correspondant à votre choix (une seule ligne de choix possible)</t>
  </si>
  <si>
    <t>CVAE ('10')</t>
  </si>
  <si>
    <t>Entreprises de spectacles vivants (art. 1464 A-1° du CGI) ('11')</t>
  </si>
  <si>
    <t>Établissements de spectacles cinématographiques (art. 1464 A- 3° à 4° du CGI) ('12') (préciser la catégorie de l'établissement, une seule ligne possible)</t>
  </si>
  <si>
    <t>('-') dont le nombre annuel d'entrées est inférieur à 450 000 (art. 1464 A- 3° du CGI)</t>
  </si>
  <si>
    <t>3a</t>
  </si>
  <si>
    <t>4a</t>
  </si>
  <si>
    <t>('-') dont le nombre annuel d'entrées est inférieur à 450 000 et qui bénéficient d'un classement « art et essai » (art. 1464 A- 3° bis du CGI)</t>
  </si>
  <si>
    <t>3b</t>
  </si>
  <si>
    <t>4b</t>
  </si>
  <si>
    <t>('-') autres que ci-dessus (art. 1464 A- 4° du CGI)</t>
  </si>
  <si>
    <t>3c</t>
  </si>
  <si>
    <t>4c</t>
  </si>
  <si>
    <t>Entreprises nouvelles (art. 1464 B du CGI) dans le cadre : ('13') (préciser le régime d'exonération, une seule ligne possible)</t>
  </si>
  <si>
    <t>('-') du régime de l’article 44 sexies du CGI</t>
  </si>
  <si>
    <t>5a</t>
  </si>
  <si>
    <t>6a</t>
  </si>
  <si>
    <t>('-') du régime de l’article 44 septies du CGI</t>
  </si>
  <si>
    <t>5b</t>
  </si>
  <si>
    <t>6b</t>
  </si>
  <si>
    <t>('-') du régime de l’article 44 quindecies du CGI</t>
  </si>
  <si>
    <t>5c</t>
  </si>
  <si>
    <t>6c</t>
  </si>
  <si>
    <t>« Jeunes entreprises innovantes » ou « jeunes entreprises universitaires » (art. 1466 D du CGI) ('14')</t>
  </si>
  <si>
    <t>Exonération en faveur des caisses de crédit municipal (art. 1464 du CGI)</t>
  </si>
  <si>
    <t>Médecins, auxiliaires médicaux et vétérinaires ruraux (art. 1464 D du CGI) ('15')</t>
  </si>
  <si>
    <t>Activités gérées par des services d'activités industrielles et commerciales (art. 1464 H du CGI) ('16')</t>
  </si>
  <si>
    <t>Librairies ('17')</t>
  </si>
  <si>
    <t>('-') indépendantes de référence (art. 1464 I du CGI)</t>
  </si>
  <si>
    <t>16a</t>
  </si>
  <si>
    <t>17a</t>
  </si>
  <si>
    <t>('-') autres (art. 1464 I bis du CGI)</t>
  </si>
  <si>
    <t>16b</t>
  </si>
  <si>
    <t>17b</t>
  </si>
  <si>
    <t>Établissements situés dans un quartier prioritaire de la politique de la ville (art. 1466 A-I du CGI) ('18')</t>
  </si>
  <si>
    <t>Établissements situés dans les zones de restructuration de la défense (art. 1466 A-I quinquies B du CGI) ('19')</t>
  </si>
  <si>
    <t>Disquaires indépendants (art. 1464 M du CGI) ('20')</t>
  </si>
  <si>
    <t>Exonération de 100 % de la valeur locative des installations antipollution passibles de taxe foncière et des matériels passibles de taxe foncière destinés à économiser l’énergie ou à réduire le bruit (art. 1518 A du CGI) ('21')</t>
  </si>
  <si>
    <t>Abattement de 50 % de la valeur locative des biens passibles de taxe foncière affectés à des activités de recherche industrielle (art. 1518 A quater du CGI)</t>
  </si>
  <si>
    <t xml:space="preserve"> CFE</t>
  </si>
  <si>
    <t>Établissements situés dans les bassins d’emploi à redynamiser (art. 1466 A-I quinquies A du CGI) ('23')</t>
  </si>
  <si>
    <t>Petites entreprises commerciales situées dans un quartier prioritaire de la politique de la ville (art. 1466 A-I septies du CGI) ('24')</t>
  </si>
  <si>
    <t>Pour chacun de ces biens, préciser par un pourcentage la proportion du local concerné affecté à l'activité exonérée : [%]</t>
  </si>
  <si>
    <t>Exonération en faveur de certaines locations en meublé (art. 1459-3° du CGI) ('25')</t>
  </si>
  <si>
    <t>Établissements situés dans les départements d’outre-mer (art. 1466 F du CGI) ('26')</t>
  </si>
  <si>
    <t>Dans ce cas, cocher par (Oui ou Non) le taux de l’abattement auquel vous avez droit :</t>
  </si>
  <si>
    <t>– Abattement taux normal 39</t>
  </si>
  <si>
    <t>– Abattement taux majoré 40</t>
  </si>
  <si>
    <t>Option pour l’encadrement communautaire ('27')</t>
  </si>
  <si>
    <t>Exonération des diffuseurs de presse spécialistes (art. 1458 bis du CGI) ('28')</t>
  </si>
  <si>
    <t>Exonération de l'activité de production de biogaz, d'électricité et de chaleur par méthanisation, réalisée dans les conditions prévues à l'article L. 311-1 du code rural et de la pêche maritime (art. 1451-I-5° du CGI) ('29')</t>
  </si>
  <si>
    <t>Exonération de droit des établissements situés dans un bassin urbain à dynamiser (art. 1463 A du CGI) en cas de délibération de votre collectivité locale, l'exonération facultative (art. 1466 B du CGI) sera appliquée automatiquement ('30')</t>
  </si>
  <si>
    <t>Exonérations nécessitant une déclaration spécifique n° 1465-SD disponible sur le site www.impots.gouv.fr :</t>
  </si>
  <si>
    <t>Exonération relative aux opérations réalisées dans les zones… ('31')</t>
  </si>
  <si>
    <t>('-') d'aide à finalité régionale (art. 1465 du CGI)</t>
  </si>
  <si>
    <t>('-') d'aide à l'investissement des petites et moyennes entreprises (art. 1465 B du CGI)</t>
  </si>
  <si>
    <t>('-') de revitalisation rurale (art. 1465 A du CGI)</t>
  </si>
  <si>
    <t>Si vous complétez cette annexe, veuillez remplir et joindre également le cadre A de l’imprimé n° 1447-M-SD.</t>
  </si>
  <si>
    <t>Dénomination et adresse :</t>
  </si>
  <si>
    <t>Numéro SIRET de l’établissement à reporter impérativement</t>
  </si>
  <si>
    <t>Commune où se situe l’installation déclarée (mention indispensable) :</t>
  </si>
  <si>
    <t>E -A / COMPOSANTE DE L’IMPOSITION FORFAITAIRE SUR LES ENTREPRISES DE RÉSEAUX VISÉE À L’ARTICLE 1519 D DU CGI</t>
  </si>
  <si>
    <t>Installation terrestre de production d’électricité utilisant l’énergie mécanique du vent (art. 1519 D du CGI) ('30')</t>
  </si>
  <si>
    <t>Indiquer en kilowatts (kW) la puissance électrique installée aux 1ers janvier 2017 et 2018 si la puissance électrique installée est supérieure ou égale à 100 kW (nombre entier)</t>
  </si>
  <si>
    <t>Puissance électrique installée au 1er janvier 2017</t>
  </si>
  <si>
    <t>Puissance électrique installée au 1er janvier 2018</t>
  </si>
  <si>
    <t>EA1</t>
  </si>
  <si>
    <t>kW</t>
  </si>
  <si>
    <t>EA2</t>
  </si>
  <si>
    <t>E - B / COMPOSANTE DE L’IMPOSITION FORFAITAIRE SUR LES ENTREPRISES DE RÉSEAUX VISÉE À L’ARTICLE 1519 D DU CGI</t>
  </si>
  <si>
    <t>Installation de production d’électricité utilisant l’énergie mécanique des courants située dans les eaux intérieures ou dans la mer territoriale (art. 1519 D du CGI)</t>
  </si>
  <si>
    <t>Indiquer en kilowatts (kW) la puissance électrique installée aux 1ers janvier 2017 et 2018 si la puissance électrique installée est supérieure ou égale à 100 kW (nombre avec un chiffre après la virgule).</t>
  </si>
  <si>
    <t>EB1</t>
  </si>
  <si>
    <t>EB2</t>
  </si>
  <si>
    <t>DECLARATION DE LIQUIDATION ET DE REGULARISATION</t>
  </si>
  <si>
    <t>Service compétent où doit être adressée la déclaration :</t>
  </si>
  <si>
    <t>Nom et adresse de l'établissement :</t>
  </si>
  <si>
    <t>RIB</t>
  </si>
  <si>
    <t>N° d'identification de l'établissement principal (SIRET)</t>
  </si>
  <si>
    <t>Adresse de l'établissement principal</t>
  </si>
  <si>
    <t>N° FRP - Clé</t>
  </si>
  <si>
    <t>Date limite de paiement</t>
  </si>
  <si>
    <t>PAIEMENT OU EXCEDENT</t>
  </si>
  <si>
    <t>CVAE DUE</t>
  </si>
  <si>
    <t>Y</t>
  </si>
  <si>
    <t>(Ligne 25 - ligne 26)</t>
  </si>
  <si>
    <t>EXCEDENT DE VERSEMENT</t>
  </si>
  <si>
    <t>Z</t>
  </si>
  <si>
    <t>(Ligne 26 - ligne 25)</t>
  </si>
  <si>
    <t>Remboursement d'excédent de versement demandé : (cocher par Oui ou Non)</t>
  </si>
  <si>
    <t>(Joindre un RIB s'il s'agit d'une première demande de remboursement ou en cas de changement de compte)</t>
  </si>
  <si>
    <t>RESERVE A L'ADMINISTRATION</t>
  </si>
  <si>
    <t>N° d'opération :</t>
  </si>
  <si>
    <t xml:space="preserve">Adresse électronique : </t>
  </si>
  <si>
    <t>Cachet du service</t>
  </si>
  <si>
    <t>CADRE RESERVE A LA CORRESPONDANCE</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</si>
  <si>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</si>
  <si>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DONNEES DE CHIFFRE D'AFFAIRES</t>
  </si>
  <si>
    <t>MONTANT DU CHIFFRE D'AFFAIRES</t>
  </si>
  <si>
    <t>('01')</t>
  </si>
  <si>
    <t>Montant du CA de la période de référence</t>
  </si>
  <si>
    <t>('02')</t>
  </si>
  <si>
    <t>Montant du CA réel si la période de référence est différente de 12 mois</t>
  </si>
  <si>
    <t>('03')</t>
  </si>
  <si>
    <t>Montant du CA de référence du groupe / Le montant porté à cette ligne doit etre supérieur ou égal à 7 630 000 euros</t>
  </si>
  <si>
    <t>CALCUL DU POURCENTAGE DE LA VALEUR AJOUTEE CORRESPONDANTE</t>
  </si>
  <si>
    <t>Le pourcentage à calculer et à porter dans la case B varie selon le montant du chiffre d'affaires, mentionné au cadre A1 conformément au barème suivant :</t>
  </si>
  <si>
    <t>Si le montant de votre CA est :</t>
  </si>
  <si>
    <t>Alors, le taux à porter cadre B sera calculé comme suit :</t>
  </si>
  <si>
    <t>&lt; 500 000 €</t>
  </si>
  <si>
    <t>500 000€ &lt;= CA &lt;= 3 000 000 €</t>
  </si>
  <si>
    <t>[0,5 x (CA-500 000)] / 2 500 000</t>
  </si>
  <si>
    <t>3 000 000 € &lt; CA &lt;= 10 000 000 €</t>
  </si>
  <si>
    <t>([0,9 x (CA-3 000 000)] / 7 000 000) + 0,5</t>
  </si>
  <si>
    <t>10 000 000 € &lt; CA &lt;= 50 000 000 €</t>
  </si>
  <si>
    <t>([0,1 x (CA-10 000 000)] / 40 000 000) + 1,4</t>
  </si>
  <si>
    <t>Supérieur à 50 000 000 €</t>
  </si>
  <si>
    <t>('04')</t>
  </si>
  <si>
    <t>Taux exprimé en pourcentage arrondi au centième le plus proche</t>
  </si>
  <si>
    <t>B [%]</t>
  </si>
  <si>
    <t>DONNEES DE VALEUR AJOUTEE</t>
  </si>
  <si>
    <t>VALEUR AJOUTEE PRODUITE</t>
  </si>
  <si>
    <t>('05')</t>
  </si>
  <si>
    <t>C</t>
  </si>
  <si>
    <t>Le montant à porter dans ce cadre figure sur les imprimés 2059-E (ligne SA), 2033-E (ligne 117), 2035-E (ligne JU) et 2072-E (ligne D12).</t>
  </si>
  <si>
    <t>LIMITATION DE LA VALEUR AJOUTEE</t>
  </si>
  <si>
    <t>Pour certaines entreprises notamment à caractère financier (Cf. notice), cochez la case ci-contre par Oui ou Non et ne remplissez pas la case D.</t>
  </si>
  <si>
    <t>D0</t>
  </si>
  <si>
    <t>('06')</t>
  </si>
  <si>
    <t>Si CA &lt;= 7 600 000 €, le montant à porter dans le cadre D correspond à 80% du chiffre d'affaires porté au cadre A1 ou A2</t>
  </si>
  <si>
    <t>Si CA &gt; 7 600 000 €, le montant à porter dans le cadre D correspond à 85% du chiffre d''affaires porté au cadre A1 ou A2</t>
  </si>
  <si>
    <t>MONTANT DE LA CVAE BRUTE</t>
  </si>
  <si>
    <t>Le montant de la cotisation sur la valeur ajoutée à porter dans la case E est obtenue par le calcul suivant :</t>
  </si>
  <si>
    <t>Si C &lt; D, alors le montant de la cotisation sur la valeur ajoutée est égal à C multiplié par B</t>
  </si>
  <si>
    <t xml:space="preserve"> Si C &gt; D, alors le montant de la cotisation sur la valeur ajoutée est égal à D multiplié par B</t>
  </si>
  <si>
    <t>Si vous avez coché la case D0 ci-dessus, le montant de la cotisation sur la valeur ajoutée est égal à C multiplié parB</t>
  </si>
  <si>
    <t>('07')</t>
  </si>
  <si>
    <t>E</t>
  </si>
  <si>
    <t>CALCUL DE LA COTISATION SUR LA VALEUR AJOUTEE</t>
  </si>
  <si>
    <t>CALCUL DE LA COTISATION AVANT REDUCTION</t>
  </si>
  <si>
    <t>MONTANT DU CA (cadre A1)</t>
  </si>
  <si>
    <t>CADRE E</t>
  </si>
  <si>
    <t>MONTANT A REPORTER CADRE F</t>
  </si>
  <si>
    <t>CA &lt; 2 000 000 €</t>
  </si>
  <si>
    <t>E &lt;= 1000 €</t>
  </si>
  <si>
    <t>E &gt;1000 €</t>
  </si>
  <si>
    <t>(E - 1000 €)</t>
  </si>
  <si>
    <t>CA =&gt; 2 000 000 €</t>
  </si>
  <si>
    <t>TOUT MONTANT</t>
  </si>
  <si>
    <t>('08')</t>
  </si>
  <si>
    <t>F</t>
  </si>
  <si>
    <t>MINORATION</t>
  </si>
  <si>
    <t>('09')</t>
  </si>
  <si>
    <t>Exonérations</t>
  </si>
  <si>
    <t>G</t>
  </si>
  <si>
    <t>('10')</t>
  </si>
  <si>
    <t>Réduction supplémentaire</t>
  </si>
  <si>
    <t>H</t>
  </si>
  <si>
    <t>('11')</t>
  </si>
  <si>
    <t>CVAE due (F - G - H) ou cotisation minimum (Cf. notice)</t>
  </si>
  <si>
    <t>('12')</t>
  </si>
  <si>
    <t>Acomptes de CVAE versés</t>
  </si>
  <si>
    <t>('13')</t>
  </si>
  <si>
    <t>Solde de CVAE à payer (I1 - I2)</t>
  </si>
  <si>
    <t>('14')</t>
  </si>
  <si>
    <t>Excédent de CVAE constaté (I2 - I1)</t>
  </si>
  <si>
    <t>TAXE ADDITIONNELLE</t>
  </si>
  <si>
    <t>Si vous êtes exonéré du paiement de la taxe additionnelle (Cf. notice), cochez la case ci-contre par Oui ou Non:</t>
  </si>
  <si>
    <t>J0</t>
  </si>
  <si>
    <t>('15')</t>
  </si>
  <si>
    <t>Taxe additionnelle due (I1 x 1,83%)</t>
  </si>
  <si>
    <t>J1</t>
  </si>
  <si>
    <t>('16')</t>
  </si>
  <si>
    <t>Acomptes de taxe additionnelle versés</t>
  </si>
  <si>
    <t>J2</t>
  </si>
  <si>
    <t>('17')</t>
  </si>
  <si>
    <t>Solde de taxe additionnelle à payer (J1 - J2)</t>
  </si>
  <si>
    <t>J3</t>
  </si>
  <si>
    <t>('18')</t>
  </si>
  <si>
    <t>Excédent de taxe additionnelle constaté (J2 - J1)</t>
  </si>
  <si>
    <t>J4</t>
  </si>
  <si>
    <t>CADRE RESERVE</t>
  </si>
  <si>
    <t>K0</t>
  </si>
  <si>
    <t>('19')</t>
  </si>
  <si>
    <t>K</t>
  </si>
  <si>
    <t>FRAIS DE GESTION</t>
  </si>
  <si>
    <t>('20')</t>
  </si>
  <si>
    <t>Frais de gestion dus (1 % de I1 + J1)</t>
  </si>
  <si>
    <t>('21')</t>
  </si>
  <si>
    <t>Acomptes de frais de gestion versés</t>
  </si>
  <si>
    <t>('22')</t>
  </si>
  <si>
    <t>Solde des frais de gestion à payer (L1 - L2)</t>
  </si>
  <si>
    <t>L3</t>
  </si>
  <si>
    <t>('23')</t>
  </si>
  <si>
    <t>Excédent de frais de gestion constaté (L2 - L1)</t>
  </si>
  <si>
    <t>L4</t>
  </si>
  <si>
    <t>RECAPITULATIF</t>
  </si>
  <si>
    <t>('24')</t>
  </si>
  <si>
    <t>Total des acomptes versés (I2 + J2 + L2)</t>
  </si>
  <si>
    <t>M</t>
  </si>
  <si>
    <t>('25')</t>
  </si>
  <si>
    <t>TOTAL A PAYER (I3 + J3 + L3)</t>
  </si>
  <si>
    <t>N</t>
  </si>
  <si>
    <t>('26')</t>
  </si>
  <si>
    <t>TOTAL DES EXCEDENTS (I4 + J4 + L4)</t>
  </si>
  <si>
    <t>O</t>
  </si>
  <si>
    <t>DÉTERMINATION DES EFFECTIFS ET DE LA VALEUR AJOUTÉE</t>
  </si>
  <si>
    <t>Formulaire obligatoire (article 302 septies A bis du Code général des impôts)</t>
  </si>
  <si>
    <t>Désignation de l'entreprise</t>
  </si>
  <si>
    <t>Néant * (à cocher par Oui ou Non)</t>
  </si>
  <si>
    <t>Effectif moyen du personnel * : Dont apprentis</t>
  </si>
  <si>
    <t>Effectif moyen du personnel * : Dont handicapés</t>
  </si>
  <si>
    <t>I – Chiffre d'affaires de référence CVAE</t>
  </si>
  <si>
    <t>II – Autres produits à retenir pour le calcul de la valeur ajoutée</t>
  </si>
  <si>
    <t>Transferts de charges déductibles de la valeur ajoutée</t>
  </si>
  <si>
    <t>III – Charges à retenir pour le calcul de la valeur ajoutée (1)</t>
  </si>
  <si>
    <t>Loyers et redevances, à l'exception de ceux afférents à des immobilisations corporelles mises à disposition dans le cadre d'une convention de
location-gérance ou de crédit-bail ou encore d'une convention de location de plus de 6 mois.</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</si>
  <si>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</si>
  <si>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IV – Valeur ajoutée produite</t>
  </si>
  <si>
    <t>Calcul de la valeur ajoutée / (Total 1 + Total 2 - Total 3)</t>
  </si>
  <si>
    <t>V – Cotisation sur la valeur ajoutée des entreprises</t>
  </si>
  <si>
    <t>Valeur ajoutée assujettie à la CVAE (à reporter sur le formulaire n° 1330-CVAE-SD pour les multi-établissements et sur les formulaires n° 1329-AC et 1329-DEF). Si la VA calculée est négative, il convient de reporter un montant égal à 0 au cadre C des formulaires n° 1329-AC et 1329-DEF</t>
  </si>
  <si>
    <t>Si vous êtes assujettis à la CVAE et mono-établissement au sens de la CVAE (cf. notice du formulaire n° 1330-CVAE-SD), veuillez compléter le cadre ci-dessous et la case 117, vous serez alors dispensés du dépôt du formulaire n° 1330-CVAE-SD.</t>
  </si>
  <si>
    <t>Mono-établissement au sens de la CVAE, cocher la case ci-contre par Oui ou Non</t>
  </si>
  <si>
    <t>('020')</t>
  </si>
  <si>
    <t>Chiffre d'affaires de référence CVAE (report de la ligne 106, le cas
échéant ajusté à 12 mois)</t>
  </si>
  <si>
    <t>('022')</t>
  </si>
  <si>
    <t>('023')</t>
  </si>
  <si>
    <t>('026')</t>
  </si>
  <si>
    <t>Période de référence de la date de début</t>
  </si>
  <si>
    <t>('024')</t>
  </si>
  <si>
    <t>Période de référence pour la date de fin</t>
  </si>
  <si>
    <t>('016')</t>
  </si>
  <si>
    <t>(1) Attention, il ne doit pas être tenu compte dans les lignes 121 à 148 des charges déductibles de la valeur ajoutée, afférentes à la production immobilisée déclarée ligne 143, portées en ligne 128. * Des explications concernant ces rubriques figurent dans la notice n° 2033-NOT-SD, au § « Déclaration des effectifs » et dans la notice n° 1330-CVAE-SD, au § « Répartition des salariés »</t>
  </si>
  <si>
    <t>RELEVE D'ACOMPTE</t>
  </si>
  <si>
    <t>Service compétent où doit être adressé le relevé :</t>
  </si>
  <si>
    <t>MONTANT DU VERSEMENT</t>
  </si>
  <si>
    <t>PERIODE DE L'ACOMPTE</t>
  </si>
  <si>
    <t>JUIN</t>
  </si>
  <si>
    <t>SEPTEMBRE</t>
  </si>
  <si>
    <t>Cochez la case correspondante par Oui ou Non</t>
  </si>
  <si>
    <t>MONTANT TOTAL A PAYER (*)</t>
  </si>
  <si>
    <t>Report de la ligne 18 , page 3</t>
  </si>
  <si>
    <t>(*) Vous êtes dispensé du paiement de l'acompte si celui-ci est inférieur ou égal à 1500 €</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</si>
  <si>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</si>
  <si>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Montant du CA de référence du groupe</t>
  </si>
  <si>
    <t>Le montant porté à cette ligne doit etre supérieur ou égal à 7 630 000 euros</t>
  </si>
  <si>
    <t>Le pourcentage à calculer et à porter dans le cadre B varie selon le montant du chiffre d'affaires, mentionné au cadre A1 ou A3, conformément au barème suivant :</t>
  </si>
  <si>
    <t>500 000 € &lt;= CA &lt;= 3 000 000 €</t>
  </si>
  <si>
    <t>(*) Taux exprimé en pourcentage et arrondi au centième le plus proche</t>
  </si>
  <si>
    <t>B [%] (*)</t>
  </si>
  <si>
    <t>Pour certaines entreprise à caractère financier (Cf. notice), cochez la case ci-contre par Oui ou Non et ne remplissez pas la case D si c'est Oui</t>
  </si>
  <si>
    <t>('D0')</t>
  </si>
  <si>
    <t>Si CA &lt;= 7 600 000 €, le montant à porter dans le cadre D correspond à 80% du chiffre d'affaires porté au cadre A1 ou A2 .</t>
  </si>
  <si>
    <t>Si CA &gt; 7 600 000 €, le montant à porter dans le cadre D correspond à 85% du chiffre d'affaires porté au cadre A1 ou A2.</t>
  </si>
  <si>
    <t>Le montant de la cotisation sur la valeur ajoutée à porter dans la case E est obtenu par le calcul suivant :</t>
  </si>
  <si>
    <t>Si C &gt; D, alors le montant de la cotisation sur la valeur ajoutée est égal à D multiplié par B</t>
  </si>
  <si>
    <t>Si vous avez coché la case D0 ci-dessus, alors le montant de la cotisation sur la valeur ajoutée est égal à C multiplié par B</t>
  </si>
  <si>
    <t>CALCUL DE L'ACOMPTE DÛ</t>
  </si>
  <si>
    <t>MONTANT DU CA (CADRE A1)</t>
  </si>
  <si>
    <t>(E - 1000 €) X 50 %</t>
  </si>
  <si>
    <t>E X 50 %</t>
  </si>
  <si>
    <t>ACOMPTE AVANT REDUCTION</t>
  </si>
  <si>
    <t>EXONERATIONS</t>
  </si>
  <si>
    <t>REDUCTION SUPPLEMENTAIRE</t>
  </si>
  <si>
    <t>ACOMPTE DÛ (F - G - H)</t>
  </si>
  <si>
    <t>I</t>
  </si>
  <si>
    <t>AJUSTEMENT DU PREMIER ACOMPTE</t>
  </si>
  <si>
    <t>AUGMENTATION</t>
  </si>
  <si>
    <t>J</t>
  </si>
  <si>
    <t>DIMINUTION</t>
  </si>
  <si>
    <t>ACOMPTE A VERSER (I + J - K)</t>
  </si>
  <si>
    <t>L</t>
  </si>
  <si>
    <t>M0</t>
  </si>
  <si>
    <t>TAXE ADDITIONNELLE (L x 1,73 %)</t>
  </si>
  <si>
    <t>N0</t>
  </si>
  <si>
    <t>FRAIS DE GESTION [ (L + M) x 1 % ]</t>
  </si>
  <si>
    <t>TOTAL A PAYER (L + M + O)</t>
  </si>
  <si>
    <t>P</t>
  </si>
  <si>
    <t>IMPOT SUR LES SOCIETES ET CONTRIBUTIONS ASSIMILEES / ACOMPTE</t>
  </si>
  <si>
    <t>DENOMINATION</t>
  </si>
  <si>
    <t>Exercice social du</t>
  </si>
  <si>
    <t>au</t>
  </si>
  <si>
    <t>Versements d'IS et des contributions assimilées</t>
  </si>
  <si>
    <t>Contributions</t>
  </si>
  <si>
    <t>Indice_Imputations</t>
  </si>
  <si>
    <t>Imputations [€]</t>
  </si>
  <si>
    <t>Indice_Montants_A_Payer</t>
  </si>
  <si>
    <t>Montants à payer [€]</t>
  </si>
  <si>
    <t>Indice_Minorations_Art_1668_Du_CGI</t>
  </si>
  <si>
    <t>Minorations (Art. 1668 du CGI) [€]</t>
  </si>
  <si>
    <t>Impôt sur les Sociétés……………………..</t>
  </si>
  <si>
    <t>Dont crédit d'impôt pour la compétitivité et l'emploi</t>
  </si>
  <si>
    <t>Dont report en arrière de déficit</t>
  </si>
  <si>
    <t>Dont crédit d'impôt pour investissement en Corse</t>
  </si>
  <si>
    <t>Dont crédit d'impôt recherche</t>
  </si>
  <si>
    <t>Dont réduction d'impôt mécénat</t>
  </si>
  <si>
    <t>Dont excédent du précédent exercice</t>
  </si>
  <si>
    <t>Contribution sur les Revenus Locatifs</t>
  </si>
  <si>
    <t>Contribution Sociale</t>
  </si>
  <si>
    <t>Montant d'impôt sur les sociétés et contributions assimilées à payer :</t>
  </si>
  <si>
    <t>Plus-value article 208C du CGI (SIIC)</t>
  </si>
  <si>
    <t>Montant total à payer :</t>
  </si>
  <si>
    <t>Paiement, date et signature du redevable</t>
  </si>
  <si>
    <t>Le télépaiement est obligatoire quelque soit le chiffre d'affaires de votre entreprise. Une pénalité de 0,2% sera appliquée (article 1738 du CGI)</t>
  </si>
  <si>
    <t>Chèque</t>
  </si>
  <si>
    <t>Virement</t>
  </si>
  <si>
    <t>Télépaiement</t>
  </si>
  <si>
    <t>Paiement du relevé d'acompte par « Imputation »</t>
  </si>
  <si>
    <t>Contribution visée</t>
  </si>
  <si>
    <t>Montant à Imputer</t>
  </si>
  <si>
    <t>Date de l'échéance</t>
  </si>
  <si>
    <t>Cadre reservé à l'administration</t>
  </si>
  <si>
    <t>Somme</t>
  </si>
  <si>
    <t>Date de réception :</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</si>
  <si>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</si>
  <si>
    <t>AIDE AU CALCUL D'ACOMPTE – IS ET CONTRIBUTIONS ASSIMILEES / Cette page constitue une aide au calcul du paiement de l'IS et des contributions assimilées. Les montants inscrits dans les cases 01 à 25 sont à reporter au resto de l'imprimé à retourner au service.</t>
  </si>
  <si>
    <t>Intitulé (Détermination des acomptes bruts)</t>
  </si>
  <si>
    <t>Base</t>
  </si>
  <si>
    <t>Taux [%]</t>
  </si>
  <si>
    <t>A01</t>
  </si>
  <si>
    <t>Acompte d’impôt sur les sociétés (au taux normal à 31 %)</t>
  </si>
  <si>
    <t>A02</t>
  </si>
  <si>
    <t>Acompte d’impôt sur les sociétés (au taux normal à 28 %)</t>
  </si>
  <si>
    <t>A03</t>
  </si>
  <si>
    <t>Acompte d’impôt sur les sociétés (au taux réduit à 15 %)</t>
  </si>
  <si>
    <t>A04</t>
  </si>
  <si>
    <t>Acompte sur résultat net de concession des licences d’exploitation et inventions brevetables</t>
  </si>
  <si>
    <t>A05</t>
  </si>
  <si>
    <t>Total (lignes A01 à A04)</t>
  </si>
  <si>
    <t>A06</t>
  </si>
  <si>
    <t>Régularisation du 1er acompte</t>
  </si>
  <si>
    <t>A07</t>
  </si>
  <si>
    <t>Montant d’acompte d’IS dû (ligne (A05 +/- A06)</t>
  </si>
  <si>
    <t>A08</t>
  </si>
  <si>
    <t>Crédit d’impôt pour la compétitivité et l'emploi</t>
  </si>
  <si>
    <t>A09</t>
  </si>
  <si>
    <t>Report en arrière de déficit</t>
  </si>
  <si>
    <t>A10</t>
  </si>
  <si>
    <t>Crédit d’impôt pour investissement en Corse</t>
  </si>
  <si>
    <t>A11</t>
  </si>
  <si>
    <t>Crédit d’impôt recherche</t>
  </si>
  <si>
    <t>A12</t>
  </si>
  <si>
    <t>Réduction d’impôt mécénat</t>
  </si>
  <si>
    <t>A13</t>
  </si>
  <si>
    <t>Imputation de l’excédent du précédent exercice (ne concerne que le 1er acompte de l'exercice en cours)</t>
  </si>
  <si>
    <t>A14</t>
  </si>
  <si>
    <t>Total des imputations sur IS (Lignes A08 à A13) à reporter ligne 01 du 2571</t>
  </si>
  <si>
    <t>A15</t>
  </si>
  <si>
    <t>Montant d'IS à payer (Ligne A07 – ligne A14) éventuellement plafonné à reporter ligne 03 du 2571</t>
  </si>
  <si>
    <t>Si vous estimez que le montant des acomptes déjà versés (le présent acompte compris) est égal ou supérieur au montant de la cotisation totale dont vous serez redevable pour l’exercice concerné (article 1668 du CGI), La case « 04 » doit être cochée</t>
  </si>
  <si>
    <t>Calcul du montant d'acompte des contributions assimilées</t>
  </si>
  <si>
    <t>Intitulé</t>
  </si>
  <si>
    <t>B01</t>
  </si>
  <si>
    <t>Taxe brute</t>
  </si>
  <si>
    <t>B02</t>
  </si>
  <si>
    <t>Montant de contribution sur les revenus locatifs à payer à reporter ligne 07 du 2571</t>
  </si>
  <si>
    <t>B03</t>
  </si>
  <si>
    <t>B04</t>
  </si>
  <si>
    <t>B05</t>
  </si>
  <si>
    <t>Montant de Contribution sociale à payer (Ligne B03 +/- B4) éventuellement plafonnée à reporter ligne 08 du 2571</t>
  </si>
  <si>
    <t>Si vous estimez que le montant des acomptes déjà versés (le présent acompte compris) est égal ou supérieur au montant de la cotisation totale dont vous serez redevable pour l’exercice concerné (article 1668 du CGI), La case « 09 » doit être cochée.</t>
  </si>
  <si>
    <t>Calcul du montant total de versement</t>
  </si>
  <si>
    <t>Indice_Du_Montant</t>
  </si>
  <si>
    <t xml:space="preserve">C01 </t>
  </si>
  <si>
    <t>Montant total d'IS et contributions assimilées à reporter sur la ligne 10 du 2571</t>
  </si>
  <si>
    <t>C02</t>
  </si>
  <si>
    <t>Plus-value article 208C (SIIC) à reporter sur la ligne 13 du 2571</t>
  </si>
  <si>
    <t>C03</t>
  </si>
  <si>
    <t>Montant total à payer (cases 10 + 13) à reporter sur la ligne 12 du 2571</t>
  </si>
  <si>
    <t>IMPOT SUR LES SOCIETES ET CONTRIBUTIONS ASSIMILEES RELEVE DE SOLDE 2017</t>
  </si>
  <si>
    <t>Le formulaire 2572 est dédié a la liquidation de l’impôt sur les sociétés et des contributions assimilées : paiement du solde ou constatation d'un excédent d’impôt les demandes de remboursement liées aux créances de crédits d’impôt doivent figurer impérativement sur le formulaire 2573</t>
  </si>
  <si>
    <t>NOUVEAUTES</t>
  </si>
  <si>
    <t>('-') Nouveau crédit d'impôt : Crédit d'impôt spectacle vivant (CSV)</t>
  </si>
  <si>
    <t>('-') Nouvelle réduction d'impôt : Réduction d'impôt pour mise à disposition d'une flotte de vélos (VEL)</t>
  </si>
  <si>
    <t>('-') Suppression de la contribution exceptionnelle à compter des exercices clos le 31/12/2016</t>
  </si>
  <si>
    <t>au :</t>
  </si>
  <si>
    <t>I - IS Brut</t>
  </si>
  <si>
    <t>I-A Impôt sur les Sociétés dû au titre de l’exercice</t>
  </si>
  <si>
    <t>Indice_Montant</t>
  </si>
  <si>
    <t>I-A01</t>
  </si>
  <si>
    <t>Impôt sur les sociétés (au taux normal)</t>
  </si>
  <si>
    <t>33,1/3 %</t>
  </si>
  <si>
    <t>I-A02</t>
  </si>
  <si>
    <t>Impôt sur les sociétés (au taux réduit)</t>
  </si>
  <si>
    <t>I-A03</t>
  </si>
  <si>
    <t>Impôt sur les plus-values nettes</t>
  </si>
  <si>
    <t>I-A04</t>
  </si>
  <si>
    <t>Autre impôt à taux particulier</t>
  </si>
  <si>
    <t>I-A05</t>
  </si>
  <si>
    <t>Total IS Brut</t>
  </si>
  <si>
    <t>II - Créances</t>
  </si>
  <si>
    <t>II-A – Créances non reportables et non restituables</t>
  </si>
  <si>
    <t>IMPORTANT : Les montants des créances du II-A doivent être portés pour le montant total.</t>
  </si>
  <si>
    <t>II-A01</t>
  </si>
  <si>
    <t>Crédits d’impôts sur valeurs mobilières imputable sur l'IS</t>
  </si>
  <si>
    <t>II-A02</t>
  </si>
  <si>
    <t>Crédits d’impôt étrangers, autres que sur valeurs mobilières imputables sur l'IS</t>
  </si>
  <si>
    <t>II-A03</t>
  </si>
  <si>
    <t>VEL - Réduction d'impôt pour mise à disposition d'une flotte de vélos</t>
  </si>
  <si>
    <t>II-A04</t>
  </si>
  <si>
    <t>Nouvelles créances non répertoriées ci-dessus</t>
  </si>
  <si>
    <t>('44')</t>
  </si>
  <si>
    <t>II-A05</t>
  </si>
  <si>
    <t>Sous total (total des lignes II-A01 à II-A04)</t>
  </si>
  <si>
    <t>II-A06</t>
  </si>
  <si>
    <t>IS dû après imputation des créances non reportables et non restituables dans la limite de l'impôt dû (I-A05 – II-A05)</t>
  </si>
  <si>
    <t>II-B – Créances reportables (au titre de l'exercice pour le montant total et solde des créances reportables des exercices antérieurs)</t>
  </si>
  <si>
    <t>IMPORTANT : Les montants des créances de N du II-B doivent être portés pour le montant total. Celui des années antérieures ne doit comporter que le solde restant à imputer.</t>
  </si>
  <si>
    <t>Créances reportables et non restituables</t>
  </si>
  <si>
    <t>II-B01</t>
  </si>
  <si>
    <t xml:space="preserve">MEC - Réduction d’impôt au titre du mécénat au titre de N </t>
  </si>
  <si>
    <t>( dont UE ou EEE '40')</t>
  </si>
  <si>
    <t>('35')</t>
  </si>
  <si>
    <t>II-B02</t>
  </si>
  <si>
    <t>MEC - solde de créance des exercices antérieurs (Exercices N-5 à N-1)</t>
  </si>
  <si>
    <t>Créances reportables et restituables</t>
  </si>
  <si>
    <t>II-B03</t>
  </si>
  <si>
    <t xml:space="preserve">CIC - Crédit d'impôt compétitivité emploi – Année N </t>
  </si>
  <si>
    <t>(montant du préfinancement '65')</t>
  </si>
  <si>
    <t>('64')</t>
  </si>
  <si>
    <t>II-B04</t>
  </si>
  <si>
    <t>CIC – Uniquement exercices &gt; 12 mois - Année N-1 (montant du préfinancement)</t>
  </si>
  <si>
    <t>II-B05</t>
  </si>
  <si>
    <t>CIC - solde de créance des exercices antérieurs (Exercices N-3 à N-1)</t>
  </si>
  <si>
    <t>II-B06</t>
  </si>
  <si>
    <t xml:space="preserve"> COR - Crédit d'impôt pour investissement en CORSE au titre N</t>
  </si>
  <si>
    <t>('33')</t>
  </si>
  <si>
    <t>II-B07</t>
  </si>
  <si>
    <t>COR - solde de créance des exercices antérieurs (Exercices N-10 à N-1)</t>
  </si>
  <si>
    <t>II-B08</t>
  </si>
  <si>
    <t>RAD - Report en arrière de déficits au titre de N</t>
  </si>
  <si>
    <t>('34')</t>
  </si>
  <si>
    <t>II-B09</t>
  </si>
  <si>
    <t>RAD - solde de créance des exercices antérieurs (Exercices N-5 à N-1)</t>
  </si>
  <si>
    <t>II-B10</t>
  </si>
  <si>
    <t>CIR - Crédit impôt recherche au titre de N</t>
  </si>
  <si>
    <t>('31')</t>
  </si>
  <si>
    <t>II-B11</t>
  </si>
  <si>
    <t>CIR - solde de créance des exercices antérieurs (Exercices N-3 à N-1)</t>
  </si>
  <si>
    <t>II-B12</t>
  </si>
  <si>
    <t>Nouvelles créances non répertoriées de N</t>
  </si>
  <si>
    <t>('50')</t>
  </si>
  <si>
    <t>II-B13</t>
  </si>
  <si>
    <t>Type de créance portée dans la ligne II-B11</t>
  </si>
  <si>
    <t>II-B14</t>
  </si>
  <si>
    <t>Sous total (total II-B01 à II-B12 sauf la ligne II-B08 et moins les données préfinancement dans la limite de la créance définitive)</t>
  </si>
  <si>
    <t>II-B15</t>
  </si>
  <si>
    <t>IS dû après imputation des créances reportables dans la limite de l'impôt dû (II-A06 – II-B14)</t>
  </si>
  <si>
    <t>II-C – Créances non reportables et restituables au titre de l'exercice</t>
  </si>
  <si>
    <t>IMPORTANT : Les montants des créances du II-C doivent être portés pour le montant total.</t>
  </si>
  <si>
    <t>II-C01</t>
  </si>
  <si>
    <t xml:space="preserve"> FOR - Crédit d’impôt formation des dirigeants d’entreprise</t>
  </si>
  <si>
    <t>II-C02</t>
  </si>
  <si>
    <t>RAC - Crédit pour le rachat d'une entreprise par ses salariés</t>
  </si>
  <si>
    <t>II-C03</t>
  </si>
  <si>
    <t>FAM - Crédit d’impôt famille</t>
  </si>
  <si>
    <t>II-C04</t>
  </si>
  <si>
    <t>CIN - Crédit d'impôt pour dépenses de production d'œuvres cinématographique</t>
  </si>
  <si>
    <t>II-C05</t>
  </si>
  <si>
    <t>APR - Crédit d’impôt en faveur de l’apprentissage</t>
  </si>
  <si>
    <t>II-C06</t>
  </si>
  <si>
    <t>EXP - Crédit d'impôt pour dépenses de prospection commerciale</t>
  </si>
  <si>
    <t>('27')</t>
  </si>
  <si>
    <t>II-C07</t>
  </si>
  <si>
    <t>PTZ - Crédit d'impôt en faveur de la première accession à la propriété</t>
  </si>
  <si>
    <t>('30')</t>
  </si>
  <si>
    <t>II-C08</t>
  </si>
  <si>
    <t>BIO - Crédit d'impôt en faveur de l'agriculture biologique</t>
  </si>
  <si>
    <t>('45')</t>
  </si>
  <si>
    <t>II-C09</t>
  </si>
  <si>
    <t>PHO - Crédit d'impôt pour dépenses de production d'œuvres phonographiques</t>
  </si>
  <si>
    <t>('48')</t>
  </si>
  <si>
    <t>II-C10</t>
  </si>
  <si>
    <t>MAI - Crédit d'impôt en faveur des maîtres restaurateurs</t>
  </si>
  <si>
    <t>('52')</t>
  </si>
  <si>
    <t>II-C11</t>
  </si>
  <si>
    <t>AUD - Crédit d'impôt pour dépense de productions d’œuvres audiovisuelles</t>
  </si>
  <si>
    <t>('53')</t>
  </si>
  <si>
    <t>II-C12</t>
  </si>
  <si>
    <t>ART - Crédit d'impôt en faveur des métiers d'art</t>
  </si>
  <si>
    <t>('56')</t>
  </si>
  <si>
    <t>II-C13</t>
  </si>
  <si>
    <t>CJV - Crédit d'impôt en faveur des créateurs de jeux vidéo</t>
  </si>
  <si>
    <t>('58')</t>
  </si>
  <si>
    <t>I-C14</t>
  </si>
  <si>
    <t>CAI - Crédit d'impôt en faveur de l'intéressement</t>
  </si>
  <si>
    <t>('59')</t>
  </si>
  <si>
    <t>II-C15</t>
  </si>
  <si>
    <t>CPE - Crédit d'impôt sur les avances remboursables pour travaux d’amélioration de la performance énergétique</t>
  </si>
  <si>
    <t>('60')</t>
  </si>
  <si>
    <t>II-C16</t>
  </si>
  <si>
    <t>CCI - Crédit d'impôt cinéma international</t>
  </si>
  <si>
    <t>('61')</t>
  </si>
  <si>
    <t>II-C17</t>
  </si>
  <si>
    <t xml:space="preserve"> PTR - Crédit d'impôt prêt à taux 0 renforcé PTZ+</t>
  </si>
  <si>
    <t>('62')</t>
  </si>
  <si>
    <t>II-C18</t>
  </si>
  <si>
    <t>CIO - Crédit d'impôt outre mer Productif (montant du préfinancement</t>
  </si>
  <si>
    <t>67')</t>
  </si>
  <si>
    <t>('63')</t>
  </si>
  <si>
    <t>II-C19</t>
  </si>
  <si>
    <t>COL - Crédit d'impôt outre mer Logement (montant du préfinancement</t>
  </si>
  <si>
    <t>68')</t>
  </si>
  <si>
    <t>('66')</t>
  </si>
  <si>
    <t>II-C20</t>
  </si>
  <si>
    <t>CSV - Crédit d'impôt spectacle vivant</t>
  </si>
  <si>
    <t>('70')</t>
  </si>
  <si>
    <t>II-C21</t>
  </si>
  <si>
    <t>('49')</t>
  </si>
  <si>
    <t>II-C22</t>
  </si>
  <si>
    <t>Type de créance portée dans la ligne II-C21</t>
  </si>
  <si>
    <t>II-C23</t>
  </si>
  <si>
    <t>Sous total (total des lignes II-C01 à II-C21 moins les données préfinancement dans la limite de la créance définitive)</t>
  </si>
  <si>
    <t>II-C24</t>
  </si>
  <si>
    <t>IS dû après imputation des créances non reportables et restituables dans la limite de l'impôt dû (II-B14–II-C23)</t>
  </si>
  <si>
    <t>II-D – Acompte de l'exercice</t>
  </si>
  <si>
    <t>II-D01</t>
  </si>
  <si>
    <t>Versements effectués (acomptes et/ou soldes) moins remboursements déjà obtenus</t>
  </si>
  <si>
    <t>('69')</t>
  </si>
  <si>
    <t>II-D02</t>
  </si>
  <si>
    <t>L'IS à payer (ligne II-C22 - ligne II-D01) est reporté en case 01 / L'excédent d'IS ( ligne II-D01 - ligne II-C22) est reporté en case 06</t>
  </si>
  <si>
    <t>II-E – Données utiles au calcul des acomptes de l’exercice suivant</t>
  </si>
  <si>
    <t>II-E01</t>
  </si>
  <si>
    <t>Montant d’impôt exclu du calcul des acomptes IS</t>
  </si>
  <si>
    <t>('38')</t>
  </si>
  <si>
    <t>III - Montant de la contribution exceptionnelle sur l'IS (CE – art. 235 ter ZAA)</t>
  </si>
  <si>
    <t>III-A01</t>
  </si>
  <si>
    <t>Montant de la CE au titre de l'exercice</t>
  </si>
  <si>
    <t>('41')</t>
  </si>
  <si>
    <t>III-A02</t>
  </si>
  <si>
    <t>Crédits d’impôt étrangers, autres que sur valeurs mobilières</t>
  </si>
  <si>
    <t>III-A03</t>
  </si>
  <si>
    <t>Montant de la Contribution exceptionnelle due au titre de l’exercice (Ligne III-A01 – III-A02)</t>
  </si>
  <si>
    <t>III-A04</t>
  </si>
  <si>
    <t>III-A05</t>
  </si>
  <si>
    <t>Le solde de CE à payer (Ligne III-A03 – Ligne III-A04) est reporté en Ligne 02 – L'excédent de CE (Ligne III-A04 – Ligne III-A03) est reporté en Ligne 07</t>
  </si>
  <si>
    <t>IV - Montant de la contribution sociale sur l'IS (CSB – art. 235 ter ZC)</t>
  </si>
  <si>
    <t>IV-A01</t>
  </si>
  <si>
    <t>Montant de la CSB sur l’IS</t>
  </si>
  <si>
    <t>('36')</t>
  </si>
  <si>
    <t>IV-A02</t>
  </si>
  <si>
    <t>IV-A03</t>
  </si>
  <si>
    <t>Montant de la Contribution Sociale sur l’IS due au titre de l’exercice (Ligne IV-A01 – IV-A02)</t>
  </si>
  <si>
    <t>IV-A04</t>
  </si>
  <si>
    <t>IV-A05</t>
  </si>
  <si>
    <t>Le solde de CSB à payer (Ligne IV-A03 – Ligne IV-A04) est reporté en Ligne 03 – L'excédent de CSB (Ligne IV-A04 – Ligne IV-A03) est reporté en Ligne 08</t>
  </si>
  <si>
    <t>V - Montant de la contribution annuelle sur les revenus locatifs (CRL)</t>
  </si>
  <si>
    <t>V-A01</t>
  </si>
  <si>
    <t>Montant du chiffre d'affaire soumis à la contribution annuelle sur les Revenus Locatifs</t>
  </si>
  <si>
    <t>V-A02</t>
  </si>
  <si>
    <t>('37')</t>
  </si>
  <si>
    <t>V-A03</t>
  </si>
  <si>
    <t>V-A04</t>
  </si>
  <si>
    <t>Le solde de CRL à payer (Ligne V-A02 – Ligne V-A03) est reporté en Ligne 04 – L'excédent de CRL (Ligne V-A03 – Ligne V-A02) est reporté en Ligne 09</t>
  </si>
  <si>
    <t>RECAPITULATIF DES ELEMENTS DECLARES D'IS ET DES CONTRIBUTIONS ASSIMILEES</t>
  </si>
  <si>
    <t>Indice_Montant_Restant_A_Payer</t>
  </si>
  <si>
    <t>Montant restant à payer</t>
  </si>
  <si>
    <t>Indice_Excedents_Constates</t>
  </si>
  <si>
    <t>Excédents constatés</t>
  </si>
  <si>
    <t>Impôt sur les Sociétés</t>
  </si>
  <si>
    <t>Contribution Exceptionnelle</t>
  </si>
  <si>
    <t>Montant à payer (case 05 - case 10)</t>
  </si>
  <si>
    <t>ou montant total de l'excédent (case 10 – case 05)</t>
  </si>
  <si>
    <t>Utilisation des excédents d'IS et des contributions assimilées</t>
  </si>
  <si>
    <t>Montant de l'excédent imputé sur le premier acompte de l'exercice suivant</t>
  </si>
  <si>
    <t>Demande d'imputation sur échéance future IEF (Impôts ou taxe réglé par cette modalité)</t>
  </si>
  <si>
    <t>(Vous pouvez choisir une imputation sur les taxes et impôts suivants : TVA, TS, TVS, FPC, PEEC, TA)</t>
  </si>
  <si>
    <t>Remboursement d'excédent de versement demandé (case 12 - case 13 – Montant à imputer IEF)</t>
  </si>
  <si>
    <t>Votre service des impôts vous informera des suites données (rejet ou admission) à votre demande d’imputation. Si elle est acceptée, votre échéance de paiement sera créditée de la somme que vous avez indiquée.</t>
  </si>
  <si>
    <t>PAIEMENT, DATE ET SIGNATURE DU REDEVABLE</t>
  </si>
  <si>
    <t>Le télépaiement est obligatoire quel que soit le chiffre d'affaires de votre
entreprise. Une pénalité de 0,2% sera appliquée
(article 1738 du CGI)</t>
  </si>
  <si>
    <t>Paiement du relevé de solde par « Imputation ». Si vous souhaitez utiliser un trop versé d'une autre taxe pour acquitter le montant d' IS et des contributions assimilées complétez les cases ci-dessous (TVA, TS, TVS).</t>
  </si>
  <si>
    <t>CADRE RESERVE A L'ADMINISTRATION</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</si>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</sst>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0\ &quot;€&quot;;[Red]\-#,##0\ &quot;€&quot;"/>
    <numFmt numFmtId="44" formatCode="_-* #,##0.00\ &quot;€&quot;_-;\-* #,##0.00\ &quot;€&quot;_-;_-* &quot;-&quot;??\ &quot;€&quot;_-;_-@_-"/>
    <numFmt numFmtId="164" formatCode="dd/mm/yy"/>
    <numFmt numFmtId="165" formatCode="#,##0;\(#,##0\)"/>
    <numFmt numFmtId="166" formatCode="[$-F800]dddd\,\ mmmm\ dd\,\ yyyy"/>
    <numFmt numFmtId="167" formatCode="dd/mm/yy;@"/>
    <numFmt numFmtId="168" formatCode="\j\.m\.\a\a;@"/>
    <numFmt numFmtId="169" formatCode="@\ \ "/>
  </numFmts>
  <fonts count="35" x14ac:knownFonts="1">
    <font>
      <sz val="11"/>
      <color theme="1"/>
      <name val="Calibri"/>
      <family val="2"/>
      <scheme val="minor"/>
    </font>
    <font>
      <sz val="11"/>
      <color theme="1"/>
      <name val="Calibri"/>
      <family val="2"/>
      <scheme val="minor"/>
    </font>
    <font>
      <sz val="10"/>
      <name val="Arial"/>
      <family val="2"/>
    </font>
    <font>
      <sz val="12"/>
      <name val="Arial"/>
      <family val="2"/>
    </font>
    <font>
      <sz val="9"/>
      <name val="Arial"/>
      <family val="2"/>
    </font>
    <font>
      <sz val="8"/>
      <name val="Arial"/>
      <family val="2"/>
    </font>
    <font>
      <sz val="7"/>
      <name val="Arial"/>
      <family val="2"/>
    </font>
    <font>
      <b/>
      <sz val="10"/>
      <name val="Arial"/>
      <family val="2"/>
    </font>
    <font>
      <b/>
      <u/>
      <sz val="10"/>
      <name val="Arial"/>
      <family val="2"/>
    </font>
    <font>
      <sz val="11"/>
      <name val="Calibri"/>
      <family val="2"/>
      <scheme val="minor"/>
    </font>
    <font>
      <b/>
      <sz val="9"/>
      <color indexed="81"/>
      <name val="Tahoma"/>
      <family val="2"/>
    </font>
    <font>
      <sz val="9"/>
      <color indexed="81"/>
      <name val="Tahoma"/>
      <family val="2"/>
    </font>
    <font>
      <b/>
      <sz val="14"/>
      <name val="Verdana"/>
      <family val="2"/>
    </font>
    <font>
      <sz val="14"/>
      <color theme="1"/>
      <name val="Verdana"/>
      <family val="2"/>
    </font>
    <font>
      <sz val="14"/>
      <color indexed="23"/>
      <name val="Verdana"/>
      <family val="2"/>
    </font>
    <font>
      <b/>
      <sz val="14"/>
      <color theme="0"/>
      <name val="Verdana"/>
      <family val="2"/>
    </font>
    <font>
      <b/>
      <sz val="14"/>
      <color theme="1"/>
      <name val="Verdana"/>
      <family val="2"/>
    </font>
    <font>
      <sz val="14"/>
      <name val="Verdana"/>
      <family val="2"/>
    </font>
    <font>
      <b/>
      <u/>
      <sz val="14"/>
      <name val="Verdana"/>
      <family val="2"/>
    </font>
    <font>
      <u/>
      <sz val="11"/>
      <color theme="10"/>
      <name val="Calibri"/>
      <family val="2"/>
      <scheme val="minor"/>
    </font>
    <font>
      <sz val="10"/>
      <color theme="1"/>
      <name val="Verdana"/>
      <family val="2"/>
    </font>
    <font>
      <i/>
      <sz val="14"/>
      <name val="Verdana"/>
      <family val="2"/>
    </font>
    <font>
      <b/>
      <i/>
      <sz val="14"/>
      <name val="Verdana"/>
      <family val="2"/>
    </font>
    <font>
      <b/>
      <i/>
      <sz val="14"/>
      <color theme="0" tint="-0.34998626667073579"/>
      <name val="Verdana"/>
      <family val="2"/>
    </font>
    <font>
      <b/>
      <i/>
      <u/>
      <sz val="14"/>
      <name val="Verdana"/>
      <family val="2"/>
    </font>
    <font>
      <b/>
      <sz val="11"/>
      <color theme="1"/>
      <name val="Calibri"/>
      <family val="2"/>
      <scheme val="minor"/>
    </font>
    <font>
      <i/>
      <sz val="11"/>
      <color theme="1"/>
      <name val="Calibri"/>
      <family val="2"/>
      <scheme val="minor"/>
    </font>
    <font>
      <b/>
      <sz val="11"/>
      <name val="Calibri"/>
      <family val="2"/>
      <scheme val="minor"/>
    </font>
    <font>
      <i/>
      <sz val="11"/>
      <name val="Calibri"/>
      <family val="2"/>
      <scheme val="minor"/>
    </font>
    <font>
      <i/>
      <sz val="10"/>
      <name val="Arial"/>
      <family val="2"/>
    </font>
    <font>
      <sz val="10"/>
      <color theme="1"/>
      <name val="Arial"/>
      <family val="2"/>
    </font>
    <font>
      <b/>
      <sz val="10"/>
      <color theme="1"/>
      <name val="Arial"/>
      <family val="2"/>
    </font>
    <font>
      <b/>
      <sz val="16"/>
      <color theme="1"/>
      <name val="Arial"/>
      <family val="2"/>
    </font>
    <font>
      <b/>
      <sz val="14"/>
      <color theme="1"/>
      <name val="Arial"/>
      <family val="2"/>
    </font>
    <font>
      <b/>
      <sz val="12"/>
      <color theme="1"/>
      <name val="Arial"/>
      <family val="2"/>
    </font>
  </fonts>
  <fills count="39">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2"/>
        <bgColor indexed="64"/>
      </patternFill>
    </fill>
    <fill>
      <patternFill patternType="solid">
        <fgColor rgb="FF00B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1040">
    <xf numFmtId="0" fontId="0" fillId="0" borderId="0" xfId="0"/>
    <xf numFmtId="3" fontId="2" fillId="0" borderId="2" xfId="0" applyNumberFormat="1" applyFont="1" applyFill="1" applyBorder="1" applyAlignment="1">
      <alignment horizontal="center" vertical="center"/>
    </xf>
    <xf numFmtId="3" fontId="2" fillId="0" borderId="2" xfId="0" applyNumberFormat="1" applyFont="1" applyBorder="1" applyAlignment="1">
      <alignment horizontal="center" vertical="center"/>
    </xf>
    <xf numFmtId="3" fontId="0" fillId="0" borderId="0" xfId="0" applyNumberFormat="1" applyBorder="1"/>
    <xf numFmtId="3" fontId="0" fillId="0" borderId="2" xfId="0" applyNumberFormat="1" applyBorder="1" applyAlignment="1">
      <alignment horizontal="center" vertical="center"/>
    </xf>
    <xf numFmtId="3" fontId="2" fillId="0" borderId="2" xfId="0" applyNumberFormat="1" applyFont="1" applyFill="1" applyBorder="1" applyAlignment="1">
      <alignment horizontal="right" wrapText="1"/>
    </xf>
    <xf numFmtId="3" fontId="4" fillId="3" borderId="2" xfId="0" applyNumberFormat="1" applyFont="1" applyFill="1" applyBorder="1" applyAlignment="1">
      <alignment horizontal="center" vertical="center"/>
    </xf>
    <xf numFmtId="3" fontId="5" fillId="3" borderId="2" xfId="0" applyNumberFormat="1" applyFont="1" applyFill="1" applyBorder="1" applyAlignment="1">
      <alignment horizontal="center" vertical="center"/>
    </xf>
    <xf numFmtId="3" fontId="3" fillId="0" borderId="2" xfId="0" applyNumberFormat="1" applyFont="1" applyFill="1" applyBorder="1" applyAlignment="1">
      <alignment horizontal="center" vertical="center"/>
    </xf>
    <xf numFmtId="3" fontId="6" fillId="0" borderId="2" xfId="0" applyNumberFormat="1" applyFont="1" applyBorder="1" applyAlignment="1">
      <alignment horizontal="center" vertical="center"/>
    </xf>
    <xf numFmtId="3" fontId="4" fillId="0" borderId="2" xfId="0" applyNumberFormat="1" applyFont="1" applyFill="1" applyBorder="1" applyAlignment="1">
      <alignment horizontal="center" vertical="center"/>
    </xf>
    <xf numFmtId="3" fontId="0" fillId="0" borderId="0" xfId="0" applyNumberFormat="1"/>
    <xf numFmtId="3" fontId="2" fillId="0" borderId="0" xfId="0" applyNumberFormat="1" applyFont="1"/>
    <xf numFmtId="3" fontId="2" fillId="0" borderId="0" xfId="0" applyNumberFormat="1" applyFont="1" applyBorder="1" applyAlignment="1">
      <alignment horizontal="center"/>
    </xf>
    <xf numFmtId="44" fontId="0" fillId="0" borderId="2" xfId="1" applyFont="1" applyBorder="1" applyAlignment="1">
      <alignment horizontal="center" vertical="center"/>
    </xf>
    <xf numFmtId="3" fontId="5" fillId="0" borderId="0" xfId="0" applyNumberFormat="1" applyFont="1"/>
    <xf numFmtId="3" fontId="0" fillId="0" borderId="0" xfId="0" applyNumberFormat="1" applyFill="1" applyBorder="1"/>
    <xf numFmtId="3" fontId="2" fillId="0" borderId="0" xfId="0" applyNumberFormat="1" applyFont="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2" fillId="14" borderId="2" xfId="0" applyFont="1" applyFill="1" applyBorder="1" applyAlignment="1">
      <alignment horizontal="center" vertical="center"/>
    </xf>
    <xf numFmtId="0" fontId="0" fillId="5" borderId="2" xfId="0" applyFill="1" applyBorder="1" applyAlignment="1">
      <alignment horizontal="center" vertical="center"/>
    </xf>
    <xf numFmtId="0" fontId="0" fillId="14" borderId="0" xfId="0" applyFill="1" applyAlignment="1">
      <alignment horizontal="center" vertical="center"/>
    </xf>
    <xf numFmtId="0" fontId="2" fillId="12" borderId="2" xfId="0" applyFont="1" applyFill="1" applyBorder="1"/>
    <xf numFmtId="0" fontId="8" fillId="12" borderId="2" xfId="0" applyFont="1" applyFill="1" applyBorder="1"/>
    <xf numFmtId="0" fontId="0" fillId="12" borderId="2" xfId="0" applyFill="1" applyBorder="1"/>
    <xf numFmtId="0" fontId="2" fillId="12" borderId="2" xfId="0" applyFont="1" applyFill="1" applyBorder="1" applyAlignment="1">
      <alignment horizontal="center" vertical="center"/>
    </xf>
    <xf numFmtId="0" fontId="8" fillId="12" borderId="2" xfId="0" applyFont="1" applyFill="1" applyBorder="1" applyAlignment="1">
      <alignment horizontal="center" vertical="center"/>
    </xf>
    <xf numFmtId="0" fontId="2" fillId="12" borderId="0" xfId="0" applyFont="1" applyFill="1" applyAlignment="1">
      <alignment horizontal="center" vertical="center"/>
    </xf>
    <xf numFmtId="0" fontId="0" fillId="12" borderId="0" xfId="0" applyFill="1"/>
    <xf numFmtId="0" fontId="0" fillId="9" borderId="2" xfId="0" applyFill="1" applyBorder="1" applyAlignment="1">
      <alignment horizontal="center" vertical="center"/>
    </xf>
    <xf numFmtId="0" fontId="0" fillId="9" borderId="2" xfId="0" applyFont="1" applyFill="1" applyBorder="1" applyAlignment="1">
      <alignment horizontal="center" vertical="center"/>
    </xf>
    <xf numFmtId="0" fontId="0" fillId="4" borderId="2" xfId="0" applyFill="1" applyBorder="1" applyAlignment="1">
      <alignment horizontal="center" vertical="center"/>
    </xf>
    <xf numFmtId="0" fontId="0" fillId="4"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2" xfId="0" applyFill="1" applyBorder="1" applyAlignment="1">
      <alignment horizontal="center" vertical="center"/>
    </xf>
    <xf numFmtId="0" fontId="9" fillId="9" borderId="2" xfId="0" applyFont="1" applyFill="1" applyBorder="1" applyAlignment="1">
      <alignment horizontal="center" vertical="center"/>
    </xf>
    <xf numFmtId="44" fontId="0" fillId="0" borderId="2" xfId="1"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44" fontId="0" fillId="0" borderId="1" xfId="1" applyFont="1"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10" borderId="4" xfId="0" applyFill="1" applyBorder="1" applyAlignment="1">
      <alignment horizontal="center" vertical="center"/>
    </xf>
    <xf numFmtId="0" fontId="0" fillId="0" borderId="1" xfId="0" applyBorder="1" applyAlignment="1">
      <alignment horizontal="center" vertical="center"/>
    </xf>
    <xf numFmtId="0" fontId="0" fillId="6" borderId="2" xfId="0" applyFill="1" applyBorder="1" applyAlignment="1">
      <alignment horizontal="center" vertical="center"/>
    </xf>
    <xf numFmtId="0" fontId="0" fillId="6" borderId="5" xfId="0" applyFill="1" applyBorder="1" applyAlignment="1">
      <alignment horizontal="center" vertical="center"/>
    </xf>
    <xf numFmtId="44" fontId="0" fillId="6" borderId="2" xfId="1" applyFont="1" applyFill="1" applyBorder="1" applyAlignment="1">
      <alignment horizontal="center" vertical="center"/>
    </xf>
    <xf numFmtId="0" fontId="0" fillId="2" borderId="7"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44" fontId="0" fillId="4" borderId="2" xfId="1" applyFont="1" applyFill="1" applyBorder="1" applyAlignment="1">
      <alignment horizontal="center" vertical="center"/>
    </xf>
    <xf numFmtId="0" fontId="0" fillId="4" borderId="1" xfId="0" applyFill="1" applyBorder="1" applyAlignment="1">
      <alignment horizontal="center" vertical="center"/>
    </xf>
    <xf numFmtId="166" fontId="0" fillId="0" borderId="0" xfId="0" applyNumberFormat="1" applyFill="1" applyBorder="1" applyAlignment="1">
      <alignment horizontal="center" vertical="center"/>
    </xf>
    <xf numFmtId="0" fontId="0" fillId="0" borderId="0" xfId="0" applyFill="1" applyBorder="1"/>
    <xf numFmtId="0" fontId="0" fillId="16" borderId="2" xfId="0" applyFill="1" applyBorder="1" applyAlignment="1">
      <alignment horizontal="center" vertical="center"/>
    </xf>
    <xf numFmtId="0" fontId="0" fillId="0" borderId="0" xfId="0" applyBorder="1" applyAlignment="1">
      <alignment horizontal="center" vertical="center"/>
    </xf>
    <xf numFmtId="166" fontId="0" fillId="0" borderId="2" xfId="0" applyNumberFormat="1" applyBorder="1" applyAlignment="1">
      <alignment horizontal="center" vertical="center"/>
    </xf>
    <xf numFmtId="0" fontId="0" fillId="16" borderId="1" xfId="0" applyFill="1" applyBorder="1" applyAlignment="1">
      <alignment horizontal="center" vertical="center"/>
    </xf>
    <xf numFmtId="0" fontId="0" fillId="16" borderId="0" xfId="0" applyFill="1"/>
    <xf numFmtId="0" fontId="0" fillId="17" borderId="1" xfId="0" applyFill="1" applyBorder="1" applyAlignment="1">
      <alignment horizontal="center" vertical="center"/>
    </xf>
    <xf numFmtId="0" fontId="0" fillId="17" borderId="3" xfId="0" applyFill="1" applyBorder="1" applyAlignment="1">
      <alignment horizontal="center" vertical="center"/>
    </xf>
    <xf numFmtId="44" fontId="0" fillId="0" borderId="0" xfId="1" applyFont="1"/>
    <xf numFmtId="0" fontId="0" fillId="12" borderId="2" xfId="0" applyFill="1" applyBorder="1" applyAlignment="1">
      <alignment horizontal="center" vertical="center" wrapText="1"/>
    </xf>
    <xf numFmtId="0" fontId="0" fillId="18" borderId="2" xfId="0" applyFill="1" applyBorder="1" applyAlignment="1">
      <alignment horizontal="center" vertical="center"/>
    </xf>
    <xf numFmtId="0" fontId="0" fillId="18" borderId="2" xfId="0" applyFill="1" applyBorder="1"/>
    <xf numFmtId="0" fontId="0" fillId="19" borderId="2" xfId="0" applyFill="1" applyBorder="1" applyAlignment="1">
      <alignment horizontal="center" vertical="center"/>
    </xf>
    <xf numFmtId="0" fontId="0" fillId="19" borderId="2" xfId="0" applyFill="1" applyBorder="1"/>
    <xf numFmtId="0" fontId="9" fillId="6" borderId="2" xfId="0" applyFont="1" applyFill="1" applyBorder="1" applyAlignment="1">
      <alignment horizontal="center" vertical="center"/>
    </xf>
    <xf numFmtId="0" fontId="0" fillId="0" borderId="2" xfId="0" applyBorder="1" applyAlignment="1">
      <alignment horizontal="center" vertical="center" wrapText="1"/>
    </xf>
    <xf numFmtId="0" fontId="0" fillId="14" borderId="1" xfId="0" applyFill="1" applyBorder="1" applyAlignment="1">
      <alignment horizontal="center" vertical="center"/>
    </xf>
    <xf numFmtId="0" fontId="9" fillId="18" borderId="2" xfId="0" applyFont="1" applyFill="1" applyBorder="1" applyAlignment="1">
      <alignment horizontal="center" vertical="center"/>
    </xf>
    <xf numFmtId="0" fontId="9" fillId="12" borderId="2" xfId="0" applyFont="1" applyFill="1" applyBorder="1" applyAlignment="1">
      <alignment horizontal="center" vertical="center" wrapText="1"/>
    </xf>
    <xf numFmtId="0" fontId="9" fillId="12" borderId="2" xfId="0" applyFont="1" applyFill="1" applyBorder="1" applyAlignment="1">
      <alignment horizontal="center" vertical="center"/>
    </xf>
    <xf numFmtId="0" fontId="9" fillId="20" borderId="2" xfId="0" applyFont="1" applyFill="1" applyBorder="1" applyAlignment="1">
      <alignment horizontal="center" vertical="center"/>
    </xf>
    <xf numFmtId="0" fontId="0" fillId="20" borderId="2" xfId="0" applyFill="1" applyBorder="1" applyAlignment="1">
      <alignment horizontal="center" vertical="center"/>
    </xf>
    <xf numFmtId="0" fontId="0" fillId="6" borderId="3" xfId="0" applyFill="1" applyBorder="1" applyAlignment="1">
      <alignment horizontal="center" vertical="center"/>
    </xf>
    <xf numFmtId="0" fontId="0" fillId="0" borderId="3" xfId="0" applyBorder="1" applyAlignment="1">
      <alignment horizontal="center" vertical="center"/>
    </xf>
    <xf numFmtId="44" fontId="0" fillId="0" borderId="2" xfId="1" applyFont="1" applyBorder="1"/>
    <xf numFmtId="0" fontId="9" fillId="4" borderId="1" xfId="0" applyFont="1" applyFill="1" applyBorder="1" applyAlignment="1">
      <alignment horizontal="center" vertical="center"/>
    </xf>
    <xf numFmtId="0" fontId="9" fillId="14" borderId="2" xfId="0" applyFont="1" applyFill="1" applyBorder="1" applyAlignment="1">
      <alignment horizontal="center" vertical="center"/>
    </xf>
    <xf numFmtId="0" fontId="0" fillId="9" borderId="2" xfId="0" applyFill="1" applyBorder="1" applyAlignment="1">
      <alignment horizontal="center" vertical="center" wrapText="1"/>
    </xf>
    <xf numFmtId="0" fontId="0" fillId="19"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Border="1" applyAlignment="1">
      <alignment horizontal="center" vertical="center" wrapText="1"/>
    </xf>
    <xf numFmtId="0" fontId="0" fillId="20"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0" borderId="1" xfId="0" applyFill="1" applyBorder="1" applyAlignment="1">
      <alignment horizontal="center" vertical="center"/>
    </xf>
    <xf numFmtId="0" fontId="0" fillId="17" borderId="2" xfId="0" applyFill="1" applyBorder="1" applyAlignment="1">
      <alignment horizontal="center" vertical="center"/>
    </xf>
    <xf numFmtId="0" fontId="0" fillId="21" borderId="1" xfId="0" applyFill="1" applyBorder="1" applyAlignment="1">
      <alignment horizontal="center" vertical="center"/>
    </xf>
    <xf numFmtId="0" fontId="0" fillId="10" borderId="2" xfId="0" applyFill="1" applyBorder="1" applyAlignment="1">
      <alignment horizontal="center" vertical="center" wrapText="1"/>
    </xf>
    <xf numFmtId="0" fontId="0" fillId="7" borderId="2" xfId="0" applyFill="1" applyBorder="1" applyAlignment="1">
      <alignment horizontal="center" vertical="center" wrapText="1"/>
    </xf>
    <xf numFmtId="166" fontId="0" fillId="0" borderId="4" xfId="0" applyNumberFormat="1" applyBorder="1" applyAlignment="1">
      <alignment horizontal="center" vertical="center"/>
    </xf>
    <xf numFmtId="0" fontId="0" fillId="2" borderId="1" xfId="0" applyFill="1" applyBorder="1" applyAlignment="1">
      <alignment horizontal="center" vertical="center" wrapText="1"/>
    </xf>
    <xf numFmtId="0" fontId="0" fillId="3" borderId="5" xfId="0" applyFill="1" applyBorder="1" applyAlignment="1">
      <alignment horizontal="center" vertical="center"/>
    </xf>
    <xf numFmtId="0" fontId="0" fillId="0" borderId="4" xfId="0"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0" xfId="0" applyFill="1"/>
    <xf numFmtId="0" fontId="0" fillId="6" borderId="2" xfId="0" applyFill="1" applyBorder="1"/>
    <xf numFmtId="44" fontId="0" fillId="6" borderId="2" xfId="1" applyFont="1" applyFill="1" applyBorder="1"/>
    <xf numFmtId="0" fontId="0" fillId="22" borderId="2" xfId="0" applyFill="1" applyBorder="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6" borderId="2" xfId="0" applyFill="1" applyBorder="1" applyAlignment="1">
      <alignment wrapText="1"/>
    </xf>
    <xf numFmtId="0" fontId="0" fillId="4" borderId="1" xfId="0" applyFill="1" applyBorder="1" applyAlignment="1">
      <alignment horizontal="center" vertical="center" wrapText="1"/>
    </xf>
    <xf numFmtId="44" fontId="0" fillId="0" borderId="1" xfId="1" applyFont="1" applyBorder="1"/>
    <xf numFmtId="0" fontId="0" fillId="6" borderId="1" xfId="0" applyFill="1" applyBorder="1" applyAlignment="1">
      <alignment horizontal="center" vertical="center"/>
    </xf>
    <xf numFmtId="44" fontId="0" fillId="6" borderId="1" xfId="1" applyFont="1" applyFill="1" applyBorder="1" applyAlignment="1">
      <alignment horizontal="center" vertical="center"/>
    </xf>
    <xf numFmtId="0" fontId="0" fillId="4" borderId="2" xfId="0" applyFill="1" applyBorder="1"/>
    <xf numFmtId="44" fontId="0" fillId="4" borderId="2" xfId="1" applyFont="1" applyFill="1" applyBorder="1"/>
    <xf numFmtId="44" fontId="0" fillId="4" borderId="1" xfId="1" applyFont="1" applyFill="1" applyBorder="1" applyAlignment="1">
      <alignment horizontal="center" vertical="center"/>
    </xf>
    <xf numFmtId="0" fontId="0" fillId="6" borderId="0" xfId="0" applyFill="1" applyAlignment="1">
      <alignment horizontal="center" vertical="center"/>
    </xf>
    <xf numFmtId="44" fontId="0" fillId="0" borderId="2" xfId="1" applyFont="1" applyFill="1" applyBorder="1"/>
    <xf numFmtId="0" fontId="0" fillId="5" borderId="2" xfId="0" applyFill="1" applyBorder="1" applyAlignment="1">
      <alignment horizontal="center" vertical="center" wrapText="1"/>
    </xf>
    <xf numFmtId="0" fontId="0" fillId="23" borderId="2" xfId="0" applyFill="1" applyBorder="1" applyAlignment="1">
      <alignment horizontal="center" vertical="center"/>
    </xf>
    <xf numFmtId="0" fontId="0" fillId="24" borderId="2" xfId="0" applyFill="1" applyBorder="1" applyAlignment="1">
      <alignment horizontal="center" vertical="center" wrapText="1"/>
    </xf>
    <xf numFmtId="0" fontId="0" fillId="24" borderId="2" xfId="0" applyFill="1" applyBorder="1" applyAlignment="1">
      <alignment horizontal="center" vertical="center"/>
    </xf>
    <xf numFmtId="0" fontId="0" fillId="25" borderId="2"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7" borderId="2" xfId="0" quotePrefix="1" applyFill="1" applyBorder="1" applyAlignment="1">
      <alignment horizontal="center" vertical="center"/>
    </xf>
    <xf numFmtId="0" fontId="0" fillId="2" borderId="2"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xf numFmtId="0" fontId="0" fillId="22" borderId="2" xfId="0" applyFill="1" applyBorder="1" applyAlignment="1">
      <alignment horizontal="center" vertical="center"/>
    </xf>
    <xf numFmtId="0" fontId="0" fillId="27" borderId="2" xfId="0" applyFill="1" applyBorder="1" applyAlignment="1">
      <alignment horizontal="center" vertical="center"/>
    </xf>
    <xf numFmtId="0" fontId="0" fillId="29" borderId="2" xfId="0" applyFill="1" applyBorder="1" applyAlignment="1">
      <alignment horizontal="center" vertical="center"/>
    </xf>
    <xf numFmtId="0" fontId="0" fillId="30" borderId="2" xfId="0" applyFill="1" applyBorder="1" applyAlignment="1">
      <alignment horizontal="center" vertical="center"/>
    </xf>
    <xf numFmtId="0" fontId="0" fillId="16" borderId="2" xfId="0" applyFill="1" applyBorder="1" applyAlignment="1">
      <alignment horizontal="center" vertical="center" wrapText="1"/>
    </xf>
    <xf numFmtId="0" fontId="0" fillId="26" borderId="2" xfId="0" applyFill="1" applyBorder="1" applyAlignment="1">
      <alignment horizontal="center" vertical="center" wrapText="1"/>
    </xf>
    <xf numFmtId="0" fontId="0" fillId="28"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wrapText="1"/>
    </xf>
    <xf numFmtId="0" fontId="0" fillId="7" borderId="0" xfId="0" applyFill="1" applyAlignment="1">
      <alignment horizontal="center" vertical="center" wrapText="1"/>
    </xf>
    <xf numFmtId="0" fontId="0" fillId="2" borderId="13" xfId="0" applyFill="1" applyBorder="1" applyAlignment="1">
      <alignment horizontal="center" vertical="center"/>
    </xf>
    <xf numFmtId="0" fontId="0" fillId="3" borderId="13" xfId="0" applyFill="1" applyBorder="1" applyAlignment="1">
      <alignment horizontal="center" vertical="center"/>
    </xf>
    <xf numFmtId="0" fontId="0" fillId="2" borderId="2" xfId="0" applyFill="1" applyBorder="1" applyAlignment="1">
      <alignment horizontal="center" vertical="center"/>
    </xf>
    <xf numFmtId="0" fontId="0" fillId="0" borderId="6" xfId="0" applyBorder="1" applyAlignment="1">
      <alignment horizontal="center" vertical="center"/>
    </xf>
    <xf numFmtId="0" fontId="0" fillId="14" borderId="2" xfId="0" applyFill="1" applyBorder="1" applyAlignment="1">
      <alignment horizontal="center" vertical="center" wrapText="1"/>
    </xf>
    <xf numFmtId="0" fontId="0" fillId="13"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2" borderId="0" xfId="0" applyFill="1" applyAlignment="1">
      <alignment horizontal="center" vertical="center" wrapText="1"/>
    </xf>
    <xf numFmtId="0" fontId="0" fillId="12" borderId="4" xfId="0"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13" borderId="2" xfId="0" applyFill="1" applyBorder="1" applyAlignment="1">
      <alignment horizontal="center" vertical="center" wrapText="1"/>
    </xf>
    <xf numFmtId="0" fontId="0" fillId="12" borderId="1" xfId="0" applyFill="1" applyBorder="1" applyAlignment="1">
      <alignment horizontal="center" vertical="center" wrapText="1"/>
    </xf>
    <xf numFmtId="44" fontId="0" fillId="3" borderId="2" xfId="1" applyFont="1" applyFill="1" applyBorder="1" applyAlignment="1">
      <alignment horizontal="center" vertical="center"/>
    </xf>
    <xf numFmtId="44" fontId="0" fillId="31" borderId="2" xfId="1" applyFont="1" applyFill="1" applyBorder="1" applyAlignment="1">
      <alignment horizontal="center" vertical="center"/>
    </xf>
    <xf numFmtId="0" fontId="9" fillId="3" borderId="2" xfId="0" applyFont="1" applyFill="1" applyBorder="1" applyAlignment="1">
      <alignment horizontal="center" vertical="center"/>
    </xf>
    <xf numFmtId="44" fontId="0" fillId="5" borderId="2" xfId="1" applyFont="1" applyFill="1" applyBorder="1" applyAlignment="1">
      <alignment horizontal="center" vertical="center"/>
    </xf>
    <xf numFmtId="44" fontId="0" fillId="5" borderId="2" xfId="1" applyFont="1" applyFill="1" applyBorder="1"/>
    <xf numFmtId="44" fontId="0" fillId="3" borderId="2" xfId="1" applyFont="1" applyFill="1" applyBorder="1"/>
    <xf numFmtId="44" fontId="0" fillId="3" borderId="13" xfId="1" applyFont="1" applyFill="1" applyBorder="1" applyAlignment="1">
      <alignment horizontal="center" vertical="center"/>
    </xf>
    <xf numFmtId="44" fontId="0" fillId="4" borderId="13" xfId="1" applyFont="1" applyFill="1" applyBorder="1" applyAlignment="1">
      <alignment horizontal="center" vertical="center"/>
    </xf>
    <xf numFmtId="44" fontId="0" fillId="4" borderId="13" xfId="1" applyFont="1" applyFill="1" applyBorder="1"/>
    <xf numFmtId="44" fontId="0" fillId="6" borderId="13" xfId="1" applyFont="1" applyFill="1" applyBorder="1"/>
    <xf numFmtId="44" fontId="0" fillId="6" borderId="0" xfId="1" applyFont="1" applyFill="1"/>
    <xf numFmtId="44" fontId="0" fillId="6" borderId="13" xfId="1" applyFont="1" applyFill="1" applyBorder="1" applyAlignment="1">
      <alignment horizontal="center" vertical="center"/>
    </xf>
    <xf numFmtId="0" fontId="0" fillId="5" borderId="3" xfId="0" applyFill="1" applyBorder="1" applyAlignment="1">
      <alignment horizontal="center" vertical="center"/>
    </xf>
    <xf numFmtId="44" fontId="0" fillId="5" borderId="0" xfId="1" applyFont="1" applyFill="1"/>
    <xf numFmtId="44" fontId="9" fillId="3" borderId="13" xfId="1" applyFont="1" applyFill="1" applyBorder="1" applyAlignment="1">
      <alignment horizontal="center" vertical="center"/>
    </xf>
    <xf numFmtId="0" fontId="0" fillId="4" borderId="3" xfId="0" applyFill="1" applyBorder="1" applyAlignment="1">
      <alignment horizontal="center" vertical="center"/>
    </xf>
    <xf numFmtId="44" fontId="0" fillId="4" borderId="0" xfId="1" applyFont="1" applyFill="1"/>
    <xf numFmtId="0" fontId="0" fillId="0" borderId="2" xfId="0" applyBorder="1" applyAlignment="1">
      <alignment horizontal="center" vertical="center" wrapText="1"/>
    </xf>
    <xf numFmtId="0" fontId="0" fillId="8" borderId="2" xfId="0" applyFill="1" applyBorder="1" applyAlignment="1">
      <alignment horizontal="center" vertical="center"/>
    </xf>
    <xf numFmtId="0" fontId="0" fillId="31" borderId="2" xfId="0" applyFill="1" applyBorder="1" applyAlignment="1">
      <alignment horizontal="center" vertical="center"/>
    </xf>
    <xf numFmtId="0" fontId="0" fillId="8" borderId="2" xfId="0" applyFill="1" applyBorder="1" applyAlignment="1">
      <alignment horizontal="center" vertical="center" wrapText="1"/>
    </xf>
    <xf numFmtId="0" fontId="0" fillId="0" borderId="0" xfId="0" applyAlignment="1">
      <alignment horizontal="center" vertical="center" wrapText="1"/>
    </xf>
    <xf numFmtId="0" fontId="0" fillId="4" borderId="13" xfId="0" applyFill="1" applyBorder="1" applyAlignment="1">
      <alignment horizontal="center" vertical="center"/>
    </xf>
    <xf numFmtId="0" fontId="0" fillId="6" borderId="13" xfId="0" applyFill="1" applyBorder="1" applyAlignment="1">
      <alignment horizontal="center" vertical="center"/>
    </xf>
    <xf numFmtId="0" fontId="0" fillId="6" borderId="13" xfId="0" applyFill="1" applyBorder="1"/>
    <xf numFmtId="0" fontId="0" fillId="4" borderId="13" xfId="0" applyFill="1" applyBorder="1"/>
    <xf numFmtId="0" fontId="0" fillId="4" borderId="3" xfId="0" applyFill="1" applyBorder="1" applyAlignment="1">
      <alignment horizontal="center" vertical="center" wrapText="1"/>
    </xf>
    <xf numFmtId="0" fontId="0" fillId="4" borderId="0" xfId="0" applyFill="1"/>
    <xf numFmtId="0" fontId="0" fillId="5" borderId="13" xfId="0" applyFill="1" applyBorder="1" applyAlignment="1">
      <alignment horizontal="center" vertical="center"/>
    </xf>
    <xf numFmtId="0" fontId="0" fillId="20" borderId="13" xfId="0" applyFill="1" applyBorder="1" applyAlignment="1">
      <alignment horizontal="center" vertical="center"/>
    </xf>
    <xf numFmtId="0" fontId="0" fillId="6" borderId="1" xfId="0" applyFill="1" applyBorder="1" applyAlignment="1">
      <alignment horizontal="center" vertical="center" wrapText="1"/>
    </xf>
    <xf numFmtId="44" fontId="0" fillId="3" borderId="2" xfId="1" applyFont="1" applyFill="1" applyBorder="1" applyAlignment="1">
      <alignment horizontal="center" vertical="center" wrapText="1"/>
    </xf>
    <xf numFmtId="44" fontId="0" fillId="6" borderId="2" xfId="1" applyFont="1" applyFill="1" applyBorder="1" applyAlignment="1">
      <alignment horizontal="center" vertical="center" wrapText="1"/>
    </xf>
    <xf numFmtId="44" fontId="0" fillId="4" borderId="2" xfId="1" applyFont="1" applyFill="1" applyBorder="1" applyAlignment="1">
      <alignment horizontal="center" vertical="center" wrapText="1"/>
    </xf>
    <xf numFmtId="0" fontId="9" fillId="4" borderId="2" xfId="0" applyFont="1" applyFill="1" applyBorder="1" applyAlignment="1">
      <alignment horizontal="center" vertical="center" wrapText="1"/>
    </xf>
    <xf numFmtId="44" fontId="9" fillId="4" borderId="2" xfId="1" applyFont="1" applyFill="1" applyBorder="1" applyAlignment="1">
      <alignment horizontal="center" vertical="center" wrapText="1"/>
    </xf>
    <xf numFmtId="0" fontId="9" fillId="6" borderId="2" xfId="0" applyFont="1" applyFill="1" applyBorder="1" applyAlignment="1">
      <alignment horizontal="center" vertical="center" wrapText="1"/>
    </xf>
    <xf numFmtId="0" fontId="0" fillId="0" borderId="0" xfId="0" applyAlignment="1">
      <alignment wrapText="1"/>
    </xf>
    <xf numFmtId="0" fontId="0" fillId="3" borderId="2" xfId="0" applyFill="1" applyBorder="1" applyAlignment="1">
      <alignment wrapText="1"/>
    </xf>
    <xf numFmtId="0" fontId="0" fillId="31" borderId="0" xfId="0" applyFill="1" applyAlignment="1">
      <alignment wrapText="1"/>
    </xf>
    <xf numFmtId="0" fontId="0" fillId="2" borderId="5" xfId="0" applyFill="1" applyBorder="1" applyAlignment="1">
      <alignment horizontal="center" vertical="center" wrapText="1"/>
    </xf>
    <xf numFmtId="44" fontId="0" fillId="3" borderId="2" xfId="1" applyFont="1" applyFill="1" applyBorder="1" applyAlignment="1">
      <alignment wrapText="1"/>
    </xf>
    <xf numFmtId="0" fontId="0" fillId="31" borderId="2" xfId="0" applyFill="1" applyBorder="1" applyAlignment="1">
      <alignment horizontal="center" vertical="center" wrapText="1"/>
    </xf>
    <xf numFmtId="44" fontId="0" fillId="4" borderId="5" xfId="1" applyFont="1" applyFill="1" applyBorder="1" applyAlignment="1">
      <alignment horizontal="center" vertical="center" wrapText="1"/>
    </xf>
    <xf numFmtId="44" fontId="9" fillId="6" borderId="2" xfId="1" applyFont="1" applyFill="1" applyBorder="1" applyAlignment="1">
      <alignment horizontal="center" vertical="center" wrapText="1"/>
    </xf>
    <xf numFmtId="0" fontId="9" fillId="5" borderId="2" xfId="0" applyFont="1" applyFill="1" applyBorder="1" applyAlignment="1">
      <alignment horizontal="center" vertical="center" wrapText="1"/>
    </xf>
    <xf numFmtId="0" fontId="0" fillId="32" borderId="2" xfId="0" applyFill="1" applyBorder="1" applyAlignment="1">
      <alignment horizontal="center" vertical="center" wrapText="1"/>
    </xf>
    <xf numFmtId="44" fontId="0" fillId="5" borderId="2" xfId="1" applyFont="1" applyFill="1" applyBorder="1" applyAlignment="1">
      <alignment horizontal="center" vertical="center" wrapText="1"/>
    </xf>
    <xf numFmtId="0" fontId="0" fillId="22" borderId="0" xfId="0" applyFill="1" applyAlignment="1">
      <alignment horizontal="center" vertical="center" wrapText="1"/>
    </xf>
    <xf numFmtId="0" fontId="0" fillId="22" borderId="3" xfId="0" applyFill="1" applyBorder="1" applyAlignment="1">
      <alignment horizontal="center" vertical="center" wrapText="1"/>
    </xf>
    <xf numFmtId="44" fontId="0" fillId="31" borderId="2" xfId="1" applyFont="1" applyFill="1" applyBorder="1" applyAlignment="1">
      <alignment horizontal="center" vertical="center" wrapText="1"/>
    </xf>
    <xf numFmtId="44" fontId="0" fillId="5" borderId="2" xfId="1" applyFont="1" applyFill="1" applyBorder="1" applyAlignment="1">
      <alignment wrapText="1"/>
    </xf>
    <xf numFmtId="44" fontId="0" fillId="22" borderId="2" xfId="1" applyFont="1" applyFill="1" applyBorder="1" applyAlignment="1">
      <alignment horizontal="center" vertical="center" wrapText="1"/>
    </xf>
    <xf numFmtId="44" fontId="9" fillId="5" borderId="2" xfId="1" applyFont="1" applyFill="1" applyBorder="1" applyAlignment="1">
      <alignment horizontal="center" vertical="center" wrapText="1"/>
    </xf>
    <xf numFmtId="44" fontId="0" fillId="20" borderId="2" xfId="1" applyFont="1" applyFill="1" applyBorder="1" applyAlignment="1">
      <alignment horizontal="center" vertical="center" wrapText="1"/>
    </xf>
    <xf numFmtId="44" fontId="0" fillId="32" borderId="2" xfId="1" applyFont="1" applyFill="1" applyBorder="1" applyAlignment="1">
      <alignment horizontal="center" vertical="center" wrapText="1"/>
    </xf>
    <xf numFmtId="44" fontId="0" fillId="22" borderId="0" xfId="1" applyFont="1" applyFill="1" applyAlignment="1">
      <alignment horizontal="center" vertical="center" wrapText="1"/>
    </xf>
    <xf numFmtId="0" fontId="0" fillId="31" borderId="0" xfId="0" applyFill="1" applyAlignment="1">
      <alignment horizontal="center" vertical="center" wrapText="1"/>
    </xf>
    <xf numFmtId="44" fontId="0" fillId="31" borderId="0" xfId="1" applyFont="1" applyFill="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9" fillId="7" borderId="2" xfId="0" applyFont="1" applyFill="1" applyBorder="1" applyAlignment="1">
      <alignment horizontal="center" vertical="center" wrapText="1"/>
    </xf>
    <xf numFmtId="0" fontId="9" fillId="4" borderId="2" xfId="0" applyFont="1" applyFill="1" applyBorder="1" applyAlignment="1">
      <alignment horizontal="center" vertical="center"/>
    </xf>
    <xf numFmtId="0" fontId="0" fillId="5" borderId="1" xfId="0" applyFill="1" applyBorder="1" applyAlignment="1">
      <alignment horizontal="center" vertical="center"/>
    </xf>
    <xf numFmtId="0" fontId="9" fillId="31" borderId="2" xfId="0" applyFont="1" applyFill="1" applyBorder="1" applyAlignment="1">
      <alignment horizontal="center" vertical="center"/>
    </xf>
    <xf numFmtId="0" fontId="0" fillId="6" borderId="2" xfId="0" applyFill="1" applyBorder="1" applyAlignment="1">
      <alignment horizontal="center" vertical="center" wrapText="1"/>
    </xf>
    <xf numFmtId="0" fontId="0" fillId="0" borderId="1" xfId="0" applyBorder="1" applyAlignment="1">
      <alignment horizontal="center" vertical="center" wrapText="1"/>
    </xf>
    <xf numFmtId="44" fontId="0" fillId="0" borderId="2" xfId="1" applyFont="1" applyBorder="1" applyAlignment="1">
      <alignment horizontal="center" vertical="center" wrapText="1"/>
    </xf>
    <xf numFmtId="0" fontId="0" fillId="4" borderId="4"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5" borderId="2" xfId="0" applyFill="1" applyBorder="1"/>
    <xf numFmtId="0" fontId="0" fillId="33" borderId="2" xfId="0" applyFill="1" applyBorder="1" applyAlignment="1">
      <alignment horizontal="center" vertical="center" wrapText="1"/>
    </xf>
    <xf numFmtId="0" fontId="0" fillId="33" borderId="2" xfId="0" applyFill="1" applyBorder="1" applyAlignment="1">
      <alignment horizontal="center" vertical="center"/>
    </xf>
    <xf numFmtId="20" fontId="0" fillId="0" borderId="2" xfId="0" applyNumberFormat="1" applyBorder="1" applyAlignment="1">
      <alignment horizontal="center" vertical="center"/>
    </xf>
    <xf numFmtId="0" fontId="0" fillId="33" borderId="1" xfId="0" applyFill="1" applyBorder="1" applyAlignment="1">
      <alignment horizontal="center" vertical="center"/>
    </xf>
    <xf numFmtId="0" fontId="9" fillId="31" borderId="2" xfId="0" applyFont="1" applyFill="1" applyBorder="1" applyAlignment="1">
      <alignment horizontal="center" vertical="center" wrapText="1"/>
    </xf>
    <xf numFmtId="44" fontId="9" fillId="31" borderId="2" xfId="1" applyFont="1" applyFill="1" applyBorder="1" applyAlignment="1">
      <alignment horizontal="center" vertical="center" wrapText="1"/>
    </xf>
    <xf numFmtId="44" fontId="0" fillId="0" borderId="0" xfId="1" applyFont="1" applyFill="1" applyBorder="1" applyAlignment="1">
      <alignment horizontal="center" vertical="center" wrapText="1"/>
    </xf>
    <xf numFmtId="0" fontId="0" fillId="0" borderId="0" xfId="0" applyFill="1" applyBorder="1" applyAlignment="1">
      <alignment horizontal="center" vertical="center" wrapText="1"/>
    </xf>
    <xf numFmtId="0" fontId="0" fillId="12" borderId="2" xfId="0" applyFill="1" applyBorder="1" applyAlignment="1">
      <alignment horizontal="center" vertical="center"/>
    </xf>
    <xf numFmtId="0" fontId="0" fillId="0" borderId="2" xfId="0" applyBorder="1" applyAlignment="1">
      <alignment horizontal="center" vertical="center"/>
    </xf>
    <xf numFmtId="0" fontId="12" fillId="34" borderId="16" xfId="0" applyFont="1" applyFill="1" applyBorder="1" applyAlignment="1">
      <alignment horizontal="center" vertical="center"/>
    </xf>
    <xf numFmtId="0" fontId="12" fillId="15" borderId="0" xfId="0" applyFont="1" applyFill="1" applyBorder="1" applyAlignment="1">
      <alignment vertical="center"/>
    </xf>
    <xf numFmtId="0" fontId="13" fillId="15" borderId="0" xfId="0" applyFont="1" applyFill="1" applyBorder="1" applyAlignment="1">
      <alignment vertical="center"/>
    </xf>
    <xf numFmtId="0" fontId="14" fillId="15" borderId="0" xfId="0" applyFont="1" applyFill="1" applyBorder="1" applyAlignment="1">
      <alignment vertical="center"/>
    </xf>
    <xf numFmtId="0" fontId="17" fillId="15" borderId="0" xfId="0" applyFont="1" applyFill="1" applyBorder="1" applyAlignment="1">
      <alignment horizontal="center" vertical="center"/>
    </xf>
    <xf numFmtId="0" fontId="12" fillId="21" borderId="16" xfId="0" applyFont="1" applyFill="1" applyBorder="1" applyAlignment="1">
      <alignment horizontal="center" vertical="center"/>
    </xf>
    <xf numFmtId="0" fontId="12" fillId="15" borderId="16" xfId="0" applyFont="1" applyFill="1" applyBorder="1" applyAlignment="1">
      <alignment horizontal="center" vertical="center"/>
    </xf>
    <xf numFmtId="0" fontId="17" fillId="15" borderId="0" xfId="0" applyFont="1" applyFill="1" applyBorder="1" applyAlignment="1">
      <alignment vertical="center"/>
    </xf>
    <xf numFmtId="14" fontId="13" fillId="15" borderId="0" xfId="0" applyNumberFormat="1" applyFont="1" applyFill="1" applyBorder="1" applyAlignment="1">
      <alignment horizontal="center" vertical="center"/>
    </xf>
    <xf numFmtId="14" fontId="16" fillId="15" borderId="16" xfId="0" applyNumberFormat="1" applyFont="1" applyFill="1" applyBorder="1" applyAlignment="1">
      <alignment horizontal="center" vertical="center"/>
    </xf>
    <xf numFmtId="167" fontId="17" fillId="15" borderId="0" xfId="0" applyNumberFormat="1" applyFont="1" applyFill="1" applyBorder="1" applyAlignment="1">
      <alignment horizontal="left" vertical="center"/>
    </xf>
    <xf numFmtId="0" fontId="18" fillId="15" borderId="0" xfId="0" applyFont="1" applyFill="1" applyBorder="1" applyAlignment="1">
      <alignment vertical="center"/>
    </xf>
    <xf numFmtId="0" fontId="16" fillId="21" borderId="19" xfId="0" applyFont="1" applyFill="1" applyBorder="1" applyAlignment="1">
      <alignment horizontal="center" vertical="center"/>
    </xf>
    <xf numFmtId="0" fontId="12" fillId="15" borderId="19" xfId="0" applyFont="1" applyFill="1" applyBorder="1" applyAlignment="1">
      <alignment horizontal="center" vertical="center"/>
    </xf>
    <xf numFmtId="0" fontId="13" fillId="0" borderId="16" xfId="0" applyFont="1" applyBorder="1" applyAlignment="1">
      <alignment horizontal="center" vertical="center"/>
    </xf>
    <xf numFmtId="0" fontId="12" fillId="15" borderId="0" xfId="0" applyFont="1" applyFill="1" applyBorder="1" applyAlignment="1">
      <alignment vertical="center" wrapText="1"/>
    </xf>
    <xf numFmtId="0" fontId="17" fillId="15" borderId="0" xfId="0" applyFont="1" applyFill="1" applyBorder="1" applyAlignment="1">
      <alignment vertical="center" wrapText="1"/>
    </xf>
    <xf numFmtId="0" fontId="16" fillId="21" borderId="16" xfId="0" applyFont="1" applyFill="1" applyBorder="1" applyAlignment="1">
      <alignment horizontal="center" vertical="center"/>
    </xf>
    <xf numFmtId="0" fontId="17" fillId="15" borderId="0" xfId="3" applyFont="1" applyFill="1" applyBorder="1" applyAlignment="1">
      <alignment horizontal="left" vertical="center"/>
    </xf>
    <xf numFmtId="0" fontId="13" fillId="0" borderId="0" xfId="0" applyFont="1" applyAlignment="1">
      <alignment vertical="center"/>
    </xf>
    <xf numFmtId="0" fontId="16" fillId="0" borderId="16" xfId="0" applyFont="1" applyBorder="1" applyAlignment="1">
      <alignment horizontal="center" vertical="center"/>
    </xf>
    <xf numFmtId="0" fontId="17" fillId="15" borderId="0" xfId="0" applyFont="1" applyFill="1" applyBorder="1" applyAlignment="1">
      <alignment horizontal="left" vertical="center"/>
    </xf>
    <xf numFmtId="0" fontId="17" fillId="15" borderId="0" xfId="0" applyFont="1" applyFill="1" applyBorder="1" applyAlignment="1">
      <alignment horizontal="right" vertical="center" wrapText="1"/>
    </xf>
    <xf numFmtId="0" fontId="17" fillId="15" borderId="0" xfId="0" applyFont="1" applyFill="1" applyBorder="1" applyAlignment="1">
      <alignment horizontal="right" vertical="center"/>
    </xf>
    <xf numFmtId="0" fontId="17" fillId="15" borderId="0" xfId="0" applyFont="1" applyFill="1" applyBorder="1" applyAlignment="1">
      <alignment horizontal="left" vertical="center" wrapText="1"/>
    </xf>
    <xf numFmtId="0" fontId="12" fillId="21" borderId="16"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6" fillId="10" borderId="16" xfId="0" applyFont="1" applyFill="1" applyBorder="1" applyAlignment="1">
      <alignment horizontal="center" vertical="center" wrapText="1"/>
    </xf>
    <xf numFmtId="0" fontId="16" fillId="10" borderId="16" xfId="0" applyFont="1" applyFill="1" applyBorder="1" applyAlignment="1">
      <alignment horizontal="center" vertical="center"/>
    </xf>
    <xf numFmtId="167" fontId="17" fillId="15" borderId="16" xfId="0" applyNumberFormat="1" applyFont="1" applyFill="1" applyBorder="1" applyAlignment="1">
      <alignment horizontal="center" vertical="center"/>
    </xf>
    <xf numFmtId="1" fontId="17" fillId="15" borderId="16" xfId="0" applyNumberFormat="1" applyFont="1" applyFill="1" applyBorder="1" applyAlignment="1">
      <alignment horizontal="center" vertical="center"/>
    </xf>
    <xf numFmtId="9" fontId="17" fillId="15" borderId="16" xfId="2" applyFont="1" applyFill="1" applyBorder="1" applyAlignment="1">
      <alignment horizontal="center" vertical="center"/>
    </xf>
    <xf numFmtId="44" fontId="17" fillId="15" borderId="16" xfId="1" applyFont="1" applyFill="1" applyBorder="1" applyAlignment="1">
      <alignment horizontal="center" vertical="center"/>
    </xf>
    <xf numFmtId="168" fontId="17" fillId="15" borderId="16" xfId="0" applyNumberFormat="1" applyFont="1" applyFill="1" applyBorder="1" applyAlignment="1">
      <alignment horizontal="center" vertical="center"/>
    </xf>
    <xf numFmtId="169" fontId="12" fillId="10" borderId="16" xfId="0" applyNumberFormat="1" applyFont="1" applyFill="1" applyBorder="1" applyAlignment="1">
      <alignment horizontal="center" vertical="center"/>
    </xf>
    <xf numFmtId="44" fontId="20" fillId="0" borderId="16" xfId="1" applyFont="1" applyBorder="1" applyAlignment="1">
      <alignment horizontal="center" vertical="center"/>
    </xf>
    <xf numFmtId="0" fontId="20" fillId="15" borderId="0" xfId="0" applyFont="1" applyFill="1" applyBorder="1" applyAlignment="1">
      <alignment vertical="center"/>
    </xf>
    <xf numFmtId="0" fontId="21" fillId="15" borderId="0" xfId="0" applyFont="1" applyFill="1" applyBorder="1" applyAlignment="1">
      <alignment vertical="top"/>
    </xf>
    <xf numFmtId="44" fontId="20" fillId="15" borderId="16" xfId="1" applyFont="1" applyFill="1" applyBorder="1" applyAlignment="1">
      <alignment horizontal="center" vertical="center"/>
    </xf>
    <xf numFmtId="0" fontId="20" fillId="0" borderId="0" xfId="0" applyFont="1" applyBorder="1" applyAlignment="1">
      <alignment vertical="center"/>
    </xf>
    <xf numFmtId="0" fontId="22" fillId="21" borderId="2" xfId="0" applyFont="1" applyFill="1" applyBorder="1" applyAlignment="1">
      <alignment horizontal="center" vertical="center" wrapText="1"/>
    </xf>
    <xf numFmtId="0" fontId="22" fillId="15" borderId="0" xfId="0" applyFont="1" applyFill="1" applyBorder="1" applyAlignment="1">
      <alignment vertical="center"/>
    </xf>
    <xf numFmtId="0" fontId="22" fillId="15" borderId="0" xfId="0" applyFont="1" applyFill="1" applyBorder="1" applyAlignment="1">
      <alignment vertical="top"/>
    </xf>
    <xf numFmtId="0" fontId="24" fillId="10" borderId="2" xfId="0" applyFont="1" applyFill="1" applyBorder="1" applyAlignment="1">
      <alignment vertical="center"/>
    </xf>
    <xf numFmtId="0" fontId="24" fillId="15" borderId="0" xfId="0" applyFont="1" applyFill="1" applyBorder="1" applyAlignment="1">
      <alignment vertical="center"/>
    </xf>
    <xf numFmtId="0" fontId="22" fillId="21" borderId="2" xfId="0" applyFont="1" applyFill="1" applyBorder="1" applyAlignment="1">
      <alignment vertical="top" wrapText="1"/>
    </xf>
    <xf numFmtId="0" fontId="22" fillId="15" borderId="0" xfId="0" applyFont="1" applyFill="1" applyBorder="1" applyAlignment="1">
      <alignment vertical="top" wrapText="1"/>
    </xf>
    <xf numFmtId="0" fontId="16" fillId="21" borderId="2" xfId="0" applyFont="1" applyFill="1" applyBorder="1" applyAlignment="1">
      <alignment vertical="center" wrapText="1"/>
    </xf>
    <xf numFmtId="0" fontId="16" fillId="15" borderId="0" xfId="0" applyFont="1" applyFill="1" applyBorder="1" applyAlignment="1">
      <alignment vertical="center"/>
    </xf>
    <xf numFmtId="0" fontId="16" fillId="21" borderId="2" xfId="0" applyFont="1" applyFill="1" applyBorder="1" applyAlignment="1">
      <alignment vertical="center"/>
    </xf>
    <xf numFmtId="0" fontId="21" fillId="15" borderId="0" xfId="0" applyFont="1" applyFill="1" applyBorder="1" applyAlignment="1">
      <alignment vertical="center"/>
    </xf>
    <xf numFmtId="0" fontId="0" fillId="0" borderId="2" xfId="0" applyBorder="1" applyAlignment="1">
      <alignment horizontal="center" vertical="center"/>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2" xfId="0" applyFill="1" applyBorder="1" applyAlignment="1">
      <alignment horizontal="center"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35" borderId="2" xfId="0" applyFill="1" applyBorder="1" applyAlignment="1">
      <alignment horizontal="center" vertical="center"/>
    </xf>
    <xf numFmtId="0" fontId="0" fillId="36" borderId="2" xfId="0" applyFill="1"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6" borderId="2" xfId="0" applyFill="1" applyBorder="1" applyAlignment="1">
      <alignment horizontal="center" vertical="center" wrapText="1"/>
    </xf>
    <xf numFmtId="0" fontId="0" fillId="3" borderId="5"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4" borderId="2" xfId="0" applyFill="1" applyBorder="1" applyAlignment="1">
      <alignment horizontal="center" vertical="center"/>
    </xf>
    <xf numFmtId="44" fontId="0" fillId="0" borderId="0" xfId="1" applyFont="1" applyAlignment="1">
      <alignment wrapText="1"/>
    </xf>
    <xf numFmtId="0" fontId="0" fillId="0" borderId="0" xfId="1" applyNumberFormat="1" applyFont="1" applyAlignment="1">
      <alignment wrapText="1"/>
    </xf>
    <xf numFmtId="0" fontId="0" fillId="14" borderId="2" xfId="0" applyFill="1" applyBorder="1" applyAlignment="1">
      <alignment horizontal="center" vertical="center"/>
    </xf>
    <xf numFmtId="0" fontId="0" fillId="10" borderId="2" xfId="0" applyFill="1" applyBorder="1" applyAlignment="1">
      <alignment horizontal="center" vertical="center"/>
    </xf>
    <xf numFmtId="44" fontId="0" fillId="9" borderId="2" xfId="1" applyFont="1" applyFill="1" applyBorder="1" applyAlignment="1">
      <alignment horizontal="center" vertical="center"/>
    </xf>
    <xf numFmtId="44" fontId="0" fillId="13" borderId="2" xfId="1" applyFont="1" applyFill="1" applyBorder="1" applyAlignment="1">
      <alignment horizontal="center" vertical="center"/>
    </xf>
    <xf numFmtId="0" fontId="0" fillId="37" borderId="2" xfId="0" applyFill="1" applyBorder="1" applyAlignment="1">
      <alignment horizontal="center" vertical="center"/>
    </xf>
    <xf numFmtId="44" fontId="0" fillId="37" borderId="2" xfId="1" applyFont="1" applyFill="1" applyBorder="1" applyAlignment="1">
      <alignment horizontal="center" vertical="center"/>
    </xf>
    <xf numFmtId="0" fontId="0" fillId="37" borderId="2" xfId="0" applyFill="1" applyBorder="1" applyAlignment="1">
      <alignment horizontal="center" vertical="center" wrapText="1"/>
    </xf>
    <xf numFmtId="44" fontId="0" fillId="7" borderId="2" xfId="1" applyFont="1" applyFill="1" applyBorder="1" applyAlignment="1">
      <alignment horizontal="center" vertical="center"/>
    </xf>
    <xf numFmtId="44" fontId="0" fillId="7" borderId="2" xfId="1" applyFont="1" applyFill="1" applyBorder="1"/>
    <xf numFmtId="44" fontId="0" fillId="37" borderId="2" xfId="1" applyFont="1" applyFill="1" applyBorder="1"/>
    <xf numFmtId="44" fontId="0" fillId="7" borderId="2" xfId="0" applyNumberFormat="1" applyFill="1" applyBorder="1"/>
    <xf numFmtId="0" fontId="0" fillId="14" borderId="2" xfId="0" applyFill="1" applyBorder="1" applyAlignment="1">
      <alignment horizontal="center" vertical="center" wrapText="1"/>
    </xf>
    <xf numFmtId="44" fontId="0" fillId="9" borderId="2" xfId="1" applyFont="1" applyFill="1" applyBorder="1" applyAlignment="1">
      <alignment horizontal="center" vertical="center" wrapText="1"/>
    </xf>
    <xf numFmtId="44" fontId="0" fillId="13" borderId="2" xfId="1" applyFont="1" applyFill="1" applyBorder="1" applyAlignment="1">
      <alignment horizontal="center" vertical="center" wrapText="1"/>
    </xf>
    <xf numFmtId="44" fontId="0" fillId="37" borderId="2" xfId="1" applyFont="1" applyFill="1" applyBorder="1" applyAlignment="1">
      <alignment horizontal="center" vertical="center" wrapText="1"/>
    </xf>
    <xf numFmtId="44" fontId="0" fillId="7" borderId="2" xfId="1" applyFont="1" applyFill="1" applyBorder="1" applyAlignment="1">
      <alignment horizontal="center" vertical="center" wrapText="1"/>
    </xf>
    <xf numFmtId="44" fontId="0" fillId="7" borderId="2" xfId="1" applyFont="1" applyFill="1" applyBorder="1" applyAlignment="1">
      <alignment wrapText="1"/>
    </xf>
    <xf numFmtId="0" fontId="0" fillId="5" borderId="2" xfId="0" applyFill="1" applyBorder="1" applyAlignment="1">
      <alignment wrapText="1"/>
    </xf>
    <xf numFmtId="44" fontId="0" fillId="37" borderId="2" xfId="1" applyFont="1" applyFill="1" applyBorder="1" applyAlignment="1">
      <alignment wrapText="1"/>
    </xf>
    <xf numFmtId="44" fontId="0" fillId="7" borderId="2" xfId="0" applyNumberFormat="1" applyFill="1" applyBorder="1" applyAlignment="1">
      <alignment wrapText="1"/>
    </xf>
    <xf numFmtId="0" fontId="0" fillId="0" borderId="4" xfId="0" applyFill="1" applyBorder="1" applyAlignment="1">
      <alignment horizontal="center" vertical="center"/>
    </xf>
    <xf numFmtId="0" fontId="9" fillId="10" borderId="2" xfId="0" applyFont="1" applyFill="1" applyBorder="1" applyAlignment="1">
      <alignment horizontal="center" vertical="center"/>
    </xf>
    <xf numFmtId="44" fontId="0" fillId="31" borderId="2" xfId="1" applyFont="1" applyFill="1" applyBorder="1"/>
    <xf numFmtId="0" fontId="0" fillId="7" borderId="2" xfId="0" applyFill="1" applyBorder="1"/>
    <xf numFmtId="0" fontId="0" fillId="31" borderId="2" xfId="0" applyFill="1" applyBorder="1"/>
    <xf numFmtId="44" fontId="0" fillId="9" borderId="2" xfId="1" applyFont="1" applyFill="1" applyBorder="1"/>
    <xf numFmtId="44" fontId="0" fillId="7" borderId="2" xfId="0" applyNumberFormat="1" applyFill="1" applyBorder="1" applyAlignment="1">
      <alignment horizontal="center" vertical="center"/>
    </xf>
    <xf numFmtId="0" fontId="0" fillId="0" borderId="10" xfId="0" applyBorder="1" applyAlignment="1">
      <alignment vertical="center" wrapText="1"/>
    </xf>
    <xf numFmtId="44" fontId="0" fillId="7" borderId="2" xfId="0" applyNumberFormat="1" applyFill="1" applyBorder="1" applyAlignment="1">
      <alignment horizontal="center" vertical="center" wrapText="1"/>
    </xf>
    <xf numFmtId="0" fontId="0" fillId="0" borderId="13" xfId="0" applyBorder="1" applyAlignment="1">
      <alignment horizontal="center" vertical="center" wrapText="1"/>
    </xf>
    <xf numFmtId="44" fontId="0" fillId="0" borderId="0" xfId="1" applyFont="1" applyBorder="1" applyAlignment="1">
      <alignment horizontal="center" vertical="center" wrapText="1"/>
    </xf>
    <xf numFmtId="0" fontId="0" fillId="38" borderId="2" xfId="0" applyFill="1" applyBorder="1" applyAlignment="1">
      <alignment horizontal="center" vertical="center" wrapText="1"/>
    </xf>
    <xf numFmtId="44" fontId="0" fillId="38" borderId="2" xfId="1" applyFont="1" applyFill="1" applyBorder="1" applyAlignment="1">
      <alignment horizontal="center" vertical="center" wrapText="1"/>
    </xf>
    <xf numFmtId="0" fontId="0" fillId="13" borderId="2" xfId="0" applyFill="1" applyBorder="1" applyAlignment="1">
      <alignment wrapText="1"/>
    </xf>
    <xf numFmtId="44" fontId="0" fillId="13" borderId="2" xfId="1" applyFont="1" applyFill="1" applyBorder="1"/>
    <xf numFmtId="0" fontId="9" fillId="37" borderId="2" xfId="0" applyFont="1" applyFill="1" applyBorder="1" applyAlignment="1">
      <alignment wrapText="1"/>
    </xf>
    <xf numFmtId="44" fontId="9" fillId="37" borderId="2" xfId="1" applyFont="1" applyFill="1" applyBorder="1"/>
    <xf numFmtId="0" fontId="0" fillId="9" borderId="2" xfId="0" applyFill="1" applyBorder="1" applyAlignment="1">
      <alignment wrapText="1"/>
    </xf>
    <xf numFmtId="3" fontId="2" fillId="10" borderId="5" xfId="0" applyNumberFormat="1" applyFont="1" applyFill="1" applyBorder="1" applyAlignment="1">
      <alignment horizontal="center" vertical="center" wrapText="1"/>
    </xf>
    <xf numFmtId="3" fontId="2" fillId="0" borderId="8" xfId="0" applyNumberFormat="1" applyFont="1" applyFill="1" applyBorder="1" applyAlignment="1">
      <alignment horizontal="center" vertical="center" wrapText="1"/>
    </xf>
    <xf numFmtId="3" fontId="2" fillId="0" borderId="9" xfId="0" applyNumberFormat="1" applyFont="1" applyFill="1" applyBorder="1" applyAlignment="1">
      <alignment horizontal="center" vertical="center" wrapText="1"/>
    </xf>
    <xf numFmtId="3" fontId="3" fillId="0" borderId="0" xfId="0" applyNumberFormat="1" applyFont="1"/>
    <xf numFmtId="3" fontId="2" fillId="2" borderId="2"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44" fontId="2" fillId="4" borderId="2" xfId="1" applyFont="1" applyFill="1" applyBorder="1" applyAlignment="1">
      <alignment horizontal="center" vertical="center" wrapText="1"/>
    </xf>
    <xf numFmtId="3" fontId="0" fillId="0" borderId="0" xfId="0" applyNumberFormat="1" applyBorder="1" applyAlignment="1"/>
    <xf numFmtId="3" fontId="2" fillId="6" borderId="2" xfId="0" applyNumberFormat="1" applyFont="1" applyFill="1" applyBorder="1" applyAlignment="1">
      <alignment horizontal="center" vertical="center" wrapText="1"/>
    </xf>
    <xf numFmtId="44" fontId="2" fillId="6" borderId="2" xfId="1" applyFont="1" applyFill="1" applyBorder="1" applyAlignment="1">
      <alignment horizontal="center" vertical="center" wrapText="1"/>
    </xf>
    <xf numFmtId="44" fontId="2" fillId="6" borderId="1" xfId="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0" borderId="0" xfId="0" applyNumberFormat="1" applyFont="1" applyFill="1" applyBorder="1" applyAlignment="1">
      <alignment horizontal="center" vertical="center" wrapText="1"/>
    </xf>
    <xf numFmtId="3" fontId="2" fillId="0" borderId="10" xfId="0" applyNumberFormat="1" applyFont="1" applyFill="1" applyBorder="1" applyAlignment="1">
      <alignment horizontal="center" vertical="center" wrapText="1"/>
    </xf>
    <xf numFmtId="3" fontId="5" fillId="0" borderId="0" xfId="0" applyNumberFormat="1" applyFont="1" applyAlignment="1"/>
    <xf numFmtId="3" fontId="2" fillId="0" borderId="7"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0" borderId="9" xfId="0" applyNumberFormat="1" applyFont="1" applyFill="1" applyBorder="1" applyAlignment="1">
      <alignment wrapText="1"/>
    </xf>
    <xf numFmtId="3" fontId="2" fillId="3" borderId="2" xfId="0"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 xfId="0" applyNumberFormat="1" applyFont="1" applyBorder="1" applyAlignment="1">
      <alignment horizontal="center" vertical="center" wrapText="1"/>
    </xf>
    <xf numFmtId="3" fontId="2" fillId="0" borderId="7" xfId="0" applyNumberFormat="1" applyFont="1" applyBorder="1" applyAlignment="1">
      <alignment horizontal="center" vertical="center" wrapText="1"/>
    </xf>
    <xf numFmtId="3" fontId="2" fillId="0" borderId="0" xfId="0" applyNumberFormat="1" applyFont="1" applyBorder="1" applyAlignment="1">
      <alignment horizontal="center" vertical="center" wrapText="1"/>
    </xf>
    <xf numFmtId="3" fontId="2" fillId="4" borderId="2"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0" borderId="2" xfId="0" applyNumberFormat="1" applyBorder="1" applyAlignment="1">
      <alignment horizontal="center" vertical="center" wrapText="1"/>
    </xf>
    <xf numFmtId="3" fontId="2" fillId="0" borderId="2" xfId="0" applyNumberFormat="1" applyFont="1" applyFill="1" applyBorder="1" applyAlignment="1">
      <alignment horizontal="center" wrapText="1"/>
    </xf>
    <xf numFmtId="3" fontId="0" fillId="0" borderId="2" xfId="0" applyNumberFormat="1" applyBorder="1"/>
    <xf numFmtId="3" fontId="0" fillId="0" borderId="0" xfId="0" applyNumberFormat="1" applyBorder="1" applyAlignment="1">
      <alignment horizontal="center"/>
    </xf>
    <xf numFmtId="3" fontId="4" fillId="2" borderId="2" xfId="0" applyNumberFormat="1" applyFont="1" applyFill="1" applyBorder="1" applyAlignment="1">
      <alignment horizontal="center" vertical="center" wrapText="1"/>
    </xf>
    <xf numFmtId="3" fontId="5" fillId="2" borderId="4" xfId="0" applyNumberFormat="1" applyFont="1" applyFill="1" applyBorder="1" applyAlignment="1">
      <alignment horizontal="center" vertical="center" wrapText="1"/>
    </xf>
    <xf numFmtId="3" fontId="4" fillId="3" borderId="2" xfId="0" applyNumberFormat="1"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44" fontId="4" fillId="3" borderId="2" xfId="1" applyFont="1" applyFill="1" applyBorder="1" applyAlignment="1">
      <alignment horizontal="center" vertical="center" wrapText="1"/>
    </xf>
    <xf numFmtId="44" fontId="4" fillId="6" borderId="2" xfId="1" applyFont="1" applyFill="1" applyBorder="1" applyAlignment="1">
      <alignment horizontal="center" vertical="center" wrapText="1"/>
    </xf>
    <xf numFmtId="3" fontId="5" fillId="7" borderId="4"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3" fontId="5" fillId="7" borderId="2" xfId="0" applyNumberFormat="1" applyFont="1" applyFill="1" applyBorder="1" applyAlignment="1">
      <alignment horizontal="center" vertical="center" wrapText="1"/>
    </xf>
    <xf numFmtId="3" fontId="0" fillId="0" borderId="0" xfId="0" applyNumberFormat="1" applyBorder="1" applyAlignment="1">
      <alignment wrapText="1"/>
    </xf>
    <xf numFmtId="3" fontId="0" fillId="0" borderId="0" xfId="0" applyNumberFormat="1" applyAlignment="1">
      <alignment wrapText="1"/>
    </xf>
    <xf numFmtId="3" fontId="5" fillId="15" borderId="2" xfId="0" applyNumberFormat="1" applyFont="1" applyFill="1" applyBorder="1" applyAlignment="1">
      <alignment vertical="center"/>
    </xf>
    <xf numFmtId="3" fontId="0" fillId="15" borderId="2" xfId="0" applyNumberFormat="1" applyFill="1" applyBorder="1" applyAlignment="1">
      <alignment horizontal="center" vertical="center"/>
    </xf>
    <xf numFmtId="3" fontId="0" fillId="0" borderId="0" xfId="0" applyNumberFormat="1" applyBorder="1" applyAlignment="1">
      <alignment horizontal="center" wrapText="1"/>
    </xf>
    <xf numFmtId="3" fontId="0" fillId="3" borderId="2" xfId="0" applyNumberFormat="1" applyFill="1" applyBorder="1" applyAlignment="1">
      <alignment horizontal="center" vertical="center"/>
    </xf>
    <xf numFmtId="44" fontId="5" fillId="3" borderId="2" xfId="1" applyFont="1" applyFill="1" applyBorder="1" applyAlignment="1">
      <alignment horizontal="center" vertical="center"/>
    </xf>
    <xf numFmtId="3" fontId="5" fillId="15" borderId="0" xfId="0" applyNumberFormat="1" applyFont="1" applyFill="1" applyBorder="1" applyAlignment="1">
      <alignment horizontal="center" vertical="center" wrapText="1"/>
    </xf>
    <xf numFmtId="3" fontId="5" fillId="0" borderId="0" xfId="0" applyNumberFormat="1" applyFont="1" applyBorder="1" applyAlignment="1">
      <alignment horizontal="center" vertical="center" wrapText="1"/>
    </xf>
    <xf numFmtId="3" fontId="2" fillId="7" borderId="4" xfId="0" applyNumberFormat="1" applyFont="1" applyFill="1" applyBorder="1" applyAlignment="1">
      <alignment horizontal="center" vertical="center" wrapText="1"/>
    </xf>
    <xf numFmtId="3" fontId="2" fillId="0" borderId="0" xfId="0" applyNumberFormat="1" applyFont="1" applyAlignment="1">
      <alignment horizontal="center" vertical="center" wrapText="1"/>
    </xf>
    <xf numFmtId="3" fontId="3" fillId="10" borderId="2" xfId="0" applyNumberFormat="1" applyFont="1" applyFill="1" applyBorder="1" applyAlignment="1">
      <alignment horizontal="center" vertical="center" wrapText="1"/>
    </xf>
    <xf numFmtId="3" fontId="2" fillId="10" borderId="2" xfId="0" applyNumberFormat="1" applyFont="1" applyFill="1" applyBorder="1" applyAlignment="1">
      <alignment horizontal="center" vertical="center" wrapText="1"/>
    </xf>
    <xf numFmtId="3" fontId="3" fillId="10" borderId="6"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5" fillId="10" borderId="1" xfId="0" applyNumberFormat="1" applyFont="1" applyFill="1" applyBorder="1" applyAlignment="1">
      <alignment horizontal="center" vertical="center" wrapText="1"/>
    </xf>
    <xf numFmtId="3" fontId="2" fillId="10" borderId="12" xfId="0" applyNumberFormat="1" applyFont="1" applyFill="1" applyBorder="1" applyAlignment="1">
      <alignment horizontal="center" vertical="center" wrapText="1"/>
    </xf>
    <xf numFmtId="3" fontId="2" fillId="9" borderId="2" xfId="0" applyNumberFormat="1" applyFont="1" applyFill="1" applyBorder="1" applyAlignment="1">
      <alignment horizontal="center" vertical="center" wrapText="1"/>
    </xf>
    <xf numFmtId="44" fontId="4" fillId="9" borderId="2" xfId="1" applyFont="1" applyFill="1" applyBorder="1" applyAlignment="1">
      <alignment horizontal="center" vertical="center" wrapText="1"/>
    </xf>
    <xf numFmtId="3" fontId="2" fillId="13" borderId="2" xfId="0" applyNumberFormat="1" applyFont="1" applyFill="1" applyBorder="1" applyAlignment="1">
      <alignment horizontal="center" vertical="center" wrapText="1"/>
    </xf>
    <xf numFmtId="44" fontId="4" fillId="13" borderId="2" xfId="1" applyFont="1" applyFill="1" applyBorder="1" applyAlignment="1">
      <alignment horizontal="center" vertical="center" wrapText="1"/>
    </xf>
    <xf numFmtId="44" fontId="4" fillId="13" borderId="5" xfId="1" applyFont="1" applyFill="1" applyBorder="1" applyAlignment="1">
      <alignment horizontal="center" vertical="center" wrapText="1"/>
    </xf>
    <xf numFmtId="44" fontId="4" fillId="9" borderId="5" xfId="1" applyFont="1" applyFill="1" applyBorder="1" applyAlignment="1">
      <alignment horizontal="center" vertical="center" wrapText="1"/>
    </xf>
    <xf numFmtId="44" fontId="4" fillId="7" borderId="2" xfId="1" applyFont="1" applyFill="1" applyBorder="1" applyAlignment="1">
      <alignment horizontal="center" vertical="center" wrapText="1"/>
    </xf>
    <xf numFmtId="44" fontId="4" fillId="7" borderId="5" xfId="1" applyFont="1" applyFill="1" applyBorder="1" applyAlignment="1">
      <alignment horizontal="center" vertical="center" wrapText="1"/>
    </xf>
    <xf numFmtId="44" fontId="4" fillId="7" borderId="1" xfId="1" applyFont="1" applyFill="1" applyBorder="1" applyAlignment="1">
      <alignment horizontal="center" vertical="center" wrapText="1"/>
    </xf>
    <xf numFmtId="3" fontId="2" fillId="0" borderId="6" xfId="0" applyNumberFormat="1" applyFont="1" applyFill="1" applyBorder="1" applyAlignment="1">
      <alignment horizontal="center" vertical="center" wrapText="1"/>
    </xf>
    <xf numFmtId="3" fontId="4" fillId="0" borderId="0" xfId="0" applyNumberFormat="1"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2" fillId="0" borderId="10" xfId="0" applyNumberFormat="1" applyFont="1" applyBorder="1"/>
    <xf numFmtId="3" fontId="2" fillId="0" borderId="0" xfId="0" applyNumberFormat="1" applyFont="1" applyFill="1" applyBorder="1" applyAlignment="1">
      <alignment horizontal="center"/>
    </xf>
    <xf numFmtId="3" fontId="2" fillId="0" borderId="0" xfId="0" applyNumberFormat="1" applyFont="1" applyFill="1" applyBorder="1" applyAlignment="1">
      <alignment horizontal="left" vertical="center"/>
    </xf>
    <xf numFmtId="3" fontId="2" fillId="0" borderId="0" xfId="0" applyNumberFormat="1" applyFont="1" applyFill="1" applyBorder="1" applyAlignment="1"/>
    <xf numFmtId="3" fontId="4" fillId="0" borderId="0" xfId="0" applyNumberFormat="1" applyFont="1" applyFill="1" applyBorder="1" applyAlignment="1"/>
    <xf numFmtId="3" fontId="2" fillId="0" borderId="0" xfId="0" applyNumberFormat="1" applyFont="1" applyAlignment="1"/>
    <xf numFmtId="3" fontId="2" fillId="0" borderId="0" xfId="0" applyNumberFormat="1" applyFont="1" applyAlignment="1">
      <alignment horizontal="center"/>
    </xf>
    <xf numFmtId="3" fontId="5" fillId="0" borderId="0" xfId="0" applyNumberFormat="1" applyFont="1" applyBorder="1" applyAlignment="1"/>
    <xf numFmtId="44" fontId="2" fillId="9" borderId="2" xfId="1" applyFont="1" applyFill="1" applyBorder="1" applyAlignment="1">
      <alignment horizontal="center" vertical="center" wrapText="1"/>
    </xf>
    <xf numFmtId="44" fontId="2" fillId="13" borderId="2" xfId="1" applyFont="1" applyFill="1" applyBorder="1" applyAlignment="1">
      <alignment horizontal="center" vertical="center" wrapText="1"/>
    </xf>
    <xf numFmtId="44" fontId="2" fillId="31" borderId="2" xfId="1" applyFont="1" applyFill="1" applyBorder="1" applyAlignment="1">
      <alignment horizontal="center" vertical="center" wrapText="1"/>
    </xf>
    <xf numFmtId="3" fontId="2" fillId="37" borderId="2" xfId="0" applyNumberFormat="1" applyFont="1" applyFill="1" applyBorder="1" applyAlignment="1">
      <alignment horizontal="center" vertical="center" wrapText="1"/>
    </xf>
    <xf numFmtId="44" fontId="2" fillId="37" borderId="2" xfId="1" applyFont="1" applyFill="1" applyBorder="1" applyAlignment="1">
      <alignment horizontal="center" vertical="center" wrapText="1"/>
    </xf>
    <xf numFmtId="3" fontId="5" fillId="0" borderId="0" xfId="0" applyNumberFormat="1" applyFont="1" applyBorder="1" applyAlignment="1">
      <alignment horizontal="left"/>
    </xf>
    <xf numFmtId="3" fontId="5" fillId="0" borderId="0" xfId="0" applyNumberFormat="1" applyFont="1" applyAlignment="1">
      <alignment horizontal="left"/>
    </xf>
    <xf numFmtId="3" fontId="0" fillId="0" borderId="0" xfId="0" applyNumberFormat="1" applyAlignment="1"/>
    <xf numFmtId="3" fontId="0" fillId="0" borderId="0" xfId="0" applyNumberFormat="1" applyAlignment="1">
      <alignment horizontal="center"/>
    </xf>
    <xf numFmtId="3" fontId="2" fillId="10" borderId="2" xfId="0" applyNumberFormat="1" applyFont="1" applyFill="1" applyBorder="1" applyAlignment="1">
      <alignment horizontal="center" vertical="center" wrapText="1"/>
    </xf>
    <xf numFmtId="3" fontId="7" fillId="0" borderId="0" xfId="0" applyNumberFormat="1" applyFont="1" applyFill="1"/>
    <xf numFmtId="3" fontId="0" fillId="10" borderId="2" xfId="0" applyNumberFormat="1" applyFill="1" applyBorder="1" applyAlignment="1">
      <alignment horizontal="center" vertical="center"/>
    </xf>
    <xf numFmtId="3" fontId="2" fillId="9" borderId="5" xfId="0" applyNumberFormat="1" applyFont="1" applyFill="1" applyBorder="1" applyAlignment="1">
      <alignment horizontal="center" vertical="center" wrapText="1"/>
    </xf>
    <xf numFmtId="3" fontId="3" fillId="0" borderId="0" xfId="0" applyNumberFormat="1" applyFont="1" applyBorder="1" applyAlignment="1">
      <alignment vertical="center"/>
    </xf>
    <xf numFmtId="49" fontId="2" fillId="4" borderId="2" xfId="0" applyNumberFormat="1" applyFont="1" applyFill="1" applyBorder="1" applyAlignment="1">
      <alignment horizontal="center" vertical="center" wrapText="1"/>
    </xf>
    <xf numFmtId="3" fontId="2" fillId="4"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44" fontId="2" fillId="4" borderId="1" xfId="1" applyFont="1" applyFill="1" applyBorder="1" applyAlignment="1">
      <alignment horizontal="center" vertical="center" wrapText="1"/>
    </xf>
    <xf numFmtId="3" fontId="4" fillId="0" borderId="0" xfId="0" applyNumberFormat="1" applyFont="1" applyBorder="1"/>
    <xf numFmtId="3" fontId="2" fillId="0" borderId="10" xfId="0" applyNumberFormat="1" applyFont="1" applyBorder="1" applyAlignment="1">
      <alignment horizontal="center" vertical="center" wrapText="1"/>
    </xf>
    <xf numFmtId="3" fontId="2" fillId="0" borderId="0" xfId="0" applyNumberFormat="1" applyFont="1" applyFill="1" applyBorder="1" applyAlignment="1">
      <alignment vertical="center" wrapText="1"/>
    </xf>
    <xf numFmtId="164" fontId="2" fillId="10" borderId="2" xfId="0" applyNumberFormat="1" applyFont="1" applyFill="1" applyBorder="1" applyAlignment="1">
      <alignment horizontal="center" vertical="center" wrapText="1"/>
    </xf>
    <xf numFmtId="3" fontId="4" fillId="9" borderId="2" xfId="0" applyNumberFormat="1" applyFont="1" applyFill="1" applyBorder="1" applyAlignment="1">
      <alignment horizontal="center" vertical="center" wrapText="1"/>
    </xf>
    <xf numFmtId="3" fontId="4" fillId="7" borderId="2" xfId="0" applyNumberFormat="1" applyFont="1" applyFill="1" applyBorder="1" applyAlignment="1">
      <alignment horizontal="center" vertical="center" wrapText="1"/>
    </xf>
    <xf numFmtId="44" fontId="2" fillId="0" borderId="2" xfId="1" applyFont="1" applyFill="1" applyBorder="1" applyAlignment="1">
      <alignment horizontal="center" vertical="center" wrapText="1"/>
    </xf>
    <xf numFmtId="3" fontId="4" fillId="0" borderId="2" xfId="0" applyNumberFormat="1" applyFont="1" applyBorder="1" applyAlignment="1">
      <alignment horizontal="center" vertical="center" wrapText="1"/>
    </xf>
    <xf numFmtId="44" fontId="2" fillId="0" borderId="2" xfId="1" applyFont="1" applyBorder="1" applyAlignment="1">
      <alignment horizontal="center" vertical="center" wrapText="1"/>
    </xf>
    <xf numFmtId="3" fontId="4" fillId="0" borderId="2" xfId="0" applyNumberFormat="1" applyFont="1" applyFill="1" applyBorder="1" applyAlignment="1">
      <alignment horizontal="center" vertical="center" wrapText="1"/>
    </xf>
    <xf numFmtId="44" fontId="4" fillId="0" borderId="2" xfId="1" applyFont="1" applyFill="1" applyBorder="1" applyAlignment="1">
      <alignment horizontal="center" vertical="center" wrapText="1"/>
    </xf>
    <xf numFmtId="3" fontId="4" fillId="37" borderId="2" xfId="0" applyNumberFormat="1" applyFont="1" applyFill="1" applyBorder="1" applyAlignment="1">
      <alignment horizontal="center" vertical="center" wrapText="1"/>
    </xf>
    <xf numFmtId="44" fontId="4" fillId="37" borderId="2" xfId="1" applyFont="1" applyFill="1" applyBorder="1" applyAlignment="1">
      <alignment horizontal="center" vertical="center" wrapText="1"/>
    </xf>
    <xf numFmtId="3" fontId="4" fillId="0" borderId="0" xfId="0" applyNumberFormat="1" applyFont="1"/>
    <xf numFmtId="3" fontId="5" fillId="0" borderId="0" xfId="0" applyNumberFormat="1" applyFont="1" applyAlignment="1">
      <alignment wrapText="1"/>
    </xf>
    <xf numFmtId="3" fontId="4" fillId="0" borderId="0" xfId="0" applyNumberFormat="1" applyFont="1" applyBorder="1" applyAlignment="1">
      <alignment horizontal="center" vertical="center" wrapText="1"/>
    </xf>
    <xf numFmtId="3" fontId="4" fillId="0" borderId="0" xfId="0" applyNumberFormat="1" applyFont="1" applyAlignment="1">
      <alignment wrapText="1"/>
    </xf>
    <xf numFmtId="3" fontId="2" fillId="11" borderId="2" xfId="0" applyNumberFormat="1" applyFont="1" applyFill="1" applyBorder="1" applyAlignment="1">
      <alignment horizontal="center" vertical="center" wrapText="1"/>
    </xf>
    <xf numFmtId="44" fontId="4" fillId="11" borderId="2" xfId="1" applyFont="1" applyFill="1" applyBorder="1" applyAlignment="1">
      <alignment horizontal="center" vertical="center" wrapText="1"/>
    </xf>
    <xf numFmtId="44" fontId="2" fillId="7" borderId="2" xfId="1" applyFont="1" applyFill="1" applyBorder="1" applyAlignment="1">
      <alignment horizontal="center" vertical="center" wrapText="1"/>
    </xf>
    <xf numFmtId="3" fontId="2" fillId="31" borderId="2" xfId="0" applyNumberFormat="1" applyFont="1" applyFill="1" applyBorder="1" applyAlignment="1">
      <alignment horizontal="center" vertical="center" wrapText="1"/>
    </xf>
    <xf numFmtId="44" fontId="2" fillId="7" borderId="2" xfId="1" applyNumberFormat="1" applyFont="1" applyFill="1" applyBorder="1" applyAlignment="1">
      <alignment horizontal="center" vertical="center" wrapText="1"/>
    </xf>
    <xf numFmtId="165" fontId="2" fillId="31" borderId="2" xfId="0" applyNumberFormat="1" applyFont="1" applyFill="1" applyBorder="1" applyAlignment="1">
      <alignment horizontal="center" vertical="center" wrapText="1"/>
    </xf>
    <xf numFmtId="3" fontId="0" fillId="3" borderId="2" xfId="0" applyNumberFormat="1" applyFill="1" applyBorder="1" applyAlignment="1">
      <alignment horizontal="center" vertical="center" wrapText="1"/>
    </xf>
    <xf numFmtId="3" fontId="2" fillId="12" borderId="2" xfId="0" applyNumberFormat="1" applyFont="1" applyFill="1" applyBorder="1" applyAlignment="1">
      <alignment horizontal="center" vertical="center" wrapText="1"/>
    </xf>
    <xf numFmtId="44" fontId="2" fillId="12" borderId="2" xfId="1" applyFont="1" applyFill="1" applyBorder="1" applyAlignment="1">
      <alignment horizontal="center" vertical="center" wrapText="1"/>
    </xf>
    <xf numFmtId="3" fontId="2" fillId="3" borderId="4" xfId="0" applyNumberFormat="1" applyFont="1" applyFill="1" applyBorder="1" applyAlignment="1">
      <alignment horizontal="center" vertical="center" wrapText="1"/>
    </xf>
    <xf numFmtId="3" fontId="2" fillId="0" borderId="0" xfId="0" applyNumberFormat="1" applyFont="1" applyAlignment="1">
      <alignment wrapText="1"/>
    </xf>
    <xf numFmtId="3" fontId="2" fillId="0" borderId="0" xfId="0" applyNumberFormat="1" applyFont="1" applyFill="1" applyAlignment="1">
      <alignment horizontal="center" vertical="center"/>
    </xf>
    <xf numFmtId="44" fontId="0" fillId="14" borderId="2" xfId="1" applyFont="1" applyFill="1" applyBorder="1" applyAlignment="1">
      <alignment horizontal="center" vertical="center"/>
    </xf>
    <xf numFmtId="0" fontId="2" fillId="14" borderId="2" xfId="0" applyFont="1" applyFill="1" applyBorder="1" applyAlignment="1">
      <alignment horizontal="center" vertical="center" wrapText="1"/>
    </xf>
    <xf numFmtId="0" fontId="7" fillId="14" borderId="2" xfId="0" applyFont="1" applyFill="1" applyBorder="1" applyAlignment="1">
      <alignment horizontal="center" vertical="center"/>
    </xf>
    <xf numFmtId="44" fontId="25" fillId="14" borderId="2" xfId="1" applyFont="1" applyFill="1" applyBorder="1" applyAlignment="1">
      <alignment horizontal="center" vertical="center"/>
    </xf>
    <xf numFmtId="0" fontId="25" fillId="9" borderId="2" xfId="0" applyFont="1" applyFill="1" applyBorder="1" applyAlignment="1">
      <alignment horizontal="center" vertical="center"/>
    </xf>
    <xf numFmtId="44" fontId="25" fillId="9" borderId="2" xfId="1" applyFont="1" applyFill="1" applyBorder="1" applyAlignment="1">
      <alignment horizontal="center" vertical="center"/>
    </xf>
    <xf numFmtId="0" fontId="26" fillId="4" borderId="2" xfId="0" applyFont="1" applyFill="1" applyBorder="1" applyAlignment="1">
      <alignment horizontal="center" vertical="center"/>
    </xf>
    <xf numFmtId="44" fontId="26" fillId="4" borderId="2" xfId="1" applyFont="1" applyFill="1" applyBorder="1" applyAlignment="1">
      <alignment horizontal="center" vertical="center"/>
    </xf>
    <xf numFmtId="0" fontId="26" fillId="7" borderId="2" xfId="0" applyFont="1" applyFill="1" applyBorder="1" applyAlignment="1">
      <alignment horizontal="center" vertical="center"/>
    </xf>
    <xf numFmtId="44" fontId="26" fillId="7" borderId="2" xfId="1" applyFont="1" applyFill="1" applyBorder="1" applyAlignment="1">
      <alignment horizontal="center" vertical="center"/>
    </xf>
    <xf numFmtId="44" fontId="9" fillId="9" borderId="2" xfId="1" applyFont="1" applyFill="1" applyBorder="1" applyAlignment="1">
      <alignment horizontal="center" vertical="center"/>
    </xf>
    <xf numFmtId="0" fontId="27" fillId="9" borderId="2" xfId="0" applyFont="1" applyFill="1" applyBorder="1" applyAlignment="1">
      <alignment horizontal="center" vertical="center"/>
    </xf>
    <xf numFmtId="44" fontId="27" fillId="9" borderId="2" xfId="1" applyFont="1" applyFill="1" applyBorder="1" applyAlignment="1">
      <alignment horizontal="center" vertical="center"/>
    </xf>
    <xf numFmtId="0" fontId="25" fillId="4" borderId="2" xfId="0" applyFont="1" applyFill="1" applyBorder="1" applyAlignment="1">
      <alignment horizontal="center" vertical="center"/>
    </xf>
    <xf numFmtId="44" fontId="25" fillId="4" borderId="2" xfId="1" applyFont="1" applyFill="1" applyBorder="1" applyAlignment="1">
      <alignment horizontal="center" vertical="center"/>
    </xf>
    <xf numFmtId="0" fontId="26" fillId="6" borderId="2" xfId="0" applyFont="1" applyFill="1" applyBorder="1" applyAlignment="1">
      <alignment horizontal="center" vertical="center"/>
    </xf>
    <xf numFmtId="44" fontId="26" fillId="6" borderId="2" xfId="1" applyFont="1" applyFill="1" applyBorder="1" applyAlignment="1">
      <alignment horizontal="center" vertical="center"/>
    </xf>
    <xf numFmtId="0" fontId="7" fillId="9" borderId="2" xfId="0" applyFont="1" applyFill="1" applyBorder="1" applyAlignment="1">
      <alignment horizontal="center" vertical="center"/>
    </xf>
    <xf numFmtId="0" fontId="26" fillId="9" borderId="2" xfId="0" applyFont="1" applyFill="1" applyBorder="1" applyAlignment="1">
      <alignment horizontal="center" vertical="center"/>
    </xf>
    <xf numFmtId="44" fontId="28" fillId="9" borderId="2" xfId="1" applyFont="1" applyFill="1" applyBorder="1" applyAlignment="1">
      <alignment horizontal="center" vertical="center"/>
    </xf>
    <xf numFmtId="0" fontId="29" fillId="9" borderId="2" xfId="0" applyFont="1" applyFill="1" applyBorder="1" applyAlignment="1">
      <alignment horizontal="center" vertical="center"/>
    </xf>
    <xf numFmtId="44" fontId="26" fillId="9" borderId="2" xfId="1" applyFont="1" applyFill="1" applyBorder="1" applyAlignment="1">
      <alignment horizontal="center" vertical="center"/>
    </xf>
    <xf numFmtId="0" fontId="25" fillId="14" borderId="2" xfId="0" applyFont="1" applyFill="1" applyBorder="1" applyAlignment="1">
      <alignment horizontal="center" vertical="center"/>
    </xf>
    <xf numFmtId="44" fontId="26" fillId="4" borderId="13" xfId="1" applyFont="1" applyFill="1" applyBorder="1" applyAlignment="1">
      <alignment horizontal="center" vertical="center"/>
    </xf>
    <xf numFmtId="44" fontId="0" fillId="9" borderId="13" xfId="1" applyFont="1" applyFill="1" applyBorder="1" applyAlignment="1">
      <alignment horizontal="center" vertical="center"/>
    </xf>
    <xf numFmtId="0" fontId="7" fillId="14" borderId="2" xfId="0" applyFont="1" applyFill="1" applyBorder="1" applyAlignment="1">
      <alignment horizontal="center" vertical="center" wrapText="1"/>
    </xf>
    <xf numFmtId="0" fontId="25"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25" fillId="4"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5" fillId="14"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2" fillId="12" borderId="2" xfId="0" applyFont="1" applyFill="1" applyBorder="1" applyAlignment="1"/>
    <xf numFmtId="0" fontId="8" fillId="12" borderId="2" xfId="0" applyFont="1" applyFill="1" applyBorder="1" applyAlignment="1"/>
    <xf numFmtId="0" fontId="0" fillId="12" borderId="2" xfId="0" applyFill="1" applyBorder="1" applyAlignment="1"/>
    <xf numFmtId="0" fontId="0" fillId="12" borderId="0" xfId="0" applyFill="1" applyAlignment="1"/>
    <xf numFmtId="0" fontId="0" fillId="10" borderId="2" xfId="0" applyFill="1" applyBorder="1" applyAlignment="1">
      <alignment horizontal="center" vertical="center"/>
    </xf>
    <xf numFmtId="0" fontId="0" fillId="0" borderId="2" xfId="0"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30" fillId="0" borderId="0" xfId="0" applyFont="1"/>
    <xf numFmtId="0" fontId="30" fillId="12" borderId="2" xfId="0" applyFont="1" applyFill="1" applyBorder="1" applyAlignment="1">
      <alignment horizontal="center" vertical="center"/>
    </xf>
    <xf numFmtId="0" fontId="30" fillId="13" borderId="2" xfId="0" applyFont="1" applyFill="1" applyBorder="1" applyAlignment="1">
      <alignment horizontal="center" vertical="center"/>
    </xf>
    <xf numFmtId="0" fontId="2" fillId="12" borderId="2" xfId="0" applyFont="1" applyFill="1" applyBorder="1" applyAlignment="1">
      <alignment horizontal="center" vertical="center" wrapText="1"/>
    </xf>
    <xf numFmtId="0" fontId="30" fillId="0" borderId="2" xfId="0" applyFont="1" applyBorder="1" applyAlignment="1">
      <alignment horizontal="center" vertical="center"/>
    </xf>
    <xf numFmtId="0" fontId="30" fillId="6" borderId="2"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0" borderId="0" xfId="0" applyFont="1" applyFill="1" applyBorder="1" applyAlignment="1">
      <alignment vertical="center"/>
    </xf>
    <xf numFmtId="0" fontId="31" fillId="0" borderId="0" xfId="0" applyFont="1" applyFill="1" applyBorder="1" applyAlignment="1">
      <alignment vertical="center" wrapText="1"/>
    </xf>
    <xf numFmtId="0" fontId="30" fillId="6" borderId="4"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2" xfId="0" applyFont="1" applyFill="1" applyBorder="1" applyAlignment="1">
      <alignment horizontal="center" vertical="center" wrapText="1"/>
    </xf>
    <xf numFmtId="0" fontId="32" fillId="7" borderId="2" xfId="0" applyFont="1" applyFill="1" applyBorder="1" applyAlignment="1">
      <alignment horizontal="center" vertical="center" wrapText="1"/>
    </xf>
    <xf numFmtId="0" fontId="30" fillId="13" borderId="1" xfId="0" applyFont="1" applyFill="1" applyBorder="1" applyAlignment="1">
      <alignment horizontal="center" vertical="center" wrapText="1"/>
    </xf>
    <xf numFmtId="0" fontId="30" fillId="0" borderId="0" xfId="0" applyFont="1" applyAlignment="1">
      <alignment wrapText="1"/>
    </xf>
    <xf numFmtId="0" fontId="33" fillId="7" borderId="2" xfId="0" applyFont="1" applyFill="1" applyBorder="1" applyAlignment="1">
      <alignment horizontal="center" vertical="center"/>
    </xf>
    <xf numFmtId="0" fontId="30" fillId="0" borderId="0" xfId="0" applyFont="1" applyAlignment="1">
      <alignment horizontal="center" vertical="center"/>
    </xf>
    <xf numFmtId="0" fontId="30" fillId="6" borderId="1"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3" borderId="1" xfId="0" applyFont="1" applyFill="1" applyBorder="1" applyAlignment="1">
      <alignment horizontal="center" vertical="center"/>
    </xf>
    <xf numFmtId="0" fontId="34" fillId="7" borderId="2" xfId="0" applyFont="1" applyFill="1" applyBorder="1" applyAlignment="1">
      <alignment horizontal="center" vertical="center"/>
    </xf>
    <xf numFmtId="0" fontId="30" fillId="7" borderId="2" xfId="0" applyFont="1" applyFill="1" applyBorder="1" applyAlignment="1">
      <alignment horizontal="center" vertical="center"/>
    </xf>
    <xf numFmtId="0" fontId="30" fillId="0" borderId="0" xfId="0" applyFont="1" applyFill="1" applyBorder="1" applyAlignment="1">
      <alignment horizontal="center" vertical="center"/>
    </xf>
    <xf numFmtId="0" fontId="30" fillId="0" borderId="0" xfId="0" applyFont="1" applyFill="1" applyBorder="1" applyAlignment="1">
      <alignment horizontal="center" vertical="center" wrapText="1"/>
    </xf>
    <xf numFmtId="0" fontId="30" fillId="0" borderId="0" xfId="0" applyFont="1" applyFill="1" applyBorder="1" applyAlignment="1">
      <alignment horizontal="center"/>
    </xf>
    <xf numFmtId="0" fontId="30" fillId="6" borderId="3" xfId="0" applyFont="1" applyFill="1" applyBorder="1" applyAlignment="1">
      <alignment horizontal="center" vertical="center"/>
    </xf>
    <xf numFmtId="0" fontId="30" fillId="13" borderId="3" xfId="0" applyFont="1" applyFill="1" applyBorder="1" applyAlignment="1">
      <alignment horizontal="center" vertical="center"/>
    </xf>
    <xf numFmtId="0" fontId="30" fillId="13" borderId="1" xfId="0" applyFont="1" applyFill="1" applyBorder="1"/>
    <xf numFmtId="0" fontId="30" fillId="13" borderId="2" xfId="0" applyFont="1" applyFill="1" applyBorder="1"/>
    <xf numFmtId="0" fontId="30" fillId="6" borderId="5" xfId="0" applyFont="1" applyFill="1" applyBorder="1" applyAlignment="1">
      <alignment horizontal="center" vertical="center"/>
    </xf>
    <xf numFmtId="0" fontId="30" fillId="31" borderId="0" xfId="0" applyFont="1" applyFill="1" applyAlignment="1">
      <alignment wrapText="1"/>
    </xf>
    <xf numFmtId="0" fontId="30" fillId="31" borderId="2" xfId="0" applyFont="1" applyFill="1" applyBorder="1" applyAlignment="1">
      <alignment horizontal="center" vertical="center"/>
    </xf>
    <xf numFmtId="0" fontId="30" fillId="31" borderId="0" xfId="0" applyFont="1" applyFill="1"/>
    <xf numFmtId="0" fontId="0" fillId="12" borderId="2" xfId="0" applyFill="1" applyBorder="1" applyAlignment="1">
      <alignment horizontal="center" vertical="center"/>
    </xf>
    <xf numFmtId="0" fontId="0" fillId="0" borderId="0" xfId="0" applyFill="1" applyBorder="1" applyAlignment="1">
      <alignment vertical="center" wrapText="1"/>
    </xf>
    <xf numFmtId="0" fontId="0" fillId="0" borderId="0" xfId="0" applyFill="1" applyBorder="1" applyAlignment="1">
      <alignment vertical="center"/>
    </xf>
    <xf numFmtId="0" fontId="0" fillId="13" borderId="5" xfId="0" applyFill="1" applyBorder="1" applyAlignment="1">
      <alignment vertical="center"/>
    </xf>
    <xf numFmtId="0" fontId="0" fillId="12" borderId="2" xfId="0" applyFill="1" applyBorder="1" applyAlignment="1">
      <alignment horizontal="center" vertical="center" wrapText="1"/>
    </xf>
    <xf numFmtId="0" fontId="0" fillId="13" borderId="1" xfId="0" applyFill="1" applyBorder="1" applyAlignment="1">
      <alignment horizontal="center" vertical="center"/>
    </xf>
    <xf numFmtId="0" fontId="0" fillId="13" borderId="2" xfId="0" applyFill="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5" xfId="0" applyFill="1" applyBorder="1" applyAlignment="1">
      <alignment horizontal="center" vertical="center" wrapText="1"/>
    </xf>
    <xf numFmtId="0" fontId="0" fillId="12" borderId="2" xfId="0" applyFill="1" applyBorder="1" applyAlignment="1">
      <alignment horizontal="center" vertical="center" wrapText="1"/>
    </xf>
    <xf numFmtId="0" fontId="0" fillId="0" borderId="0" xfId="0" applyBorder="1"/>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xf>
    <xf numFmtId="0" fontId="25" fillId="12" borderId="2" xfId="0" applyFont="1" applyFill="1" applyBorder="1" applyAlignment="1">
      <alignment horizontal="center" vertical="center"/>
    </xf>
    <xf numFmtId="0" fontId="0" fillId="31" borderId="0" xfId="0" applyFill="1"/>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2" xfId="0" applyFill="1" applyBorder="1" applyAlignment="1">
      <alignment horizontal="center" vertical="center"/>
    </xf>
    <xf numFmtId="0" fontId="25" fillId="12" borderId="2" xfId="0" applyFont="1"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0"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wrapText="1"/>
    </xf>
    <xf numFmtId="0" fontId="0" fillId="9" borderId="2" xfId="0" applyFill="1" applyBorder="1" applyAlignment="1">
      <alignment horizontal="center" vertical="center"/>
    </xf>
    <xf numFmtId="0" fontId="0" fillId="9" borderId="2" xfId="0" applyFill="1" applyBorder="1" applyAlignment="1">
      <alignment horizontal="center" vertical="center" wrapText="1"/>
    </xf>
    <xf numFmtId="0" fontId="0" fillId="13" borderId="2" xfId="0" applyFill="1" applyBorder="1" applyAlignment="1">
      <alignment horizontal="center"/>
    </xf>
    <xf numFmtId="0" fontId="0" fillId="38" borderId="2" xfId="0" applyFill="1" applyBorder="1" applyAlignment="1">
      <alignment horizontal="center" vertical="center"/>
    </xf>
    <xf numFmtId="0" fontId="26" fillId="37" borderId="2" xfId="0" applyFont="1" applyFill="1" applyBorder="1" applyAlignment="1">
      <alignment horizontal="center" vertical="center" wrapText="1"/>
    </xf>
    <xf numFmtId="0" fontId="26" fillId="37" borderId="2" xfId="0" applyFont="1" applyFill="1" applyBorder="1" applyAlignment="1">
      <alignment horizontal="center" vertical="center"/>
    </xf>
    <xf numFmtId="0" fontId="0" fillId="12" borderId="2" xfId="0" applyFont="1" applyFill="1" applyBorder="1" applyAlignment="1">
      <alignment horizontal="center"/>
    </xf>
    <xf numFmtId="0" fontId="0" fillId="13" borderId="2" xfId="0" applyFont="1" applyFill="1" applyBorder="1" applyAlignment="1">
      <alignment horizontal="center"/>
    </xf>
    <xf numFmtId="0" fontId="0" fillId="13" borderId="2" xfId="0" applyFont="1" applyFill="1" applyBorder="1" applyAlignment="1">
      <alignment horizontal="center" vertical="center"/>
    </xf>
    <xf numFmtId="0" fontId="0" fillId="31" borderId="2" xfId="0" applyFont="1" applyFill="1" applyBorder="1" applyAlignment="1">
      <alignment horizontal="center" vertical="center"/>
    </xf>
    <xf numFmtId="0" fontId="0" fillId="13" borderId="1" xfId="0" applyFill="1" applyBorder="1" applyAlignment="1">
      <alignment wrapText="1"/>
    </xf>
    <xf numFmtId="0" fontId="0" fillId="31" borderId="1" xfId="0" applyFill="1" applyBorder="1" applyAlignment="1">
      <alignment wrapText="1"/>
    </xf>
    <xf numFmtId="0" fontId="0" fillId="10"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3" borderId="5"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1" xfId="0" applyFill="1" applyBorder="1" applyAlignment="1">
      <alignment horizontal="center" vertical="center"/>
    </xf>
    <xf numFmtId="10" fontId="0" fillId="13" borderId="2" xfId="0" applyNumberFormat="1" applyFill="1" applyBorder="1" applyAlignment="1">
      <alignment horizontal="center" vertical="center"/>
    </xf>
    <xf numFmtId="0" fontId="0" fillId="12" borderId="2" xfId="0" quotePrefix="1" applyFill="1" applyBorder="1" applyAlignment="1">
      <alignment horizontal="center" vertical="center"/>
    </xf>
    <xf numFmtId="0" fontId="0" fillId="12" borderId="2" xfId="0" applyFill="1" applyBorder="1" applyAlignment="1">
      <alignment vertical="center"/>
    </xf>
    <xf numFmtId="0" fontId="0" fillId="13" borderId="2" xfId="0" applyFill="1" applyBorder="1" applyAlignment="1">
      <alignment vertical="center"/>
    </xf>
    <xf numFmtId="10" fontId="0" fillId="12" borderId="2" xfId="0" applyNumberFormat="1" applyFill="1" applyBorder="1" applyAlignment="1">
      <alignment horizontal="center" vertical="center"/>
    </xf>
    <xf numFmtId="0" fontId="0" fillId="5" borderId="5" xfId="0" applyFill="1" applyBorder="1" applyAlignment="1">
      <alignment horizontal="center" vertical="center"/>
    </xf>
    <xf numFmtId="0" fontId="0" fillId="5" borderId="14" xfId="0" applyFill="1" applyBorder="1" applyAlignment="1">
      <alignment horizontal="center" vertical="center"/>
    </xf>
    <xf numFmtId="0" fontId="0" fillId="5" borderId="13" xfId="0" applyFill="1" applyBorder="1" applyAlignment="1">
      <alignment horizontal="center" vertical="center"/>
    </xf>
    <xf numFmtId="0" fontId="0" fillId="14" borderId="2" xfId="0" applyFill="1" applyBorder="1" applyAlignment="1">
      <alignment horizontal="center" vertical="center"/>
    </xf>
    <xf numFmtId="0" fontId="9" fillId="10" borderId="2" xfId="0" applyFont="1" applyFill="1" applyBorder="1" applyAlignment="1">
      <alignment horizontal="center" vertical="center"/>
    </xf>
    <xf numFmtId="0" fontId="0" fillId="14" borderId="5"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3" xfId="0" applyFill="1" applyBorder="1" applyAlignment="1">
      <alignment horizontal="center" vertical="center" wrapText="1"/>
    </xf>
    <xf numFmtId="0" fontId="0" fillId="10" borderId="2" xfId="0" applyFill="1" applyBorder="1" applyAlignment="1">
      <alignment horizontal="center" vertical="center"/>
    </xf>
    <xf numFmtId="0" fontId="0" fillId="14" borderId="2" xfId="0" applyFill="1" applyBorder="1" applyAlignment="1">
      <alignment horizont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 xfId="0" applyFill="1" applyBorder="1" applyAlignment="1">
      <alignment horizontal="center" vertical="center"/>
    </xf>
    <xf numFmtId="0" fontId="0" fillId="10" borderId="4" xfId="0" applyFill="1" applyBorder="1" applyAlignment="1">
      <alignment horizontal="center" vertical="center"/>
    </xf>
    <xf numFmtId="0" fontId="0" fillId="5" borderId="1" xfId="0" applyFill="1" applyBorder="1" applyAlignment="1">
      <alignment horizontal="center" vertical="center" wrapText="1"/>
    </xf>
    <xf numFmtId="0" fontId="0" fillId="5" borderId="4" xfId="0" applyFill="1" applyBorder="1" applyAlignment="1">
      <alignment horizontal="center" vertical="center" wrapText="1"/>
    </xf>
    <xf numFmtId="44" fontId="0" fillId="5" borderId="1" xfId="1" applyFont="1" applyFill="1" applyBorder="1" applyAlignment="1">
      <alignment horizontal="center" vertical="center" wrapText="1"/>
    </xf>
    <xf numFmtId="44" fontId="0" fillId="5" borderId="4" xfId="1" applyFont="1" applyFill="1" applyBorder="1" applyAlignment="1">
      <alignment horizontal="center" vertical="center" wrapText="1"/>
    </xf>
    <xf numFmtId="44" fontId="0" fillId="5" borderId="1" xfId="1" applyFont="1" applyFill="1" applyBorder="1" applyAlignment="1">
      <alignment horizontal="center" vertical="center"/>
    </xf>
    <xf numFmtId="44" fontId="0" fillId="5" borderId="4" xfId="1" applyFont="1" applyFill="1" applyBorder="1" applyAlignment="1">
      <alignment horizontal="center" vertical="center"/>
    </xf>
    <xf numFmtId="0" fontId="0" fillId="14" borderId="2" xfId="0" applyFill="1" applyBorder="1" applyAlignment="1">
      <alignment horizontal="center" vertical="center" wrapText="1"/>
    </xf>
    <xf numFmtId="0" fontId="0" fillId="10" borderId="2"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5" xfId="0" applyFill="1" applyBorder="1" applyAlignment="1">
      <alignment horizontal="center" vertical="center" wrapText="1"/>
    </xf>
    <xf numFmtId="0" fontId="0" fillId="14" borderId="5" xfId="0" applyFill="1" applyBorder="1" applyAlignment="1">
      <alignment horizontal="center" vertical="center"/>
    </xf>
    <xf numFmtId="0" fontId="0" fillId="14" borderId="14" xfId="0" applyFill="1" applyBorder="1" applyAlignment="1">
      <alignment horizontal="center" vertical="center"/>
    </xf>
    <xf numFmtId="0" fontId="0" fillId="14" borderId="13" xfId="0" applyFill="1" applyBorder="1" applyAlignment="1">
      <alignment horizontal="center" vertical="center"/>
    </xf>
    <xf numFmtId="0" fontId="0" fillId="14" borderId="5" xfId="0" applyFill="1" applyBorder="1" applyAlignment="1">
      <alignment horizontal="center"/>
    </xf>
    <xf numFmtId="0" fontId="0" fillId="14" borderId="14" xfId="0" applyFill="1" applyBorder="1" applyAlignment="1">
      <alignment horizontal="center"/>
    </xf>
    <xf numFmtId="0" fontId="0" fillId="14" borderId="13" xfId="0" applyFill="1" applyBorder="1" applyAlignment="1">
      <alignment horizontal="center"/>
    </xf>
    <xf numFmtId="0" fontId="0" fillId="7" borderId="1" xfId="0" applyFill="1" applyBorder="1" applyAlignment="1">
      <alignment horizontal="center" vertical="center" wrapText="1"/>
    </xf>
    <xf numFmtId="0" fontId="0" fillId="7" borderId="4" xfId="0" applyFill="1" applyBorder="1" applyAlignment="1">
      <alignment horizontal="center" vertical="center" wrapText="1"/>
    </xf>
    <xf numFmtId="44" fontId="0" fillId="7" borderId="1" xfId="1" applyFont="1" applyFill="1" applyBorder="1" applyAlignment="1">
      <alignment horizontal="center" vertical="center" wrapText="1"/>
    </xf>
    <xf numFmtId="44" fontId="0" fillId="7" borderId="4" xfId="1" applyFont="1" applyFill="1" applyBorder="1" applyAlignment="1">
      <alignment horizontal="center" vertical="center" wrapText="1"/>
    </xf>
    <xf numFmtId="0" fontId="0" fillId="5" borderId="2" xfId="0" applyFill="1" applyBorder="1" applyAlignment="1">
      <alignment horizontal="center" vertical="center" wrapText="1"/>
    </xf>
    <xf numFmtId="3" fontId="0" fillId="13" borderId="2" xfId="0" applyNumberFormat="1" applyFill="1" applyBorder="1" applyAlignment="1">
      <alignment horizontal="center" vertical="center" wrapText="1"/>
    </xf>
    <xf numFmtId="3" fontId="2" fillId="5" borderId="5" xfId="0" applyNumberFormat="1" applyFont="1" applyFill="1" applyBorder="1" applyAlignment="1">
      <alignment horizontal="center" vertical="center" wrapText="1"/>
    </xf>
    <xf numFmtId="3" fontId="2" fillId="5" borderId="14" xfId="0" applyNumberFormat="1" applyFont="1" applyFill="1" applyBorder="1" applyAlignment="1">
      <alignment horizontal="center" vertical="center" wrapText="1"/>
    </xf>
    <xf numFmtId="3" fontId="2" fillId="5" borderId="13"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14"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13" borderId="2" xfId="0" applyNumberFormat="1" applyFill="1" applyBorder="1" applyAlignment="1">
      <alignment horizontal="center" vertical="center"/>
    </xf>
    <xf numFmtId="3" fontId="0" fillId="5" borderId="5" xfId="0" applyNumberFormat="1" applyFill="1" applyBorder="1" applyAlignment="1">
      <alignment horizontal="center"/>
    </xf>
    <xf numFmtId="3" fontId="0" fillId="5" borderId="14" xfId="0" applyNumberFormat="1" applyFill="1" applyBorder="1" applyAlignment="1">
      <alignment horizontal="center"/>
    </xf>
    <xf numFmtId="3" fontId="0" fillId="5" borderId="13" xfId="0" applyNumberFormat="1" applyFill="1" applyBorder="1" applyAlignment="1">
      <alignment horizontal="center"/>
    </xf>
    <xf numFmtId="3" fontId="2" fillId="3" borderId="5" xfId="0" applyNumberFormat="1" applyFont="1" applyFill="1" applyBorder="1" applyAlignment="1">
      <alignment horizontal="center" vertical="center" wrapText="1"/>
    </xf>
    <xf numFmtId="3" fontId="2" fillId="3" borderId="13"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3" fontId="0" fillId="3" borderId="1" xfId="0" applyNumberFormat="1" applyFill="1" applyBorder="1" applyAlignment="1">
      <alignment horizontal="center" vertical="center"/>
    </xf>
    <xf numFmtId="3" fontId="0" fillId="3" borderId="4" xfId="0" applyNumberFormat="1" applyFill="1" applyBorder="1" applyAlignment="1">
      <alignment horizontal="center" vertical="center"/>
    </xf>
    <xf numFmtId="3" fontId="4" fillId="10" borderId="2" xfId="0" applyNumberFormat="1" applyFont="1" applyFill="1" applyBorder="1" applyAlignment="1">
      <alignment horizontal="center" vertical="center" wrapText="1"/>
    </xf>
    <xf numFmtId="3" fontId="2" fillId="10" borderId="5" xfId="0" applyNumberFormat="1" applyFont="1" applyFill="1" applyBorder="1" applyAlignment="1">
      <alignment horizontal="center" vertical="center" wrapText="1"/>
    </xf>
    <xf numFmtId="3" fontId="2" fillId="10" borderId="14" xfId="0" applyNumberFormat="1" applyFont="1" applyFill="1" applyBorder="1" applyAlignment="1">
      <alignment horizontal="center" vertical="center" wrapText="1"/>
    </xf>
    <xf numFmtId="3" fontId="2" fillId="10" borderId="13" xfId="0" applyNumberFormat="1" applyFont="1" applyFill="1" applyBorder="1" applyAlignment="1">
      <alignment horizontal="center" vertical="center" wrapText="1"/>
    </xf>
    <xf numFmtId="3" fontId="2" fillId="2" borderId="2" xfId="0" applyNumberFormat="1" applyFont="1" applyFill="1" applyBorder="1" applyAlignment="1">
      <alignment horizontal="center" vertical="center" wrapText="1"/>
    </xf>
    <xf numFmtId="3" fontId="5" fillId="3" borderId="1"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4" fillId="3" borderId="1" xfId="0" applyNumberFormat="1" applyFont="1" applyFill="1" applyBorder="1" applyAlignment="1">
      <alignment horizontal="center" vertical="center" wrapText="1"/>
    </xf>
    <xf numFmtId="3" fontId="4" fillId="3" borderId="3" xfId="0" applyNumberFormat="1" applyFont="1" applyFill="1" applyBorder="1" applyAlignment="1">
      <alignment horizontal="center" vertical="center" wrapText="1"/>
    </xf>
    <xf numFmtId="3" fontId="4" fillId="3" borderId="4" xfId="0" applyNumberFormat="1" applyFont="1" applyFill="1" applyBorder="1" applyAlignment="1">
      <alignment horizontal="center" vertical="center" wrapText="1"/>
    </xf>
    <xf numFmtId="3" fontId="4" fillId="2" borderId="8" xfId="0" applyNumberFormat="1" applyFont="1" applyFill="1" applyBorder="1" applyAlignment="1">
      <alignment horizontal="center" vertical="center" wrapText="1"/>
    </xf>
    <xf numFmtId="3" fontId="4" fillId="2" borderId="9" xfId="0" applyNumberFormat="1" applyFont="1" applyFill="1" applyBorder="1" applyAlignment="1">
      <alignment horizontal="center" vertical="center" wrapText="1"/>
    </xf>
    <xf numFmtId="3" fontId="2" fillId="3" borderId="15" xfId="0" applyNumberFormat="1" applyFont="1" applyFill="1" applyBorder="1" applyAlignment="1">
      <alignment horizontal="center" vertical="center" wrapText="1"/>
    </xf>
    <xf numFmtId="3" fontId="2" fillId="3" borderId="20"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3" fillId="10"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3" fontId="2" fillId="3" borderId="2" xfId="0" applyNumberFormat="1" applyFont="1" applyFill="1" applyBorder="1" applyAlignment="1">
      <alignment horizontal="center" vertical="center"/>
    </xf>
    <xf numFmtId="3" fontId="4" fillId="3" borderId="2" xfId="0" applyNumberFormat="1" applyFont="1" applyFill="1" applyBorder="1" applyAlignment="1">
      <alignment horizontal="center" vertical="center"/>
    </xf>
    <xf numFmtId="3" fontId="2" fillId="2" borderId="5"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3" fontId="2" fillId="2" borderId="13" xfId="0" applyNumberFormat="1" applyFont="1" applyFill="1" applyBorder="1" applyAlignment="1">
      <alignment horizontal="center" vertical="center"/>
    </xf>
    <xf numFmtId="3" fontId="3" fillId="10" borderId="2" xfId="0" applyNumberFormat="1" applyFont="1" applyFill="1" applyBorder="1" applyAlignment="1">
      <alignment horizontal="center" vertical="center" wrapText="1"/>
    </xf>
    <xf numFmtId="3" fontId="5" fillId="5" borderId="1" xfId="0" applyNumberFormat="1" applyFont="1" applyFill="1" applyBorder="1" applyAlignment="1">
      <alignment horizontal="center" vertical="center" wrapText="1"/>
    </xf>
    <xf numFmtId="3" fontId="5" fillId="5" borderId="4" xfId="0" applyNumberFormat="1" applyFont="1" applyFill="1" applyBorder="1" applyAlignment="1">
      <alignment horizontal="center" vertical="center" wrapText="1"/>
    </xf>
    <xf numFmtId="3" fontId="5" fillId="5" borderId="6" xfId="0" applyNumberFormat="1" applyFont="1" applyFill="1" applyBorder="1" applyAlignment="1">
      <alignment horizontal="center" vertical="center" wrapText="1"/>
    </xf>
    <xf numFmtId="3" fontId="5" fillId="5" borderId="15" xfId="0" applyNumberFormat="1" applyFont="1" applyFill="1" applyBorder="1" applyAlignment="1">
      <alignment horizontal="center" vertical="center" wrapText="1"/>
    </xf>
    <xf numFmtId="3" fontId="5" fillId="5" borderId="5" xfId="0" applyNumberFormat="1" applyFont="1" applyFill="1" applyBorder="1" applyAlignment="1">
      <alignment horizontal="center" vertical="center" wrapText="1"/>
    </xf>
    <xf numFmtId="3" fontId="2" fillId="10" borderId="8" xfId="0" applyNumberFormat="1" applyFont="1" applyFill="1" applyBorder="1" applyAlignment="1">
      <alignment horizontal="center" vertical="center" wrapText="1"/>
    </xf>
    <xf numFmtId="3" fontId="2" fillId="10" borderId="9" xfId="0" applyNumberFormat="1" applyFont="1" applyFill="1" applyBorder="1" applyAlignment="1">
      <alignment horizontal="center" vertical="center" wrapText="1"/>
    </xf>
    <xf numFmtId="3" fontId="0" fillId="2" borderId="10" xfId="0" applyNumberFormat="1" applyFill="1" applyBorder="1" applyAlignment="1">
      <alignment horizontal="center" vertical="center" wrapText="1"/>
    </xf>
    <xf numFmtId="3" fontId="2" fillId="10" borderId="5" xfId="0" applyNumberFormat="1" applyFont="1" applyFill="1" applyBorder="1" applyAlignment="1">
      <alignment horizontal="center" vertical="center"/>
    </xf>
    <xf numFmtId="3" fontId="2" fillId="10" borderId="14" xfId="0" applyNumberFormat="1" applyFont="1" applyFill="1" applyBorder="1" applyAlignment="1">
      <alignment horizontal="center" vertical="center"/>
    </xf>
    <xf numFmtId="3" fontId="2" fillId="10" borderId="13" xfId="0" applyNumberFormat="1" applyFont="1" applyFill="1" applyBorder="1" applyAlignment="1">
      <alignment horizontal="center" vertical="center"/>
    </xf>
    <xf numFmtId="3" fontId="2" fillId="10" borderId="2"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2" fillId="10" borderId="4" xfId="0" applyNumberFormat="1" applyFont="1" applyFill="1" applyBorder="1" applyAlignment="1">
      <alignment horizontal="center" vertical="center" wrapText="1"/>
    </xf>
    <xf numFmtId="3" fontId="4" fillId="9" borderId="1" xfId="0" applyNumberFormat="1" applyFont="1" applyFill="1" applyBorder="1" applyAlignment="1">
      <alignment horizontal="center" vertical="center" wrapText="1"/>
    </xf>
    <xf numFmtId="3" fontId="4" fillId="9" borderId="4" xfId="0" applyNumberFormat="1" applyFont="1" applyFill="1" applyBorder="1" applyAlignment="1">
      <alignment horizontal="center" vertical="center" wrapText="1"/>
    </xf>
    <xf numFmtId="44" fontId="4" fillId="9" borderId="1" xfId="1" applyFont="1" applyFill="1" applyBorder="1" applyAlignment="1">
      <alignment horizontal="center" vertical="center" wrapText="1"/>
    </xf>
    <xf numFmtId="44" fontId="4" fillId="9" borderId="4" xfId="1" applyFont="1" applyFill="1" applyBorder="1" applyAlignment="1">
      <alignment horizontal="center" vertical="center" wrapText="1"/>
    </xf>
    <xf numFmtId="3" fontId="2" fillId="7" borderId="5" xfId="0" applyNumberFormat="1" applyFont="1" applyFill="1" applyBorder="1" applyAlignment="1">
      <alignment horizontal="center" vertical="center" wrapText="1"/>
    </xf>
    <xf numFmtId="3" fontId="2" fillId="7" borderId="14" xfId="0" applyNumberFormat="1" applyFont="1" applyFill="1" applyBorder="1" applyAlignment="1">
      <alignment horizontal="center" vertical="center" wrapText="1"/>
    </xf>
    <xf numFmtId="3" fontId="2" fillId="7" borderId="13" xfId="0" applyNumberFormat="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9" borderId="5" xfId="0" applyNumberFormat="1" applyFont="1" applyFill="1" applyBorder="1" applyAlignment="1">
      <alignment horizontal="center" vertical="center" wrapText="1"/>
    </xf>
    <xf numFmtId="3" fontId="2" fillId="9" borderId="14" xfId="0" applyNumberFormat="1" applyFont="1" applyFill="1" applyBorder="1" applyAlignment="1">
      <alignment horizontal="center" vertical="center" wrapText="1"/>
    </xf>
    <xf numFmtId="3" fontId="2" fillId="9" borderId="13" xfId="0" applyNumberFormat="1" applyFont="1" applyFill="1" applyBorder="1" applyAlignment="1">
      <alignment horizontal="center" vertical="center" wrapText="1"/>
    </xf>
    <xf numFmtId="0" fontId="17" fillId="15" borderId="16" xfId="0" applyFont="1" applyFill="1" applyBorder="1" applyAlignment="1">
      <alignment horizontal="center" vertical="center" wrapText="1"/>
    </xf>
    <xf numFmtId="0" fontId="16" fillId="10" borderId="16" xfId="0" applyFont="1" applyFill="1" applyBorder="1" applyAlignment="1">
      <alignment horizontal="center" vertical="center"/>
    </xf>
    <xf numFmtId="0" fontId="15" fillId="15" borderId="0" xfId="0" applyFont="1" applyFill="1" applyBorder="1" applyAlignment="1">
      <alignment horizontal="center" vertical="center"/>
    </xf>
    <xf numFmtId="0" fontId="16" fillId="10" borderId="17" xfId="0" applyFont="1" applyFill="1" applyBorder="1" applyAlignment="1">
      <alignment horizontal="center" vertical="center"/>
    </xf>
    <xf numFmtId="0" fontId="16" fillId="10" borderId="18" xfId="0" applyFont="1" applyFill="1" applyBorder="1" applyAlignment="1">
      <alignment horizontal="center" vertical="center"/>
    </xf>
    <xf numFmtId="0" fontId="12" fillId="15" borderId="0" xfId="0" applyFont="1" applyFill="1" applyBorder="1" applyAlignment="1">
      <alignment horizontal="center" vertical="center"/>
    </xf>
    <xf numFmtId="0" fontId="18" fillId="10" borderId="17" xfId="0" applyFont="1" applyFill="1" applyBorder="1" applyAlignment="1">
      <alignment horizontal="center" vertical="center"/>
    </xf>
    <xf numFmtId="0" fontId="18" fillId="10" borderId="18" xfId="0" applyFont="1" applyFill="1" applyBorder="1" applyAlignment="1">
      <alignment horizontal="center" vertical="center"/>
    </xf>
    <xf numFmtId="0" fontId="18" fillId="10" borderId="16" xfId="0" applyFont="1" applyFill="1" applyBorder="1" applyAlignment="1">
      <alignment horizontal="center" vertical="center"/>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14"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0" fillId="13" borderId="13"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25" borderId="5" xfId="0" applyFill="1" applyBorder="1" applyAlignment="1">
      <alignment horizontal="center" vertical="center"/>
    </xf>
    <xf numFmtId="0" fontId="0" fillId="25" borderId="14" xfId="0" applyFill="1" applyBorder="1" applyAlignment="1">
      <alignment horizontal="center" vertical="center"/>
    </xf>
    <xf numFmtId="0" fontId="0" fillId="25" borderId="13" xfId="0" applyFill="1" applyBorder="1" applyAlignment="1">
      <alignment horizontal="center" vertical="center"/>
    </xf>
    <xf numFmtId="0" fontId="0" fillId="2" borderId="2" xfId="0" applyFill="1" applyBorder="1" applyAlignment="1">
      <alignment horizontal="center" vertical="center"/>
    </xf>
    <xf numFmtId="0" fontId="0" fillId="3" borderId="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9" fillId="3" borderId="5"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3" xfId="0" applyFont="1" applyFill="1" applyBorder="1" applyAlignment="1">
      <alignment horizontal="center" vertical="center"/>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19" borderId="2" xfId="0" applyFill="1" applyBorder="1" applyAlignment="1">
      <alignment horizontal="center" vertical="center" wrapText="1"/>
    </xf>
    <xf numFmtId="0" fontId="0" fillId="19" borderId="1" xfId="0" applyFill="1" applyBorder="1" applyAlignment="1">
      <alignment horizontal="center" vertical="center" wrapText="1"/>
    </xf>
    <xf numFmtId="0" fontId="0" fillId="26" borderId="5" xfId="0" applyFill="1" applyBorder="1" applyAlignment="1">
      <alignment horizontal="center" vertical="center" wrapText="1"/>
    </xf>
    <xf numFmtId="0" fontId="0" fillId="26" borderId="13"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4" xfId="0" applyFill="1" applyBorder="1" applyAlignment="1">
      <alignment horizontal="center" vertical="center" wrapText="1"/>
    </xf>
    <xf numFmtId="0" fontId="0" fillId="19" borderId="4" xfId="0" applyFill="1" applyBorder="1" applyAlignment="1">
      <alignment horizontal="center" vertical="center" wrapText="1"/>
    </xf>
    <xf numFmtId="0" fontId="0" fillId="16" borderId="1" xfId="0" applyFill="1" applyBorder="1" applyAlignment="1">
      <alignment horizontal="center" vertical="center"/>
    </xf>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28" borderId="2" xfId="0" applyFill="1" applyBorder="1" applyAlignment="1">
      <alignment horizontal="center" vertical="center"/>
    </xf>
    <xf numFmtId="0" fontId="0" fillId="26" borderId="2" xfId="0" applyFill="1" applyBorder="1" applyAlignment="1">
      <alignment horizontal="center" vertical="center" wrapText="1"/>
    </xf>
    <xf numFmtId="0" fontId="0" fillId="16" borderId="2" xfId="0" applyFill="1" applyBorder="1" applyAlignment="1">
      <alignment horizontal="center" vertical="center"/>
    </xf>
    <xf numFmtId="0" fontId="0" fillId="22" borderId="2" xfId="0" applyFill="1" applyBorder="1" applyAlignment="1">
      <alignment horizontal="center" vertical="center"/>
    </xf>
    <xf numFmtId="0" fontId="0" fillId="27" borderId="5" xfId="0" applyFill="1" applyBorder="1" applyAlignment="1">
      <alignment horizontal="center" vertical="center"/>
    </xf>
    <xf numFmtId="0" fontId="0" fillId="27" borderId="14" xfId="0" applyFill="1" applyBorder="1" applyAlignment="1">
      <alignment horizontal="center" vertical="center"/>
    </xf>
    <xf numFmtId="0" fontId="0" fillId="27" borderId="13" xfId="0" applyFill="1" applyBorder="1" applyAlignment="1">
      <alignment horizontal="center" vertical="center"/>
    </xf>
    <xf numFmtId="0" fontId="0" fillId="28" borderId="5" xfId="0" applyFill="1" applyBorder="1" applyAlignment="1">
      <alignment horizontal="center" vertical="center"/>
    </xf>
    <xf numFmtId="0" fontId="0" fillId="28" borderId="14" xfId="0" applyFill="1" applyBorder="1" applyAlignment="1">
      <alignment horizontal="center" vertical="center"/>
    </xf>
    <xf numFmtId="0" fontId="0" fillId="28" borderId="13" xfId="0" applyFill="1" applyBorder="1" applyAlignment="1">
      <alignment horizontal="center" vertical="center"/>
    </xf>
    <xf numFmtId="0" fontId="0" fillId="28" borderId="5" xfId="0" applyFill="1" applyBorder="1" applyAlignment="1">
      <alignment horizontal="center" vertical="center" wrapText="1"/>
    </xf>
    <xf numFmtId="0" fontId="0" fillId="28" borderId="14" xfId="0" applyFill="1" applyBorder="1" applyAlignment="1">
      <alignment horizontal="center" vertical="center" wrapText="1"/>
    </xf>
    <xf numFmtId="0" fontId="0" fillId="28" borderId="13" xfId="0" applyFill="1" applyBorder="1" applyAlignment="1">
      <alignment horizontal="center" vertical="center" wrapText="1"/>
    </xf>
    <xf numFmtId="0" fontId="0" fillId="26" borderId="5" xfId="0" applyFill="1" applyBorder="1" applyAlignment="1">
      <alignment horizontal="center" vertical="center"/>
    </xf>
    <xf numFmtId="0" fontId="0" fillId="26" borderId="13"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14" xfId="0" applyFill="1" applyBorder="1" applyAlignment="1">
      <alignment horizontal="center" vertical="center" wrapText="1"/>
    </xf>
    <xf numFmtId="0" fontId="0" fillId="12" borderId="13" xfId="0" applyFill="1" applyBorder="1" applyAlignment="1">
      <alignment horizontal="center" vertical="center" wrapText="1"/>
    </xf>
    <xf numFmtId="0" fontId="0" fillId="12" borderId="3" xfId="0" applyFill="1" applyBorder="1" applyAlignment="1">
      <alignment horizontal="center" vertical="center"/>
    </xf>
    <xf numFmtId="0" fontId="0" fillId="0" borderId="2" xfId="0"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12" borderId="2" xfId="0" applyFill="1" applyBorder="1" applyAlignment="1">
      <alignment horizontal="center" vertical="center" wrapText="1"/>
    </xf>
    <xf numFmtId="0" fontId="0" fillId="9" borderId="2" xfId="0" applyFill="1" applyBorder="1" applyAlignment="1">
      <alignment horizontal="center" vertical="center"/>
    </xf>
    <xf numFmtId="0" fontId="0" fillId="9" borderId="5" xfId="0" applyFill="1" applyBorder="1" applyAlignment="1">
      <alignment horizontal="center" vertical="center"/>
    </xf>
    <xf numFmtId="0" fontId="0" fillId="9" borderId="13" xfId="0" applyFill="1" applyBorder="1" applyAlignment="1">
      <alignment horizontal="center" vertical="center"/>
    </xf>
    <xf numFmtId="0" fontId="0" fillId="12" borderId="5" xfId="0" applyFont="1" applyFill="1" applyBorder="1" applyAlignment="1">
      <alignment horizontal="center" vertical="center"/>
    </xf>
    <xf numFmtId="0" fontId="0" fillId="12" borderId="14" xfId="0" applyFont="1" applyFill="1" applyBorder="1" applyAlignment="1">
      <alignment horizontal="center" vertical="center"/>
    </xf>
    <xf numFmtId="0" fontId="0" fillId="12" borderId="13"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5" xfId="0" applyFill="1" applyBorder="1" applyAlignment="1">
      <alignment horizontal="center" vertical="center"/>
    </xf>
    <xf numFmtId="0" fontId="0" fillId="7" borderId="14" xfId="0" applyFill="1" applyBorder="1" applyAlignment="1">
      <alignment horizontal="center" vertical="center"/>
    </xf>
    <xf numFmtId="0" fontId="0" fillId="7" borderId="13" xfId="0" applyFill="1" applyBorder="1" applyAlignment="1">
      <alignment horizontal="center" vertical="center"/>
    </xf>
    <xf numFmtId="0" fontId="0" fillId="37" borderId="2" xfId="0" applyFill="1" applyBorder="1" applyAlignment="1">
      <alignment horizontal="center" vertical="center" wrapText="1"/>
    </xf>
    <xf numFmtId="0" fontId="0" fillId="9" borderId="14" xfId="0" applyFill="1" applyBorder="1" applyAlignment="1">
      <alignment horizontal="center" vertical="center"/>
    </xf>
    <xf numFmtId="0" fontId="0" fillId="14" borderId="6" xfId="0" applyFill="1" applyBorder="1" applyAlignment="1">
      <alignment horizontal="center" vertical="center" wrapText="1"/>
    </xf>
    <xf numFmtId="0" fontId="0" fillId="14" borderId="15" xfId="0" applyFill="1" applyBorder="1" applyAlignment="1">
      <alignment horizontal="center" vertical="center" wrapText="1"/>
    </xf>
    <xf numFmtId="0" fontId="0" fillId="14" borderId="7" xfId="0" applyFill="1" applyBorder="1" applyAlignment="1">
      <alignment horizontal="center" vertical="center" wrapText="1"/>
    </xf>
    <xf numFmtId="0" fontId="0" fillId="14" borderId="20" xfId="0" applyFill="1" applyBorder="1" applyAlignment="1">
      <alignment horizontal="center" vertical="center" wrapText="1"/>
    </xf>
    <xf numFmtId="0" fontId="0" fillId="14" borderId="8" xfId="0" applyFill="1" applyBorder="1" applyAlignment="1">
      <alignment horizontal="center" vertical="center" wrapText="1"/>
    </xf>
    <xf numFmtId="0" fontId="0" fillId="14" borderId="11" xfId="0" applyFill="1" applyBorder="1" applyAlignment="1">
      <alignment horizontal="center" vertical="center" wrapText="1"/>
    </xf>
    <xf numFmtId="0" fontId="0" fillId="13" borderId="2" xfId="0" applyFill="1" applyBorder="1" applyAlignment="1">
      <alignment horizontal="center" vertical="center"/>
    </xf>
    <xf numFmtId="0" fontId="0" fillId="37" borderId="2" xfId="0" applyFill="1" applyBorder="1" applyAlignment="1">
      <alignment horizontal="center" vertical="center"/>
    </xf>
    <xf numFmtId="0" fontId="25" fillId="12" borderId="5" xfId="0" applyFont="1" applyFill="1" applyBorder="1" applyAlignment="1">
      <alignment horizontal="center" vertical="center" wrapText="1"/>
    </xf>
    <xf numFmtId="0" fontId="25" fillId="12" borderId="14" xfId="0" applyFont="1" applyFill="1" applyBorder="1" applyAlignment="1">
      <alignment horizontal="center" vertical="center" wrapText="1"/>
    </xf>
    <xf numFmtId="0" fontId="25" fillId="12" borderId="13" xfId="0" applyFont="1" applyFill="1" applyBorder="1" applyAlignment="1">
      <alignment horizontal="center" vertical="center" wrapText="1"/>
    </xf>
    <xf numFmtId="0" fontId="25" fillId="12" borderId="5" xfId="0" applyFont="1" applyFill="1" applyBorder="1" applyAlignment="1">
      <alignment horizontal="center" vertical="center"/>
    </xf>
    <xf numFmtId="0" fontId="25" fillId="12" borderId="14" xfId="0" applyFont="1" applyFill="1" applyBorder="1" applyAlignment="1">
      <alignment horizontal="center" vertical="center"/>
    </xf>
    <xf numFmtId="0" fontId="25" fillId="12" borderId="13" xfId="0" applyFont="1" applyFill="1" applyBorder="1" applyAlignment="1">
      <alignment horizontal="center" vertical="center"/>
    </xf>
    <xf numFmtId="0" fontId="0" fillId="13" borderId="14" xfId="0" applyFill="1" applyBorder="1" applyAlignment="1">
      <alignment horizontal="center" vertical="center"/>
    </xf>
    <xf numFmtId="0" fontId="25" fillId="12" borderId="2" xfId="0" applyFont="1" applyFill="1" applyBorder="1" applyAlignment="1">
      <alignment horizontal="center" vertical="center"/>
    </xf>
    <xf numFmtId="0" fontId="0" fillId="17" borderId="2" xfId="0" applyFill="1" applyBorder="1" applyAlignment="1">
      <alignment horizontal="center" vertical="center"/>
    </xf>
    <xf numFmtId="0" fontId="0" fillId="37" borderId="5" xfId="0" applyFill="1" applyBorder="1" applyAlignment="1">
      <alignment horizontal="center" vertical="center"/>
    </xf>
    <xf numFmtId="0" fontId="0" fillId="37" borderId="14" xfId="0" applyFill="1" applyBorder="1" applyAlignment="1">
      <alignment horizontal="center" vertical="center"/>
    </xf>
    <xf numFmtId="0" fontId="0" fillId="37" borderId="13" xfId="0" applyFill="1" applyBorder="1" applyAlignment="1">
      <alignment horizontal="center" vertical="center"/>
    </xf>
    <xf numFmtId="0" fontId="0" fillId="17" borderId="14" xfId="0" applyFill="1" applyBorder="1" applyAlignment="1">
      <alignment horizontal="center" vertical="center"/>
    </xf>
    <xf numFmtId="0" fontId="25" fillId="14" borderId="2" xfId="0" applyFont="1" applyFill="1" applyBorder="1" applyAlignment="1">
      <alignment horizontal="center" vertical="center" wrapText="1"/>
    </xf>
    <xf numFmtId="0" fontId="25" fillId="14" borderId="1" xfId="0" applyFont="1" applyFill="1" applyBorder="1" applyAlignment="1">
      <alignment horizontal="center" vertical="center"/>
    </xf>
    <xf numFmtId="0" fontId="25" fillId="14" borderId="3" xfId="0" applyFont="1" applyFill="1" applyBorder="1" applyAlignment="1">
      <alignment horizontal="center" vertical="center"/>
    </xf>
    <xf numFmtId="0" fontId="25" fillId="14" borderId="4" xfId="0" applyFont="1" applyFill="1" applyBorder="1" applyAlignment="1">
      <alignment horizontal="center" vertical="center"/>
    </xf>
    <xf numFmtId="0" fontId="25" fillId="14" borderId="2" xfId="0" applyFont="1" applyFill="1" applyBorder="1" applyAlignment="1">
      <alignment horizontal="center" vertical="center"/>
    </xf>
    <xf numFmtId="0" fontId="0" fillId="4" borderId="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6" borderId="1" xfId="0" applyFill="1" applyBorder="1" applyAlignment="1">
      <alignment horizontal="center" vertical="center"/>
    </xf>
    <xf numFmtId="0" fontId="0" fillId="6" borderId="4" xfId="0" applyFill="1" applyBorder="1" applyAlignment="1">
      <alignment horizontal="center" vertical="center"/>
    </xf>
    <xf numFmtId="0" fontId="0" fillId="6" borderId="2" xfId="0" applyFill="1" applyBorder="1" applyAlignment="1">
      <alignment horizontal="center" vertical="center" wrapText="1"/>
    </xf>
    <xf numFmtId="0" fontId="0" fillId="6" borderId="6"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1" xfId="0" applyFill="1" applyBorder="1" applyAlignment="1">
      <alignment horizontal="center" vertical="center" wrapText="1"/>
    </xf>
    <xf numFmtId="0" fontId="0" fillId="4" borderId="5" xfId="0" applyFill="1" applyBorder="1" applyAlignment="1">
      <alignment horizontal="center" vertical="center"/>
    </xf>
    <xf numFmtId="0" fontId="0" fillId="4" borderId="14" xfId="0" applyFill="1" applyBorder="1" applyAlignment="1">
      <alignment horizontal="center" vertical="center"/>
    </xf>
    <xf numFmtId="0" fontId="0" fillId="4" borderId="13"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3" borderId="15" xfId="0" applyFill="1" applyBorder="1" applyAlignment="1">
      <alignment horizontal="center" vertical="center"/>
    </xf>
    <xf numFmtId="0" fontId="0" fillId="3" borderId="2" xfId="0" applyFill="1" applyBorder="1" applyAlignment="1">
      <alignment horizontal="center" vertical="center"/>
    </xf>
    <xf numFmtId="0" fontId="0" fillId="3" borderId="5"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3"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0" fillId="3" borderId="7" xfId="0" applyFill="1" applyBorder="1" applyAlignment="1">
      <alignment horizontal="center" vertical="center" wrapText="1"/>
    </xf>
    <xf numFmtId="0" fontId="0" fillId="3" borderId="0"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4" borderId="1" xfId="0" applyFill="1" applyBorder="1" applyAlignment="1">
      <alignment horizontal="center" vertical="center" wrapText="1"/>
    </xf>
    <xf numFmtId="0" fontId="0" fillId="4" borderId="4" xfId="0" applyFill="1" applyBorder="1" applyAlignment="1">
      <alignment horizontal="center" vertical="center" wrapText="1"/>
    </xf>
    <xf numFmtId="0" fontId="9" fillId="4" borderId="5"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3" xfId="0" applyFont="1" applyFill="1" applyBorder="1" applyAlignment="1">
      <alignment horizontal="center" vertical="center"/>
    </xf>
    <xf numFmtId="0" fontId="0" fillId="4" borderId="2" xfId="0" applyFill="1" applyBorder="1" applyAlignment="1">
      <alignment horizontal="center" vertical="center"/>
    </xf>
    <xf numFmtId="0" fontId="30" fillId="6" borderId="1" xfId="0" applyFont="1" applyFill="1" applyBorder="1" applyAlignment="1">
      <alignment horizontal="center" vertical="center" wrapText="1"/>
    </xf>
    <xf numFmtId="0" fontId="30" fillId="6" borderId="3" xfId="0" applyFont="1" applyFill="1" applyBorder="1" applyAlignment="1">
      <alignment horizontal="center" vertical="center" wrapText="1"/>
    </xf>
    <xf numFmtId="0" fontId="30" fillId="6" borderId="4"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6" borderId="5" xfId="0" applyFont="1" applyFill="1" applyBorder="1" applyAlignment="1">
      <alignment horizontal="center" vertical="center" wrapText="1"/>
    </xf>
    <xf numFmtId="0" fontId="30" fillId="6" borderId="13" xfId="0" applyFont="1" applyFill="1" applyBorder="1" applyAlignment="1">
      <alignment horizontal="center" vertical="center" wrapText="1"/>
    </xf>
    <xf numFmtId="0" fontId="30" fillId="6" borderId="5" xfId="0" applyFont="1" applyFill="1" applyBorder="1" applyAlignment="1">
      <alignment horizontal="center" vertical="center"/>
    </xf>
    <xf numFmtId="0" fontId="30" fillId="6" borderId="13" xfId="0" applyFont="1" applyFill="1" applyBorder="1" applyAlignment="1">
      <alignment horizontal="center" vertical="center"/>
    </xf>
    <xf numFmtId="0" fontId="30" fillId="13" borderId="1" xfId="0" applyFont="1" applyFill="1" applyBorder="1" applyAlignment="1">
      <alignment horizontal="center" vertical="center"/>
    </xf>
    <xf numFmtId="0" fontId="30" fillId="13" borderId="4" xfId="0" applyFont="1" applyFill="1" applyBorder="1" applyAlignment="1">
      <alignment horizontal="center" vertical="center"/>
    </xf>
    <xf numFmtId="0" fontId="30" fillId="4" borderId="2" xfId="0" applyFont="1" applyFill="1" applyBorder="1" applyAlignment="1">
      <alignment horizontal="center" vertical="center" wrapText="1"/>
    </xf>
    <xf numFmtId="0" fontId="30" fillId="4" borderId="5" xfId="0" applyFont="1" applyFill="1" applyBorder="1" applyAlignment="1">
      <alignment horizontal="center" vertical="center"/>
    </xf>
    <xf numFmtId="0" fontId="30" fillId="4" borderId="13" xfId="0" applyFont="1" applyFill="1" applyBorder="1" applyAlignment="1">
      <alignment horizontal="center" vertical="center"/>
    </xf>
    <xf numFmtId="0" fontId="30" fillId="4" borderId="2" xfId="0" applyFont="1" applyFill="1" applyBorder="1" applyAlignment="1">
      <alignment horizontal="center" vertical="center"/>
    </xf>
    <xf numFmtId="0" fontId="30" fillId="6" borderId="14" xfId="0" applyFont="1" applyFill="1" applyBorder="1" applyAlignment="1">
      <alignment horizontal="center" vertical="center"/>
    </xf>
    <xf numFmtId="0" fontId="30" fillId="6" borderId="2"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6" borderId="4" xfId="0" applyFont="1" applyFill="1" applyBorder="1" applyAlignment="1">
      <alignment horizontal="center" vertical="center"/>
    </xf>
    <xf numFmtId="0" fontId="30" fillId="13" borderId="5" xfId="0" applyFont="1" applyFill="1" applyBorder="1" applyAlignment="1">
      <alignment horizontal="center" vertical="center"/>
    </xf>
    <xf numFmtId="0" fontId="30" fillId="13" borderId="13" xfId="0" applyFont="1" applyFill="1" applyBorder="1" applyAlignment="1">
      <alignment horizontal="center" vertical="center"/>
    </xf>
    <xf numFmtId="0" fontId="30" fillId="4" borderId="14" xfId="0" applyFont="1" applyFill="1" applyBorder="1" applyAlignment="1">
      <alignment horizontal="center" vertical="center"/>
    </xf>
    <xf numFmtId="0" fontId="30" fillId="4" borderId="5" xfId="0" applyFont="1" applyFill="1" applyBorder="1" applyAlignment="1">
      <alignment horizontal="center"/>
    </xf>
    <xf numFmtId="0" fontId="30" fillId="4" borderId="13" xfId="0" applyFont="1" applyFill="1" applyBorder="1" applyAlignment="1">
      <alignment horizontal="center"/>
    </xf>
    <xf numFmtId="0" fontId="30" fillId="13" borderId="1"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3" xfId="0" applyFont="1" applyFill="1" applyBorder="1" applyAlignment="1">
      <alignment horizontal="center" vertical="center" wrapText="1"/>
    </xf>
    <xf numFmtId="0" fontId="30" fillId="6" borderId="14" xfId="0" applyFont="1" applyFill="1" applyBorder="1" applyAlignment="1">
      <alignment horizontal="center" vertical="center" wrapText="1"/>
    </xf>
    <xf numFmtId="0" fontId="30" fillId="31" borderId="10" xfId="0" applyFont="1" applyFill="1" applyBorder="1" applyAlignment="1">
      <alignment horizontal="center" vertical="center"/>
    </xf>
    <xf numFmtId="0" fontId="30" fillId="31" borderId="0" xfId="0" applyFont="1" applyFill="1" applyBorder="1" applyAlignment="1">
      <alignment horizontal="center" vertical="center"/>
    </xf>
    <xf numFmtId="0" fontId="30" fillId="13" borderId="2" xfId="0" applyFont="1" applyFill="1" applyBorder="1" applyAlignment="1">
      <alignment horizontal="center" vertical="center" wrapText="1"/>
    </xf>
    <xf numFmtId="0" fontId="30" fillId="31" borderId="7" xfId="0" applyFont="1" applyFill="1" applyBorder="1" applyAlignment="1">
      <alignment horizontal="center"/>
    </xf>
    <xf numFmtId="0" fontId="30" fillId="31" borderId="0" xfId="0" applyFont="1" applyFill="1" applyAlignment="1">
      <alignment horizontal="center"/>
    </xf>
    <xf numFmtId="0" fontId="30" fillId="13" borderId="2" xfId="0" applyFont="1" applyFill="1" applyBorder="1" applyAlignment="1">
      <alignment horizontal="center" vertical="center"/>
    </xf>
    <xf numFmtId="0" fontId="30" fillId="37" borderId="2" xfId="0" applyFont="1" applyFill="1" applyBorder="1" applyAlignment="1">
      <alignment horizontal="center" vertical="center"/>
    </xf>
    <xf numFmtId="0" fontId="30" fillId="12" borderId="2" xfId="0" applyFont="1" applyFill="1" applyBorder="1" applyAlignment="1">
      <alignment horizontal="center" vertical="center"/>
    </xf>
    <xf numFmtId="0" fontId="30" fillId="7" borderId="2" xfId="0" applyFont="1" applyFill="1" applyBorder="1" applyAlignment="1">
      <alignment horizontal="center" vertical="center" wrapText="1"/>
    </xf>
    <xf numFmtId="0" fontId="30" fillId="4" borderId="5" xfId="0" applyFont="1" applyFill="1" applyBorder="1" applyAlignment="1">
      <alignment horizontal="center" vertical="center" wrapText="1"/>
    </xf>
    <xf numFmtId="0" fontId="30" fillId="4" borderId="13" xfId="0" applyFont="1" applyFill="1" applyBorder="1" applyAlignment="1">
      <alignment horizontal="center" vertical="center" wrapText="1"/>
    </xf>
    <xf numFmtId="0" fontId="30" fillId="14" borderId="2" xfId="0" applyFont="1" applyFill="1" applyBorder="1" applyAlignment="1">
      <alignment horizontal="center" vertical="center"/>
    </xf>
    <xf numFmtId="0" fontId="30" fillId="14" borderId="2" xfId="0" applyFont="1" applyFill="1" applyBorder="1" applyAlignment="1">
      <alignment horizontal="center" vertical="center" wrapText="1"/>
    </xf>
    <xf numFmtId="0" fontId="30" fillId="37" borderId="5" xfId="0" applyFont="1" applyFill="1" applyBorder="1" applyAlignment="1">
      <alignment horizontal="center" vertical="center" wrapText="1"/>
    </xf>
    <xf numFmtId="0" fontId="30" fillId="37" borderId="14" xfId="0" applyFont="1" applyFill="1" applyBorder="1" applyAlignment="1">
      <alignment horizontal="center" vertical="center" wrapText="1"/>
    </xf>
    <xf numFmtId="0" fontId="30" fillId="37" borderId="13" xfId="0" applyFont="1" applyFill="1" applyBorder="1" applyAlignment="1">
      <alignment horizontal="center" vertical="center" wrapText="1"/>
    </xf>
    <xf numFmtId="0" fontId="30" fillId="13" borderId="1" xfId="0" applyFont="1" applyFill="1" applyBorder="1" applyAlignment="1">
      <alignment horizontal="center"/>
    </xf>
    <xf numFmtId="0" fontId="30" fillId="13" borderId="3" xfId="0" applyFont="1" applyFill="1" applyBorder="1" applyAlignment="1">
      <alignment horizontal="center"/>
    </xf>
    <xf numFmtId="0" fontId="31" fillId="9" borderId="5" xfId="0" applyFont="1" applyFill="1" applyBorder="1" applyAlignment="1">
      <alignment horizontal="center" vertical="center" wrapText="1"/>
    </xf>
    <xf numFmtId="0" fontId="31" fillId="9" borderId="14" xfId="0" applyFont="1" applyFill="1" applyBorder="1" applyAlignment="1">
      <alignment horizontal="center" vertical="center" wrapText="1"/>
    </xf>
    <xf numFmtId="0" fontId="31" fillId="9" borderId="13" xfId="0" applyFont="1" applyFill="1" applyBorder="1" applyAlignment="1">
      <alignment horizontal="center" vertical="center" wrapText="1"/>
    </xf>
    <xf numFmtId="0" fontId="31" fillId="9" borderId="5" xfId="0" applyFont="1" applyFill="1" applyBorder="1" applyAlignment="1">
      <alignment horizontal="center" vertical="center"/>
    </xf>
    <xf numFmtId="0" fontId="31" fillId="9" borderId="14" xfId="0" applyFont="1" applyFill="1" applyBorder="1" applyAlignment="1">
      <alignment horizontal="center" vertical="center"/>
    </xf>
    <xf numFmtId="0" fontId="31" fillId="9" borderId="13" xfId="0" applyFont="1" applyFill="1" applyBorder="1" applyAlignment="1">
      <alignment horizontal="center" vertical="center"/>
    </xf>
    <xf numFmtId="0" fontId="30" fillId="12" borderId="2" xfId="0" applyFont="1" applyFill="1" applyBorder="1" applyAlignment="1">
      <alignment horizontal="center" vertical="center" wrapText="1"/>
    </xf>
    <xf numFmtId="0" fontId="30" fillId="12" borderId="5" xfId="0" applyFont="1" applyFill="1" applyBorder="1" applyAlignment="1">
      <alignment horizontal="center" vertical="center"/>
    </xf>
    <xf numFmtId="0" fontId="30" fillId="12" borderId="14" xfId="0" applyFont="1" applyFill="1" applyBorder="1" applyAlignment="1">
      <alignment horizontal="center" vertical="center"/>
    </xf>
    <xf numFmtId="0" fontId="30" fillId="12" borderId="13" xfId="0" applyFont="1" applyFill="1" applyBorder="1" applyAlignment="1">
      <alignment horizontal="center" vertical="center"/>
    </xf>
    <xf numFmtId="0" fontId="30" fillId="9" borderId="5" xfId="0" applyFont="1" applyFill="1" applyBorder="1" applyAlignment="1">
      <alignment horizontal="center" vertical="center"/>
    </xf>
    <xf numFmtId="0" fontId="30" fillId="9" borderId="14" xfId="0" applyFont="1" applyFill="1" applyBorder="1" applyAlignment="1">
      <alignment horizontal="center" vertical="center"/>
    </xf>
    <xf numFmtId="0" fontId="30" fillId="13" borderId="5" xfId="0" applyFont="1" applyFill="1" applyBorder="1" applyAlignment="1">
      <alignment horizontal="center" vertical="center" wrapText="1"/>
    </xf>
    <xf numFmtId="0" fontId="30" fillId="13" borderId="13" xfId="0" applyFont="1" applyFill="1" applyBorder="1" applyAlignment="1">
      <alignment horizontal="center" vertical="center" wrapText="1"/>
    </xf>
    <xf numFmtId="0" fontId="30" fillId="12" borderId="5" xfId="0" applyFont="1" applyFill="1" applyBorder="1" applyAlignment="1">
      <alignment horizontal="center" vertical="center" wrapText="1"/>
    </xf>
    <xf numFmtId="0" fontId="30" fillId="12" borderId="14" xfId="0" applyFont="1" applyFill="1" applyBorder="1" applyAlignment="1">
      <alignment horizontal="center" vertical="center" wrapText="1"/>
    </xf>
    <xf numFmtId="0" fontId="30" fillId="12" borderId="13" xfId="0" applyFont="1" applyFill="1" applyBorder="1" applyAlignment="1">
      <alignment horizontal="center" vertical="center" wrapText="1"/>
    </xf>
    <xf numFmtId="0" fontId="30" fillId="9" borderId="2" xfId="0" applyFont="1" applyFill="1" applyBorder="1" applyAlignment="1">
      <alignment horizontal="center" vertical="center"/>
    </xf>
    <xf numFmtId="0" fontId="30" fillId="9" borderId="13" xfId="0" applyFont="1" applyFill="1" applyBorder="1" applyAlignment="1">
      <alignment horizontal="center" vertical="center"/>
    </xf>
    <xf numFmtId="0" fontId="30" fillId="10" borderId="2" xfId="0" applyFont="1" applyFill="1" applyBorder="1" applyAlignment="1">
      <alignment horizontal="center" vertical="center" wrapText="1"/>
    </xf>
    <xf numFmtId="0" fontId="30" fillId="14" borderId="5" xfId="0" applyFont="1" applyFill="1" applyBorder="1" applyAlignment="1">
      <alignment horizontal="center" vertical="center"/>
    </xf>
    <xf numFmtId="0" fontId="30" fillId="14" borderId="14" xfId="0" applyFont="1" applyFill="1" applyBorder="1" applyAlignment="1">
      <alignment horizontal="center" vertical="center"/>
    </xf>
    <xf numFmtId="0" fontId="30" fillId="14" borderId="13" xfId="0" applyFont="1" applyFill="1" applyBorder="1" applyAlignment="1">
      <alignment horizontal="center" vertical="center"/>
    </xf>
    <xf numFmtId="0" fontId="30" fillId="9" borderId="5" xfId="0" applyFont="1" applyFill="1" applyBorder="1" applyAlignment="1">
      <alignment horizontal="center"/>
    </xf>
    <xf numFmtId="0" fontId="30" fillId="9" borderId="14" xfId="0" applyFont="1" applyFill="1" applyBorder="1" applyAlignment="1">
      <alignment horizontal="center"/>
    </xf>
    <xf numFmtId="0" fontId="30" fillId="9" borderId="13" xfId="0" applyFont="1" applyFill="1" applyBorder="1" applyAlignment="1">
      <alignment horizontal="center"/>
    </xf>
    <xf numFmtId="0" fontId="0" fillId="13" borderId="5" xfId="0" applyFill="1" applyBorder="1" applyAlignment="1">
      <alignment horizontal="center" vertical="center" wrapText="1"/>
    </xf>
    <xf numFmtId="0" fontId="0" fillId="13" borderId="14" xfId="0" applyFill="1" applyBorder="1" applyAlignment="1">
      <alignment horizontal="center" vertical="center" wrapText="1"/>
    </xf>
    <xf numFmtId="0" fontId="0" fillId="13" borderId="13" xfId="0" applyFill="1" applyBorder="1" applyAlignment="1">
      <alignment horizontal="center" vertical="center" wrapText="1"/>
    </xf>
    <xf numFmtId="0" fontId="0" fillId="13" borderId="5" xfId="0" applyFill="1" applyBorder="1" applyAlignment="1">
      <alignment horizontal="center"/>
    </xf>
    <xf numFmtId="0" fontId="0" fillId="13" borderId="13" xfId="0" applyFill="1" applyBorder="1" applyAlignment="1">
      <alignment horizontal="center"/>
    </xf>
    <xf numFmtId="0" fontId="0" fillId="13" borderId="6" xfId="0" applyFill="1" applyBorder="1" applyAlignment="1">
      <alignment horizontal="center" vertical="center"/>
    </xf>
    <xf numFmtId="0" fontId="0" fillId="13" borderId="10" xfId="0" applyFill="1" applyBorder="1" applyAlignment="1">
      <alignment horizontal="center" vertical="center"/>
    </xf>
    <xf numFmtId="0" fontId="0" fillId="13" borderId="15" xfId="0" applyFill="1" applyBorder="1" applyAlignment="1">
      <alignment horizontal="center"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1" xfId="0" applyFill="1" applyBorder="1" applyAlignment="1">
      <alignment horizontal="center" vertical="center"/>
    </xf>
    <xf numFmtId="0" fontId="0" fillId="9" borderId="5"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13" xfId="0" applyFill="1" applyBorder="1" applyAlignment="1">
      <alignment horizontal="center" vertical="center" wrapText="1"/>
    </xf>
    <xf numFmtId="0" fontId="9" fillId="12" borderId="5" xfId="0" applyFont="1" applyFill="1" applyBorder="1" applyAlignment="1">
      <alignment horizontal="center" vertical="center"/>
    </xf>
    <xf numFmtId="0" fontId="9" fillId="12" borderId="14" xfId="0" applyFont="1" applyFill="1" applyBorder="1" applyAlignment="1">
      <alignment horizontal="center" vertical="center"/>
    </xf>
    <xf numFmtId="0" fontId="9" fillId="12" borderId="13" xfId="0" applyFont="1" applyFill="1" applyBorder="1" applyAlignment="1">
      <alignment horizontal="center" vertical="center"/>
    </xf>
    <xf numFmtId="0" fontId="0" fillId="13" borderId="6" xfId="0" applyFill="1" applyBorder="1" applyAlignment="1">
      <alignment horizontal="center" vertical="center" wrapText="1"/>
    </xf>
    <xf numFmtId="0" fontId="0" fillId="13" borderId="10" xfId="0" applyFill="1" applyBorder="1" applyAlignment="1">
      <alignment horizontal="center" vertical="center" wrapText="1"/>
    </xf>
    <xf numFmtId="0" fontId="0" fillId="13" borderId="15" xfId="0" applyFill="1" applyBorder="1" applyAlignment="1">
      <alignment horizontal="center" vertical="center" wrapText="1"/>
    </xf>
    <xf numFmtId="0" fontId="0" fillId="13" borderId="8" xfId="0" applyFill="1" applyBorder="1" applyAlignment="1">
      <alignment horizontal="center" vertical="center" wrapText="1"/>
    </xf>
    <xf numFmtId="0" fontId="0" fillId="13" borderId="9" xfId="0" applyFill="1" applyBorder="1" applyAlignment="1">
      <alignment horizontal="center" vertical="center" wrapText="1"/>
    </xf>
    <xf numFmtId="0" fontId="0" fillId="13" borderId="11" xfId="0" applyFill="1" applyBorder="1" applyAlignment="1">
      <alignment horizontal="center" vertical="center" wrapText="1"/>
    </xf>
    <xf numFmtId="0" fontId="0" fillId="12" borderId="10" xfId="0" applyFill="1" applyBorder="1" applyAlignment="1">
      <alignment horizontal="center" vertical="center" wrapText="1"/>
    </xf>
    <xf numFmtId="0" fontId="0" fillId="12" borderId="15" xfId="0" applyFill="1" applyBorder="1" applyAlignment="1">
      <alignment horizontal="center" vertical="center" wrapText="1"/>
    </xf>
    <xf numFmtId="0" fontId="0" fillId="12" borderId="6" xfId="0" applyFill="1" applyBorder="1" applyAlignment="1">
      <alignment horizontal="center" vertical="center" wrapText="1"/>
    </xf>
    <xf numFmtId="0" fontId="0" fillId="12" borderId="7" xfId="0" applyFill="1" applyBorder="1" applyAlignment="1">
      <alignment horizontal="center" vertical="center" wrapText="1"/>
    </xf>
    <xf numFmtId="0" fontId="0" fillId="12" borderId="20" xfId="0" applyFill="1" applyBorder="1" applyAlignment="1">
      <alignment horizontal="center" vertical="center" wrapText="1"/>
    </xf>
    <xf numFmtId="0" fontId="0" fillId="12" borderId="8" xfId="0" applyFill="1" applyBorder="1" applyAlignment="1">
      <alignment horizontal="center" vertical="center" wrapText="1"/>
    </xf>
    <xf numFmtId="0" fontId="0" fillId="12" borderId="11" xfId="0" applyFill="1" applyBorder="1" applyAlignment="1">
      <alignment horizontal="center" vertical="center" wrapText="1"/>
    </xf>
    <xf numFmtId="0" fontId="0" fillId="9" borderId="2" xfId="0" applyFill="1" applyBorder="1" applyAlignment="1">
      <alignment horizontal="center" vertical="center" wrapText="1"/>
    </xf>
    <xf numFmtId="0" fontId="0" fillId="12" borderId="6" xfId="0" applyFill="1" applyBorder="1" applyAlignment="1">
      <alignment horizontal="center" vertical="center"/>
    </xf>
    <xf numFmtId="0" fontId="0" fillId="12" borderId="15" xfId="0" applyFill="1" applyBorder="1" applyAlignment="1">
      <alignment horizontal="center" vertical="center"/>
    </xf>
    <xf numFmtId="0" fontId="0" fillId="12" borderId="8" xfId="0" applyFill="1" applyBorder="1" applyAlignment="1">
      <alignment horizontal="center" vertical="center"/>
    </xf>
    <xf numFmtId="0" fontId="0" fillId="12" borderId="11" xfId="0" applyFill="1" applyBorder="1" applyAlignment="1">
      <alignment horizontal="center" vertical="center"/>
    </xf>
    <xf numFmtId="0" fontId="0" fillId="13" borderId="1"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1" xfId="0" applyFill="1" applyBorder="1" applyAlignment="1">
      <alignment horizontal="center" vertical="center"/>
    </xf>
    <xf numFmtId="0" fontId="0" fillId="13" borderId="4" xfId="0" applyFill="1" applyBorder="1" applyAlignment="1">
      <alignment horizontal="center" vertical="center"/>
    </xf>
    <xf numFmtId="0" fontId="0" fillId="13" borderId="3" xfId="0" applyFill="1" applyBorder="1" applyAlignment="1">
      <alignment horizontal="center" vertical="center" wrapText="1"/>
    </xf>
    <xf numFmtId="0" fontId="0" fillId="12" borderId="2" xfId="0" applyFill="1" applyBorder="1" applyAlignment="1">
      <alignment horizontal="center"/>
    </xf>
    <xf numFmtId="0" fontId="0" fillId="9" borderId="6" xfId="0" applyFill="1" applyBorder="1" applyAlignment="1">
      <alignment horizontal="center" vertical="center"/>
    </xf>
    <xf numFmtId="0" fontId="0" fillId="9" borderId="10" xfId="0" applyFill="1" applyBorder="1" applyAlignment="1">
      <alignment horizontal="center" vertical="center"/>
    </xf>
    <xf numFmtId="0" fontId="0" fillId="9" borderId="15" xfId="0" applyFill="1" applyBorder="1" applyAlignment="1">
      <alignment horizontal="center" vertical="center"/>
    </xf>
    <xf numFmtId="0" fontId="0" fillId="13" borderId="7" xfId="0" applyFill="1" applyBorder="1" applyAlignment="1">
      <alignment horizontal="center" vertical="center"/>
    </xf>
    <xf numFmtId="0" fontId="0" fillId="13" borderId="0" xfId="0" applyFill="1" applyBorder="1" applyAlignment="1">
      <alignment horizontal="center" vertical="center"/>
    </xf>
    <xf numFmtId="0" fontId="0" fillId="13" borderId="20" xfId="0" applyFill="1" applyBorder="1" applyAlignment="1">
      <alignment horizontal="center" vertical="center"/>
    </xf>
    <xf numFmtId="0" fontId="0" fillId="37" borderId="5" xfId="0" applyFill="1" applyBorder="1" applyAlignment="1">
      <alignment horizontal="center" vertical="center" wrapText="1"/>
    </xf>
    <xf numFmtId="0" fontId="0" fillId="37" borderId="14" xfId="0" applyFill="1" applyBorder="1" applyAlignment="1">
      <alignment horizontal="center" vertical="center" wrapText="1"/>
    </xf>
    <xf numFmtId="0" fontId="0" fillId="37" borderId="13" xfId="0" applyFill="1" applyBorder="1" applyAlignment="1">
      <alignment horizontal="center" vertical="center" wrapText="1"/>
    </xf>
    <xf numFmtId="0" fontId="0" fillId="9" borderId="0" xfId="0" applyFill="1" applyBorder="1" applyAlignment="1">
      <alignment horizontal="center" vertical="center" wrapText="1"/>
    </xf>
    <xf numFmtId="166" fontId="0" fillId="13" borderId="5" xfId="0" applyNumberFormat="1" applyFill="1" applyBorder="1" applyAlignment="1">
      <alignment horizontal="center" vertical="center"/>
    </xf>
    <xf numFmtId="166" fontId="0" fillId="13" borderId="14" xfId="0" applyNumberFormat="1" applyFill="1" applyBorder="1" applyAlignment="1">
      <alignment horizontal="center" vertical="center"/>
    </xf>
    <xf numFmtId="166" fontId="0" fillId="13" borderId="13" xfId="0" applyNumberFormat="1" applyFill="1" applyBorder="1" applyAlignment="1">
      <alignment horizontal="center" vertical="center"/>
    </xf>
    <xf numFmtId="44" fontId="0" fillId="13" borderId="2" xfId="1" applyFont="1" applyFill="1" applyBorder="1" applyAlignment="1">
      <alignment horizontal="center" vertical="center"/>
    </xf>
    <xf numFmtId="44" fontId="0" fillId="13" borderId="5" xfId="1" applyFont="1" applyFill="1" applyBorder="1" applyAlignment="1">
      <alignment horizontal="center" vertical="center"/>
    </xf>
    <xf numFmtId="44" fontId="0" fillId="13" borderId="14" xfId="1" applyFont="1" applyFill="1" applyBorder="1" applyAlignment="1">
      <alignment horizontal="center" vertical="center"/>
    </xf>
    <xf numFmtId="44" fontId="0" fillId="13" borderId="13" xfId="1" applyFont="1" applyFill="1" applyBorder="1" applyAlignment="1">
      <alignment horizontal="center" vertical="center"/>
    </xf>
    <xf numFmtId="166" fontId="0" fillId="13" borderId="6" xfId="0" applyNumberFormat="1" applyFill="1" applyBorder="1" applyAlignment="1">
      <alignment horizontal="center" vertical="center"/>
    </xf>
    <xf numFmtId="166" fontId="0" fillId="13" borderId="10" xfId="0" applyNumberFormat="1" applyFill="1" applyBorder="1" applyAlignment="1">
      <alignment horizontal="center" vertical="center"/>
    </xf>
    <xf numFmtId="166" fontId="0" fillId="13" borderId="15" xfId="0" applyNumberFormat="1" applyFill="1" applyBorder="1" applyAlignment="1">
      <alignment horizontal="center" vertical="center"/>
    </xf>
    <xf numFmtId="166" fontId="0" fillId="13" borderId="8" xfId="0" applyNumberFormat="1" applyFill="1" applyBorder="1" applyAlignment="1">
      <alignment horizontal="center" vertical="center"/>
    </xf>
    <xf numFmtId="166" fontId="0" fillId="13" borderId="9" xfId="0" applyNumberFormat="1" applyFill="1" applyBorder="1" applyAlignment="1">
      <alignment horizontal="center" vertical="center"/>
    </xf>
    <xf numFmtId="166" fontId="0" fillId="13" borderId="11" xfId="0" applyNumberFormat="1" applyFill="1" applyBorder="1" applyAlignment="1">
      <alignment horizontal="center" vertical="center"/>
    </xf>
    <xf numFmtId="44" fontId="0" fillId="13" borderId="5" xfId="0" applyNumberFormat="1" applyFill="1" applyBorder="1" applyAlignment="1">
      <alignment horizontal="center" vertical="center"/>
    </xf>
    <xf numFmtId="0" fontId="0" fillId="12" borderId="10" xfId="0" applyFill="1" applyBorder="1" applyAlignment="1">
      <alignment horizontal="center" vertical="center"/>
    </xf>
    <xf numFmtId="0" fontId="0" fillId="13" borderId="2" xfId="0" applyFill="1" applyBorder="1" applyAlignment="1">
      <alignment horizontal="center"/>
    </xf>
    <xf numFmtId="0" fontId="0" fillId="10" borderId="5"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13" xfId="0" applyFill="1" applyBorder="1" applyAlignment="1">
      <alignment horizontal="center" vertical="center" wrapText="1"/>
    </xf>
    <xf numFmtId="0" fontId="0" fillId="13" borderId="7" xfId="0" applyFill="1" applyBorder="1" applyAlignment="1">
      <alignment horizontal="center" vertical="center" wrapText="1"/>
    </xf>
    <xf numFmtId="0" fontId="0" fillId="13" borderId="0" xfId="0" applyFill="1" applyBorder="1" applyAlignment="1">
      <alignment horizontal="center" vertical="center" wrapText="1"/>
    </xf>
    <xf numFmtId="0" fontId="0" fillId="13" borderId="20" xfId="0" applyFill="1" applyBorder="1" applyAlignment="1">
      <alignment horizontal="center" vertical="center" wrapText="1"/>
    </xf>
    <xf numFmtId="44" fontId="0" fillId="13" borderId="5" xfId="1" applyFont="1" applyFill="1" applyBorder="1" applyAlignment="1">
      <alignment horizontal="center" vertical="center" wrapText="1"/>
    </xf>
    <xf numFmtId="44" fontId="0" fillId="13" borderId="13" xfId="1" applyFont="1" applyFill="1" applyBorder="1" applyAlignment="1">
      <alignment horizontal="center" vertical="center" wrapText="1"/>
    </xf>
    <xf numFmtId="44" fontId="0" fillId="13" borderId="2" xfId="1" applyFont="1" applyFill="1" applyBorder="1" applyAlignment="1">
      <alignment horizontal="center" vertical="center" wrapText="1"/>
    </xf>
    <xf numFmtId="0" fontId="0" fillId="9" borderId="2" xfId="0" applyFill="1" applyBorder="1" applyAlignment="1">
      <alignment horizontal="center" wrapText="1"/>
    </xf>
    <xf numFmtId="44" fontId="0" fillId="13" borderId="14" xfId="1" applyFont="1" applyFill="1" applyBorder="1" applyAlignment="1">
      <alignment horizontal="center" vertical="center" wrapText="1"/>
    </xf>
    <xf numFmtId="6" fontId="0" fillId="12" borderId="5" xfId="0" applyNumberFormat="1" applyFill="1" applyBorder="1" applyAlignment="1">
      <alignment horizontal="center" vertical="center"/>
    </xf>
    <xf numFmtId="44" fontId="0" fillId="13" borderId="5" xfId="0" applyNumberFormat="1" applyFill="1" applyBorder="1" applyAlignment="1">
      <alignment horizontal="center" vertical="center" wrapText="1"/>
    </xf>
    <xf numFmtId="0" fontId="0" fillId="12" borderId="5" xfId="0" applyFill="1" applyBorder="1" applyAlignment="1">
      <alignment horizontal="center"/>
    </xf>
    <xf numFmtId="0" fontId="0" fillId="12" borderId="14" xfId="0" applyFill="1" applyBorder="1" applyAlignment="1">
      <alignment horizontal="center"/>
    </xf>
    <xf numFmtId="0" fontId="0" fillId="12" borderId="13" xfId="0" applyFill="1" applyBorder="1" applyAlignment="1">
      <alignment horizontal="center"/>
    </xf>
    <xf numFmtId="44" fontId="0" fillId="13" borderId="5" xfId="1" applyFont="1" applyFill="1" applyBorder="1" applyAlignment="1">
      <alignment horizontal="center"/>
    </xf>
    <xf numFmtId="44" fontId="0" fillId="13" borderId="14" xfId="1" applyFont="1" applyFill="1" applyBorder="1" applyAlignment="1">
      <alignment horizontal="center"/>
    </xf>
    <xf numFmtId="44" fontId="0" fillId="13" borderId="13" xfId="1" applyFont="1" applyFill="1" applyBorder="1" applyAlignment="1">
      <alignment horizontal="center"/>
    </xf>
    <xf numFmtId="0" fontId="0" fillId="12" borderId="5" xfId="0" applyFill="1" applyBorder="1" applyAlignment="1">
      <alignment horizontal="center" wrapText="1"/>
    </xf>
    <xf numFmtId="0" fontId="0" fillId="12" borderId="14" xfId="0" applyFill="1" applyBorder="1" applyAlignment="1">
      <alignment horizontal="center" wrapText="1"/>
    </xf>
    <xf numFmtId="0" fontId="0" fillId="12" borderId="13" xfId="0" applyFill="1" applyBorder="1" applyAlignment="1">
      <alignment horizontal="center" wrapText="1"/>
    </xf>
    <xf numFmtId="44" fontId="0" fillId="13" borderId="2" xfId="1" applyFont="1" applyFill="1" applyBorder="1" applyAlignment="1">
      <alignment horizontal="center" wrapText="1"/>
    </xf>
    <xf numFmtId="44" fontId="0" fillId="13" borderId="2" xfId="1" applyFont="1" applyFill="1" applyBorder="1" applyAlignment="1">
      <alignment horizontal="center"/>
    </xf>
    <xf numFmtId="0" fontId="0" fillId="35" borderId="5" xfId="0" applyFill="1" applyBorder="1" applyAlignment="1">
      <alignment horizontal="center" vertical="center"/>
    </xf>
    <xf numFmtId="0" fontId="0" fillId="35" borderId="14" xfId="0" applyFill="1" applyBorder="1" applyAlignment="1">
      <alignment horizontal="center" vertical="center"/>
    </xf>
    <xf numFmtId="0" fontId="0" fillId="35" borderId="13" xfId="0" applyFill="1"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35" borderId="2" xfId="0" applyFill="1" applyBorder="1" applyAlignment="1">
      <alignment horizontal="center" vertical="center"/>
    </xf>
    <xf numFmtId="0" fontId="0" fillId="36" borderId="5" xfId="0" applyFill="1" applyBorder="1" applyAlignment="1">
      <alignment horizontal="center" vertical="center"/>
    </xf>
    <xf numFmtId="0" fontId="0" fillId="36" borderId="14" xfId="0" applyFill="1" applyBorder="1" applyAlignment="1">
      <alignment horizontal="center" vertical="center"/>
    </xf>
    <xf numFmtId="0" fontId="0" fillId="36" borderId="13" xfId="0" applyFill="1" applyBorder="1" applyAlignment="1">
      <alignment horizontal="center" vertical="center"/>
    </xf>
    <xf numFmtId="0" fontId="0" fillId="36" borderId="2" xfId="0" applyFill="1" applyBorder="1" applyAlignment="1">
      <alignment horizontal="center" vertical="center"/>
    </xf>
    <xf numFmtId="44" fontId="0" fillId="0" borderId="5" xfId="1" applyFont="1" applyBorder="1" applyAlignment="1">
      <alignment horizontal="center" vertical="center"/>
    </xf>
    <xf numFmtId="44" fontId="0" fillId="0" borderId="13" xfId="1" applyFont="1" applyBorder="1" applyAlignment="1">
      <alignment horizontal="center" vertical="center"/>
    </xf>
    <xf numFmtId="0" fontId="0" fillId="35" borderId="10" xfId="0" applyFill="1" applyBorder="1" applyAlignment="1">
      <alignment horizontal="center" vertical="center"/>
    </xf>
  </cellXfs>
  <cellStyles count="4">
    <cellStyle name="Lien hypertexte" xfId="3" builtinId="8"/>
    <cellStyle name="Monétaire" xfId="1" builtinId="4"/>
    <cellStyle name="Normal" xfId="0" builtinId="0"/>
    <cellStyle name="Pourcentage" xfId="2" builtinId="5"/>
  </cellStyles>
  <dxfs count="2">
    <dxf>
      <font>
        <i val="0"/>
        <condense val="0"/>
        <extend val="0"/>
        <color indexed="9"/>
      </font>
      <fill>
        <patternFill patternType="none">
          <bgColor indexed="65"/>
        </patternFill>
      </fill>
      <border>
        <left/>
        <right/>
        <top/>
        <bottom/>
      </border>
    </dxf>
    <dxf>
      <font>
        <i val="0"/>
        <condense val="0"/>
        <extend val="0"/>
        <color indexed="9"/>
      </font>
      <fill>
        <patternFill patternType="none">
          <bgColor indexed="65"/>
        </patternFill>
      </fill>
      <border>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_Personnel/70_Mon_Compte_Github/Corporations_Documents/France/3_Comptabilite_Et_Fiscalite/5_Plan_de_Comptes/Plan_De_Comp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_Professionnel/3_Informations_Globales/1_Documentations_Divers/4_Documents_Entreprise/3_Comptabilite_Et_Fiscalite/8_Fiscalite/2_Liasse_Fiscale/Liasse_Fisc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re_Comptable"/>
      <sheetName val="Systeme_Developpe"/>
      <sheetName val="Systeme_De_Base"/>
      <sheetName val="Systeme_Abrege"/>
    </sheetNames>
    <sheetDataSet>
      <sheetData sheetId="0"/>
      <sheetData sheetId="1">
        <row r="3">
          <cell r="C3">
            <v>0</v>
          </cell>
          <cell r="G3">
            <v>0</v>
          </cell>
          <cell r="K3">
            <v>0</v>
          </cell>
          <cell r="O3">
            <v>0</v>
          </cell>
          <cell r="S3">
            <v>0</v>
          </cell>
          <cell r="W3">
            <v>0</v>
          </cell>
          <cell r="AA3">
            <v>0</v>
          </cell>
          <cell r="AE3">
            <v>0</v>
          </cell>
        </row>
        <row r="7">
          <cell r="K7">
            <v>0</v>
          </cell>
        </row>
        <row r="16">
          <cell r="G16">
            <v>0</v>
          </cell>
        </row>
        <row r="21">
          <cell r="K21">
            <v>0</v>
          </cell>
          <cell r="AE21">
            <v>0</v>
          </cell>
        </row>
        <row r="22">
          <cell r="S22">
            <v>0</v>
          </cell>
          <cell r="AE22">
            <v>0</v>
          </cell>
        </row>
        <row r="24">
          <cell r="O24">
            <v>0</v>
          </cell>
        </row>
        <row r="28">
          <cell r="K28">
            <v>0</v>
          </cell>
        </row>
        <row r="34">
          <cell r="AA34">
            <v>0</v>
          </cell>
        </row>
        <row r="35">
          <cell r="K35">
            <v>0</v>
          </cell>
        </row>
        <row r="39">
          <cell r="O39">
            <v>0</v>
          </cell>
        </row>
        <row r="41">
          <cell r="C41">
            <v>0</v>
          </cell>
          <cell r="W41">
            <v>0</v>
          </cell>
        </row>
        <row r="42">
          <cell r="S42">
            <v>0</v>
          </cell>
        </row>
        <row r="44">
          <cell r="C44">
            <v>0</v>
          </cell>
        </row>
        <row r="46">
          <cell r="K46">
            <v>0</v>
          </cell>
          <cell r="S46">
            <v>0</v>
          </cell>
          <cell r="W46">
            <v>0</v>
          </cell>
          <cell r="AA46">
            <v>0</v>
          </cell>
        </row>
        <row r="47">
          <cell r="C47">
            <v>0</v>
          </cell>
          <cell r="K47">
            <v>0</v>
          </cell>
        </row>
        <row r="49">
          <cell r="AA49">
            <v>0</v>
          </cell>
        </row>
        <row r="50">
          <cell r="K50">
            <v>0</v>
          </cell>
          <cell r="AA50">
            <v>0</v>
          </cell>
        </row>
        <row r="51">
          <cell r="K51">
            <v>0</v>
          </cell>
        </row>
        <row r="52">
          <cell r="S52">
            <v>0</v>
          </cell>
        </row>
        <row r="53">
          <cell r="O53">
            <v>0</v>
          </cell>
          <cell r="S53">
            <v>0</v>
          </cell>
        </row>
        <row r="54">
          <cell r="S54">
            <v>0</v>
          </cell>
        </row>
        <row r="60">
          <cell r="O60">
            <v>0</v>
          </cell>
        </row>
        <row r="63">
          <cell r="AA63">
            <v>0</v>
          </cell>
        </row>
        <row r="68">
          <cell r="G68">
            <v>0</v>
          </cell>
        </row>
        <row r="69">
          <cell r="C69">
            <v>0</v>
          </cell>
          <cell r="G69">
            <v>0</v>
          </cell>
        </row>
        <row r="75">
          <cell r="W75">
            <v>0</v>
          </cell>
        </row>
        <row r="81">
          <cell r="C81">
            <v>0</v>
          </cell>
          <cell r="AA81">
            <v>0</v>
          </cell>
        </row>
        <row r="82">
          <cell r="G82">
            <v>0</v>
          </cell>
        </row>
        <row r="83">
          <cell r="G83">
            <v>0</v>
          </cell>
        </row>
        <row r="98">
          <cell r="C98">
            <v>0</v>
          </cell>
        </row>
        <row r="100">
          <cell r="G100">
            <v>0</v>
          </cell>
        </row>
        <row r="104">
          <cell r="O104">
            <v>0</v>
          </cell>
          <cell r="AA104">
            <v>0</v>
          </cell>
        </row>
        <row r="119">
          <cell r="W119">
            <v>0</v>
          </cell>
        </row>
        <row r="124">
          <cell r="O124">
            <v>0</v>
          </cell>
        </row>
        <row r="126">
          <cell r="C126">
            <v>0</v>
          </cell>
        </row>
        <row r="128">
          <cell r="G128">
            <v>0</v>
          </cell>
        </row>
        <row r="130">
          <cell r="AA130">
            <v>0</v>
          </cell>
        </row>
        <row r="132">
          <cell r="C132">
            <v>0</v>
          </cell>
          <cell r="O132">
            <v>0</v>
          </cell>
        </row>
        <row r="144">
          <cell r="G144">
            <v>0</v>
          </cell>
        </row>
        <row r="149">
          <cell r="W149">
            <v>0</v>
          </cell>
        </row>
        <row r="153">
          <cell r="O153">
            <v>0</v>
          </cell>
        </row>
        <row r="162">
          <cell r="O162">
            <v>0</v>
          </cell>
        </row>
        <row r="171">
          <cell r="W171">
            <v>0</v>
          </cell>
        </row>
        <row r="185">
          <cell r="W185">
            <v>0</v>
          </cell>
        </row>
        <row r="202">
          <cell r="W202">
            <v>0</v>
          </cell>
        </row>
        <row r="225">
          <cell r="W225">
            <v>0</v>
          </cell>
        </row>
        <row r="253">
          <cell r="W253">
            <v>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ire_2050_SD"/>
      <sheetName val="Formulaire_2051_SD"/>
      <sheetName val="Formulaire_2052_SD"/>
      <sheetName val="Formulaire_2053_SD"/>
      <sheetName val="Formulaire_2054_SD"/>
      <sheetName val="Formulaire_2054_Bis_SD"/>
      <sheetName val="Formulaire_2055_SD"/>
      <sheetName val="Formulaire_2056_SD"/>
      <sheetName val="Formulaire_2057_SD"/>
      <sheetName val="Formulaire_2058_A_SD"/>
      <sheetName val="Formulaire_2058_B_SD"/>
      <sheetName val="Formulaire_2058_C_SD"/>
      <sheetName val="Formulaire_2059_A_SD"/>
      <sheetName val="Formulaire_2059_B_SD"/>
      <sheetName val="Formulaire_2059_C_SD"/>
      <sheetName val="Formulaire_2059_D_SD"/>
      <sheetName val="Formulaire_2059_E_SD"/>
      <sheetName val="Formulaire_2059_F_SD"/>
      <sheetName val="Formulaire_2059_G_S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workbookViewId="0">
      <selection activeCell="A8" sqref="A8"/>
    </sheetView>
  </sheetViews>
  <sheetFormatPr baseColWidth="10" defaultRowHeight="15" x14ac:dyDescent="0.25"/>
  <cols>
    <col min="1" max="1" width="63.28515625" bestFit="1" customWidth="1"/>
  </cols>
  <sheetData>
    <row r="1" spans="1:5" x14ac:dyDescent="0.25">
      <c r="A1" s="616" t="s">
        <v>3939</v>
      </c>
      <c r="B1" s="616"/>
      <c r="C1" s="616"/>
      <c r="D1" s="616"/>
      <c r="E1" s="616"/>
    </row>
    <row r="2" spans="1:5" x14ac:dyDescent="0.25">
      <c r="A2" s="55"/>
      <c r="B2" s="55"/>
      <c r="C2" s="55"/>
      <c r="D2" s="55"/>
      <c r="E2" s="55"/>
    </row>
    <row r="3" spans="1:5" x14ac:dyDescent="0.25">
      <c r="A3" s="331"/>
      <c r="B3" s="617" t="s">
        <v>2204</v>
      </c>
      <c r="C3" s="617"/>
      <c r="D3" s="617"/>
      <c r="E3" s="332" t="s">
        <v>3877</v>
      </c>
    </row>
    <row r="4" spans="1:5" ht="90" x14ac:dyDescent="0.25">
      <c r="A4" s="18" t="s">
        <v>3940</v>
      </c>
      <c r="B4" s="18" t="s">
        <v>3878</v>
      </c>
      <c r="C4" s="96" t="s">
        <v>3879</v>
      </c>
      <c r="D4" s="18" t="s">
        <v>3880</v>
      </c>
      <c r="E4" s="18" t="s">
        <v>3880</v>
      </c>
    </row>
    <row r="5" spans="1:5" x14ac:dyDescent="0.25">
      <c r="A5" s="32" t="s">
        <v>1</v>
      </c>
      <c r="B5" s="313">
        <f>0</f>
        <v>0</v>
      </c>
      <c r="C5" s="313">
        <f>0</f>
        <v>0</v>
      </c>
      <c r="D5" s="313">
        <f>0</f>
        <v>0</v>
      </c>
      <c r="E5" s="313">
        <f>0</f>
        <v>0</v>
      </c>
    </row>
    <row r="6" spans="1:5" x14ac:dyDescent="0.25">
      <c r="A6" s="32" t="s">
        <v>2</v>
      </c>
      <c r="B6" s="313">
        <f>SUM(B7,B15,B22)</f>
        <v>0</v>
      </c>
      <c r="C6" s="313">
        <f t="shared" ref="C6:E6" si="0">SUM(C7,C15,C22)</f>
        <v>0</v>
      </c>
      <c r="D6" s="313">
        <f t="shared" si="0"/>
        <v>0</v>
      </c>
      <c r="E6" s="313">
        <f t="shared" si="0"/>
        <v>0</v>
      </c>
    </row>
    <row r="7" spans="1:5" x14ac:dyDescent="0.25">
      <c r="A7" s="20" t="s">
        <v>3881</v>
      </c>
      <c r="B7" s="314">
        <f>SUM(B8:B14)</f>
        <v>0</v>
      </c>
      <c r="C7" s="314">
        <f t="shared" ref="C7:E7" si="1">SUM(C8:C14)</f>
        <v>0</v>
      </c>
      <c r="D7" s="314">
        <f t="shared" si="1"/>
        <v>0</v>
      </c>
      <c r="E7" s="314">
        <f t="shared" si="1"/>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SUM(C16:C21)</f>
        <v>0</v>
      </c>
      <c r="D15" s="314">
        <f t="shared" ref="D15:E15" si="2">SUM(D16:D21)</f>
        <v>0</v>
      </c>
      <c r="E15" s="314">
        <f t="shared" si="2"/>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5" t="s">
        <v>9</v>
      </c>
      <c r="B21" s="316"/>
      <c r="C21" s="316"/>
      <c r="D21" s="316"/>
      <c r="E21" s="316"/>
    </row>
    <row r="22" spans="1:5" x14ac:dyDescent="0.25">
      <c r="A22" s="20" t="s">
        <v>3884</v>
      </c>
      <c r="B22" s="314">
        <f>SUM(B23:B28)</f>
        <v>0</v>
      </c>
      <c r="C22" s="314">
        <f>SUM(C23:C28)</f>
        <v>0</v>
      </c>
      <c r="D22" s="314">
        <f>SUM(D23:D28)</f>
        <v>0</v>
      </c>
      <c r="E22" s="314">
        <f>SUM(E23:E28)</f>
        <v>0</v>
      </c>
    </row>
    <row r="23" spans="1:5" x14ac:dyDescent="0.25">
      <c r="A23" s="315" t="s">
        <v>13</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 t="shared" ref="D29:E29" si="3">SUM(D5:D6)</f>
        <v>0</v>
      </c>
      <c r="E29" s="318">
        <f t="shared" si="3"/>
        <v>0</v>
      </c>
    </row>
    <row r="30" spans="1:5" x14ac:dyDescent="0.25">
      <c r="A30" s="613" t="s">
        <v>3886</v>
      </c>
      <c r="B30" s="614"/>
      <c r="C30" s="615"/>
      <c r="D30" s="159"/>
      <c r="E30" s="159"/>
    </row>
    <row r="31" spans="1:5" x14ac:dyDescent="0.25">
      <c r="A31" s="613" t="s">
        <v>3941</v>
      </c>
      <c r="B31" s="614"/>
      <c r="C31" s="615"/>
      <c r="D31" s="159"/>
      <c r="E31" s="159"/>
    </row>
    <row r="32" spans="1:5" ht="90" x14ac:dyDescent="0.25">
      <c r="A32" s="194" t="s">
        <v>3942</v>
      </c>
    </row>
    <row r="33" spans="1:5" ht="135" x14ac:dyDescent="0.25">
      <c r="A33" s="194" t="s">
        <v>3943</v>
      </c>
    </row>
    <row r="35" spans="1:5" x14ac:dyDescent="0.25">
      <c r="A35" s="55"/>
      <c r="B35" s="617" t="s">
        <v>2204</v>
      </c>
      <c r="C35" s="617"/>
      <c r="D35" s="617"/>
      <c r="E35" s="332" t="s">
        <v>3877</v>
      </c>
    </row>
    <row r="36" spans="1:5" ht="90" x14ac:dyDescent="0.25">
      <c r="A36" s="18" t="s">
        <v>3940</v>
      </c>
      <c r="B36" s="18" t="s">
        <v>3878</v>
      </c>
      <c r="C36" s="96" t="s">
        <v>3879</v>
      </c>
      <c r="D36" s="18" t="s">
        <v>3880</v>
      </c>
      <c r="E36" s="18" t="s">
        <v>3880</v>
      </c>
    </row>
    <row r="37" spans="1:5" x14ac:dyDescent="0.25">
      <c r="A37" s="32" t="s">
        <v>18</v>
      </c>
      <c r="B37" s="313">
        <f>SUM(B38,B44,B48)</f>
        <v>0</v>
      </c>
      <c r="C37" s="313">
        <f>SUM(C38,C44,C48)</f>
        <v>0</v>
      </c>
      <c r="D37" s="313">
        <f>SUM(D38,D44,D48)</f>
        <v>0</v>
      </c>
      <c r="E37" s="313">
        <f>SUM(E38,E44,E48)</f>
        <v>0</v>
      </c>
    </row>
    <row r="38" spans="1:5" x14ac:dyDescent="0.25">
      <c r="A38" s="20" t="s">
        <v>3891</v>
      </c>
      <c r="B38" s="314">
        <f>SUM(B39:B43)</f>
        <v>0</v>
      </c>
      <c r="C38" s="314">
        <f t="shared" ref="C38:E38" si="4">SUM(C39:C43)</f>
        <v>0</v>
      </c>
      <c r="D38" s="314">
        <f t="shared" si="4"/>
        <v>0</v>
      </c>
      <c r="E38" s="314">
        <f t="shared" si="4"/>
        <v>0</v>
      </c>
    </row>
    <row r="39" spans="1:5" x14ac:dyDescent="0.25">
      <c r="A39" s="315" t="s">
        <v>19</v>
      </c>
      <c r="B39" s="316"/>
      <c r="C39" s="316"/>
      <c r="D39" s="316"/>
      <c r="E39" s="316"/>
    </row>
    <row r="40" spans="1:5" x14ac:dyDescent="0.25">
      <c r="A40" s="315" t="s">
        <v>3892</v>
      </c>
      <c r="B40" s="316"/>
      <c r="C40" s="316"/>
      <c r="D40" s="316"/>
      <c r="E40" s="316"/>
    </row>
    <row r="41" spans="1:5" x14ac:dyDescent="0.25">
      <c r="A41" s="315" t="s">
        <v>20</v>
      </c>
      <c r="B41" s="316"/>
      <c r="C41" s="316"/>
      <c r="D41" s="316"/>
      <c r="E41" s="316"/>
    </row>
    <row r="42" spans="1:5" x14ac:dyDescent="0.25">
      <c r="A42" s="315" t="s">
        <v>21</v>
      </c>
      <c r="B42" s="316"/>
      <c r="C42" s="316"/>
      <c r="D42" s="316"/>
      <c r="E42" s="316"/>
    </row>
    <row r="43" spans="1:5" x14ac:dyDescent="0.25">
      <c r="A43" s="315" t="s">
        <v>22</v>
      </c>
      <c r="B43" s="316"/>
      <c r="C43" s="316"/>
      <c r="D43" s="316"/>
      <c r="E43" s="316"/>
    </row>
    <row r="44" spans="1:5" x14ac:dyDescent="0.25">
      <c r="A44" s="20" t="s">
        <v>3944</v>
      </c>
      <c r="B44" s="314">
        <f>SUM(B45:B47)</f>
        <v>0</v>
      </c>
      <c r="C44" s="314">
        <f t="shared" ref="C44:E44" si="5">SUM(C45:C47)</f>
        <v>0</v>
      </c>
      <c r="D44" s="314">
        <f t="shared" si="5"/>
        <v>0</v>
      </c>
      <c r="E44" s="314">
        <f t="shared" si="5"/>
        <v>0</v>
      </c>
    </row>
    <row r="45" spans="1:5" x14ac:dyDescent="0.25">
      <c r="A45" s="315" t="s">
        <v>3945</v>
      </c>
      <c r="B45" s="316"/>
      <c r="C45" s="316"/>
      <c r="D45" s="316"/>
      <c r="E45" s="316"/>
    </row>
    <row r="46" spans="1:5" x14ac:dyDescent="0.25">
      <c r="A46" s="315" t="s">
        <v>7</v>
      </c>
      <c r="B46" s="316"/>
      <c r="C46" s="316"/>
      <c r="D46" s="316"/>
      <c r="E46" s="316"/>
    </row>
    <row r="47" spans="1:5" x14ac:dyDescent="0.25">
      <c r="A47" s="315" t="s">
        <v>23</v>
      </c>
      <c r="B47" s="316"/>
      <c r="C47" s="316"/>
      <c r="D47" s="316"/>
      <c r="E47" s="316"/>
    </row>
    <row r="48" spans="1:5" x14ac:dyDescent="0.25">
      <c r="A48" s="20" t="s">
        <v>3895</v>
      </c>
      <c r="B48" s="314">
        <f>SUM(B49:B53)</f>
        <v>0</v>
      </c>
      <c r="C48" s="314">
        <f t="shared" ref="C48:E48" si="6">SUM(C49:C53)</f>
        <v>0</v>
      </c>
      <c r="D48" s="314">
        <f t="shared" si="6"/>
        <v>0</v>
      </c>
      <c r="E48" s="314">
        <f t="shared" si="6"/>
        <v>0</v>
      </c>
    </row>
    <row r="49" spans="1:5" x14ac:dyDescent="0.25">
      <c r="A49" s="315" t="s">
        <v>24</v>
      </c>
      <c r="B49" s="316"/>
      <c r="C49" s="316"/>
      <c r="D49" s="316"/>
      <c r="E49" s="316"/>
    </row>
    <row r="50" spans="1:5" x14ac:dyDescent="0.25">
      <c r="A50" s="315" t="s">
        <v>828</v>
      </c>
      <c r="B50" s="316"/>
      <c r="C50" s="316"/>
      <c r="D50" s="316"/>
      <c r="E50" s="316"/>
    </row>
    <row r="51" spans="1:5" x14ac:dyDescent="0.25">
      <c r="A51" s="315" t="s">
        <v>640</v>
      </c>
      <c r="B51" s="316"/>
      <c r="C51" s="316"/>
      <c r="D51" s="316"/>
      <c r="E51" s="316"/>
    </row>
    <row r="52" spans="1:5" x14ac:dyDescent="0.25">
      <c r="A52" s="315" t="s">
        <v>25</v>
      </c>
      <c r="B52" s="316"/>
      <c r="C52" s="316"/>
      <c r="D52" s="316"/>
      <c r="E52" s="316"/>
    </row>
    <row r="53" spans="1:5" x14ac:dyDescent="0.25">
      <c r="A53" s="315" t="s">
        <v>3896</v>
      </c>
      <c r="B53" s="316"/>
      <c r="C53" s="316"/>
      <c r="D53" s="316"/>
      <c r="E53" s="316"/>
    </row>
    <row r="54" spans="1:5" x14ac:dyDescent="0.25">
      <c r="A54" s="37" t="s">
        <v>3897</v>
      </c>
      <c r="B54" s="319">
        <f>B37</f>
        <v>0</v>
      </c>
      <c r="C54" s="319">
        <f t="shared" ref="C54:E54" si="7">C37</f>
        <v>0</v>
      </c>
      <c r="D54" s="319">
        <f t="shared" si="7"/>
        <v>0</v>
      </c>
      <c r="E54" s="319">
        <f t="shared" si="7"/>
        <v>0</v>
      </c>
    </row>
    <row r="55" spans="1:5" x14ac:dyDescent="0.25">
      <c r="A55" s="37" t="s">
        <v>3898</v>
      </c>
      <c r="B55" s="318"/>
      <c r="C55" s="318"/>
      <c r="D55" s="318"/>
      <c r="E55" s="318"/>
    </row>
    <row r="56" spans="1:5" x14ac:dyDescent="0.25">
      <c r="A56" s="37" t="s">
        <v>26</v>
      </c>
      <c r="B56" s="319"/>
      <c r="C56" s="333"/>
      <c r="D56" s="319"/>
      <c r="E56" s="319"/>
    </row>
    <row r="57" spans="1:5" x14ac:dyDescent="0.25">
      <c r="A57" s="37" t="s">
        <v>3899</v>
      </c>
      <c r="B57" s="334"/>
      <c r="C57" s="335"/>
      <c r="D57" s="334"/>
      <c r="E57" s="334"/>
    </row>
    <row r="58" spans="1:5" x14ac:dyDescent="0.25">
      <c r="A58" s="37" t="s">
        <v>3946</v>
      </c>
      <c r="B58" s="321">
        <f>SUM(B54:B57,B29)</f>
        <v>0</v>
      </c>
      <c r="C58" s="321">
        <f>SUM(C54:C55,C29)</f>
        <v>0</v>
      </c>
      <c r="D58" s="321">
        <f>SUM(D54:D57,D29)</f>
        <v>0</v>
      </c>
      <c r="E58" s="321">
        <f>SUM(E54:E57,E29)</f>
        <v>0</v>
      </c>
    </row>
    <row r="59" spans="1:5" x14ac:dyDescent="0.25">
      <c r="A59" s="613" t="s">
        <v>3947</v>
      </c>
      <c r="B59" s="614"/>
      <c r="C59" s="615"/>
      <c r="D59" s="23"/>
      <c r="E59" s="23"/>
    </row>
    <row r="60" spans="1:5" ht="30" x14ac:dyDescent="0.25">
      <c r="A60" s="305" t="s">
        <v>3902</v>
      </c>
    </row>
    <row r="61" spans="1:5" x14ac:dyDescent="0.25">
      <c r="A61" s="305" t="s">
        <v>3903</v>
      </c>
    </row>
    <row r="62" spans="1:5" ht="30" x14ac:dyDescent="0.25">
      <c r="A62" s="305" t="s">
        <v>3904</v>
      </c>
    </row>
    <row r="64" spans="1:5" x14ac:dyDescent="0.25">
      <c r="A64" s="96" t="s">
        <v>45</v>
      </c>
      <c r="B64" s="18" t="s">
        <v>2204</v>
      </c>
      <c r="C64" s="18" t="s">
        <v>3877</v>
      </c>
    </row>
    <row r="65" spans="1:3" x14ac:dyDescent="0.25">
      <c r="A65" s="87" t="s">
        <v>3905</v>
      </c>
      <c r="B65" s="336">
        <f>SUM(B66:B70)</f>
        <v>0</v>
      </c>
      <c r="C65" s="336">
        <f>SUM(C66:C70)</f>
        <v>0</v>
      </c>
    </row>
    <row r="66" spans="1:3" x14ac:dyDescent="0.25">
      <c r="A66" s="20" t="s">
        <v>29</v>
      </c>
      <c r="B66" s="314"/>
      <c r="C66" s="314"/>
    </row>
    <row r="67" spans="1:3" x14ac:dyDescent="0.25">
      <c r="A67" s="20" t="s">
        <v>3906</v>
      </c>
      <c r="B67" s="314"/>
      <c r="C67" s="314"/>
    </row>
    <row r="68" spans="1:3" x14ac:dyDescent="0.25">
      <c r="A68" s="20" t="s">
        <v>3907</v>
      </c>
      <c r="B68" s="314"/>
      <c r="C68" s="314"/>
    </row>
    <row r="69" spans="1:3" x14ac:dyDescent="0.25">
      <c r="A69" s="20" t="s">
        <v>3908</v>
      </c>
      <c r="B69" s="314"/>
      <c r="C69" s="314"/>
    </row>
    <row r="70" spans="1:3" x14ac:dyDescent="0.25">
      <c r="A70" s="20" t="s">
        <v>3909</v>
      </c>
      <c r="B70" s="314">
        <f>SUM(B71:B78)</f>
        <v>0</v>
      </c>
      <c r="C70" s="314">
        <f>SUM(C71:C78)</f>
        <v>0</v>
      </c>
    </row>
    <row r="71" spans="1:3" x14ac:dyDescent="0.25">
      <c r="A71" s="315" t="s">
        <v>30</v>
      </c>
      <c r="B71" s="316"/>
      <c r="C71" s="316"/>
    </row>
    <row r="72" spans="1:3" x14ac:dyDescent="0.25">
      <c r="A72" s="315" t="s">
        <v>31</v>
      </c>
      <c r="B72" s="316"/>
      <c r="C72" s="316"/>
    </row>
    <row r="73" spans="1:3" x14ac:dyDescent="0.25">
      <c r="A73" s="315" t="s">
        <v>32</v>
      </c>
      <c r="B73" s="316"/>
      <c r="C73" s="316"/>
    </row>
    <row r="74" spans="1:3" x14ac:dyDescent="0.25">
      <c r="A74" s="315" t="s">
        <v>7</v>
      </c>
      <c r="B74" s="316"/>
      <c r="C74" s="316"/>
    </row>
    <row r="75" spans="1:3" x14ac:dyDescent="0.25">
      <c r="A75" s="315" t="s">
        <v>33</v>
      </c>
      <c r="B75" s="316"/>
      <c r="C75" s="316"/>
    </row>
    <row r="76" spans="1:3" x14ac:dyDescent="0.25">
      <c r="A76" s="315" t="s">
        <v>3910</v>
      </c>
      <c r="B76" s="316"/>
      <c r="C76" s="316"/>
    </row>
    <row r="77" spans="1:3" x14ac:dyDescent="0.25">
      <c r="A77" s="315" t="s">
        <v>34</v>
      </c>
      <c r="B77" s="316"/>
      <c r="C77" s="316"/>
    </row>
    <row r="78" spans="1:3" x14ac:dyDescent="0.25">
      <c r="A78" s="315" t="s">
        <v>35</v>
      </c>
      <c r="B78" s="316"/>
      <c r="C78" s="316"/>
    </row>
    <row r="79" spans="1:3" x14ac:dyDescent="0.25">
      <c r="A79" s="37" t="s">
        <v>2099</v>
      </c>
      <c r="B79" s="319">
        <f>B65</f>
        <v>0</v>
      </c>
      <c r="C79" s="319">
        <f>C65</f>
        <v>0</v>
      </c>
    </row>
    <row r="80" spans="1:3" x14ac:dyDescent="0.25">
      <c r="A80" s="32" t="s">
        <v>3911</v>
      </c>
      <c r="B80" s="313">
        <f>SUM(B81:B82)</f>
        <v>0</v>
      </c>
      <c r="C80" s="313">
        <f>SUM(C81:C82)</f>
        <v>0</v>
      </c>
    </row>
    <row r="81" spans="1:3" x14ac:dyDescent="0.25">
      <c r="A81" s="20" t="s">
        <v>36</v>
      </c>
      <c r="B81" s="314"/>
      <c r="C81" s="314"/>
    </row>
    <row r="82" spans="1:3" x14ac:dyDescent="0.25">
      <c r="A82" s="20" t="s">
        <v>37</v>
      </c>
      <c r="B82" s="314"/>
      <c r="C82" s="314"/>
    </row>
    <row r="83" spans="1:3" x14ac:dyDescent="0.25">
      <c r="A83" s="37" t="s">
        <v>3897</v>
      </c>
      <c r="B83" s="337">
        <f>B80</f>
        <v>0</v>
      </c>
      <c r="C83" s="337">
        <f>C80</f>
        <v>0</v>
      </c>
    </row>
    <row r="84" spans="1:3" x14ac:dyDescent="0.25">
      <c r="A84" s="32" t="s">
        <v>38</v>
      </c>
      <c r="B84" s="313">
        <f>SUM(B85:B95)</f>
        <v>0</v>
      </c>
      <c r="C84" s="313">
        <f>SUM(C85:C95)</f>
        <v>0</v>
      </c>
    </row>
    <row r="85" spans="1:3" x14ac:dyDescent="0.25">
      <c r="A85" s="20" t="s">
        <v>39</v>
      </c>
      <c r="B85" s="314"/>
      <c r="C85" s="314"/>
    </row>
    <row r="86" spans="1:3" x14ac:dyDescent="0.25">
      <c r="A86" s="20" t="s">
        <v>40</v>
      </c>
      <c r="B86" s="314"/>
      <c r="C86" s="314"/>
    </row>
    <row r="87" spans="1:3" x14ac:dyDescent="0.25">
      <c r="A87" s="20" t="s">
        <v>3913</v>
      </c>
      <c r="B87" s="314"/>
      <c r="C87" s="314"/>
    </row>
    <row r="88" spans="1:3" x14ac:dyDescent="0.25">
      <c r="A88" s="20" t="s">
        <v>41</v>
      </c>
      <c r="B88" s="314"/>
      <c r="C88" s="314"/>
    </row>
    <row r="89" spans="1:3" x14ac:dyDescent="0.25">
      <c r="A89" s="20" t="s">
        <v>278</v>
      </c>
      <c r="B89" s="314"/>
      <c r="C89" s="314"/>
    </row>
    <row r="90" spans="1:3" x14ac:dyDescent="0.25">
      <c r="A90" s="20" t="s">
        <v>42</v>
      </c>
      <c r="B90" s="314"/>
      <c r="C90" s="314"/>
    </row>
    <row r="91" spans="1:3" x14ac:dyDescent="0.25">
      <c r="A91" s="20" t="s">
        <v>43</v>
      </c>
      <c r="B91" s="314"/>
      <c r="C91" s="314"/>
    </row>
    <row r="92" spans="1:3" x14ac:dyDescent="0.25">
      <c r="A92" s="20" t="s">
        <v>44</v>
      </c>
      <c r="B92" s="314"/>
      <c r="C92" s="314"/>
    </row>
    <row r="93" spans="1:3" x14ac:dyDescent="0.25">
      <c r="A93" s="20" t="s">
        <v>49</v>
      </c>
      <c r="B93" s="314"/>
      <c r="C93" s="314"/>
    </row>
    <row r="94" spans="1:3" x14ac:dyDescent="0.25">
      <c r="A94" s="20" t="s">
        <v>3917</v>
      </c>
      <c r="B94" s="314"/>
      <c r="C94" s="314"/>
    </row>
    <row r="95" spans="1:3" x14ac:dyDescent="0.25">
      <c r="A95" s="20" t="s">
        <v>3918</v>
      </c>
      <c r="B95" s="314"/>
      <c r="C95" s="314"/>
    </row>
    <row r="96" spans="1:3" x14ac:dyDescent="0.25">
      <c r="A96" s="37" t="s">
        <v>3919</v>
      </c>
      <c r="B96" s="318">
        <f>B84</f>
        <v>0</v>
      </c>
      <c r="C96" s="318">
        <f>C84</f>
        <v>0</v>
      </c>
    </row>
    <row r="97" spans="1:3" x14ac:dyDescent="0.25">
      <c r="A97" s="37" t="s">
        <v>3920</v>
      </c>
      <c r="B97" s="318"/>
      <c r="C97" s="318"/>
    </row>
    <row r="98" spans="1:3" x14ac:dyDescent="0.25">
      <c r="A98" s="37" t="s">
        <v>3921</v>
      </c>
      <c r="B98" s="318">
        <f>SUM(B96:B97,B83,B79)</f>
        <v>0</v>
      </c>
      <c r="C98" s="318">
        <f>SUM(C96:C97,C83,C79)</f>
        <v>0</v>
      </c>
    </row>
    <row r="99" spans="1:3" x14ac:dyDescent="0.25">
      <c r="A99" s="122" t="s">
        <v>3922</v>
      </c>
      <c r="B99" s="23"/>
      <c r="C99" s="23"/>
    </row>
    <row r="100" spans="1:3" x14ac:dyDescent="0.25">
      <c r="A100" s="23" t="s">
        <v>3923</v>
      </c>
      <c r="B100" s="23"/>
      <c r="C100" s="23"/>
    </row>
    <row r="101" spans="1:3" x14ac:dyDescent="0.25">
      <c r="A101" s="23" t="s">
        <v>3924</v>
      </c>
      <c r="B101" s="23"/>
      <c r="C101" s="23"/>
    </row>
    <row r="102" spans="1:3" ht="135" x14ac:dyDescent="0.25">
      <c r="A102" s="305" t="s">
        <v>3936</v>
      </c>
    </row>
    <row r="103" spans="1:3" x14ac:dyDescent="0.25">
      <c r="A103" s="305" t="s">
        <v>3926</v>
      </c>
    </row>
    <row r="104" spans="1:3" x14ac:dyDescent="0.25">
      <c r="A104" s="305" t="s">
        <v>3927</v>
      </c>
    </row>
    <row r="105" spans="1:3" x14ac:dyDescent="0.25">
      <c r="A105" s="305" t="s">
        <v>3928</v>
      </c>
    </row>
    <row r="106" spans="1:3" ht="30" x14ac:dyDescent="0.25">
      <c r="A106" s="305" t="s">
        <v>3929</v>
      </c>
    </row>
    <row r="107" spans="1:3" ht="30" x14ac:dyDescent="0.25">
      <c r="A107" s="305" t="s">
        <v>3948</v>
      </c>
    </row>
    <row r="108" spans="1:3" x14ac:dyDescent="0.25">
      <c r="A108" s="305" t="s">
        <v>3931</v>
      </c>
    </row>
    <row r="109" spans="1:3" ht="30" x14ac:dyDescent="0.25">
      <c r="A109" s="305" t="s">
        <v>3932</v>
      </c>
    </row>
    <row r="111" spans="1:3" x14ac:dyDescent="0.25">
      <c r="A111" s="18" t="s">
        <v>46</v>
      </c>
      <c r="B111" s="332" t="s">
        <v>2204</v>
      </c>
      <c r="C111" s="332" t="s">
        <v>3877</v>
      </c>
    </row>
    <row r="112" spans="1:3" x14ac:dyDescent="0.25">
      <c r="A112" s="87" t="s">
        <v>3905</v>
      </c>
      <c r="B112" s="313">
        <f>SUM(B113:B117)</f>
        <v>0</v>
      </c>
      <c r="C112" s="313">
        <f>SUM(C113:C117)</f>
        <v>0</v>
      </c>
    </row>
    <row r="113" spans="1:3" x14ac:dyDescent="0.25">
      <c r="A113" s="300" t="s">
        <v>47</v>
      </c>
      <c r="B113" s="314"/>
      <c r="C113" s="314"/>
    </row>
    <row r="114" spans="1:3" x14ac:dyDescent="0.25">
      <c r="A114" s="20" t="s">
        <v>3906</v>
      </c>
      <c r="B114" s="314"/>
      <c r="C114" s="314"/>
    </row>
    <row r="115" spans="1:3" x14ac:dyDescent="0.25">
      <c r="A115" s="20" t="s">
        <v>3907</v>
      </c>
      <c r="B115" s="314"/>
      <c r="C115" s="314"/>
    </row>
    <row r="116" spans="1:3" x14ac:dyDescent="0.25">
      <c r="A116" s="20" t="s">
        <v>3949</v>
      </c>
      <c r="B116" s="314"/>
      <c r="C116" s="314"/>
    </row>
    <row r="117" spans="1:3" x14ac:dyDescent="0.25">
      <c r="A117" s="20" t="s">
        <v>3909</v>
      </c>
      <c r="B117" s="314">
        <f>SUM(B118:B125)</f>
        <v>0</v>
      </c>
      <c r="C117" s="314">
        <f>SUM(C118:C125)</f>
        <v>0</v>
      </c>
    </row>
    <row r="118" spans="1:3" x14ac:dyDescent="0.25">
      <c r="A118" s="315" t="s">
        <v>30</v>
      </c>
      <c r="B118" s="316"/>
      <c r="C118" s="316"/>
    </row>
    <row r="119" spans="1:3" x14ac:dyDescent="0.25">
      <c r="A119" s="315" t="s">
        <v>31</v>
      </c>
      <c r="B119" s="316"/>
      <c r="C119" s="316"/>
    </row>
    <row r="120" spans="1:3" x14ac:dyDescent="0.25">
      <c r="A120" s="315" t="s">
        <v>32</v>
      </c>
      <c r="B120" s="316"/>
      <c r="C120" s="316"/>
    </row>
    <row r="121" spans="1:3" x14ac:dyDescent="0.25">
      <c r="A121" s="315" t="s">
        <v>7</v>
      </c>
      <c r="B121" s="316"/>
      <c r="C121" s="316"/>
    </row>
    <row r="122" spans="1:3" x14ac:dyDescent="0.25">
      <c r="A122" s="315" t="s">
        <v>33</v>
      </c>
      <c r="B122" s="316"/>
      <c r="C122" s="316"/>
    </row>
    <row r="123" spans="1:3" x14ac:dyDescent="0.25">
      <c r="A123" s="315" t="s">
        <v>3933</v>
      </c>
      <c r="B123" s="316"/>
      <c r="C123" s="316"/>
    </row>
    <row r="124" spans="1:3" x14ac:dyDescent="0.25">
      <c r="A124" s="315" t="s">
        <v>34</v>
      </c>
      <c r="B124" s="316"/>
      <c r="C124" s="316"/>
    </row>
    <row r="125" spans="1:3" x14ac:dyDescent="0.25">
      <c r="A125" s="315" t="s">
        <v>35</v>
      </c>
      <c r="B125" s="316"/>
      <c r="C125" s="316"/>
    </row>
    <row r="126" spans="1:3" x14ac:dyDescent="0.25">
      <c r="A126" s="37" t="s">
        <v>2099</v>
      </c>
      <c r="B126" s="318">
        <f>B112</f>
        <v>0</v>
      </c>
      <c r="C126" s="318">
        <f>C112</f>
        <v>0</v>
      </c>
    </row>
    <row r="127" spans="1:3" x14ac:dyDescent="0.25">
      <c r="A127" s="32" t="s">
        <v>3911</v>
      </c>
      <c r="B127" s="313">
        <f>SUM(B128:B129)</f>
        <v>0</v>
      </c>
      <c r="C127" s="313">
        <f>SUM(C128:C129)</f>
        <v>0</v>
      </c>
    </row>
    <row r="128" spans="1:3" x14ac:dyDescent="0.25">
      <c r="A128" s="20" t="s">
        <v>36</v>
      </c>
      <c r="B128" s="314"/>
      <c r="C128" s="314"/>
    </row>
    <row r="129" spans="1:3" x14ac:dyDescent="0.25">
      <c r="A129" s="20" t="s">
        <v>37</v>
      </c>
      <c r="B129" s="314"/>
      <c r="C129" s="314"/>
    </row>
    <row r="130" spans="1:3" x14ac:dyDescent="0.25">
      <c r="A130" s="37" t="s">
        <v>3897</v>
      </c>
      <c r="B130" s="318">
        <f>B127</f>
        <v>0</v>
      </c>
      <c r="C130" s="318">
        <f>C127</f>
        <v>0</v>
      </c>
    </row>
    <row r="131" spans="1:3" x14ac:dyDescent="0.25">
      <c r="A131" s="32" t="s">
        <v>48</v>
      </c>
      <c r="B131" s="313">
        <f>SUM(B132:B142)</f>
        <v>0</v>
      </c>
      <c r="C131" s="313">
        <f>SUM(C132:C142)</f>
        <v>0</v>
      </c>
    </row>
    <row r="132" spans="1:3" x14ac:dyDescent="0.25">
      <c r="A132" s="20" t="s">
        <v>39</v>
      </c>
      <c r="B132" s="314"/>
      <c r="C132" s="314"/>
    </row>
    <row r="133" spans="1:3" x14ac:dyDescent="0.25">
      <c r="A133" s="20" t="s">
        <v>40</v>
      </c>
      <c r="B133" s="314"/>
      <c r="C133" s="314"/>
    </row>
    <row r="134" spans="1:3" x14ac:dyDescent="0.25">
      <c r="A134" s="20" t="s">
        <v>3913</v>
      </c>
      <c r="B134" s="314"/>
      <c r="C134" s="314"/>
    </row>
    <row r="135" spans="1:3" x14ac:dyDescent="0.25">
      <c r="A135" s="20" t="s">
        <v>3934</v>
      </c>
      <c r="B135" s="314"/>
      <c r="C135" s="314"/>
    </row>
    <row r="136" spans="1:3" x14ac:dyDescent="0.25">
      <c r="A136" s="20" t="s">
        <v>278</v>
      </c>
      <c r="B136" s="314"/>
      <c r="C136" s="314"/>
    </row>
    <row r="137" spans="1:3" x14ac:dyDescent="0.25">
      <c r="A137" s="20" t="s">
        <v>3935</v>
      </c>
      <c r="B137" s="314"/>
      <c r="C137" s="314"/>
    </row>
    <row r="138" spans="1:3" x14ac:dyDescent="0.25">
      <c r="A138" s="20" t="s">
        <v>43</v>
      </c>
      <c r="B138" s="314"/>
      <c r="C138" s="314"/>
    </row>
    <row r="139" spans="1:3" x14ac:dyDescent="0.25">
      <c r="A139" s="20" t="s">
        <v>44</v>
      </c>
      <c r="B139" s="314"/>
      <c r="C139" s="314"/>
    </row>
    <row r="140" spans="1:3" x14ac:dyDescent="0.25">
      <c r="A140" s="20" t="s">
        <v>49</v>
      </c>
      <c r="B140" s="314"/>
      <c r="C140" s="314"/>
    </row>
    <row r="141" spans="1:3" x14ac:dyDescent="0.25">
      <c r="A141" s="20" t="s">
        <v>3917</v>
      </c>
      <c r="B141" s="314"/>
      <c r="C141" s="314"/>
    </row>
    <row r="142" spans="1:3" x14ac:dyDescent="0.25">
      <c r="A142" s="20" t="s">
        <v>3918</v>
      </c>
      <c r="B142" s="314"/>
      <c r="C142" s="314"/>
    </row>
    <row r="143" spans="1:3" x14ac:dyDescent="0.25">
      <c r="A143" s="37" t="s">
        <v>3919</v>
      </c>
      <c r="B143" s="318">
        <f>B131</f>
        <v>0</v>
      </c>
      <c r="C143" s="318">
        <f>C131</f>
        <v>0</v>
      </c>
    </row>
    <row r="144" spans="1:3" x14ac:dyDescent="0.25">
      <c r="A144" s="37" t="s">
        <v>3920</v>
      </c>
      <c r="B144" s="319"/>
      <c r="C144" s="319"/>
    </row>
    <row r="145" spans="1:3" x14ac:dyDescent="0.25">
      <c r="A145" s="37" t="s">
        <v>3921</v>
      </c>
      <c r="B145" s="319">
        <f>SUM(B143:B144,B130,B126)</f>
        <v>0</v>
      </c>
      <c r="C145" s="319">
        <f>SUM(C143:C144,C130,C126)</f>
        <v>0</v>
      </c>
    </row>
    <row r="146" spans="1:3" x14ac:dyDescent="0.25">
      <c r="A146" s="23" t="s">
        <v>3922</v>
      </c>
      <c r="B146" s="228"/>
      <c r="C146" s="228"/>
    </row>
    <row r="147" spans="1:3" x14ac:dyDescent="0.25">
      <c r="A147" s="23" t="s">
        <v>3923</v>
      </c>
      <c r="B147" s="228"/>
      <c r="C147" s="228"/>
    </row>
    <row r="148" spans="1:3" x14ac:dyDescent="0.25">
      <c r="A148" s="23" t="s">
        <v>3924</v>
      </c>
      <c r="B148" s="228"/>
      <c r="C148" s="228"/>
    </row>
    <row r="149" spans="1:3" ht="135" x14ac:dyDescent="0.25">
      <c r="A149" s="305" t="s">
        <v>3936</v>
      </c>
    </row>
    <row r="150" spans="1:3" x14ac:dyDescent="0.25">
      <c r="A150" s="305" t="s">
        <v>3926</v>
      </c>
    </row>
    <row r="151" spans="1:3" x14ac:dyDescent="0.25">
      <c r="A151" s="305" t="s">
        <v>3927</v>
      </c>
    </row>
    <row r="152" spans="1:3" x14ac:dyDescent="0.25">
      <c r="A152" s="305" t="s">
        <v>3928</v>
      </c>
    </row>
    <row r="153" spans="1:3" ht="30" x14ac:dyDescent="0.25">
      <c r="A153" s="305" t="s">
        <v>3929</v>
      </c>
    </row>
    <row r="154" spans="1:3" x14ac:dyDescent="0.25">
      <c r="A154" s="305" t="s">
        <v>3937</v>
      </c>
    </row>
    <row r="155" spans="1:3" ht="30" x14ac:dyDescent="0.25">
      <c r="A155" s="305" t="s">
        <v>3938</v>
      </c>
    </row>
  </sheetData>
  <mergeCells count="6">
    <mergeCell ref="A59:C59"/>
    <mergeCell ref="A1:E1"/>
    <mergeCell ref="B3:D3"/>
    <mergeCell ref="A30:C30"/>
    <mergeCell ref="A31:C31"/>
    <mergeCell ref="B35:D3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74" workbookViewId="0">
      <selection activeCell="B80" sqref="B80"/>
    </sheetView>
  </sheetViews>
  <sheetFormatPr baseColWidth="10" defaultRowHeight="15" x14ac:dyDescent="0.25"/>
  <cols>
    <col min="1" max="1" width="32.140625" customWidth="1"/>
    <col min="3" max="3" width="7.7109375" bestFit="1" customWidth="1"/>
    <col min="4" max="4" width="16.85546875" customWidth="1"/>
  </cols>
  <sheetData>
    <row r="1" spans="1:4" x14ac:dyDescent="0.25">
      <c r="A1" s="647" t="s">
        <v>4159</v>
      </c>
      <c r="B1" s="648"/>
      <c r="C1" s="648"/>
      <c r="D1" s="649"/>
    </row>
    <row r="3" spans="1:4" x14ac:dyDescent="0.25">
      <c r="A3" s="637" t="s">
        <v>4030</v>
      </c>
      <c r="B3" s="637" t="s">
        <v>2204</v>
      </c>
      <c r="C3" s="637"/>
      <c r="D3" s="96" t="s">
        <v>3877</v>
      </c>
    </row>
    <row r="4" spans="1:4" ht="30" x14ac:dyDescent="0.25">
      <c r="A4" s="637"/>
      <c r="B4" s="96"/>
      <c r="C4" s="96" t="s">
        <v>4160</v>
      </c>
      <c r="D4" s="96" t="s">
        <v>4161</v>
      </c>
    </row>
    <row r="5" spans="1:4" x14ac:dyDescent="0.25">
      <c r="A5" s="87" t="s">
        <v>51</v>
      </c>
      <c r="B5" s="323"/>
      <c r="C5" s="323">
        <f>SUM(C6,C9,C20,C23,C26,C31:C33)</f>
        <v>0</v>
      </c>
      <c r="D5" s="323"/>
    </row>
    <row r="6" spans="1:4" ht="30" x14ac:dyDescent="0.25">
      <c r="A6" s="300" t="s">
        <v>52</v>
      </c>
      <c r="B6" s="324"/>
      <c r="C6" s="324">
        <f>SUM(B7:B8)</f>
        <v>0</v>
      </c>
      <c r="D6" s="324"/>
    </row>
    <row r="7" spans="1:4" ht="60" x14ac:dyDescent="0.25">
      <c r="A7" s="317" t="s">
        <v>4162</v>
      </c>
      <c r="B7" s="325"/>
      <c r="C7" s="325"/>
      <c r="D7" s="325"/>
    </row>
    <row r="8" spans="1:4" ht="90" x14ac:dyDescent="0.25">
      <c r="A8" s="317" t="s">
        <v>4163</v>
      </c>
      <c r="B8" s="325"/>
      <c r="C8" s="325"/>
      <c r="D8" s="325"/>
    </row>
    <row r="9" spans="1:4" ht="30" x14ac:dyDescent="0.25">
      <c r="A9" s="300" t="s">
        <v>4164</v>
      </c>
      <c r="B9" s="324"/>
      <c r="C9" s="324">
        <f>SUM(B10,B13:B16)</f>
        <v>0</v>
      </c>
      <c r="D9" s="324"/>
    </row>
    <row r="10" spans="1:4" ht="30" x14ac:dyDescent="0.25">
      <c r="A10" s="317" t="s">
        <v>4165</v>
      </c>
      <c r="B10" s="325">
        <f>SUM(B11:B12)</f>
        <v>0</v>
      </c>
      <c r="C10" s="325"/>
      <c r="D10" s="325"/>
    </row>
    <row r="11" spans="1:4" x14ac:dyDescent="0.25">
      <c r="A11" s="342" t="s">
        <v>4166</v>
      </c>
      <c r="B11" s="343"/>
      <c r="C11" s="343"/>
      <c r="D11" s="343"/>
    </row>
    <row r="12" spans="1:4" ht="45" x14ac:dyDescent="0.25">
      <c r="A12" s="342" t="s">
        <v>4167</v>
      </c>
      <c r="B12" s="343"/>
      <c r="C12" s="343"/>
      <c r="D12" s="343"/>
    </row>
    <row r="13" spans="1:4" ht="90" x14ac:dyDescent="0.25">
      <c r="A13" s="317" t="s">
        <v>4168</v>
      </c>
      <c r="B13" s="325"/>
      <c r="C13" s="325"/>
      <c r="D13" s="325"/>
    </row>
    <row r="14" spans="1:4" ht="45" x14ac:dyDescent="0.25">
      <c r="A14" s="317" t="s">
        <v>4169</v>
      </c>
      <c r="B14" s="325"/>
      <c r="C14" s="325"/>
      <c r="D14" s="325"/>
    </row>
    <row r="15" spans="1:4" ht="30" x14ac:dyDescent="0.25">
      <c r="A15" s="317" t="s">
        <v>4170</v>
      </c>
      <c r="B15" s="325"/>
      <c r="C15" s="325"/>
      <c r="D15" s="325"/>
    </row>
    <row r="16" spans="1:4" x14ac:dyDescent="0.25">
      <c r="A16" s="317" t="s">
        <v>4171</v>
      </c>
      <c r="B16" s="325">
        <f>SUM(B17:B19)</f>
        <v>0</v>
      </c>
      <c r="C16" s="325"/>
      <c r="D16" s="325"/>
    </row>
    <row r="17" spans="1:4" x14ac:dyDescent="0.25">
      <c r="A17" s="342" t="s">
        <v>4172</v>
      </c>
      <c r="B17" s="343"/>
      <c r="C17" s="343"/>
      <c r="D17" s="343"/>
    </row>
    <row r="18" spans="1:4" x14ac:dyDescent="0.25">
      <c r="A18" s="342" t="s">
        <v>4173</v>
      </c>
      <c r="B18" s="343"/>
      <c r="C18" s="343"/>
      <c r="D18" s="343"/>
    </row>
    <row r="19" spans="1:4" x14ac:dyDescent="0.25">
      <c r="A19" s="342" t="s">
        <v>4174</v>
      </c>
      <c r="B19" s="343"/>
      <c r="C19" s="343"/>
      <c r="D19" s="343"/>
    </row>
    <row r="20" spans="1:4" ht="30" x14ac:dyDescent="0.25">
      <c r="A20" s="300" t="s">
        <v>56</v>
      </c>
      <c r="B20" s="324"/>
      <c r="C20" s="324">
        <f>SUM(B21:B22)</f>
        <v>0</v>
      </c>
      <c r="D20" s="324"/>
    </row>
    <row r="21" spans="1:4" x14ac:dyDescent="0.25">
      <c r="A21" s="317" t="s">
        <v>57</v>
      </c>
      <c r="B21" s="325"/>
      <c r="C21" s="325"/>
      <c r="D21" s="325"/>
    </row>
    <row r="22" spans="1:4" x14ac:dyDescent="0.25">
      <c r="A22" s="317" t="s">
        <v>7</v>
      </c>
      <c r="B22" s="325"/>
      <c r="C22" s="325"/>
      <c r="D22" s="325"/>
    </row>
    <row r="23" spans="1:4" x14ac:dyDescent="0.25">
      <c r="A23" s="20" t="s">
        <v>58</v>
      </c>
      <c r="B23" s="314"/>
      <c r="C23" s="314">
        <f>SUM(B24:B25)</f>
        <v>0</v>
      </c>
      <c r="D23" s="314"/>
    </row>
    <row r="24" spans="1:4" x14ac:dyDescent="0.25">
      <c r="A24" s="315" t="s">
        <v>59</v>
      </c>
      <c r="B24" s="316"/>
      <c r="C24" s="316"/>
      <c r="D24" s="316"/>
    </row>
    <row r="25" spans="1:4" x14ac:dyDescent="0.25">
      <c r="A25" s="315" t="s">
        <v>60</v>
      </c>
      <c r="B25" s="316"/>
      <c r="C25" s="316"/>
      <c r="D25" s="316"/>
    </row>
    <row r="26" spans="1:4" ht="30" x14ac:dyDescent="0.25">
      <c r="A26" s="300" t="s">
        <v>4175</v>
      </c>
      <c r="B26" s="314"/>
      <c r="C26" s="314">
        <f>SUM(B27:B30)</f>
        <v>0</v>
      </c>
      <c r="D26" s="314"/>
    </row>
    <row r="27" spans="1:4" ht="105" x14ac:dyDescent="0.25">
      <c r="A27" s="317" t="s">
        <v>4176</v>
      </c>
      <c r="B27" s="316"/>
      <c r="C27" s="316"/>
      <c r="D27" s="316"/>
    </row>
    <row r="28" spans="1:4" ht="30" x14ac:dyDescent="0.25">
      <c r="A28" s="317" t="s">
        <v>4036</v>
      </c>
      <c r="B28" s="316"/>
      <c r="C28" s="316"/>
      <c r="D28" s="316"/>
    </row>
    <row r="29" spans="1:4" ht="30" x14ac:dyDescent="0.25">
      <c r="A29" s="317" t="s">
        <v>4037</v>
      </c>
      <c r="B29" s="316"/>
      <c r="C29" s="316"/>
      <c r="D29" s="316"/>
    </row>
    <row r="30" spans="1:4" x14ac:dyDescent="0.25">
      <c r="A30" s="315" t="s">
        <v>4038</v>
      </c>
      <c r="B30" s="316"/>
      <c r="C30" s="316"/>
      <c r="D30" s="316"/>
    </row>
    <row r="31" spans="1:4" x14ac:dyDescent="0.25">
      <c r="A31" s="20" t="s">
        <v>219</v>
      </c>
      <c r="B31" s="314"/>
      <c r="C31" s="314"/>
      <c r="D31" s="314"/>
    </row>
    <row r="32" spans="1:4" ht="30" x14ac:dyDescent="0.25">
      <c r="A32" s="300" t="s">
        <v>63</v>
      </c>
      <c r="B32" s="314"/>
      <c r="C32" s="314"/>
      <c r="D32" s="314"/>
    </row>
    <row r="33" spans="1:4" x14ac:dyDescent="0.25">
      <c r="A33" s="20" t="s">
        <v>64</v>
      </c>
      <c r="B33" s="314"/>
      <c r="C33" s="314">
        <f>SUM(B34:B37)</f>
        <v>0</v>
      </c>
      <c r="D33" s="314"/>
    </row>
    <row r="34" spans="1:4" ht="45" x14ac:dyDescent="0.25">
      <c r="A34" s="317" t="s">
        <v>4042</v>
      </c>
      <c r="B34" s="316"/>
      <c r="C34" s="316"/>
      <c r="D34" s="316"/>
    </row>
    <row r="35" spans="1:4" x14ac:dyDescent="0.25">
      <c r="A35" s="317" t="s">
        <v>65</v>
      </c>
      <c r="B35" s="316"/>
      <c r="C35" s="316"/>
      <c r="D35" s="316"/>
    </row>
    <row r="36" spans="1:4" x14ac:dyDescent="0.25">
      <c r="A36" s="317" t="s">
        <v>66</v>
      </c>
      <c r="B36" s="316"/>
      <c r="C36" s="316"/>
      <c r="D36" s="316"/>
    </row>
    <row r="37" spans="1:4" ht="60" x14ac:dyDescent="0.25">
      <c r="A37" s="317" t="s">
        <v>4177</v>
      </c>
      <c r="B37" s="316"/>
      <c r="C37" s="316"/>
      <c r="D37" s="316"/>
    </row>
    <row r="38" spans="1:4" ht="45" x14ac:dyDescent="0.25">
      <c r="A38" s="87" t="s">
        <v>68</v>
      </c>
      <c r="B38" s="336"/>
      <c r="C38" s="336">
        <f>SUM(B39:B40,B43)</f>
        <v>0</v>
      </c>
      <c r="D38" s="336"/>
    </row>
    <row r="39" spans="1:4" x14ac:dyDescent="0.25">
      <c r="A39" s="344" t="s">
        <v>69</v>
      </c>
      <c r="B39" s="345"/>
      <c r="C39" s="345"/>
      <c r="D39" s="345"/>
    </row>
    <row r="40" spans="1:4" x14ac:dyDescent="0.25">
      <c r="A40" s="300" t="s">
        <v>4178</v>
      </c>
      <c r="B40" s="345">
        <f>SUM(B41:B42)</f>
        <v>0</v>
      </c>
      <c r="C40" s="345"/>
      <c r="D40" s="345"/>
    </row>
    <row r="41" spans="1:4" ht="45" x14ac:dyDescent="0.25">
      <c r="A41" s="317" t="s">
        <v>4179</v>
      </c>
      <c r="B41" s="316"/>
      <c r="C41" s="316"/>
      <c r="D41" s="316"/>
    </row>
    <row r="42" spans="1:4" x14ac:dyDescent="0.25">
      <c r="A42" s="315" t="s">
        <v>4180</v>
      </c>
      <c r="B42" s="316"/>
      <c r="C42" s="316"/>
      <c r="D42" s="316"/>
    </row>
    <row r="43" spans="1:4" ht="45" x14ac:dyDescent="0.25">
      <c r="A43" s="344" t="s">
        <v>4181</v>
      </c>
      <c r="B43" s="345">
        <f>SUM(B44:B45)</f>
        <v>0</v>
      </c>
      <c r="C43" s="345"/>
      <c r="D43" s="345"/>
    </row>
    <row r="44" spans="1:4" ht="30" x14ac:dyDescent="0.25">
      <c r="A44" s="346" t="s">
        <v>4182</v>
      </c>
      <c r="B44" s="347"/>
      <c r="C44" s="347"/>
      <c r="D44" s="347"/>
    </row>
    <row r="45" spans="1:4" ht="45" x14ac:dyDescent="0.25">
      <c r="A45" s="346" t="s">
        <v>4183</v>
      </c>
      <c r="B45" s="347"/>
      <c r="C45" s="347"/>
      <c r="D45" s="347"/>
    </row>
    <row r="46" spans="1:4" ht="30" x14ac:dyDescent="0.25">
      <c r="A46" s="348" t="s">
        <v>70</v>
      </c>
      <c r="B46" s="336"/>
      <c r="C46" s="336"/>
      <c r="D46" s="336"/>
    </row>
    <row r="47" spans="1:4" x14ac:dyDescent="0.25">
      <c r="A47" s="32" t="s">
        <v>71</v>
      </c>
      <c r="B47" s="313"/>
      <c r="C47" s="313"/>
      <c r="D47" s="313"/>
    </row>
    <row r="48" spans="1:4" x14ac:dyDescent="0.25">
      <c r="A48" s="32" t="s">
        <v>72</v>
      </c>
      <c r="B48" s="313"/>
      <c r="C48" s="313"/>
      <c r="D48" s="313"/>
    </row>
    <row r="49" spans="1:4" x14ac:dyDescent="0.25">
      <c r="A49" s="37" t="s">
        <v>73</v>
      </c>
      <c r="B49" s="318"/>
      <c r="C49" s="318">
        <f>SUM(C46:C48,C38,C5)</f>
        <v>0</v>
      </c>
      <c r="D49" s="318">
        <f>SUM(D46:D48,D38,D5)</f>
        <v>0</v>
      </c>
    </row>
    <row r="50" spans="1:4" ht="15" customHeight="1" x14ac:dyDescent="0.25">
      <c r="A50" s="654" t="s">
        <v>4184</v>
      </c>
      <c r="B50" s="654"/>
      <c r="C50" s="228"/>
      <c r="D50" s="228"/>
    </row>
    <row r="51" spans="1:4" ht="15" customHeight="1" x14ac:dyDescent="0.25">
      <c r="A51" s="654" t="s">
        <v>4185</v>
      </c>
      <c r="B51" s="654"/>
      <c r="C51" s="228"/>
      <c r="D51" s="228"/>
    </row>
    <row r="52" spans="1:4" ht="75" x14ac:dyDescent="0.25">
      <c r="A52" s="305" t="s">
        <v>4186</v>
      </c>
    </row>
    <row r="53" spans="1:4" ht="60" x14ac:dyDescent="0.25">
      <c r="A53" s="305" t="s">
        <v>4137</v>
      </c>
    </row>
    <row r="54" spans="1:4" ht="90" x14ac:dyDescent="0.25">
      <c r="A54" s="305" t="s">
        <v>4187</v>
      </c>
    </row>
    <row r="55" spans="1:4" ht="45" x14ac:dyDescent="0.25">
      <c r="A55" s="305" t="s">
        <v>4188</v>
      </c>
    </row>
    <row r="56" spans="1:4" ht="30" x14ac:dyDescent="0.25">
      <c r="A56" s="305" t="s">
        <v>4189</v>
      </c>
    </row>
    <row r="58" spans="1:4" x14ac:dyDescent="0.25">
      <c r="A58" s="637" t="s">
        <v>4056</v>
      </c>
      <c r="B58" s="637" t="s">
        <v>2204</v>
      </c>
      <c r="C58" s="637"/>
      <c r="D58" s="96" t="s">
        <v>3877</v>
      </c>
    </row>
    <row r="59" spans="1:4" ht="30" x14ac:dyDescent="0.25">
      <c r="A59" s="637"/>
      <c r="B59" s="96"/>
      <c r="C59" s="96" t="s">
        <v>4160</v>
      </c>
      <c r="D59" s="96" t="s">
        <v>4161</v>
      </c>
    </row>
    <row r="60" spans="1:4" x14ac:dyDescent="0.25">
      <c r="A60" s="87" t="s">
        <v>75</v>
      </c>
      <c r="B60" s="323"/>
      <c r="C60" s="323">
        <f>SUM(C61:C62,C68,C72:C78,C85,C92)</f>
        <v>0</v>
      </c>
      <c r="D60" s="323">
        <f>SUM(D61:D62,D68,D72:D78,D85,D92)</f>
        <v>0</v>
      </c>
    </row>
    <row r="61" spans="1:4" ht="45" x14ac:dyDescent="0.25">
      <c r="A61" s="300" t="s">
        <v>76</v>
      </c>
      <c r="B61" s="324"/>
      <c r="C61" s="324"/>
      <c r="D61" s="324"/>
    </row>
    <row r="62" spans="1:4" x14ac:dyDescent="0.25">
      <c r="A62" s="300" t="s">
        <v>77</v>
      </c>
      <c r="B62" s="324"/>
      <c r="C62" s="324">
        <f>SUM(B63:B65)</f>
        <v>0</v>
      </c>
      <c r="D62" s="324"/>
    </row>
    <row r="63" spans="1:4" x14ac:dyDescent="0.25">
      <c r="A63" s="317" t="s">
        <v>78</v>
      </c>
      <c r="B63" s="325"/>
      <c r="C63" s="325"/>
      <c r="D63" s="325"/>
    </row>
    <row r="64" spans="1:4" x14ac:dyDescent="0.25">
      <c r="A64" s="317" t="s">
        <v>79</v>
      </c>
      <c r="B64" s="325"/>
      <c r="C64" s="325"/>
      <c r="D64" s="325"/>
    </row>
    <row r="65" spans="1:4" ht="30" x14ac:dyDescent="0.25">
      <c r="A65" s="317" t="s">
        <v>476</v>
      </c>
      <c r="B65" s="325"/>
      <c r="C65" s="325"/>
      <c r="D65" s="325"/>
    </row>
    <row r="66" spans="1:4" ht="60" x14ac:dyDescent="0.25">
      <c r="A66" s="304" t="s">
        <v>80</v>
      </c>
      <c r="B66" s="326"/>
      <c r="C66" s="326"/>
      <c r="D66" s="326"/>
    </row>
    <row r="67" spans="1:4" x14ac:dyDescent="0.25">
      <c r="A67" s="304" t="s">
        <v>4190</v>
      </c>
      <c r="B67" s="326"/>
      <c r="C67" s="326"/>
      <c r="D67" s="326"/>
    </row>
    <row r="68" spans="1:4" x14ac:dyDescent="0.25">
      <c r="A68" s="300" t="s">
        <v>81</v>
      </c>
      <c r="B68" s="324"/>
      <c r="C68" s="324">
        <f>SUM(B69:B71)</f>
        <v>0</v>
      </c>
      <c r="D68" s="324"/>
    </row>
    <row r="69" spans="1:4" ht="45" x14ac:dyDescent="0.25">
      <c r="A69" s="317" t="s">
        <v>82</v>
      </c>
      <c r="B69" s="325"/>
      <c r="C69" s="325"/>
      <c r="D69" s="325"/>
    </row>
    <row r="70" spans="1:4" ht="60" x14ac:dyDescent="0.25">
      <c r="A70" s="317" t="s">
        <v>83</v>
      </c>
      <c r="B70" s="325"/>
      <c r="C70" s="325"/>
      <c r="D70" s="325"/>
    </row>
    <row r="71" spans="1:4" x14ac:dyDescent="0.25">
      <c r="A71" s="317" t="s">
        <v>84</v>
      </c>
      <c r="B71" s="325"/>
      <c r="C71" s="325"/>
      <c r="D71" s="325"/>
    </row>
    <row r="72" spans="1:4" x14ac:dyDescent="0.25">
      <c r="A72" s="300" t="s">
        <v>85</v>
      </c>
      <c r="B72" s="324"/>
      <c r="C72" s="324"/>
      <c r="D72" s="324"/>
    </row>
    <row r="73" spans="1:4" ht="60" x14ac:dyDescent="0.25">
      <c r="A73" s="300" t="s">
        <v>86</v>
      </c>
      <c r="B73" s="324"/>
      <c r="C73" s="324"/>
      <c r="D73" s="324"/>
    </row>
    <row r="74" spans="1:4" ht="30" x14ac:dyDescent="0.25">
      <c r="A74" s="300" t="s">
        <v>4191</v>
      </c>
      <c r="B74" s="324"/>
      <c r="C74" s="324"/>
      <c r="D74" s="324"/>
    </row>
    <row r="75" spans="1:4" x14ac:dyDescent="0.25">
      <c r="A75" s="300" t="s">
        <v>87</v>
      </c>
      <c r="B75" s="324"/>
      <c r="C75" s="324"/>
      <c r="D75" s="324"/>
    </row>
    <row r="76" spans="1:4" x14ac:dyDescent="0.25">
      <c r="A76" s="300" t="s">
        <v>88</v>
      </c>
      <c r="B76" s="324"/>
      <c r="C76" s="324"/>
      <c r="D76" s="324"/>
    </row>
    <row r="77" spans="1:4" ht="30" x14ac:dyDescent="0.25">
      <c r="A77" s="300" t="s">
        <v>4192</v>
      </c>
      <c r="B77" s="324"/>
      <c r="C77" s="324"/>
      <c r="D77" s="324"/>
    </row>
    <row r="78" spans="1:4" x14ac:dyDescent="0.25">
      <c r="A78" s="300" t="s">
        <v>90</v>
      </c>
      <c r="B78" s="345"/>
      <c r="C78" s="345">
        <f>SUM(B79:B84)</f>
        <v>0</v>
      </c>
      <c r="D78" s="345"/>
    </row>
    <row r="79" spans="1:4" x14ac:dyDescent="0.25">
      <c r="A79" s="317" t="s">
        <v>91</v>
      </c>
      <c r="B79" s="320"/>
      <c r="C79" s="320"/>
      <c r="D79" s="320"/>
    </row>
    <row r="80" spans="1:4" ht="30" x14ac:dyDescent="0.25">
      <c r="A80" s="317" t="s">
        <v>4193</v>
      </c>
      <c r="B80" s="320"/>
      <c r="C80" s="320"/>
      <c r="D80" s="320"/>
    </row>
    <row r="81" spans="1:4" ht="30" x14ac:dyDescent="0.25">
      <c r="A81" s="317" t="s">
        <v>93</v>
      </c>
      <c r="B81" s="325"/>
      <c r="C81" s="325"/>
      <c r="D81" s="325"/>
    </row>
    <row r="82" spans="1:4" ht="45" x14ac:dyDescent="0.25">
      <c r="A82" s="317" t="s">
        <v>4194</v>
      </c>
      <c r="B82" s="325"/>
      <c r="C82" s="325"/>
      <c r="D82" s="325"/>
    </row>
    <row r="83" spans="1:4" x14ac:dyDescent="0.25">
      <c r="A83" s="317" t="s">
        <v>94</v>
      </c>
      <c r="B83" s="325"/>
      <c r="C83" s="325"/>
      <c r="D83" s="325"/>
    </row>
    <row r="84" spans="1:4" ht="30" x14ac:dyDescent="0.25">
      <c r="A84" s="317" t="s">
        <v>95</v>
      </c>
      <c r="B84" s="325"/>
      <c r="C84" s="325"/>
      <c r="D84" s="325"/>
    </row>
    <row r="85" spans="1:4" x14ac:dyDescent="0.25">
      <c r="A85" s="300" t="s">
        <v>96</v>
      </c>
      <c r="B85" s="324"/>
      <c r="C85" s="324">
        <f>SUM(B86:B87,B91)</f>
        <v>0</v>
      </c>
      <c r="D85" s="324"/>
    </row>
    <row r="86" spans="1:4" x14ac:dyDescent="0.25">
      <c r="A86" s="317" t="s">
        <v>69</v>
      </c>
      <c r="B86" s="325"/>
      <c r="C86" s="325"/>
      <c r="D86" s="325"/>
    </row>
    <row r="87" spans="1:4" x14ac:dyDescent="0.25">
      <c r="A87" s="317" t="s">
        <v>4178</v>
      </c>
      <c r="B87" s="325"/>
      <c r="C87" s="325"/>
      <c r="D87" s="325"/>
    </row>
    <row r="88" spans="1:4" ht="30" x14ac:dyDescent="0.25">
      <c r="A88" s="342" t="s">
        <v>4195</v>
      </c>
      <c r="B88" s="343"/>
      <c r="C88" s="343"/>
      <c r="D88" s="343"/>
    </row>
    <row r="89" spans="1:4" ht="30" x14ac:dyDescent="0.25">
      <c r="A89" s="342" t="s">
        <v>4196</v>
      </c>
      <c r="B89" s="343"/>
      <c r="C89" s="343"/>
      <c r="D89" s="343"/>
    </row>
    <row r="90" spans="1:4" x14ac:dyDescent="0.25">
      <c r="A90" s="342" t="s">
        <v>4180</v>
      </c>
      <c r="B90" s="343"/>
      <c r="C90" s="343"/>
      <c r="D90" s="343"/>
    </row>
    <row r="91" spans="1:4" ht="45" x14ac:dyDescent="0.25">
      <c r="A91" s="317" t="s">
        <v>4197</v>
      </c>
      <c r="B91" s="325"/>
      <c r="C91" s="325"/>
      <c r="D91" s="325"/>
    </row>
    <row r="92" spans="1:4" x14ac:dyDescent="0.25">
      <c r="A92" s="300" t="s">
        <v>97</v>
      </c>
      <c r="B92" s="324"/>
      <c r="C92" s="324"/>
      <c r="D92" s="324"/>
    </row>
    <row r="93" spans="1:4" x14ac:dyDescent="0.25">
      <c r="A93" s="304" t="s">
        <v>73</v>
      </c>
      <c r="B93" s="326"/>
      <c r="C93" s="326">
        <f>C60</f>
        <v>0</v>
      </c>
      <c r="D93" s="326">
        <f>D60</f>
        <v>0</v>
      </c>
    </row>
    <row r="94" spans="1:4" ht="15" customHeight="1" x14ac:dyDescent="0.25">
      <c r="A94" s="638" t="s">
        <v>4198</v>
      </c>
      <c r="B94" s="640"/>
      <c r="C94" s="122"/>
      <c r="D94" s="122"/>
    </row>
    <row r="95" spans="1:4" ht="15" customHeight="1" x14ac:dyDescent="0.25">
      <c r="A95" s="638" t="s">
        <v>4199</v>
      </c>
      <c r="B95" s="640"/>
      <c r="C95" s="122"/>
      <c r="D95" s="122"/>
    </row>
    <row r="96" spans="1:4" ht="90" x14ac:dyDescent="0.25">
      <c r="A96" s="305" t="s">
        <v>4200</v>
      </c>
    </row>
    <row r="97" spans="1:1" ht="30" x14ac:dyDescent="0.25">
      <c r="A97" s="305" t="s">
        <v>4201</v>
      </c>
    </row>
  </sheetData>
  <mergeCells count="9">
    <mergeCell ref="A58:A59"/>
    <mergeCell ref="B58:C58"/>
    <mergeCell ref="A94:B94"/>
    <mergeCell ref="A95:B95"/>
    <mergeCell ref="A1:D1"/>
    <mergeCell ref="A3:A4"/>
    <mergeCell ref="B3:C3"/>
    <mergeCell ref="A50:B50"/>
    <mergeCell ref="A51:B5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heetViews>
  <sheetFormatPr baseColWidth="10" defaultRowHeight="15" x14ac:dyDescent="0.25"/>
  <cols>
    <col min="1" max="1" width="26.5703125" bestFit="1" customWidth="1"/>
    <col min="2" max="2" width="22.140625" customWidth="1"/>
    <col min="3" max="3" width="21.140625" customWidth="1"/>
    <col min="4" max="4" width="17.7109375" customWidth="1"/>
    <col min="5" max="5" width="20" customWidth="1"/>
  </cols>
  <sheetData>
    <row r="1" spans="1:6" ht="15.75" x14ac:dyDescent="0.25">
      <c r="A1" s="349" t="s">
        <v>4202</v>
      </c>
      <c r="B1" s="350"/>
      <c r="C1" s="351"/>
      <c r="D1" s="351"/>
      <c r="E1" s="351"/>
      <c r="F1" s="352"/>
    </row>
    <row r="2" spans="1:6" ht="25.5" x14ac:dyDescent="0.25">
      <c r="A2" s="353" t="s">
        <v>98</v>
      </c>
      <c r="B2" s="354" t="s">
        <v>99</v>
      </c>
      <c r="C2" s="354" t="s">
        <v>100</v>
      </c>
      <c r="D2" s="354" t="s">
        <v>101</v>
      </c>
      <c r="E2" s="354" t="s">
        <v>102</v>
      </c>
      <c r="F2" s="3"/>
    </row>
    <row r="3" spans="1:6" ht="38.25" x14ac:dyDescent="0.25">
      <c r="A3" s="355" t="s">
        <v>103</v>
      </c>
      <c r="B3" s="355" t="s">
        <v>104</v>
      </c>
      <c r="C3" s="355" t="s">
        <v>105</v>
      </c>
      <c r="D3" s="355" t="s">
        <v>106</v>
      </c>
      <c r="E3" s="355" t="s">
        <v>107</v>
      </c>
      <c r="F3" s="3"/>
    </row>
    <row r="4" spans="1:6" x14ac:dyDescent="0.25">
      <c r="A4" s="356" t="s">
        <v>108</v>
      </c>
      <c r="B4" s="357">
        <f>0</f>
        <v>0</v>
      </c>
      <c r="C4" s="357">
        <f>0</f>
        <v>0</v>
      </c>
      <c r="D4" s="357">
        <f>0</f>
        <v>0</v>
      </c>
      <c r="E4" s="357">
        <f>B4+C4-D4</f>
        <v>0</v>
      </c>
      <c r="F4" s="358"/>
    </row>
    <row r="5" spans="1:6" x14ac:dyDescent="0.25">
      <c r="A5" s="356" t="s">
        <v>109</v>
      </c>
      <c r="B5" s="357">
        <f>0</f>
        <v>0</v>
      </c>
      <c r="C5" s="357">
        <f>0</f>
        <v>0</v>
      </c>
      <c r="D5" s="357">
        <f>0</f>
        <v>0</v>
      </c>
      <c r="E5" s="357">
        <f>B5+C5-D5</f>
        <v>0</v>
      </c>
      <c r="F5" s="358"/>
    </row>
    <row r="6" spans="1:6" x14ac:dyDescent="0.25">
      <c r="A6" s="356" t="s">
        <v>110</v>
      </c>
      <c r="B6" s="357">
        <f>0</f>
        <v>0</v>
      </c>
      <c r="C6" s="357">
        <f>0</f>
        <v>0</v>
      </c>
      <c r="D6" s="357">
        <f>0</f>
        <v>0</v>
      </c>
      <c r="E6" s="357">
        <f>B6+C6-D6</f>
        <v>0</v>
      </c>
      <c r="F6" s="358"/>
    </row>
    <row r="7" spans="1:6" x14ac:dyDescent="0.25">
      <c r="A7" s="359" t="s">
        <v>62</v>
      </c>
      <c r="B7" s="360">
        <f>B6+B5+B4</f>
        <v>0</v>
      </c>
      <c r="C7" s="360">
        <f>C6+C5+C4</f>
        <v>0</v>
      </c>
      <c r="D7" s="361">
        <f>D6+D5+D4</f>
        <v>0</v>
      </c>
      <c r="E7" s="360">
        <f>B7+C7-D7</f>
        <v>0</v>
      </c>
      <c r="F7" s="358"/>
    </row>
    <row r="8" spans="1:6" ht="76.5" x14ac:dyDescent="0.25">
      <c r="A8" s="362" t="s">
        <v>4203</v>
      </c>
      <c r="B8" s="363"/>
      <c r="C8" s="363"/>
      <c r="D8" s="364"/>
      <c r="E8" s="364"/>
      <c r="F8" s="365"/>
    </row>
    <row r="9" spans="1:6" ht="76.5" x14ac:dyDescent="0.25">
      <c r="A9" s="362" t="s">
        <v>4204</v>
      </c>
      <c r="B9" s="363"/>
      <c r="C9" s="363"/>
      <c r="D9" s="363"/>
      <c r="E9" s="363"/>
      <c r="F9" s="365"/>
    </row>
    <row r="10" spans="1:6" ht="51" x14ac:dyDescent="0.25">
      <c r="A10" s="362" t="s">
        <v>4205</v>
      </c>
      <c r="B10" s="363"/>
      <c r="C10" s="363"/>
      <c r="D10" s="363"/>
      <c r="E10" s="363"/>
      <c r="F10" s="365"/>
    </row>
    <row r="11" spans="1:6" x14ac:dyDescent="0.25">
      <c r="A11" s="3"/>
      <c r="B11" s="3"/>
      <c r="C11" s="11"/>
      <c r="D11" s="11"/>
      <c r="E11" s="11"/>
      <c r="F11" s="11"/>
    </row>
    <row r="12" spans="1:6" ht="25.5" x14ac:dyDescent="0.25">
      <c r="A12" s="349" t="s">
        <v>4206</v>
      </c>
      <c r="B12" s="366"/>
      <c r="C12" s="363"/>
      <c r="D12" s="363"/>
      <c r="E12" s="363"/>
      <c r="F12" s="11"/>
    </row>
    <row r="13" spans="1:6" ht="25.5" x14ac:dyDescent="0.25">
      <c r="A13" s="367" t="s">
        <v>4207</v>
      </c>
      <c r="B13" s="350"/>
      <c r="C13" s="368"/>
      <c r="D13" s="368"/>
      <c r="E13" s="368"/>
      <c r="F13" s="11"/>
    </row>
    <row r="14" spans="1:6" ht="15" customHeight="1" x14ac:dyDescent="0.25">
      <c r="A14" s="655" t="s">
        <v>4208</v>
      </c>
      <c r="B14" s="656" t="s">
        <v>4209</v>
      </c>
      <c r="C14" s="657"/>
      <c r="D14" s="657"/>
      <c r="E14" s="657"/>
      <c r="F14" s="658"/>
    </row>
    <row r="15" spans="1:6" x14ac:dyDescent="0.25">
      <c r="A15" s="655"/>
      <c r="B15" s="659" t="s">
        <v>111</v>
      </c>
      <c r="C15" s="659"/>
      <c r="D15" s="660" t="s">
        <v>112</v>
      </c>
      <c r="E15" s="660"/>
      <c r="F15" s="661"/>
    </row>
    <row r="16" spans="1:6" ht="25.5" x14ac:dyDescent="0.25">
      <c r="A16" s="655"/>
      <c r="B16" s="355" t="s">
        <v>113</v>
      </c>
      <c r="C16" s="355" t="s">
        <v>114</v>
      </c>
      <c r="D16" s="356" t="s">
        <v>115</v>
      </c>
      <c r="E16" s="356" t="s">
        <v>116</v>
      </c>
      <c r="F16" s="356" t="s">
        <v>117</v>
      </c>
    </row>
    <row r="17" spans="1:6" x14ac:dyDescent="0.25">
      <c r="A17" s="655"/>
      <c r="B17" s="370"/>
      <c r="C17" s="370"/>
      <c r="D17" s="370"/>
      <c r="E17" s="370"/>
      <c r="F17" s="370"/>
    </row>
    <row r="18" spans="1:6" x14ac:dyDescent="0.25">
      <c r="A18" s="655"/>
      <c r="B18" s="370"/>
      <c r="C18" s="370"/>
      <c r="D18" s="370"/>
      <c r="E18" s="370"/>
      <c r="F18" s="370"/>
    </row>
    <row r="19" spans="1:6" x14ac:dyDescent="0.25">
      <c r="A19" s="655"/>
      <c r="B19" s="370"/>
      <c r="C19" s="370"/>
      <c r="D19" s="370"/>
      <c r="E19" s="370"/>
      <c r="F19" s="370"/>
    </row>
    <row r="20" spans="1:6" x14ac:dyDescent="0.25">
      <c r="A20" s="655"/>
      <c r="B20" s="371"/>
      <c r="C20" s="371"/>
      <c r="D20" s="371"/>
      <c r="E20" s="371"/>
      <c r="F20" s="371"/>
    </row>
    <row r="21" spans="1:6" ht="25.5" x14ac:dyDescent="0.25">
      <c r="A21" s="367" t="s">
        <v>4210</v>
      </c>
      <c r="B21" s="372"/>
      <c r="C21" s="373"/>
      <c r="D21" s="373"/>
      <c r="E21" s="373"/>
      <c r="F21" s="11"/>
    </row>
    <row r="22" spans="1:6" x14ac:dyDescent="0.25">
      <c r="A22" s="662" t="s">
        <v>4211</v>
      </c>
      <c r="B22" s="663" t="s">
        <v>4212</v>
      </c>
      <c r="C22" s="664"/>
      <c r="D22" s="664"/>
      <c r="E22" s="664"/>
      <c r="F22" s="665"/>
    </row>
    <row r="23" spans="1:6" x14ac:dyDescent="0.25">
      <c r="A23" s="662"/>
      <c r="B23" s="666" t="s">
        <v>111</v>
      </c>
      <c r="C23" s="667"/>
      <c r="D23" s="668" t="s">
        <v>118</v>
      </c>
      <c r="E23" s="668"/>
      <c r="F23" s="668"/>
    </row>
    <row r="24" spans="1:6" ht="25.5" x14ac:dyDescent="0.25">
      <c r="A24" s="662"/>
      <c r="B24" s="355" t="s">
        <v>113</v>
      </c>
      <c r="C24" s="355" t="s">
        <v>119</v>
      </c>
      <c r="D24" s="375" t="s">
        <v>120</v>
      </c>
      <c r="E24" s="356" t="s">
        <v>121</v>
      </c>
      <c r="F24" s="356" t="s">
        <v>122</v>
      </c>
    </row>
    <row r="25" spans="1:6" x14ac:dyDescent="0.25">
      <c r="A25" s="662"/>
      <c r="B25" s="370"/>
      <c r="C25" s="376"/>
      <c r="D25" s="376"/>
      <c r="E25" s="376"/>
      <c r="F25" s="376"/>
    </row>
    <row r="26" spans="1:6" x14ac:dyDescent="0.25">
      <c r="A26" s="662"/>
      <c r="B26" s="370"/>
      <c r="C26" s="376"/>
      <c r="D26" s="376"/>
      <c r="E26" s="376"/>
      <c r="F26" s="370"/>
    </row>
    <row r="27" spans="1:6" x14ac:dyDescent="0.25">
      <c r="A27" s="662"/>
      <c r="B27" s="370"/>
      <c r="C27" s="370"/>
      <c r="D27" s="370"/>
      <c r="E27" s="370"/>
      <c r="F27" s="370"/>
    </row>
    <row r="28" spans="1:6" x14ac:dyDescent="0.25">
      <c r="A28" s="662"/>
      <c r="B28" s="370"/>
      <c r="C28" s="370"/>
      <c r="D28" s="370"/>
      <c r="E28" s="370"/>
      <c r="F28" s="5"/>
    </row>
    <row r="29" spans="1:6" x14ac:dyDescent="0.25">
      <c r="A29" s="662"/>
      <c r="B29" s="377"/>
      <c r="C29" s="5"/>
      <c r="D29" s="5"/>
      <c r="E29" s="5"/>
      <c r="F29" s="378"/>
    </row>
    <row r="30" spans="1:6" x14ac:dyDescent="0.25">
      <c r="A30" s="379"/>
      <c r="B30" s="379"/>
      <c r="C30" s="379"/>
      <c r="D30" s="11"/>
      <c r="E30" s="11"/>
      <c r="F30" s="11"/>
    </row>
    <row r="31" spans="1:6" x14ac:dyDescent="0.25">
      <c r="A31" s="379"/>
      <c r="B31" s="379"/>
      <c r="C31" s="379"/>
      <c r="D31" s="11"/>
      <c r="E31" s="11"/>
      <c r="F31" s="11"/>
    </row>
    <row r="32" spans="1:6" x14ac:dyDescent="0.25">
      <c r="A32" s="379"/>
      <c r="B32" s="379"/>
      <c r="C32" s="379"/>
      <c r="D32" s="11"/>
      <c r="E32" s="11"/>
      <c r="F32" s="11"/>
    </row>
  </sheetData>
  <mergeCells count="8">
    <mergeCell ref="A14:A20"/>
    <mergeCell ref="B14:F14"/>
    <mergeCell ref="B15:C15"/>
    <mergeCell ref="D15:F15"/>
    <mergeCell ref="A22:A29"/>
    <mergeCell ref="B22:F22"/>
    <mergeCell ref="B23:C23"/>
    <mergeCell ref="D23:F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9" workbookViewId="0">
      <selection activeCell="D10" sqref="D10"/>
    </sheetView>
  </sheetViews>
  <sheetFormatPr baseColWidth="10" defaultRowHeight="15" x14ac:dyDescent="0.25"/>
  <cols>
    <col min="1" max="1" width="23.7109375" bestFit="1" customWidth="1"/>
    <col min="3" max="3" width="11.28515625" bestFit="1" customWidth="1"/>
    <col min="4" max="4" width="10.7109375" bestFit="1" customWidth="1"/>
  </cols>
  <sheetData>
    <row r="1" spans="1:5" ht="15" customHeight="1" x14ac:dyDescent="0.25">
      <c r="A1" s="671" t="s">
        <v>4202</v>
      </c>
      <c r="B1" s="671"/>
      <c r="C1" s="671"/>
      <c r="D1" s="671"/>
      <c r="E1" s="671"/>
    </row>
    <row r="2" spans="1:5" ht="48" x14ac:dyDescent="0.25">
      <c r="A2" s="380" t="s">
        <v>123</v>
      </c>
      <c r="B2" s="381" t="s">
        <v>99</v>
      </c>
      <c r="C2" s="381" t="s">
        <v>100</v>
      </c>
      <c r="D2" s="381" t="s">
        <v>101</v>
      </c>
      <c r="E2" s="381" t="s">
        <v>102</v>
      </c>
    </row>
    <row r="3" spans="1:5" ht="45" x14ac:dyDescent="0.25">
      <c r="A3" s="382" t="s">
        <v>103</v>
      </c>
      <c r="B3" s="383" t="s">
        <v>124</v>
      </c>
      <c r="C3" s="383" t="s">
        <v>125</v>
      </c>
      <c r="D3" s="383" t="s">
        <v>126</v>
      </c>
      <c r="E3" s="383" t="s">
        <v>127</v>
      </c>
    </row>
    <row r="4" spans="1:5" ht="25.5" x14ac:dyDescent="0.25">
      <c r="A4" s="355" t="s">
        <v>108</v>
      </c>
      <c r="B4" s="384">
        <f>0</f>
        <v>0</v>
      </c>
      <c r="C4" s="384">
        <f>0</f>
        <v>0</v>
      </c>
      <c r="D4" s="384">
        <f>0</f>
        <v>0</v>
      </c>
      <c r="E4" s="384">
        <f>B4+C4-D4</f>
        <v>0</v>
      </c>
    </row>
    <row r="5" spans="1:5" x14ac:dyDescent="0.25">
      <c r="A5" s="355" t="s">
        <v>109</v>
      </c>
      <c r="B5" s="384">
        <f>0</f>
        <v>0</v>
      </c>
      <c r="C5" s="384">
        <f>0</f>
        <v>0</v>
      </c>
      <c r="D5" s="384">
        <f>0</f>
        <v>0</v>
      </c>
      <c r="E5" s="384">
        <f>B5+C5-D5</f>
        <v>0</v>
      </c>
    </row>
    <row r="6" spans="1:5" x14ac:dyDescent="0.25">
      <c r="A6" s="355" t="s">
        <v>110</v>
      </c>
      <c r="B6" s="384">
        <f>0</f>
        <v>0</v>
      </c>
      <c r="C6" s="384">
        <f>0</f>
        <v>0</v>
      </c>
      <c r="D6" s="384">
        <f>0</f>
        <v>0</v>
      </c>
      <c r="E6" s="384">
        <f>B6+C6-D6</f>
        <v>0</v>
      </c>
    </row>
    <row r="7" spans="1:5" x14ac:dyDescent="0.25">
      <c r="A7" s="359" t="s">
        <v>62</v>
      </c>
      <c r="B7" s="385">
        <f>B6+B5+B4</f>
        <v>0</v>
      </c>
      <c r="C7" s="385">
        <f>C6+C5+C4</f>
        <v>0</v>
      </c>
      <c r="D7" s="385">
        <f>D6+D5+D4</f>
        <v>0</v>
      </c>
      <c r="E7" s="385">
        <f>E6+E5+E4</f>
        <v>0</v>
      </c>
    </row>
    <row r="8" spans="1:5" ht="45" x14ac:dyDescent="0.25">
      <c r="A8" s="386" t="s">
        <v>4213</v>
      </c>
      <c r="B8" s="387"/>
      <c r="C8" s="387"/>
      <c r="D8" s="387"/>
      <c r="E8" s="387"/>
    </row>
    <row r="9" spans="1:5" ht="67.5" x14ac:dyDescent="0.25">
      <c r="A9" s="388" t="s">
        <v>4214</v>
      </c>
      <c r="B9" s="387"/>
      <c r="C9" s="387"/>
      <c r="D9" s="387"/>
      <c r="E9" s="387"/>
    </row>
    <row r="10" spans="1:5" ht="56.25" x14ac:dyDescent="0.25">
      <c r="A10" s="388" t="s">
        <v>4215</v>
      </c>
      <c r="B10" s="387"/>
      <c r="C10" s="387"/>
      <c r="D10" s="387"/>
      <c r="E10" s="387"/>
    </row>
    <row r="11" spans="1:5" x14ac:dyDescent="0.25">
      <c r="A11" s="389"/>
      <c r="B11" s="389"/>
      <c r="C11" s="390"/>
      <c r="D11" s="390"/>
      <c r="E11" s="390"/>
    </row>
    <row r="12" spans="1:5" ht="15" customHeight="1" x14ac:dyDescent="0.25">
      <c r="A12" s="672" t="s">
        <v>4206</v>
      </c>
      <c r="B12" s="673"/>
      <c r="C12" s="673"/>
      <c r="D12" s="673"/>
      <c r="E12" s="674"/>
    </row>
    <row r="13" spans="1:5" ht="15" customHeight="1" x14ac:dyDescent="0.25">
      <c r="A13" s="675" t="s">
        <v>128</v>
      </c>
      <c r="B13" s="675"/>
      <c r="C13" s="675"/>
      <c r="D13" s="675"/>
      <c r="E13" s="675"/>
    </row>
    <row r="14" spans="1:5" ht="15" customHeight="1" x14ac:dyDescent="0.25">
      <c r="A14" s="676" t="s">
        <v>4216</v>
      </c>
      <c r="B14" s="659" t="s">
        <v>4217</v>
      </c>
      <c r="C14" s="659"/>
      <c r="D14" s="659"/>
      <c r="E14" s="659"/>
    </row>
    <row r="15" spans="1:5" ht="63.75" x14ac:dyDescent="0.25">
      <c r="A15" s="677"/>
      <c r="B15" s="355" t="s">
        <v>129</v>
      </c>
      <c r="C15" s="355" t="s">
        <v>130</v>
      </c>
      <c r="D15" s="355" t="s">
        <v>131</v>
      </c>
      <c r="E15" s="355" t="s">
        <v>132</v>
      </c>
    </row>
    <row r="16" spans="1:5" x14ac:dyDescent="0.25">
      <c r="A16" s="391"/>
      <c r="B16" s="371"/>
      <c r="C16" s="371"/>
      <c r="D16" s="371"/>
      <c r="E16" s="371"/>
    </row>
    <row r="17" spans="1:5" x14ac:dyDescent="0.25">
      <c r="A17" s="391"/>
      <c r="B17" s="370"/>
      <c r="C17" s="370"/>
      <c r="D17" s="370"/>
      <c r="E17" s="370"/>
    </row>
    <row r="18" spans="1:5" x14ac:dyDescent="0.25">
      <c r="A18" s="391"/>
      <c r="B18" s="370"/>
      <c r="C18" s="370"/>
      <c r="D18" s="370"/>
      <c r="E18" s="370"/>
    </row>
    <row r="19" spans="1:5" x14ac:dyDescent="0.25">
      <c r="A19" s="364"/>
      <c r="B19" s="364"/>
      <c r="C19" s="364"/>
      <c r="D19" s="364"/>
      <c r="E19" s="390"/>
    </row>
    <row r="20" spans="1:5" ht="15" customHeight="1" x14ac:dyDescent="0.25">
      <c r="A20" s="675" t="s">
        <v>133</v>
      </c>
      <c r="B20" s="675"/>
      <c r="C20" s="675"/>
      <c r="D20" s="675"/>
      <c r="E20" s="390"/>
    </row>
    <row r="21" spans="1:5" ht="15" customHeight="1" x14ac:dyDescent="0.25">
      <c r="A21" s="669" t="s">
        <v>4211</v>
      </c>
      <c r="B21" s="659" t="s">
        <v>4212</v>
      </c>
      <c r="C21" s="659"/>
      <c r="D21" s="659"/>
      <c r="E21" s="390"/>
    </row>
    <row r="22" spans="1:5" ht="51" x14ac:dyDescent="0.25">
      <c r="A22" s="670"/>
      <c r="B22" s="355" t="s">
        <v>134</v>
      </c>
      <c r="C22" s="355" t="s">
        <v>135</v>
      </c>
      <c r="D22" s="355" t="s">
        <v>136</v>
      </c>
      <c r="E22" s="390"/>
    </row>
    <row r="23" spans="1:5" x14ac:dyDescent="0.25">
      <c r="A23" s="392"/>
      <c r="B23" s="370"/>
      <c r="C23" s="371"/>
      <c r="D23" s="371"/>
      <c r="E23" s="390"/>
    </row>
    <row r="24" spans="1:5" x14ac:dyDescent="0.25">
      <c r="A24" s="392"/>
      <c r="B24" s="370"/>
      <c r="C24" s="370"/>
      <c r="D24" s="370"/>
      <c r="E24" s="390"/>
    </row>
    <row r="25" spans="1:5" x14ac:dyDescent="0.25">
      <c r="A25" s="392"/>
      <c r="B25" s="370"/>
      <c r="C25" s="370"/>
      <c r="D25" s="370"/>
      <c r="E25" s="390"/>
    </row>
    <row r="26" spans="1:5" x14ac:dyDescent="0.25">
      <c r="A26" s="393"/>
      <c r="B26" s="393"/>
      <c r="C26" s="393"/>
      <c r="D26" s="390"/>
      <c r="E26" s="390"/>
    </row>
    <row r="27" spans="1:5" x14ac:dyDescent="0.25">
      <c r="A27" s="393"/>
      <c r="B27" s="393"/>
      <c r="C27" s="393"/>
      <c r="D27" s="390"/>
      <c r="E27" s="390"/>
    </row>
    <row r="28" spans="1:5" x14ac:dyDescent="0.25">
      <c r="A28" s="379"/>
      <c r="B28" s="379"/>
      <c r="C28" s="379"/>
      <c r="D28" s="11"/>
      <c r="E28" s="11"/>
    </row>
  </sheetData>
  <mergeCells count="8">
    <mergeCell ref="A21:A22"/>
    <mergeCell ref="B21:D21"/>
    <mergeCell ref="A1:E1"/>
    <mergeCell ref="A12:E12"/>
    <mergeCell ref="A13:E13"/>
    <mergeCell ref="A14:A15"/>
    <mergeCell ref="B14:E14"/>
    <mergeCell ref="A20:D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0" sqref="B10"/>
    </sheetView>
  </sheetViews>
  <sheetFormatPr baseColWidth="10" defaultRowHeight="15" x14ac:dyDescent="0.25"/>
  <cols>
    <col min="1" max="1" width="23.28515625" customWidth="1"/>
    <col min="2" max="3" width="11.28515625" bestFit="1" customWidth="1"/>
    <col min="4" max="4" width="10.85546875" bestFit="1" customWidth="1"/>
  </cols>
  <sheetData>
    <row r="1" spans="1:5" ht="15" customHeight="1" x14ac:dyDescent="0.25">
      <c r="A1" s="678" t="s">
        <v>103</v>
      </c>
      <c r="B1" s="681" t="s">
        <v>98</v>
      </c>
      <c r="C1" s="682"/>
      <c r="D1" s="682"/>
      <c r="E1" s="682"/>
    </row>
    <row r="2" spans="1:5" x14ac:dyDescent="0.25">
      <c r="A2" s="679"/>
      <c r="B2" s="383" t="s">
        <v>99</v>
      </c>
      <c r="C2" s="383" t="s">
        <v>100</v>
      </c>
      <c r="D2" s="383" t="s">
        <v>101</v>
      </c>
      <c r="E2" s="383" t="s">
        <v>102</v>
      </c>
    </row>
    <row r="3" spans="1:5" ht="45" x14ac:dyDescent="0.25">
      <c r="A3" s="680"/>
      <c r="B3" s="383" t="s">
        <v>137</v>
      </c>
      <c r="C3" s="383" t="s">
        <v>125</v>
      </c>
      <c r="D3" s="383" t="s">
        <v>138</v>
      </c>
      <c r="E3" s="383" t="s">
        <v>139</v>
      </c>
    </row>
    <row r="4" spans="1:5" ht="25.5" x14ac:dyDescent="0.25">
      <c r="A4" s="355" t="s">
        <v>108</v>
      </c>
      <c r="B4" s="384">
        <f>0</f>
        <v>0</v>
      </c>
      <c r="C4" s="384">
        <f>0</f>
        <v>0</v>
      </c>
      <c r="D4" s="384">
        <f>0</f>
        <v>0</v>
      </c>
      <c r="E4" s="384">
        <f>B4+C4-D4</f>
        <v>0</v>
      </c>
    </row>
    <row r="5" spans="1:5" ht="25.5" x14ac:dyDescent="0.25">
      <c r="A5" s="355" t="s">
        <v>109</v>
      </c>
      <c r="B5" s="384">
        <f>0</f>
        <v>0</v>
      </c>
      <c r="C5" s="384">
        <f>0</f>
        <v>0</v>
      </c>
      <c r="D5" s="384">
        <f>0</f>
        <v>0</v>
      </c>
      <c r="E5" s="384">
        <f t="shared" ref="E5:E8" si="0">B5+C5-D5</f>
        <v>0</v>
      </c>
    </row>
    <row r="6" spans="1:5" x14ac:dyDescent="0.25">
      <c r="A6" s="394" t="s">
        <v>4218</v>
      </c>
      <c r="B6" s="156">
        <f>0</f>
        <v>0</v>
      </c>
      <c r="C6" s="156">
        <f>0</f>
        <v>0</v>
      </c>
      <c r="D6" s="156">
        <f>0</f>
        <v>0</v>
      </c>
      <c r="E6" s="384">
        <f t="shared" si="0"/>
        <v>0</v>
      </c>
    </row>
    <row r="7" spans="1:5" x14ac:dyDescent="0.25">
      <c r="A7" s="7" t="s">
        <v>957</v>
      </c>
      <c r="B7" s="395">
        <f>0</f>
        <v>0</v>
      </c>
      <c r="C7" s="395">
        <f>0</f>
        <v>0</v>
      </c>
      <c r="D7" s="395">
        <f>0</f>
        <v>0</v>
      </c>
      <c r="E7" s="384">
        <f t="shared" si="0"/>
        <v>0</v>
      </c>
    </row>
    <row r="8" spans="1:5" ht="25.5" x14ac:dyDescent="0.25">
      <c r="A8" s="355" t="s">
        <v>110</v>
      </c>
      <c r="B8" s="384">
        <f>0</f>
        <v>0</v>
      </c>
      <c r="C8" s="384">
        <f>0</f>
        <v>0</v>
      </c>
      <c r="D8" s="384">
        <f>0</f>
        <v>0</v>
      </c>
      <c r="E8" s="384">
        <f t="shared" si="0"/>
        <v>0</v>
      </c>
    </row>
    <row r="9" spans="1:5" x14ac:dyDescent="0.25">
      <c r="A9" s="359" t="s">
        <v>62</v>
      </c>
      <c r="B9" s="385">
        <f>SUM(B4:B8)</f>
        <v>0</v>
      </c>
      <c r="C9" s="385">
        <f>SUM(C4:C8)</f>
        <v>0</v>
      </c>
      <c r="D9" s="385">
        <f>SUM(D4:D8)</f>
        <v>0</v>
      </c>
      <c r="E9" s="385">
        <f>SUM(E4:E8)</f>
        <v>0</v>
      </c>
    </row>
    <row r="10" spans="1:5" x14ac:dyDescent="0.25">
      <c r="A10" s="386" t="s">
        <v>4219</v>
      </c>
      <c r="B10" s="396"/>
      <c r="C10" s="397"/>
      <c r="D10" s="397"/>
      <c r="E10" s="397"/>
    </row>
    <row r="11" spans="1:5" ht="33.75" x14ac:dyDescent="0.25">
      <c r="A11" s="388" t="s">
        <v>4220</v>
      </c>
      <c r="B11" s="396"/>
      <c r="C11" s="397"/>
      <c r="D11" s="397"/>
      <c r="E11" s="397"/>
    </row>
    <row r="12" spans="1:5" ht="56.25" x14ac:dyDescent="0.25">
      <c r="A12" s="388" t="s">
        <v>4221</v>
      </c>
      <c r="B12" s="396"/>
      <c r="C12" s="397"/>
      <c r="D12" s="397"/>
      <c r="E12" s="387"/>
    </row>
  </sheetData>
  <mergeCells count="2">
    <mergeCell ref="A1:A3"/>
    <mergeCell ref="B1: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Normal="100" workbookViewId="0">
      <selection activeCell="D8" sqref="D8"/>
    </sheetView>
  </sheetViews>
  <sheetFormatPr baseColWidth="10" defaultRowHeight="15" x14ac:dyDescent="0.25"/>
  <cols>
    <col min="1" max="1" width="19.85546875" bestFit="1" customWidth="1"/>
    <col min="2" max="2" width="26.85546875" customWidth="1"/>
    <col min="3" max="3" width="25.140625" customWidth="1"/>
    <col min="4" max="4" width="25.5703125" customWidth="1"/>
    <col min="5" max="5" width="22.28515625" customWidth="1"/>
  </cols>
  <sheetData>
    <row r="1" spans="1:5" ht="15" customHeight="1" x14ac:dyDescent="0.25">
      <c r="A1" s="672" t="s">
        <v>4202</v>
      </c>
      <c r="B1" s="673"/>
      <c r="C1" s="673"/>
      <c r="D1" s="673"/>
      <c r="E1" s="674"/>
    </row>
    <row r="2" spans="1:5" ht="15" customHeight="1" x14ac:dyDescent="0.25">
      <c r="A2" s="683" t="s">
        <v>103</v>
      </c>
      <c r="B2" s="686" t="s">
        <v>98</v>
      </c>
      <c r="C2" s="687"/>
      <c r="D2" s="687"/>
      <c r="E2" s="687"/>
    </row>
    <row r="3" spans="1:5" x14ac:dyDescent="0.25">
      <c r="A3" s="684"/>
      <c r="B3" s="353" t="s">
        <v>99</v>
      </c>
      <c r="C3" s="353" t="s">
        <v>100</v>
      </c>
      <c r="D3" s="353" t="s">
        <v>101</v>
      </c>
      <c r="E3" s="353" t="s">
        <v>102</v>
      </c>
    </row>
    <row r="4" spans="1:5" ht="38.25" x14ac:dyDescent="0.25">
      <c r="A4" s="685"/>
      <c r="B4" s="353" t="s">
        <v>140</v>
      </c>
      <c r="C4" s="353" t="s">
        <v>125</v>
      </c>
      <c r="D4" s="353" t="s">
        <v>141</v>
      </c>
      <c r="E4" s="353" t="s">
        <v>142</v>
      </c>
    </row>
    <row r="5" spans="1:5" ht="25.5" x14ac:dyDescent="0.25">
      <c r="A5" s="355" t="s">
        <v>35</v>
      </c>
      <c r="B5" s="357">
        <f>0</f>
        <v>0</v>
      </c>
      <c r="C5" s="357">
        <f>0</f>
        <v>0</v>
      </c>
      <c r="D5" s="357">
        <f>0</f>
        <v>0</v>
      </c>
      <c r="E5" s="357">
        <f>B5+C5-D5</f>
        <v>0</v>
      </c>
    </row>
    <row r="6" spans="1:5" ht="25.5" x14ac:dyDescent="0.25">
      <c r="A6" s="355" t="s">
        <v>36</v>
      </c>
      <c r="B6" s="357">
        <f>0</f>
        <v>0</v>
      </c>
      <c r="C6" s="357">
        <f>0</f>
        <v>0</v>
      </c>
      <c r="D6" s="357">
        <f>0</f>
        <v>0</v>
      </c>
      <c r="E6" s="357">
        <f>B6+C6-D6</f>
        <v>0</v>
      </c>
    </row>
    <row r="7" spans="1:5" ht="25.5" x14ac:dyDescent="0.25">
      <c r="A7" s="355" t="s">
        <v>37</v>
      </c>
      <c r="B7" s="357">
        <f>0</f>
        <v>0</v>
      </c>
      <c r="C7" s="357">
        <f>0</f>
        <v>0</v>
      </c>
      <c r="D7" s="357">
        <f>0</f>
        <v>0</v>
      </c>
      <c r="E7" s="357">
        <f>B7+C7-D7</f>
        <v>0</v>
      </c>
    </row>
    <row r="8" spans="1:5" x14ac:dyDescent="0.25">
      <c r="A8" s="359" t="s">
        <v>62</v>
      </c>
      <c r="B8" s="360">
        <f>SUM(B5:B7)</f>
        <v>0</v>
      </c>
      <c r="C8" s="360">
        <f>SUM(C5:C7)</f>
        <v>0</v>
      </c>
      <c r="D8" s="360">
        <f>SUM(D5:D7)</f>
        <v>0</v>
      </c>
      <c r="E8" s="360">
        <f>SUM(E5:E7)</f>
        <v>0</v>
      </c>
    </row>
    <row r="9" spans="1:5" ht="153" x14ac:dyDescent="0.25">
      <c r="A9" s="398" t="s">
        <v>4222</v>
      </c>
      <c r="B9" s="363"/>
      <c r="C9" s="399"/>
      <c r="D9" s="399"/>
      <c r="E9" s="373"/>
    </row>
    <row r="10" spans="1:5" ht="114.75" x14ac:dyDescent="0.25">
      <c r="A10" s="362" t="s">
        <v>4214</v>
      </c>
      <c r="B10" s="363"/>
      <c r="C10" s="399"/>
      <c r="D10" s="399"/>
      <c r="E10" s="373"/>
    </row>
    <row r="11" spans="1:5" ht="76.5" x14ac:dyDescent="0.25">
      <c r="A11" s="362" t="s">
        <v>4223</v>
      </c>
      <c r="B11" s="363"/>
      <c r="C11" s="399"/>
      <c r="D11" s="399"/>
      <c r="E11" s="373"/>
    </row>
    <row r="12" spans="1:5" x14ac:dyDescent="0.25">
      <c r="A12" s="379"/>
      <c r="B12" s="379"/>
      <c r="C12" s="379"/>
      <c r="D12" s="11"/>
      <c r="E12" s="11"/>
    </row>
    <row r="13" spans="1:5" x14ac:dyDescent="0.25">
      <c r="A13" s="688" t="s">
        <v>4206</v>
      </c>
      <c r="B13" s="688"/>
      <c r="C13" s="688"/>
      <c r="D13" s="688"/>
      <c r="E13" s="11"/>
    </row>
    <row r="14" spans="1:5" x14ac:dyDescent="0.25">
      <c r="A14" s="689" t="s">
        <v>128</v>
      </c>
      <c r="B14" s="689"/>
      <c r="C14" s="689"/>
      <c r="D14" s="689"/>
      <c r="E14" s="11"/>
    </row>
    <row r="15" spans="1:5" x14ac:dyDescent="0.25">
      <c r="A15" s="690" t="s">
        <v>4216</v>
      </c>
      <c r="B15" s="691" t="s">
        <v>4217</v>
      </c>
      <c r="C15" s="691"/>
      <c r="D15" s="691"/>
      <c r="E15" s="11"/>
    </row>
    <row r="16" spans="1:5" x14ac:dyDescent="0.25">
      <c r="A16" s="690"/>
      <c r="B16" s="6" t="s">
        <v>143</v>
      </c>
      <c r="C16" s="6" t="s">
        <v>144</v>
      </c>
      <c r="D16" s="6" t="s">
        <v>145</v>
      </c>
      <c r="E16" s="11"/>
    </row>
    <row r="17" spans="1:5" x14ac:dyDescent="0.25">
      <c r="A17" s="4"/>
      <c r="B17" s="8"/>
      <c r="C17" s="2"/>
      <c r="D17" s="9"/>
      <c r="E17" s="11"/>
    </row>
    <row r="18" spans="1:5" x14ac:dyDescent="0.25">
      <c r="A18" s="4"/>
      <c r="B18" s="1"/>
      <c r="C18" s="10"/>
      <c r="D18" s="10"/>
      <c r="E18" s="11"/>
    </row>
    <row r="19" spans="1:5" x14ac:dyDescent="0.25">
      <c r="A19" s="692" t="s">
        <v>133</v>
      </c>
      <c r="B19" s="693"/>
      <c r="C19" s="693"/>
      <c r="D19" s="694"/>
      <c r="E19" s="11"/>
    </row>
    <row r="20" spans="1:5" x14ac:dyDescent="0.25">
      <c r="A20" s="691" t="s">
        <v>4224</v>
      </c>
      <c r="B20" s="691" t="s">
        <v>4225</v>
      </c>
      <c r="C20" s="691"/>
      <c r="D20" s="691"/>
      <c r="E20" s="11"/>
    </row>
    <row r="21" spans="1:5" x14ac:dyDescent="0.25">
      <c r="A21" s="691"/>
      <c r="B21" s="6" t="s">
        <v>143</v>
      </c>
      <c r="C21" s="6" t="s">
        <v>144</v>
      </c>
      <c r="D21" s="6" t="s">
        <v>145</v>
      </c>
      <c r="E21" s="11"/>
    </row>
    <row r="22" spans="1:5" x14ac:dyDescent="0.25">
      <c r="A22" s="4"/>
      <c r="B22" s="8"/>
      <c r="C22" s="2"/>
      <c r="D22" s="9"/>
      <c r="E22" s="11"/>
    </row>
    <row r="23" spans="1:5" x14ac:dyDescent="0.25">
      <c r="A23" s="4"/>
      <c r="B23" s="1"/>
      <c r="C23" s="10"/>
      <c r="D23" s="10"/>
      <c r="E23" s="11"/>
    </row>
    <row r="24" spans="1:5" x14ac:dyDescent="0.25">
      <c r="A24" s="379"/>
      <c r="B24" s="379"/>
      <c r="C24" s="379"/>
      <c r="D24" s="11"/>
      <c r="E24" s="11"/>
    </row>
    <row r="25" spans="1:5" x14ac:dyDescent="0.25">
      <c r="A25" s="379"/>
      <c r="B25" s="379"/>
      <c r="C25" s="379"/>
      <c r="D25" s="11"/>
      <c r="E25" s="11"/>
    </row>
  </sheetData>
  <mergeCells count="10">
    <mergeCell ref="A15:A16"/>
    <mergeCell ref="B15:D15"/>
    <mergeCell ref="A19:D19"/>
    <mergeCell ref="A20:A21"/>
    <mergeCell ref="B20:D20"/>
    <mergeCell ref="A1:E1"/>
    <mergeCell ref="A2:A4"/>
    <mergeCell ref="B2:E2"/>
    <mergeCell ref="A13:D13"/>
    <mergeCell ref="A14:D1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4" sqref="D4"/>
    </sheetView>
  </sheetViews>
  <sheetFormatPr baseColWidth="10" defaultRowHeight="15" x14ac:dyDescent="0.25"/>
  <cols>
    <col min="1" max="1" width="55.85546875" bestFit="1" customWidth="1"/>
    <col min="3" max="3" width="10.42578125" bestFit="1" customWidth="1"/>
  </cols>
  <sheetData>
    <row r="1" spans="1:9" ht="15" customHeight="1" x14ac:dyDescent="0.25">
      <c r="A1" s="695" t="s">
        <v>4226</v>
      </c>
      <c r="B1" s="695"/>
      <c r="C1" s="695"/>
      <c r="D1" s="695"/>
      <c r="E1" s="695"/>
      <c r="F1" s="695"/>
      <c r="G1" s="695"/>
      <c r="H1" s="695"/>
      <c r="I1" s="695"/>
    </row>
    <row r="2" spans="1:9" ht="63.75" x14ac:dyDescent="0.25">
      <c r="A2" s="400" t="s">
        <v>146</v>
      </c>
      <c r="B2" s="401" t="s">
        <v>147</v>
      </c>
      <c r="C2" s="401" t="s">
        <v>148</v>
      </c>
      <c r="D2" s="401" t="s">
        <v>149</v>
      </c>
      <c r="E2" s="402" t="s">
        <v>150</v>
      </c>
      <c r="F2" s="403" t="s">
        <v>147</v>
      </c>
      <c r="G2" s="404" t="s">
        <v>4227</v>
      </c>
      <c r="H2" s="405" t="s">
        <v>151</v>
      </c>
      <c r="I2" s="405" t="s">
        <v>152</v>
      </c>
    </row>
    <row r="3" spans="1:9" ht="51" x14ac:dyDescent="0.25">
      <c r="A3" s="406" t="s">
        <v>153</v>
      </c>
      <c r="B3" s="407"/>
      <c r="C3" s="407"/>
      <c r="D3" s="407"/>
      <c r="E3" s="406" t="s">
        <v>154</v>
      </c>
      <c r="F3" s="407">
        <f>0</f>
        <v>0</v>
      </c>
      <c r="G3" s="407">
        <f>0</f>
        <v>0</v>
      </c>
      <c r="H3" s="407">
        <f>0</f>
        <v>0</v>
      </c>
      <c r="I3" s="407">
        <f>0</f>
        <v>0</v>
      </c>
    </row>
    <row r="4" spans="1:9" ht="51" x14ac:dyDescent="0.25">
      <c r="A4" s="408" t="s">
        <v>14</v>
      </c>
      <c r="B4" s="409">
        <f>0</f>
        <v>0</v>
      </c>
      <c r="C4" s="409">
        <f>0</f>
        <v>0</v>
      </c>
      <c r="D4" s="409">
        <f>0</f>
        <v>0</v>
      </c>
      <c r="E4" s="406" t="s">
        <v>155</v>
      </c>
      <c r="F4" s="407">
        <f>0</f>
        <v>0</v>
      </c>
      <c r="G4" s="407">
        <f>0</f>
        <v>0</v>
      </c>
      <c r="H4" s="407">
        <f>0</f>
        <v>0</v>
      </c>
      <c r="I4" s="407">
        <f>0</f>
        <v>0</v>
      </c>
    </row>
    <row r="5" spans="1:9" ht="76.5" x14ac:dyDescent="0.25">
      <c r="A5" s="408" t="s">
        <v>156</v>
      </c>
      <c r="B5" s="409">
        <f>0</f>
        <v>0</v>
      </c>
      <c r="C5" s="409">
        <f>0</f>
        <v>0</v>
      </c>
      <c r="D5" s="409">
        <f>0</f>
        <v>0</v>
      </c>
      <c r="E5" s="406" t="s">
        <v>157</v>
      </c>
      <c r="F5" s="407">
        <f>SUM(F6:F7)</f>
        <v>0</v>
      </c>
      <c r="G5" s="407">
        <f>SUM(G6:G7)</f>
        <v>0</v>
      </c>
      <c r="H5" s="407">
        <f>SUM(H6:H7)</f>
        <v>0</v>
      </c>
      <c r="I5" s="407">
        <f>SUM(I6:I7)</f>
        <v>0</v>
      </c>
    </row>
    <row r="6" spans="1:9" ht="51" x14ac:dyDescent="0.25">
      <c r="A6" s="408" t="s">
        <v>7</v>
      </c>
      <c r="B6" s="409">
        <f>0</f>
        <v>0</v>
      </c>
      <c r="C6" s="409">
        <f>0</f>
        <v>0</v>
      </c>
      <c r="D6" s="410">
        <f>0</f>
        <v>0</v>
      </c>
      <c r="E6" s="408" t="s">
        <v>4228</v>
      </c>
      <c r="F6" s="409">
        <f>0</f>
        <v>0</v>
      </c>
      <c r="G6" s="409">
        <f>0</f>
        <v>0</v>
      </c>
      <c r="H6" s="409">
        <f>0</f>
        <v>0</v>
      </c>
      <c r="I6" s="409">
        <f>0</f>
        <v>0</v>
      </c>
    </row>
    <row r="7" spans="1:9" ht="38.25" x14ac:dyDescent="0.25">
      <c r="A7" s="406" t="s">
        <v>158</v>
      </c>
      <c r="B7" s="407"/>
      <c r="C7" s="407"/>
      <c r="D7" s="411"/>
      <c r="E7" s="408" t="s">
        <v>4229</v>
      </c>
      <c r="F7" s="409">
        <f>0</f>
        <v>0</v>
      </c>
      <c r="G7" s="409">
        <f>0</f>
        <v>0</v>
      </c>
      <c r="H7" s="409">
        <f>0</f>
        <v>0</v>
      </c>
      <c r="I7" s="409">
        <f>0</f>
        <v>0</v>
      </c>
    </row>
    <row r="8" spans="1:9" ht="51" x14ac:dyDescent="0.25">
      <c r="A8" s="408" t="s">
        <v>159</v>
      </c>
      <c r="B8" s="409">
        <f>0</f>
        <v>0</v>
      </c>
      <c r="C8" s="409">
        <f>0</f>
        <v>0</v>
      </c>
      <c r="D8" s="410">
        <f>0</f>
        <v>0</v>
      </c>
      <c r="E8" s="406" t="s">
        <v>160</v>
      </c>
      <c r="F8" s="407">
        <f>0</f>
        <v>0</v>
      </c>
      <c r="G8" s="407">
        <f>0</f>
        <v>0</v>
      </c>
      <c r="H8" s="407">
        <f>0</f>
        <v>0</v>
      </c>
      <c r="I8" s="407">
        <f>0</f>
        <v>0</v>
      </c>
    </row>
    <row r="9" spans="1:9" ht="63.75" x14ac:dyDescent="0.25">
      <c r="A9" s="408" t="s">
        <v>7</v>
      </c>
      <c r="B9" s="409">
        <f>0</f>
        <v>0</v>
      </c>
      <c r="C9" s="409">
        <f>0</f>
        <v>0</v>
      </c>
      <c r="D9" s="410">
        <f>0</f>
        <v>0</v>
      </c>
      <c r="E9" s="406" t="s">
        <v>161</v>
      </c>
      <c r="F9" s="407">
        <f>0</f>
        <v>0</v>
      </c>
      <c r="G9" s="407">
        <f>0</f>
        <v>0</v>
      </c>
      <c r="H9" s="407">
        <f>0</f>
        <v>0</v>
      </c>
      <c r="I9" s="407">
        <f>0</f>
        <v>0</v>
      </c>
    </row>
    <row r="10" spans="1:9" ht="38.25" x14ac:dyDescent="0.25">
      <c r="A10" s="408" t="s">
        <v>23</v>
      </c>
      <c r="B10" s="409">
        <f>0</f>
        <v>0</v>
      </c>
      <c r="C10" s="409">
        <f>0</f>
        <v>0</v>
      </c>
      <c r="D10" s="410">
        <f>0</f>
        <v>0</v>
      </c>
      <c r="E10" s="406" t="s">
        <v>43</v>
      </c>
      <c r="F10" s="407">
        <f>0</f>
        <v>0</v>
      </c>
      <c r="G10" s="407">
        <f>0</f>
        <v>0</v>
      </c>
      <c r="H10" s="407">
        <f>0</f>
        <v>0</v>
      </c>
      <c r="I10" s="407">
        <f>0</f>
        <v>0</v>
      </c>
    </row>
    <row r="11" spans="1:9" ht="63.75" x14ac:dyDescent="0.25">
      <c r="A11" s="408" t="s">
        <v>162</v>
      </c>
      <c r="B11" s="409">
        <f>0</f>
        <v>0</v>
      </c>
      <c r="C11" s="409">
        <f>0</f>
        <v>0</v>
      </c>
      <c r="D11" s="410">
        <f>0</f>
        <v>0</v>
      </c>
      <c r="E11" s="406" t="s">
        <v>44</v>
      </c>
      <c r="F11" s="407">
        <f>0</f>
        <v>0</v>
      </c>
      <c r="G11" s="407">
        <f>0</f>
        <v>0</v>
      </c>
      <c r="H11" s="407">
        <f>0</f>
        <v>0</v>
      </c>
      <c r="I11" s="407">
        <f>0</f>
        <v>0</v>
      </c>
    </row>
    <row r="12" spans="1:9" ht="25.5" x14ac:dyDescent="0.25">
      <c r="A12" s="2"/>
      <c r="B12" s="2"/>
      <c r="C12" s="2"/>
      <c r="D12" s="2"/>
      <c r="E12" s="406" t="s">
        <v>163</v>
      </c>
      <c r="F12" s="407">
        <f>0</f>
        <v>0</v>
      </c>
      <c r="G12" s="407">
        <f>0</f>
        <v>0</v>
      </c>
      <c r="H12" s="407">
        <f>0</f>
        <v>0</v>
      </c>
      <c r="I12" s="407">
        <f>0</f>
        <v>0</v>
      </c>
    </row>
    <row r="13" spans="1:9" ht="38.25" x14ac:dyDescent="0.25">
      <c r="A13" s="2"/>
      <c r="B13" s="2"/>
      <c r="C13" s="2"/>
      <c r="D13" s="2"/>
      <c r="E13" s="406" t="s">
        <v>164</v>
      </c>
      <c r="F13" s="407">
        <f>0</f>
        <v>0</v>
      </c>
      <c r="G13" s="407">
        <f>0</f>
        <v>0</v>
      </c>
      <c r="H13" s="407">
        <f>0</f>
        <v>0</v>
      </c>
      <c r="I13" s="407">
        <f>0</f>
        <v>0</v>
      </c>
    </row>
    <row r="14" spans="1:9" x14ac:dyDescent="0.25">
      <c r="A14" s="362" t="s">
        <v>62</v>
      </c>
      <c r="B14" s="412">
        <f>SUM(B4:B6,B8:B11)</f>
        <v>0</v>
      </c>
      <c r="C14" s="412">
        <f>SUM(C4:C6,C8:C11)</f>
        <v>0</v>
      </c>
      <c r="D14" s="413">
        <f>SUM(D4:D6,D8:D11)</f>
        <v>0</v>
      </c>
      <c r="E14" s="362" t="s">
        <v>62</v>
      </c>
      <c r="F14" s="414">
        <f>SUM(F3:F5,F8:F13)</f>
        <v>0</v>
      </c>
      <c r="G14" s="414">
        <f>SUM(G3:G5,G8:G13)</f>
        <v>0</v>
      </c>
      <c r="H14" s="414">
        <f>SUM(H3:H5,H8:H13)</f>
        <v>0</v>
      </c>
      <c r="I14" s="414">
        <f>SUM(I3:I5,I8:I13)</f>
        <v>0</v>
      </c>
    </row>
    <row r="15" spans="1:9" ht="15" customHeight="1" x14ac:dyDescent="0.25">
      <c r="A15" s="696" t="s">
        <v>4230</v>
      </c>
      <c r="B15" s="387"/>
      <c r="C15" s="399"/>
      <c r="D15" s="399"/>
      <c r="E15" s="698" t="s">
        <v>4231</v>
      </c>
      <c r="F15" s="699"/>
      <c r="G15" s="415"/>
      <c r="H15" s="364"/>
      <c r="I15" s="416"/>
    </row>
    <row r="16" spans="1:9" ht="15" customHeight="1" x14ac:dyDescent="0.25">
      <c r="A16" s="697"/>
      <c r="B16" s="387"/>
      <c r="C16" s="399"/>
      <c r="D16" s="399"/>
      <c r="E16" s="700" t="s">
        <v>4232</v>
      </c>
      <c r="F16" s="699"/>
      <c r="G16" s="366"/>
      <c r="H16" s="363"/>
      <c r="I16" s="416"/>
    </row>
    <row r="17" spans="1:9" x14ac:dyDescent="0.25">
      <c r="A17" s="417" t="s">
        <v>4233</v>
      </c>
      <c r="B17" s="387"/>
      <c r="C17" s="399"/>
      <c r="D17" s="373"/>
      <c r="E17" s="12"/>
      <c r="F17" s="418"/>
      <c r="G17" s="363"/>
      <c r="H17" s="363"/>
      <c r="I17" s="416"/>
    </row>
    <row r="18" spans="1:9" x14ac:dyDescent="0.25">
      <c r="A18" s="417" t="s">
        <v>4234</v>
      </c>
      <c r="B18" s="12"/>
      <c r="C18" s="12"/>
      <c r="D18" s="365"/>
      <c r="E18" s="419"/>
      <c r="F18" s="419"/>
      <c r="G18" s="420"/>
      <c r="H18" s="421"/>
      <c r="I18" s="422"/>
    </row>
    <row r="19" spans="1:9" x14ac:dyDescent="0.25">
      <c r="A19" s="12"/>
      <c r="B19" s="12"/>
      <c r="C19" s="12"/>
      <c r="D19" s="423"/>
      <c r="E19" s="424"/>
      <c r="F19" s="424"/>
      <c r="G19" s="423"/>
      <c r="H19" s="423"/>
      <c r="I19" s="423"/>
    </row>
    <row r="20" spans="1:9" x14ac:dyDescent="0.25">
      <c r="A20" s="13"/>
      <c r="B20" s="13"/>
      <c r="C20" s="13"/>
      <c r="D20" s="13"/>
      <c r="E20" s="425"/>
      <c r="F20" s="425"/>
      <c r="G20" s="365"/>
      <c r="H20" s="365"/>
      <c r="I20" s="365"/>
    </row>
    <row r="21" spans="1:9" x14ac:dyDescent="0.25">
      <c r="A21" s="13"/>
      <c r="B21" s="13"/>
      <c r="C21" s="13"/>
      <c r="D21" s="13"/>
      <c r="E21" s="424"/>
      <c r="F21" s="424"/>
      <c r="G21" s="423"/>
      <c r="H21" s="423"/>
      <c r="I21" s="423"/>
    </row>
  </sheetData>
  <mergeCells count="4">
    <mergeCell ref="A1:I1"/>
    <mergeCell ref="A15:A16"/>
    <mergeCell ref="E15:F15"/>
    <mergeCell ref="E16:F1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sqref="A1:L1"/>
    </sheetView>
  </sheetViews>
  <sheetFormatPr baseColWidth="10" defaultRowHeight="15" x14ac:dyDescent="0.25"/>
  <cols>
    <col min="1" max="1" width="14.85546875" bestFit="1" customWidth="1"/>
    <col min="2" max="2" width="9.42578125" bestFit="1" customWidth="1"/>
    <col min="3" max="3" width="10.85546875" bestFit="1" customWidth="1"/>
    <col min="4" max="4" width="11.140625" bestFit="1" customWidth="1"/>
    <col min="5" max="6" width="10.5703125" bestFit="1" customWidth="1"/>
    <col min="7" max="7" width="10.7109375" bestFit="1" customWidth="1"/>
    <col min="8" max="8" width="11.28515625" bestFit="1" customWidth="1"/>
    <col min="9" max="9" width="9.7109375" bestFit="1" customWidth="1"/>
  </cols>
  <sheetData>
    <row r="1" spans="1:12" ht="15" customHeight="1" x14ac:dyDescent="0.25">
      <c r="A1" s="701" t="s">
        <v>4235</v>
      </c>
      <c r="B1" s="702"/>
      <c r="C1" s="702"/>
      <c r="D1" s="702"/>
      <c r="E1" s="702"/>
      <c r="F1" s="702"/>
      <c r="G1" s="702"/>
      <c r="H1" s="702"/>
      <c r="I1" s="702"/>
      <c r="J1" s="702"/>
      <c r="K1" s="702"/>
      <c r="L1" s="702"/>
    </row>
    <row r="2" spans="1:12" ht="15" customHeight="1" x14ac:dyDescent="0.25">
      <c r="A2" s="703" t="s">
        <v>4236</v>
      </c>
      <c r="B2" s="703"/>
      <c r="C2" s="703"/>
      <c r="D2" s="703"/>
      <c r="E2" s="703"/>
      <c r="F2" s="703"/>
      <c r="G2" s="703"/>
      <c r="H2" s="703"/>
      <c r="I2" s="703"/>
      <c r="J2" s="703"/>
      <c r="K2" s="703"/>
      <c r="L2" s="703"/>
    </row>
    <row r="3" spans="1:12" ht="102" x14ac:dyDescent="0.25">
      <c r="A3" s="406" t="s">
        <v>4237</v>
      </c>
      <c r="B3" s="353" t="s">
        <v>165</v>
      </c>
      <c r="C3" s="353" t="s">
        <v>166</v>
      </c>
      <c r="D3" s="353" t="s">
        <v>167</v>
      </c>
      <c r="E3" s="353" t="s">
        <v>4238</v>
      </c>
      <c r="F3" s="353" t="s">
        <v>168</v>
      </c>
      <c r="G3" s="353" t="s">
        <v>169</v>
      </c>
      <c r="H3" s="353" t="s">
        <v>170</v>
      </c>
      <c r="I3" s="353" t="s">
        <v>171</v>
      </c>
      <c r="J3" s="353" t="s">
        <v>172</v>
      </c>
      <c r="K3" s="353" t="s">
        <v>173</v>
      </c>
      <c r="L3" s="353" t="s">
        <v>174</v>
      </c>
    </row>
    <row r="4" spans="1:12" ht="89.25" x14ac:dyDescent="0.25">
      <c r="A4" s="406" t="s">
        <v>175</v>
      </c>
      <c r="B4" s="426">
        <f>SUM(B5:B6)</f>
        <v>0</v>
      </c>
      <c r="C4" s="426">
        <f t="shared" ref="C4:K4" si="0">SUM(C5:C6)</f>
        <v>0</v>
      </c>
      <c r="D4" s="426">
        <f t="shared" si="0"/>
        <v>0</v>
      </c>
      <c r="E4" s="426">
        <f t="shared" si="0"/>
        <v>0</v>
      </c>
      <c r="F4" s="426">
        <f t="shared" si="0"/>
        <v>0</v>
      </c>
      <c r="G4" s="426">
        <f t="shared" si="0"/>
        <v>0</v>
      </c>
      <c r="H4" s="426">
        <f t="shared" si="0"/>
        <v>0</v>
      </c>
      <c r="I4" s="426">
        <f t="shared" si="0"/>
        <v>0</v>
      </c>
      <c r="J4" s="426">
        <f t="shared" si="0"/>
        <v>0</v>
      </c>
      <c r="K4" s="426">
        <f t="shared" si="0"/>
        <v>0</v>
      </c>
      <c r="L4" s="406"/>
    </row>
    <row r="5" spans="1:12" ht="63.75" x14ac:dyDescent="0.25">
      <c r="A5" s="408" t="s">
        <v>4239</v>
      </c>
      <c r="B5" s="427">
        <f>0</f>
        <v>0</v>
      </c>
      <c r="C5" s="427">
        <f>0</f>
        <v>0</v>
      </c>
      <c r="D5" s="427">
        <f>0</f>
        <v>0</v>
      </c>
      <c r="E5" s="427">
        <f>0</f>
        <v>0</v>
      </c>
      <c r="F5" s="427">
        <f>0</f>
        <v>0</v>
      </c>
      <c r="G5" s="427">
        <f>0</f>
        <v>0</v>
      </c>
      <c r="H5" s="427">
        <f>0</f>
        <v>0</v>
      </c>
      <c r="I5" s="427">
        <f>0</f>
        <v>0</v>
      </c>
      <c r="J5" s="427">
        <f>0</f>
        <v>0</v>
      </c>
      <c r="K5" s="427">
        <f>0</f>
        <v>0</v>
      </c>
      <c r="L5" s="408"/>
    </row>
    <row r="6" spans="1:12" ht="63.75" x14ac:dyDescent="0.25">
      <c r="A6" s="408" t="s">
        <v>4240</v>
      </c>
      <c r="B6" s="427">
        <f>0</f>
        <v>0</v>
      </c>
      <c r="C6" s="427">
        <f>0</f>
        <v>0</v>
      </c>
      <c r="D6" s="427">
        <f>0</f>
        <v>0</v>
      </c>
      <c r="E6" s="427">
        <f>0</f>
        <v>0</v>
      </c>
      <c r="F6" s="427">
        <f>0</f>
        <v>0</v>
      </c>
      <c r="G6" s="427">
        <f>0</f>
        <v>0</v>
      </c>
      <c r="H6" s="427">
        <f>0</f>
        <v>0</v>
      </c>
      <c r="I6" s="427">
        <f>0</f>
        <v>0</v>
      </c>
      <c r="J6" s="427">
        <f>0</f>
        <v>0</v>
      </c>
      <c r="K6" s="427">
        <f>0</f>
        <v>0</v>
      </c>
      <c r="L6" s="408" t="s">
        <v>176</v>
      </c>
    </row>
    <row r="7" spans="1:12" ht="76.5" x14ac:dyDescent="0.25">
      <c r="A7" s="406" t="s">
        <v>177</v>
      </c>
      <c r="B7" s="428"/>
      <c r="C7" s="428"/>
      <c r="D7" s="428"/>
      <c r="E7" s="426"/>
      <c r="F7" s="426"/>
      <c r="G7" s="426"/>
      <c r="H7" s="426"/>
      <c r="I7" s="428"/>
      <c r="J7" s="428"/>
      <c r="K7" s="426"/>
      <c r="L7" s="406"/>
    </row>
    <row r="8" spans="1:12" ht="25.5" x14ac:dyDescent="0.25">
      <c r="A8" s="408" t="s">
        <v>178</v>
      </c>
      <c r="B8" s="428">
        <f>SUM(B9:B10)</f>
        <v>0</v>
      </c>
      <c r="C8" s="428">
        <f t="shared" ref="C8:K8" si="1">SUM(C9:C10)</f>
        <v>0</v>
      </c>
      <c r="D8" s="428">
        <f t="shared" si="1"/>
        <v>0</v>
      </c>
      <c r="E8" s="427">
        <f t="shared" si="1"/>
        <v>0</v>
      </c>
      <c r="F8" s="427">
        <f t="shared" si="1"/>
        <v>0</v>
      </c>
      <c r="G8" s="427">
        <f t="shared" si="1"/>
        <v>0</v>
      </c>
      <c r="H8" s="427">
        <f t="shared" si="1"/>
        <v>0</v>
      </c>
      <c r="I8" s="428">
        <f t="shared" si="1"/>
        <v>0</v>
      </c>
      <c r="J8" s="428">
        <f t="shared" si="1"/>
        <v>0</v>
      </c>
      <c r="K8" s="427">
        <f t="shared" si="1"/>
        <v>0</v>
      </c>
      <c r="L8" s="408"/>
    </row>
    <row r="9" spans="1:12" ht="38.25" x14ac:dyDescent="0.25">
      <c r="A9" s="429" t="s">
        <v>179</v>
      </c>
      <c r="B9" s="428">
        <f>0</f>
        <v>0</v>
      </c>
      <c r="C9" s="428">
        <f>0</f>
        <v>0</v>
      </c>
      <c r="D9" s="428">
        <f>0</f>
        <v>0</v>
      </c>
      <c r="E9" s="430">
        <f>0</f>
        <v>0</v>
      </c>
      <c r="F9" s="430">
        <f>0</f>
        <v>0</v>
      </c>
      <c r="G9" s="430">
        <f>0</f>
        <v>0</v>
      </c>
      <c r="H9" s="430">
        <f>0</f>
        <v>0</v>
      </c>
      <c r="I9" s="428">
        <f>0</f>
        <v>0</v>
      </c>
      <c r="J9" s="428">
        <f>0</f>
        <v>0</v>
      </c>
      <c r="K9" s="430">
        <f>0</f>
        <v>0</v>
      </c>
      <c r="L9" s="429"/>
    </row>
    <row r="10" spans="1:12" ht="38.25" x14ac:dyDescent="0.25">
      <c r="A10" s="429" t="s">
        <v>180</v>
      </c>
      <c r="B10" s="428">
        <f>0</f>
        <v>0</v>
      </c>
      <c r="C10" s="428">
        <f>0</f>
        <v>0</v>
      </c>
      <c r="D10" s="428">
        <f>0</f>
        <v>0</v>
      </c>
      <c r="E10" s="430">
        <f>0</f>
        <v>0</v>
      </c>
      <c r="F10" s="430">
        <f>0</f>
        <v>0</v>
      </c>
      <c r="G10" s="430">
        <f>0</f>
        <v>0</v>
      </c>
      <c r="H10" s="430">
        <f>0</f>
        <v>0</v>
      </c>
      <c r="I10" s="428">
        <f>0</f>
        <v>0</v>
      </c>
      <c r="J10" s="428">
        <f>0</f>
        <v>0</v>
      </c>
      <c r="K10" s="430">
        <f>0</f>
        <v>0</v>
      </c>
      <c r="L10" s="429"/>
    </row>
    <row r="11" spans="1:12" ht="38.25" x14ac:dyDescent="0.25">
      <c r="A11" s="408" t="s">
        <v>181</v>
      </c>
      <c r="B11" s="428">
        <f>SUM(B12:B13)</f>
        <v>0</v>
      </c>
      <c r="C11" s="428">
        <f t="shared" ref="C11:K11" si="2">SUM(C12:C13)</f>
        <v>0</v>
      </c>
      <c r="D11" s="428">
        <f t="shared" si="2"/>
        <v>0</v>
      </c>
      <c r="E11" s="427">
        <f t="shared" si="2"/>
        <v>0</v>
      </c>
      <c r="F11" s="427">
        <f t="shared" si="2"/>
        <v>0</v>
      </c>
      <c r="G11" s="427">
        <f t="shared" si="2"/>
        <v>0</v>
      </c>
      <c r="H11" s="427">
        <f t="shared" si="2"/>
        <v>0</v>
      </c>
      <c r="I11" s="428">
        <f t="shared" si="2"/>
        <v>0</v>
      </c>
      <c r="J11" s="428">
        <f t="shared" si="2"/>
        <v>0</v>
      </c>
      <c r="K11" s="427">
        <f t="shared" si="2"/>
        <v>0</v>
      </c>
      <c r="L11" s="408"/>
    </row>
    <row r="12" spans="1:12" ht="51" x14ac:dyDescent="0.25">
      <c r="A12" s="429" t="s">
        <v>182</v>
      </c>
      <c r="B12" s="428">
        <f>0</f>
        <v>0</v>
      </c>
      <c r="C12" s="428">
        <f>0</f>
        <v>0</v>
      </c>
      <c r="D12" s="428">
        <f>0</f>
        <v>0</v>
      </c>
      <c r="E12" s="430">
        <f>0</f>
        <v>0</v>
      </c>
      <c r="F12" s="430">
        <f>0</f>
        <v>0</v>
      </c>
      <c r="G12" s="430">
        <f>0</f>
        <v>0</v>
      </c>
      <c r="H12" s="430">
        <f>0</f>
        <v>0</v>
      </c>
      <c r="I12" s="428">
        <f>0</f>
        <v>0</v>
      </c>
      <c r="J12" s="428">
        <f>0</f>
        <v>0</v>
      </c>
      <c r="K12" s="430">
        <f>0</f>
        <v>0</v>
      </c>
      <c r="L12" s="429"/>
    </row>
    <row r="13" spans="1:12" ht="51" x14ac:dyDescent="0.25">
      <c r="A13" s="429" t="s">
        <v>183</v>
      </c>
      <c r="B13" s="428">
        <f>0</f>
        <v>0</v>
      </c>
      <c r="C13" s="428">
        <f>0</f>
        <v>0</v>
      </c>
      <c r="D13" s="428">
        <f>0</f>
        <v>0</v>
      </c>
      <c r="E13" s="430">
        <f>0</f>
        <v>0</v>
      </c>
      <c r="F13" s="430">
        <f>0</f>
        <v>0</v>
      </c>
      <c r="G13" s="430">
        <f>0</f>
        <v>0</v>
      </c>
      <c r="H13" s="430">
        <f>0</f>
        <v>0</v>
      </c>
      <c r="I13" s="428">
        <f>0</f>
        <v>0</v>
      </c>
      <c r="J13" s="428">
        <f>0</f>
        <v>0</v>
      </c>
      <c r="K13" s="430">
        <f>0</f>
        <v>0</v>
      </c>
      <c r="L13" s="429"/>
    </row>
    <row r="14" spans="1:12" ht="153" x14ac:dyDescent="0.25">
      <c r="A14" s="398" t="s">
        <v>4241</v>
      </c>
      <c r="B14" s="363"/>
      <c r="C14" s="363"/>
      <c r="D14" s="363"/>
      <c r="E14" s="363"/>
      <c r="F14" s="363"/>
      <c r="G14" s="363"/>
      <c r="H14" s="363"/>
      <c r="I14" s="363"/>
      <c r="J14" s="363"/>
      <c r="K14" s="363"/>
      <c r="L14" s="363"/>
    </row>
    <row r="15" spans="1:12" ht="395.25" x14ac:dyDescent="0.25">
      <c r="A15" s="362" t="s">
        <v>4242</v>
      </c>
      <c r="B15" s="363"/>
      <c r="C15" s="363"/>
      <c r="D15" s="363"/>
      <c r="E15" s="363"/>
      <c r="F15" s="363"/>
      <c r="G15" s="363"/>
      <c r="H15" s="363"/>
      <c r="I15" s="363"/>
      <c r="J15" s="363"/>
      <c r="K15" s="363"/>
      <c r="L15" s="363"/>
    </row>
    <row r="16" spans="1:12" ht="114.75" x14ac:dyDescent="0.25">
      <c r="A16" s="362" t="s">
        <v>4243</v>
      </c>
      <c r="B16" s="363"/>
      <c r="C16" s="363"/>
      <c r="D16" s="363"/>
      <c r="E16" s="363"/>
      <c r="F16" s="363"/>
      <c r="G16" s="363"/>
      <c r="H16" s="363"/>
      <c r="I16" s="363"/>
      <c r="J16" s="363"/>
      <c r="K16" s="363"/>
      <c r="L16" s="363"/>
    </row>
    <row r="17" spans="1:12" ht="127.5" x14ac:dyDescent="0.25">
      <c r="A17" s="362" t="s">
        <v>4244</v>
      </c>
      <c r="B17" s="363"/>
      <c r="C17" s="363"/>
      <c r="D17" s="363"/>
      <c r="E17" s="363"/>
      <c r="F17" s="363"/>
      <c r="G17" s="363"/>
      <c r="H17" s="363"/>
      <c r="I17" s="363"/>
      <c r="J17" s="363"/>
      <c r="K17" s="363"/>
      <c r="L17" s="363"/>
    </row>
    <row r="18" spans="1:12" ht="76.5" x14ac:dyDescent="0.25">
      <c r="A18" s="362" t="s">
        <v>4245</v>
      </c>
      <c r="B18" s="363"/>
      <c r="C18" s="363"/>
      <c r="D18" s="363"/>
      <c r="E18" s="363"/>
      <c r="F18" s="363"/>
      <c r="G18" s="363"/>
      <c r="H18" s="363"/>
      <c r="I18" s="363"/>
      <c r="J18" s="363"/>
      <c r="K18" s="363"/>
      <c r="L18" s="363"/>
    </row>
    <row r="19" spans="1:12" ht="38.25" x14ac:dyDescent="0.25">
      <c r="A19" s="362" t="s">
        <v>4246</v>
      </c>
      <c r="B19" s="363"/>
      <c r="C19" s="363"/>
      <c r="D19" s="363"/>
      <c r="E19" s="363"/>
      <c r="F19" s="363"/>
      <c r="G19" s="363"/>
      <c r="H19" s="363"/>
      <c r="I19" s="363"/>
      <c r="J19" s="363"/>
      <c r="K19" s="363"/>
      <c r="L19" s="363"/>
    </row>
    <row r="20" spans="1:12" x14ac:dyDescent="0.25">
      <c r="A20" s="362" t="s">
        <v>4247</v>
      </c>
      <c r="B20" s="363"/>
      <c r="C20" s="363"/>
      <c r="D20" s="363"/>
      <c r="E20" s="363"/>
      <c r="F20" s="363"/>
      <c r="G20" s="363"/>
      <c r="H20" s="363"/>
      <c r="I20" s="363"/>
      <c r="J20" s="363"/>
      <c r="K20" s="363"/>
      <c r="L20" s="363"/>
    </row>
    <row r="21" spans="1:12" ht="114.75" x14ac:dyDescent="0.25">
      <c r="A21" s="362" t="s">
        <v>4248</v>
      </c>
      <c r="B21" s="363"/>
      <c r="C21" s="363"/>
      <c r="D21" s="363"/>
      <c r="E21" s="363"/>
      <c r="F21" s="363"/>
      <c r="G21" s="363"/>
      <c r="H21" s="363"/>
      <c r="I21" s="363"/>
      <c r="J21" s="363"/>
      <c r="K21" s="363"/>
      <c r="L21" s="363"/>
    </row>
    <row r="22" spans="1:12" ht="178.5" x14ac:dyDescent="0.25">
      <c r="A22" s="362" t="s">
        <v>4249</v>
      </c>
      <c r="B22" s="363"/>
      <c r="C22" s="363"/>
      <c r="D22" s="363"/>
      <c r="E22" s="363"/>
      <c r="F22" s="363"/>
      <c r="G22" s="363"/>
      <c r="H22" s="363"/>
      <c r="I22" s="363"/>
      <c r="J22" s="363"/>
      <c r="K22" s="363"/>
      <c r="L22" s="363"/>
    </row>
    <row r="23" spans="1:12" ht="127.5" x14ac:dyDescent="0.25">
      <c r="A23" s="362" t="s">
        <v>4250</v>
      </c>
      <c r="B23" s="363"/>
      <c r="C23" s="363"/>
      <c r="D23" s="363"/>
      <c r="E23" s="363"/>
      <c r="F23" s="363"/>
      <c r="G23" s="363"/>
      <c r="H23" s="363"/>
      <c r="I23" s="363"/>
      <c r="J23" s="363"/>
      <c r="K23" s="363"/>
      <c r="L23" s="363"/>
    </row>
    <row r="24" spans="1:12" x14ac:dyDescent="0.25">
      <c r="A24" s="431"/>
      <c r="B24" s="431"/>
      <c r="C24" s="431"/>
      <c r="D24" s="431"/>
      <c r="E24" s="432"/>
      <c r="F24" s="365"/>
      <c r="G24" s="365"/>
      <c r="H24" s="365"/>
      <c r="I24" s="425"/>
      <c r="J24" s="425"/>
      <c r="K24" s="365"/>
      <c r="L24" s="365"/>
    </row>
    <row r="25" spans="1:12" x14ac:dyDescent="0.25">
      <c r="A25" s="379"/>
      <c r="B25" s="379"/>
      <c r="C25" s="379"/>
      <c r="D25" s="379"/>
      <c r="E25" s="433"/>
      <c r="F25" s="433"/>
      <c r="G25" s="433"/>
      <c r="H25" s="433"/>
      <c r="I25" s="358"/>
      <c r="J25" s="434"/>
      <c r="K25" s="433"/>
      <c r="L25" s="433"/>
    </row>
    <row r="26" spans="1:12" x14ac:dyDescent="0.25">
      <c r="A26" s="379"/>
      <c r="B26" s="379"/>
      <c r="C26" s="379"/>
      <c r="D26" s="379"/>
      <c r="E26" s="433"/>
      <c r="F26" s="433"/>
      <c r="G26" s="433"/>
      <c r="H26" s="433"/>
      <c r="I26" s="358"/>
      <c r="J26" s="379"/>
      <c r="K26" s="433"/>
      <c r="L26" s="433"/>
    </row>
    <row r="27" spans="1:12" x14ac:dyDescent="0.25">
      <c r="A27" s="379"/>
      <c r="B27" s="379"/>
      <c r="C27" s="379"/>
      <c r="D27" s="379"/>
      <c r="E27" s="433"/>
      <c r="F27" s="433"/>
      <c r="G27" s="433"/>
      <c r="H27" s="433"/>
      <c r="I27" s="358"/>
      <c r="J27" s="379"/>
      <c r="K27" s="433"/>
      <c r="L27" s="433"/>
    </row>
    <row r="28" spans="1:12" x14ac:dyDescent="0.25">
      <c r="A28" s="379"/>
      <c r="B28" s="379"/>
      <c r="C28" s="379"/>
      <c r="D28" s="379"/>
      <c r="E28" s="433"/>
      <c r="F28" s="433"/>
      <c r="G28" s="433"/>
      <c r="H28" s="433"/>
      <c r="I28" s="358"/>
      <c r="J28" s="379"/>
      <c r="K28" s="433"/>
      <c r="L28" s="433"/>
    </row>
    <row r="29" spans="1:12" x14ac:dyDescent="0.25">
      <c r="A29" s="379"/>
      <c r="B29" s="379"/>
      <c r="C29" s="379"/>
      <c r="D29" s="379"/>
      <c r="E29" s="433"/>
      <c r="F29" s="433"/>
      <c r="G29" s="433"/>
      <c r="H29" s="433"/>
      <c r="I29" s="358"/>
      <c r="J29" s="379"/>
      <c r="K29" s="433"/>
      <c r="L29" s="433"/>
    </row>
    <row r="30" spans="1:12" x14ac:dyDescent="0.25">
      <c r="A30" s="379"/>
      <c r="B30" s="379"/>
      <c r="C30" s="379"/>
      <c r="D30" s="379"/>
      <c r="E30" s="433"/>
      <c r="F30" s="433"/>
      <c r="G30" s="433"/>
      <c r="H30" s="433"/>
      <c r="I30" s="358"/>
      <c r="J30" s="379"/>
      <c r="K30" s="433"/>
      <c r="L30" s="433"/>
    </row>
    <row r="31" spans="1:12" x14ac:dyDescent="0.25">
      <c r="A31" s="379"/>
      <c r="B31" s="379"/>
      <c r="C31" s="379"/>
      <c r="D31" s="379"/>
      <c r="E31" s="433"/>
      <c r="F31" s="433"/>
      <c r="G31" s="433"/>
      <c r="H31" s="433"/>
      <c r="I31" s="358"/>
      <c r="J31" s="379"/>
      <c r="K31" s="433"/>
      <c r="L31" s="433"/>
    </row>
  </sheetData>
  <mergeCells count="2">
    <mergeCell ref="A1:L1"/>
    <mergeCell ref="A2:L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25" workbookViewId="0">
      <selection activeCell="A32" sqref="A32"/>
    </sheetView>
  </sheetViews>
  <sheetFormatPr baseColWidth="10" defaultRowHeight="15" x14ac:dyDescent="0.25"/>
  <cols>
    <col min="1" max="1" width="20.85546875" bestFit="1" customWidth="1"/>
    <col min="2" max="2" width="20" customWidth="1"/>
    <col min="3" max="3" width="20.140625" customWidth="1"/>
    <col min="4" max="4" width="18.85546875" customWidth="1"/>
    <col min="5" max="5" width="19.28515625" customWidth="1"/>
    <col min="6" max="6" width="19" customWidth="1"/>
    <col min="7" max="7" width="19.140625" customWidth="1"/>
  </cols>
  <sheetData>
    <row r="1" spans="1:7" ht="15" customHeight="1" x14ac:dyDescent="0.25">
      <c r="A1" s="707" t="s">
        <v>4251</v>
      </c>
      <c r="B1" s="707"/>
      <c r="C1" s="707"/>
      <c r="D1" s="707"/>
      <c r="E1" s="707"/>
      <c r="F1" s="707"/>
      <c r="G1" s="707"/>
    </row>
    <row r="2" spans="1:7" ht="15" customHeight="1" x14ac:dyDescent="0.25">
      <c r="A2" s="707" t="s">
        <v>4252</v>
      </c>
      <c r="B2" s="707"/>
      <c r="C2" s="707"/>
      <c r="D2" s="707"/>
      <c r="E2" s="707"/>
      <c r="F2" s="707"/>
      <c r="G2" s="707"/>
    </row>
    <row r="3" spans="1:7" x14ac:dyDescent="0.25">
      <c r="A3" s="401" t="s">
        <v>184</v>
      </c>
      <c r="B3" s="708" t="s">
        <v>185</v>
      </c>
      <c r="C3" s="708" t="s">
        <v>186</v>
      </c>
      <c r="D3" s="708" t="s">
        <v>187</v>
      </c>
      <c r="E3" s="708" t="s">
        <v>188</v>
      </c>
      <c r="F3" s="708" t="s">
        <v>189</v>
      </c>
      <c r="G3" s="708" t="s">
        <v>190</v>
      </c>
    </row>
    <row r="4" spans="1:7" ht="25.5" x14ac:dyDescent="0.25">
      <c r="A4" s="406" t="s">
        <v>191</v>
      </c>
      <c r="B4" s="709"/>
      <c r="C4" s="709"/>
      <c r="D4" s="709"/>
      <c r="E4" s="709"/>
      <c r="F4" s="709"/>
      <c r="G4" s="709"/>
    </row>
    <row r="5" spans="1:7" ht="25.5" x14ac:dyDescent="0.25">
      <c r="A5" s="406" t="s">
        <v>4253</v>
      </c>
      <c r="B5" s="406"/>
      <c r="C5" s="406"/>
      <c r="D5" s="406"/>
      <c r="E5" s="406"/>
      <c r="F5" s="406"/>
      <c r="G5" s="406"/>
    </row>
    <row r="6" spans="1:7" x14ac:dyDescent="0.25">
      <c r="A6" s="406" t="s">
        <v>4254</v>
      </c>
      <c r="B6" s="427">
        <f>0</f>
        <v>0</v>
      </c>
      <c r="C6" s="427">
        <f>0</f>
        <v>0</v>
      </c>
      <c r="D6" s="427">
        <f>0</f>
        <v>0</v>
      </c>
      <c r="E6" s="427">
        <f>0</f>
        <v>0</v>
      </c>
      <c r="F6" s="427">
        <f>0</f>
        <v>0</v>
      </c>
      <c r="G6" s="427">
        <f>0</f>
        <v>0</v>
      </c>
    </row>
    <row r="7" spans="1:7" x14ac:dyDescent="0.25">
      <c r="A7" s="406" t="s">
        <v>4255</v>
      </c>
      <c r="B7" s="427">
        <f>0</f>
        <v>0</v>
      </c>
      <c r="C7" s="427">
        <f>0</f>
        <v>0</v>
      </c>
      <c r="D7" s="427">
        <f>0</f>
        <v>0</v>
      </c>
      <c r="E7" s="427">
        <f>0</f>
        <v>0</v>
      </c>
      <c r="F7" s="427">
        <f>0</f>
        <v>0</v>
      </c>
      <c r="G7" s="427">
        <f>0</f>
        <v>0</v>
      </c>
    </row>
    <row r="8" spans="1:7" ht="25.5" x14ac:dyDescent="0.25">
      <c r="A8" s="406" t="s">
        <v>4256</v>
      </c>
      <c r="B8" s="427">
        <f>0</f>
        <v>0</v>
      </c>
      <c r="C8" s="427">
        <f>0</f>
        <v>0</v>
      </c>
      <c r="D8" s="427">
        <f>0</f>
        <v>0</v>
      </c>
      <c r="E8" s="427">
        <f>0</f>
        <v>0</v>
      </c>
      <c r="F8" s="427">
        <f>0</f>
        <v>0</v>
      </c>
      <c r="G8" s="427">
        <f>0</f>
        <v>0</v>
      </c>
    </row>
    <row r="9" spans="1:7" ht="25.5" x14ac:dyDescent="0.25">
      <c r="A9" s="406" t="s">
        <v>4257</v>
      </c>
      <c r="B9" s="427">
        <f>0</f>
        <v>0</v>
      </c>
      <c r="C9" s="427">
        <f>0</f>
        <v>0</v>
      </c>
      <c r="D9" s="427">
        <f>0</f>
        <v>0</v>
      </c>
      <c r="E9" s="427">
        <f>0</f>
        <v>0</v>
      </c>
      <c r="F9" s="427">
        <f>0</f>
        <v>0</v>
      </c>
      <c r="G9" s="427">
        <f>0</f>
        <v>0</v>
      </c>
    </row>
    <row r="10" spans="1:7" ht="38.25" x14ac:dyDescent="0.25">
      <c r="A10" s="406" t="s">
        <v>4258</v>
      </c>
      <c r="B10" s="427">
        <f>0</f>
        <v>0</v>
      </c>
      <c r="C10" s="427">
        <f>0</f>
        <v>0</v>
      </c>
      <c r="D10" s="427">
        <f>0</f>
        <v>0</v>
      </c>
      <c r="E10" s="427">
        <f>0</f>
        <v>0</v>
      </c>
      <c r="F10" s="427">
        <f>0</f>
        <v>0</v>
      </c>
      <c r="G10" s="427">
        <f>0</f>
        <v>0</v>
      </c>
    </row>
    <row r="11" spans="1:7" ht="25.5" x14ac:dyDescent="0.25">
      <c r="A11" s="406" t="s">
        <v>4259</v>
      </c>
      <c r="B11" s="427">
        <f>0</f>
        <v>0</v>
      </c>
      <c r="C11" s="427">
        <f>0</f>
        <v>0</v>
      </c>
      <c r="D11" s="427">
        <f>0</f>
        <v>0</v>
      </c>
      <c r="E11" s="427">
        <f>0</f>
        <v>0</v>
      </c>
      <c r="F11" s="427">
        <f>0</f>
        <v>0</v>
      </c>
      <c r="G11" s="427">
        <f>0</f>
        <v>0</v>
      </c>
    </row>
    <row r="12" spans="1:7" ht="25.5" x14ac:dyDescent="0.25">
      <c r="A12" s="429" t="s">
        <v>192</v>
      </c>
      <c r="B12" s="430">
        <f>SUM(B6:B11)</f>
        <v>0</v>
      </c>
      <c r="C12" s="430">
        <f>SUM(C6:C11)</f>
        <v>0</v>
      </c>
      <c r="D12" s="430">
        <f t="shared" ref="D12:G12" si="0">SUM(D6:D11)</f>
        <v>0</v>
      </c>
      <c r="E12" s="430">
        <f t="shared" si="0"/>
        <v>0</v>
      </c>
      <c r="F12" s="430">
        <f t="shared" si="0"/>
        <v>0</v>
      </c>
      <c r="G12" s="430">
        <f t="shared" si="0"/>
        <v>0</v>
      </c>
    </row>
    <row r="13" spans="1:7" x14ac:dyDescent="0.25">
      <c r="A13" s="436"/>
      <c r="B13" s="436"/>
      <c r="C13" s="436"/>
      <c r="D13" s="436"/>
      <c r="E13" s="436"/>
      <c r="F13" s="436"/>
      <c r="G13" s="436"/>
    </row>
    <row r="14" spans="1:7" x14ac:dyDescent="0.25">
      <c r="A14" s="704" t="s">
        <v>4260</v>
      </c>
      <c r="B14" s="705"/>
      <c r="C14" s="706"/>
      <c r="D14" s="11"/>
      <c r="E14" s="11"/>
      <c r="F14" s="3"/>
      <c r="G14" s="379"/>
    </row>
    <row r="15" spans="1:7" ht="15" customHeight="1" x14ac:dyDescent="0.25">
      <c r="A15" s="437" t="s">
        <v>4261</v>
      </c>
      <c r="B15" s="707" t="s">
        <v>194</v>
      </c>
      <c r="C15" s="707" t="s">
        <v>195</v>
      </c>
      <c r="D15" s="11"/>
      <c r="E15" s="11"/>
      <c r="F15" s="3"/>
      <c r="G15" s="379"/>
    </row>
    <row r="16" spans="1:7" ht="25.5" x14ac:dyDescent="0.25">
      <c r="A16" s="438" t="s">
        <v>193</v>
      </c>
      <c r="B16" s="707"/>
      <c r="C16" s="707"/>
      <c r="D16" s="11"/>
      <c r="E16" s="11"/>
      <c r="F16" s="3"/>
      <c r="G16" s="379"/>
    </row>
    <row r="17" spans="1:7" ht="25.5" x14ac:dyDescent="0.25">
      <c r="A17" s="406" t="s">
        <v>196</v>
      </c>
      <c r="B17" s="357">
        <f>0</f>
        <v>0</v>
      </c>
      <c r="C17" s="357">
        <f>0</f>
        <v>0</v>
      </c>
      <c r="D17" s="11"/>
      <c r="E17" s="11"/>
      <c r="F17" s="3"/>
      <c r="G17" s="379"/>
    </row>
    <row r="18" spans="1:7" ht="25.5" x14ac:dyDescent="0.25">
      <c r="A18" s="406" t="s">
        <v>197</v>
      </c>
      <c r="B18" s="357">
        <f>0</f>
        <v>0</v>
      </c>
      <c r="C18" s="357">
        <f>0</f>
        <v>0</v>
      </c>
      <c r="D18" s="11"/>
      <c r="E18" s="11"/>
      <c r="F18" s="3"/>
      <c r="G18" s="379"/>
    </row>
    <row r="19" spans="1:7" ht="25.5" x14ac:dyDescent="0.25">
      <c r="A19" s="406" t="s">
        <v>198</v>
      </c>
      <c r="B19" s="357">
        <f>0</f>
        <v>0</v>
      </c>
      <c r="C19" s="357">
        <f>0</f>
        <v>0</v>
      </c>
      <c r="D19" s="11"/>
      <c r="E19" s="11"/>
      <c r="F19" s="3"/>
      <c r="G19" s="379"/>
    </row>
    <row r="20" spans="1:7" ht="38.25" x14ac:dyDescent="0.25">
      <c r="A20" s="406" t="s">
        <v>4262</v>
      </c>
      <c r="B20" s="357">
        <f>0</f>
        <v>0</v>
      </c>
      <c r="C20" s="357">
        <f>0</f>
        <v>0</v>
      </c>
      <c r="D20" s="11"/>
      <c r="E20" s="11"/>
      <c r="F20" s="3"/>
      <c r="G20" s="379"/>
    </row>
    <row r="21" spans="1:7" ht="25.5" x14ac:dyDescent="0.25">
      <c r="A21" s="406" t="s">
        <v>199</v>
      </c>
      <c r="B21" s="357">
        <f>SUM(B22:B23)</f>
        <v>0</v>
      </c>
      <c r="C21" s="357">
        <f>SUM(C22:C23)</f>
        <v>0</v>
      </c>
      <c r="D21" s="11"/>
      <c r="E21" s="11"/>
      <c r="F21" s="3"/>
      <c r="G21" s="379"/>
    </row>
    <row r="22" spans="1:7" ht="25.5" x14ac:dyDescent="0.25">
      <c r="A22" s="408" t="s">
        <v>4263</v>
      </c>
      <c r="B22" s="357">
        <f>0</f>
        <v>0</v>
      </c>
      <c r="C22" s="357">
        <f>0</f>
        <v>0</v>
      </c>
      <c r="D22" s="11"/>
      <c r="E22" s="11"/>
      <c r="F22" s="3"/>
      <c r="G22" s="379"/>
    </row>
    <row r="23" spans="1:7" ht="25.5" x14ac:dyDescent="0.25">
      <c r="A23" s="408" t="s">
        <v>4264</v>
      </c>
      <c r="B23" s="357">
        <f>0</f>
        <v>0</v>
      </c>
      <c r="C23" s="357">
        <f>0</f>
        <v>0</v>
      </c>
      <c r="D23" s="11"/>
      <c r="E23" s="11"/>
      <c r="F23" s="3"/>
      <c r="G23" s="379"/>
    </row>
    <row r="24" spans="1:7" ht="38.25" x14ac:dyDescent="0.25">
      <c r="A24" s="406" t="s">
        <v>4265</v>
      </c>
      <c r="B24" s="357">
        <f>0</f>
        <v>0</v>
      </c>
      <c r="C24" s="357">
        <f>0</f>
        <v>0</v>
      </c>
      <c r="D24" s="11"/>
      <c r="E24" s="11"/>
      <c r="F24" s="3"/>
      <c r="G24" s="379"/>
    </row>
    <row r="25" spans="1:7" ht="25.5" x14ac:dyDescent="0.25">
      <c r="A25" s="406" t="s">
        <v>200</v>
      </c>
      <c r="B25" s="357">
        <f>SUM(B26:B27)</f>
        <v>0</v>
      </c>
      <c r="C25" s="357">
        <f>SUM(C26:C27)</f>
        <v>0</v>
      </c>
      <c r="D25" s="11"/>
      <c r="E25" s="11"/>
      <c r="F25" s="3"/>
      <c r="G25" s="379"/>
    </row>
    <row r="26" spans="1:7" ht="25.5" x14ac:dyDescent="0.25">
      <c r="A26" s="408" t="s">
        <v>4266</v>
      </c>
      <c r="B26" s="428">
        <f>0</f>
        <v>0</v>
      </c>
      <c r="C26" s="357">
        <f>0</f>
        <v>0</v>
      </c>
      <c r="D26" s="11"/>
      <c r="E26" s="11"/>
      <c r="F26" s="3"/>
      <c r="G26" s="379"/>
    </row>
    <row r="27" spans="1:7" ht="25.5" x14ac:dyDescent="0.25">
      <c r="A27" s="408" t="s">
        <v>4267</v>
      </c>
      <c r="B27" s="428">
        <f>0</f>
        <v>0</v>
      </c>
      <c r="C27" s="357">
        <f>0</f>
        <v>0</v>
      </c>
      <c r="D27" s="11"/>
      <c r="E27" s="11"/>
      <c r="F27" s="3"/>
      <c r="G27" s="379"/>
    </row>
    <row r="28" spans="1:7" ht="25.5" x14ac:dyDescent="0.25">
      <c r="A28" s="406" t="s">
        <v>201</v>
      </c>
      <c r="B28" s="357">
        <f>0</f>
        <v>0</v>
      </c>
      <c r="C28" s="357">
        <f>0</f>
        <v>0</v>
      </c>
      <c r="D28" s="11"/>
      <c r="E28" s="11"/>
      <c r="F28" s="3"/>
      <c r="G28" s="379"/>
    </row>
    <row r="29" spans="1:7" ht="25.5" x14ac:dyDescent="0.25">
      <c r="A29" s="429" t="s">
        <v>202</v>
      </c>
      <c r="B29" s="430">
        <f>SUM(B17:B21,B24:B25,B28)</f>
        <v>0</v>
      </c>
      <c r="C29" s="430">
        <f>SUM(C17:C21,C24:C25,C28)</f>
        <v>0</v>
      </c>
      <c r="D29" s="11"/>
      <c r="E29" s="11"/>
      <c r="F29" s="3"/>
      <c r="G29" s="379"/>
    </row>
    <row r="30" spans="1:7" x14ac:dyDescent="0.25">
      <c r="A30" s="11"/>
      <c r="B30" s="11"/>
      <c r="C30" s="11"/>
      <c r="D30" s="11"/>
      <c r="E30" s="11"/>
      <c r="F30" s="3"/>
      <c r="G30" s="379"/>
    </row>
    <row r="31" spans="1:7" x14ac:dyDescent="0.25">
      <c r="A31" s="11"/>
      <c r="B31" s="11"/>
      <c r="C31" s="11"/>
      <c r="D31" s="11"/>
      <c r="E31" s="11"/>
      <c r="F31" s="3"/>
      <c r="G31" s="379"/>
    </row>
  </sheetData>
  <mergeCells count="11">
    <mergeCell ref="A14:C14"/>
    <mergeCell ref="B15:B16"/>
    <mergeCell ref="C15:C16"/>
    <mergeCell ref="A1:G1"/>
    <mergeCell ref="A2:G2"/>
    <mergeCell ref="B3:B4"/>
    <mergeCell ref="C3:C4"/>
    <mergeCell ref="D3:D4"/>
    <mergeCell ref="E3:E4"/>
    <mergeCell ref="F3:F4"/>
    <mergeCell ref="G3: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4" sqref="A4"/>
    </sheetView>
  </sheetViews>
  <sheetFormatPr baseColWidth="10" defaultRowHeight="15" x14ac:dyDescent="0.25"/>
  <cols>
    <col min="1" max="1" width="28.7109375" customWidth="1"/>
  </cols>
  <sheetData>
    <row r="1" spans="1:4" ht="63.75" x14ac:dyDescent="0.25">
      <c r="A1" s="435" t="s">
        <v>4268</v>
      </c>
      <c r="B1" s="435" t="s">
        <v>236</v>
      </c>
      <c r="C1" s="435" t="s">
        <v>2920</v>
      </c>
      <c r="D1" s="439"/>
    </row>
    <row r="2" spans="1:4" ht="25.5" x14ac:dyDescent="0.25">
      <c r="A2" s="374" t="s">
        <v>237</v>
      </c>
      <c r="B2" s="440"/>
      <c r="C2" s="357"/>
      <c r="D2" s="17"/>
    </row>
    <row r="3" spans="1:4" ht="25.5" x14ac:dyDescent="0.25">
      <c r="A3" s="374" t="s">
        <v>238</v>
      </c>
      <c r="B3" s="440" t="s">
        <v>239</v>
      </c>
      <c r="C3" s="357"/>
      <c r="D3" s="17"/>
    </row>
    <row r="4" spans="1:4" ht="51" x14ac:dyDescent="0.25">
      <c r="A4" s="374" t="s">
        <v>240</v>
      </c>
      <c r="B4" s="440" t="s">
        <v>239</v>
      </c>
      <c r="C4" s="357"/>
      <c r="D4" s="17"/>
    </row>
    <row r="5" spans="1:4" ht="51" x14ac:dyDescent="0.25">
      <c r="A5" s="374" t="s">
        <v>241</v>
      </c>
      <c r="B5" s="440" t="s">
        <v>242</v>
      </c>
      <c r="C5" s="357"/>
      <c r="D5" s="17"/>
    </row>
    <row r="6" spans="1:4" ht="25.5" x14ac:dyDescent="0.25">
      <c r="A6" s="374" t="s">
        <v>63</v>
      </c>
      <c r="B6" s="440" t="s">
        <v>243</v>
      </c>
      <c r="C6" s="357"/>
      <c r="D6" s="17"/>
    </row>
    <row r="7" spans="1:4" ht="38.25" x14ac:dyDescent="0.25">
      <c r="A7" s="374" t="s">
        <v>244</v>
      </c>
      <c r="B7" s="440" t="s">
        <v>239</v>
      </c>
      <c r="C7" s="357"/>
      <c r="D7" s="17"/>
    </row>
    <row r="8" spans="1:4" x14ac:dyDescent="0.25">
      <c r="A8" s="374" t="s">
        <v>245</v>
      </c>
      <c r="B8" s="440" t="s">
        <v>242</v>
      </c>
      <c r="C8" s="357"/>
      <c r="D8" s="17"/>
    </row>
    <row r="9" spans="1:4" x14ac:dyDescent="0.25">
      <c r="A9" s="374" t="s">
        <v>246</v>
      </c>
      <c r="B9" s="440" t="s">
        <v>239</v>
      </c>
      <c r="C9" s="357"/>
      <c r="D9" s="17"/>
    </row>
    <row r="10" spans="1:4" x14ac:dyDescent="0.25">
      <c r="A10" s="374" t="s">
        <v>247</v>
      </c>
      <c r="B10" s="440" t="s">
        <v>242</v>
      </c>
      <c r="C10" s="357"/>
      <c r="D10" s="17"/>
    </row>
    <row r="11" spans="1:4" ht="25.5" x14ac:dyDescent="0.25">
      <c r="A11" s="374" t="s">
        <v>248</v>
      </c>
      <c r="B11" s="440" t="s">
        <v>242</v>
      </c>
      <c r="C11" s="357"/>
      <c r="D11" s="17"/>
    </row>
    <row r="12" spans="1:4" x14ac:dyDescent="0.25">
      <c r="A12" s="374" t="s">
        <v>71</v>
      </c>
      <c r="B12" s="440" t="s">
        <v>242</v>
      </c>
      <c r="C12" s="357"/>
      <c r="D12" s="17"/>
    </row>
    <row r="13" spans="1:4" ht="25.5" x14ac:dyDescent="0.25">
      <c r="A13" s="441" t="s">
        <v>249</v>
      </c>
      <c r="B13" s="442" t="s">
        <v>250</v>
      </c>
      <c r="C13" s="443">
        <f>C2+C3+C4-C5+C6+C7-C8+C9-C10-C11-C12</f>
        <v>0</v>
      </c>
      <c r="D13" s="444"/>
    </row>
    <row r="14" spans="1:4" ht="25.5" x14ac:dyDescent="0.25">
      <c r="A14" s="362" t="s">
        <v>4269</v>
      </c>
      <c r="B14" s="363"/>
      <c r="C14" s="445"/>
      <c r="D14" s="11"/>
    </row>
    <row r="15" spans="1:4" ht="51" x14ac:dyDescent="0.25">
      <c r="A15" s="362" t="s">
        <v>4270</v>
      </c>
      <c r="B15" s="363"/>
      <c r="C15" s="373"/>
      <c r="D15" s="11"/>
    </row>
    <row r="16" spans="1:4" ht="102" x14ac:dyDescent="0.25">
      <c r="A16" s="362" t="s">
        <v>4271</v>
      </c>
      <c r="B16" s="363"/>
      <c r="C16" s="373"/>
      <c r="D16" s="11"/>
    </row>
    <row r="17" spans="1:4" ht="76.5" x14ac:dyDescent="0.25">
      <c r="A17" s="362" t="s">
        <v>4272</v>
      </c>
      <c r="B17" s="363"/>
      <c r="C17" s="373"/>
      <c r="D17" s="11"/>
    </row>
    <row r="18" spans="1:4" x14ac:dyDescent="0.25">
      <c r="A18" s="446"/>
      <c r="B18" s="363"/>
      <c r="C18" s="373"/>
      <c r="D18" s="11"/>
    </row>
    <row r="19" spans="1:4" x14ac:dyDescent="0.25">
      <c r="A19" s="446"/>
      <c r="B19" s="363"/>
      <c r="C19" s="373"/>
      <c r="D19" s="11"/>
    </row>
    <row r="20" spans="1:4" x14ac:dyDescent="0.25">
      <c r="A20" s="16"/>
      <c r="B20" s="363"/>
      <c r="C20" s="373"/>
      <c r="D20" s="11"/>
    </row>
    <row r="21" spans="1:4" x14ac:dyDescent="0.25">
      <c r="A21" s="446"/>
      <c r="B21" s="363"/>
      <c r="C21" s="373"/>
      <c r="D21" s="11"/>
    </row>
    <row r="22" spans="1:4" x14ac:dyDescent="0.25">
      <c r="A22" s="446"/>
      <c r="B22" s="363"/>
      <c r="C22" s="373"/>
      <c r="D22"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sqref="A1:G36"/>
    </sheetView>
  </sheetViews>
  <sheetFormatPr baseColWidth="10" defaultRowHeight="15" x14ac:dyDescent="0.25"/>
  <sheetData>
    <row r="1" spans="1:7" ht="15" customHeight="1" x14ac:dyDescent="0.25">
      <c r="A1" s="695" t="s">
        <v>4273</v>
      </c>
      <c r="B1" s="695"/>
      <c r="C1" s="695"/>
      <c r="D1" s="695"/>
      <c r="E1" s="695"/>
      <c r="F1" s="695"/>
      <c r="G1" s="695"/>
    </row>
    <row r="2" spans="1:7" ht="63.75" x14ac:dyDescent="0.25">
      <c r="A2" s="435" t="s">
        <v>4274</v>
      </c>
      <c r="B2" s="435" t="s">
        <v>204</v>
      </c>
      <c r="C2" s="435" t="s">
        <v>4275</v>
      </c>
      <c r="D2" s="435" t="s">
        <v>204</v>
      </c>
      <c r="E2" s="435" t="s">
        <v>4276</v>
      </c>
      <c r="F2" s="447" t="s">
        <v>27</v>
      </c>
      <c r="G2" s="447" t="s">
        <v>28</v>
      </c>
    </row>
    <row r="3" spans="1:7" ht="36" x14ac:dyDescent="0.25">
      <c r="A3" s="448" t="s">
        <v>206</v>
      </c>
      <c r="B3" s="407">
        <f>0</f>
        <v>0</v>
      </c>
      <c r="C3" s="448" t="s">
        <v>207</v>
      </c>
      <c r="D3" s="407">
        <f>0</f>
        <v>0</v>
      </c>
      <c r="E3" s="449" t="s">
        <v>208</v>
      </c>
      <c r="F3" s="412">
        <f>B3-D3</f>
        <v>0</v>
      </c>
      <c r="G3" s="412">
        <f>0</f>
        <v>0</v>
      </c>
    </row>
    <row r="4" spans="1:7" ht="24" x14ac:dyDescent="0.25">
      <c r="A4" s="448" t="s">
        <v>77</v>
      </c>
      <c r="B4" s="407">
        <f>0</f>
        <v>0</v>
      </c>
      <c r="C4" s="376"/>
      <c r="D4" s="224"/>
      <c r="E4" s="371"/>
      <c r="F4" s="450"/>
      <c r="G4" s="450"/>
    </row>
    <row r="5" spans="1:7" ht="60" x14ac:dyDescent="0.25">
      <c r="A5" s="448" t="s">
        <v>209</v>
      </c>
      <c r="B5" s="407">
        <f>0</f>
        <v>0</v>
      </c>
      <c r="C5" s="448" t="s">
        <v>210</v>
      </c>
      <c r="D5" s="407">
        <f>0</f>
        <v>0</v>
      </c>
      <c r="E5" s="451"/>
      <c r="F5" s="452"/>
      <c r="G5" s="452"/>
    </row>
    <row r="6" spans="1:7" ht="24" x14ac:dyDescent="0.25">
      <c r="A6" s="448" t="s">
        <v>85</v>
      </c>
      <c r="B6" s="407">
        <f>0</f>
        <v>0</v>
      </c>
      <c r="C6" s="453"/>
      <c r="D6" s="454"/>
      <c r="E6" s="451"/>
      <c r="F6" s="454"/>
      <c r="G6" s="454"/>
    </row>
    <row r="7" spans="1:7" ht="24" x14ac:dyDescent="0.25">
      <c r="A7" s="455" t="s">
        <v>3291</v>
      </c>
      <c r="B7" s="456">
        <f>SUM(B3:B6)</f>
        <v>0</v>
      </c>
      <c r="C7" s="455" t="s">
        <v>3291</v>
      </c>
      <c r="D7" s="456">
        <f>SUM(D3,D5)</f>
        <v>0</v>
      </c>
      <c r="E7" s="449" t="s">
        <v>211</v>
      </c>
      <c r="F7" s="412">
        <f>B7-D7</f>
        <v>0</v>
      </c>
      <c r="G7" s="412">
        <f>0</f>
        <v>0</v>
      </c>
    </row>
    <row r="8" spans="1:7" ht="24" customHeight="1" x14ac:dyDescent="0.25">
      <c r="A8" s="449" t="s">
        <v>211</v>
      </c>
      <c r="B8" s="412">
        <f>F7</f>
        <v>0</v>
      </c>
      <c r="C8" s="710" t="s">
        <v>54</v>
      </c>
      <c r="D8" s="712">
        <f>0</f>
        <v>0</v>
      </c>
      <c r="E8" s="451"/>
      <c r="F8" s="452"/>
      <c r="G8" s="452"/>
    </row>
    <row r="9" spans="1:7" ht="24" x14ac:dyDescent="0.25">
      <c r="A9" s="449" t="s">
        <v>208</v>
      </c>
      <c r="B9" s="412">
        <f>F3</f>
        <v>0</v>
      </c>
      <c r="C9" s="711"/>
      <c r="D9" s="713"/>
      <c r="E9" s="451"/>
      <c r="F9" s="454"/>
      <c r="G9" s="454"/>
    </row>
    <row r="10" spans="1:7" ht="24" x14ac:dyDescent="0.25">
      <c r="A10" s="455" t="s">
        <v>3291</v>
      </c>
      <c r="B10" s="456">
        <f>SUM(B8:B9)</f>
        <v>0</v>
      </c>
      <c r="C10" s="455" t="s">
        <v>3291</v>
      </c>
      <c r="D10" s="456">
        <f>D8</f>
        <v>0</v>
      </c>
      <c r="E10" s="449" t="s">
        <v>212</v>
      </c>
      <c r="F10" s="412">
        <f>B10-D10</f>
        <v>0</v>
      </c>
      <c r="G10" s="412">
        <f>0</f>
        <v>0</v>
      </c>
    </row>
    <row r="11" spans="1:7" ht="48" x14ac:dyDescent="0.25">
      <c r="A11" s="449" t="s">
        <v>212</v>
      </c>
      <c r="B11" s="412">
        <f>F10</f>
        <v>0</v>
      </c>
      <c r="C11" s="448" t="s">
        <v>213</v>
      </c>
      <c r="D11" s="407">
        <f>0</f>
        <v>0</v>
      </c>
      <c r="E11" s="451"/>
      <c r="F11" s="452"/>
      <c r="G11" s="452"/>
    </row>
    <row r="12" spans="1:7" ht="24" x14ac:dyDescent="0.25">
      <c r="A12" s="448" t="s">
        <v>86</v>
      </c>
      <c r="B12" s="407">
        <f>0</f>
        <v>0</v>
      </c>
      <c r="C12" s="448" t="s">
        <v>58</v>
      </c>
      <c r="D12" s="407">
        <f>0</f>
        <v>0</v>
      </c>
      <c r="E12" s="451"/>
      <c r="F12" s="454"/>
      <c r="G12" s="454"/>
    </row>
    <row r="13" spans="1:7" ht="60" x14ac:dyDescent="0.25">
      <c r="A13" s="455" t="s">
        <v>3291</v>
      </c>
      <c r="B13" s="456">
        <f>SUM(B11:B12)</f>
        <v>0</v>
      </c>
      <c r="C13" s="455" t="s">
        <v>3291</v>
      </c>
      <c r="D13" s="456">
        <f>SUM(D11:D12)</f>
        <v>0</v>
      </c>
      <c r="E13" s="449" t="s">
        <v>214</v>
      </c>
      <c r="F13" s="412">
        <f>B13-D13</f>
        <v>0</v>
      </c>
      <c r="G13" s="412">
        <f>0</f>
        <v>0</v>
      </c>
    </row>
    <row r="14" spans="1:7" ht="48" x14ac:dyDescent="0.25">
      <c r="A14" s="449" t="s">
        <v>215</v>
      </c>
      <c r="B14" s="412">
        <f>IF(F13&gt;=0,F13,0)</f>
        <v>0</v>
      </c>
      <c r="C14" s="449" t="s">
        <v>216</v>
      </c>
      <c r="D14" s="412">
        <f>ABS(IF(F13&lt;0,F13,0))</f>
        <v>0</v>
      </c>
      <c r="E14" s="451"/>
      <c r="F14" s="452"/>
      <c r="G14" s="452"/>
    </row>
    <row r="15" spans="1:7" ht="60" x14ac:dyDescent="0.25">
      <c r="A15" s="448" t="s">
        <v>217</v>
      </c>
      <c r="B15" s="407">
        <f>0</f>
        <v>0</v>
      </c>
      <c r="C15" s="448" t="s">
        <v>61</v>
      </c>
      <c r="D15" s="407">
        <f>0</f>
        <v>0</v>
      </c>
      <c r="E15" s="451"/>
      <c r="F15" s="454"/>
      <c r="G15" s="454"/>
    </row>
    <row r="16" spans="1:7" ht="24" x14ac:dyDescent="0.25">
      <c r="A16" s="448" t="s">
        <v>218</v>
      </c>
      <c r="B16" s="407">
        <f>0</f>
        <v>0</v>
      </c>
      <c r="C16" s="448" t="s">
        <v>219</v>
      </c>
      <c r="D16" s="407">
        <f>0</f>
        <v>0</v>
      </c>
      <c r="E16" s="451"/>
      <c r="F16" s="454"/>
      <c r="G16" s="454"/>
    </row>
    <row r="17" spans="1:7" ht="48" x14ac:dyDescent="0.25">
      <c r="A17" s="455" t="s">
        <v>3291</v>
      </c>
      <c r="B17" s="456">
        <f>SUM(B14:B16)</f>
        <v>0</v>
      </c>
      <c r="C17" s="455" t="s">
        <v>3291</v>
      </c>
      <c r="D17" s="456">
        <f>SUM(D14:D16)</f>
        <v>0</v>
      </c>
      <c r="E17" s="449" t="s">
        <v>220</v>
      </c>
      <c r="F17" s="412">
        <f>B17-D17</f>
        <v>0</v>
      </c>
      <c r="G17" s="412">
        <f>0</f>
        <v>0</v>
      </c>
    </row>
    <row r="18" spans="1:7" ht="24" x14ac:dyDescent="0.25">
      <c r="A18" s="449" t="s">
        <v>221</v>
      </c>
      <c r="B18" s="412">
        <f>IF(F17&gt;=0,F17,0)</f>
        <v>0</v>
      </c>
      <c r="C18" s="449" t="s">
        <v>222</v>
      </c>
      <c r="D18" s="412">
        <f>ABS(IF(F17&lt;0,F17,0))</f>
        <v>0</v>
      </c>
      <c r="E18" s="451"/>
      <c r="F18" s="452"/>
      <c r="G18" s="452"/>
    </row>
    <row r="19" spans="1:7" ht="72" x14ac:dyDescent="0.25">
      <c r="A19" s="448" t="s">
        <v>223</v>
      </c>
      <c r="B19" s="407">
        <f>0</f>
        <v>0</v>
      </c>
      <c r="C19" s="448" t="s">
        <v>224</v>
      </c>
      <c r="D19" s="407">
        <f>0</f>
        <v>0</v>
      </c>
      <c r="E19" s="451"/>
      <c r="F19" s="454"/>
      <c r="G19" s="454"/>
    </row>
    <row r="20" spans="1:7" ht="24" x14ac:dyDescent="0.25">
      <c r="A20" s="448" t="s">
        <v>90</v>
      </c>
      <c r="B20" s="407">
        <f>0</f>
        <v>0</v>
      </c>
      <c r="C20" s="448" t="s">
        <v>64</v>
      </c>
      <c r="D20" s="407">
        <f>0</f>
        <v>0</v>
      </c>
      <c r="E20" s="451"/>
      <c r="F20" s="454"/>
      <c r="G20" s="454"/>
    </row>
    <row r="21" spans="1:7" ht="60" x14ac:dyDescent="0.25">
      <c r="A21" s="455" t="s">
        <v>3291</v>
      </c>
      <c r="B21" s="456">
        <f>SUM(B18:B20)</f>
        <v>0</v>
      </c>
      <c r="C21" s="455" t="s">
        <v>3291</v>
      </c>
      <c r="D21" s="456">
        <f>SUM(D18:D20)</f>
        <v>0</v>
      </c>
      <c r="E21" s="449" t="s">
        <v>225</v>
      </c>
      <c r="F21" s="412">
        <f>B21-D21</f>
        <v>0</v>
      </c>
      <c r="G21" s="412">
        <f>0</f>
        <v>0</v>
      </c>
    </row>
    <row r="22" spans="1:7" ht="48" x14ac:dyDescent="0.25">
      <c r="A22" s="448" t="s">
        <v>96</v>
      </c>
      <c r="B22" s="407">
        <v>0</v>
      </c>
      <c r="C22" s="448" t="s">
        <v>68</v>
      </c>
      <c r="D22" s="407">
        <v>0</v>
      </c>
      <c r="E22" s="449" t="s">
        <v>226</v>
      </c>
      <c r="F22" s="412">
        <f>B22-D22</f>
        <v>0</v>
      </c>
      <c r="G22" s="412">
        <f>0</f>
        <v>0</v>
      </c>
    </row>
    <row r="23" spans="1:7" ht="36" x14ac:dyDescent="0.25">
      <c r="A23" s="449" t="s">
        <v>229</v>
      </c>
      <c r="B23" s="412">
        <f>IF(F21&gt;=0,F21,0)</f>
        <v>0</v>
      </c>
      <c r="C23" s="449" t="s">
        <v>227</v>
      </c>
      <c r="D23" s="412">
        <f>ABS(IF(F21&lt;0,F21,0))</f>
        <v>0</v>
      </c>
      <c r="E23" s="451"/>
      <c r="F23" s="452"/>
      <c r="G23" s="452"/>
    </row>
    <row r="24" spans="1:7" ht="24" x14ac:dyDescent="0.25">
      <c r="A24" s="449" t="s">
        <v>231</v>
      </c>
      <c r="B24" s="412">
        <f>IF(F22&gt;=0,F22,0)</f>
        <v>0</v>
      </c>
      <c r="C24" s="449" t="s">
        <v>228</v>
      </c>
      <c r="D24" s="412">
        <f>ABS(IF(F22&lt;0,F22,0))</f>
        <v>0</v>
      </c>
      <c r="E24" s="451"/>
      <c r="F24" s="454"/>
      <c r="G24" s="454"/>
    </row>
    <row r="25" spans="1:7" ht="24" x14ac:dyDescent="0.25">
      <c r="A25" s="3"/>
      <c r="B25" s="457"/>
      <c r="C25" s="448" t="s">
        <v>230</v>
      </c>
      <c r="D25" s="407">
        <v>0</v>
      </c>
      <c r="E25" s="451"/>
      <c r="F25" s="454"/>
      <c r="G25" s="454"/>
    </row>
    <row r="26" spans="1:7" ht="36" x14ac:dyDescent="0.25">
      <c r="A26" s="3"/>
      <c r="B26" s="457"/>
      <c r="C26" s="448" t="s">
        <v>71</v>
      </c>
      <c r="D26" s="407">
        <v>0</v>
      </c>
      <c r="E26" s="451"/>
      <c r="F26" s="454"/>
      <c r="G26" s="454"/>
    </row>
    <row r="27" spans="1:7" ht="48" x14ac:dyDescent="0.25">
      <c r="A27" s="455" t="s">
        <v>3291</v>
      </c>
      <c r="B27" s="456">
        <f>SUM(B22:B24)</f>
        <v>0</v>
      </c>
      <c r="C27" s="455" t="s">
        <v>3291</v>
      </c>
      <c r="D27" s="456">
        <f>SUM(D22:D26)</f>
        <v>0</v>
      </c>
      <c r="E27" s="449" t="s">
        <v>232</v>
      </c>
      <c r="F27" s="412">
        <f>B27-D27</f>
        <v>0</v>
      </c>
      <c r="G27" s="412">
        <f>0</f>
        <v>0</v>
      </c>
    </row>
    <row r="28" spans="1:7" ht="72" x14ac:dyDescent="0.25">
      <c r="A28" s="448" t="s">
        <v>233</v>
      </c>
      <c r="B28" s="407">
        <f>0</f>
        <v>0</v>
      </c>
      <c r="C28" s="448" t="s">
        <v>234</v>
      </c>
      <c r="D28" s="407">
        <f>0</f>
        <v>0</v>
      </c>
      <c r="E28" s="449" t="s">
        <v>235</v>
      </c>
      <c r="F28" s="412">
        <f>B28-D28</f>
        <v>0</v>
      </c>
      <c r="G28" s="412">
        <v>0</v>
      </c>
    </row>
    <row r="29" spans="1:7" ht="56.25" x14ac:dyDescent="0.25">
      <c r="A29" s="417" t="s">
        <v>4277</v>
      </c>
      <c r="B29" s="458"/>
      <c r="C29" s="397"/>
      <c r="D29" s="459"/>
      <c r="E29" s="397"/>
      <c r="F29" s="459"/>
      <c r="G29" s="397"/>
    </row>
    <row r="30" spans="1:7" ht="247.5" x14ac:dyDescent="0.25">
      <c r="A30" s="417" t="s">
        <v>4278</v>
      </c>
      <c r="B30" s="416"/>
      <c r="C30" s="397"/>
      <c r="D30" s="459"/>
      <c r="E30" s="397"/>
      <c r="F30" s="459"/>
      <c r="G30" s="397"/>
    </row>
    <row r="31" spans="1:7" ht="56.25" x14ac:dyDescent="0.25">
      <c r="A31" s="417" t="s">
        <v>4279</v>
      </c>
      <c r="B31" s="416"/>
      <c r="C31" s="397"/>
      <c r="D31" s="459"/>
      <c r="E31" s="397"/>
      <c r="F31" s="459"/>
      <c r="G31" s="397"/>
    </row>
    <row r="32" spans="1:7" x14ac:dyDescent="0.25">
      <c r="A32" s="15"/>
      <c r="B32" s="416"/>
      <c r="C32" s="389"/>
      <c r="D32" s="460"/>
      <c r="E32" s="389"/>
      <c r="F32" s="460"/>
      <c r="G32" s="390"/>
    </row>
    <row r="33" spans="1:7" x14ac:dyDescent="0.25">
      <c r="A33" s="3"/>
      <c r="B33" s="457"/>
      <c r="C33" s="3"/>
      <c r="D33" s="457"/>
      <c r="E33" s="3"/>
      <c r="F33" s="457"/>
      <c r="G33" s="11"/>
    </row>
    <row r="34" spans="1:7" x14ac:dyDescent="0.25">
      <c r="A34" s="3"/>
      <c r="B34" s="457"/>
      <c r="C34" s="3"/>
      <c r="D34" s="457"/>
      <c r="E34" s="3"/>
      <c r="F34" s="457"/>
      <c r="G34" s="11"/>
    </row>
    <row r="35" spans="1:7" x14ac:dyDescent="0.25">
      <c r="A35" s="3"/>
      <c r="B35" s="457"/>
      <c r="C35" s="3"/>
      <c r="D35" s="457"/>
      <c r="E35" s="3"/>
      <c r="F35" s="457"/>
      <c r="G35" s="11"/>
    </row>
    <row r="36" spans="1:7" x14ac:dyDescent="0.25">
      <c r="A36" s="3"/>
      <c r="B36" s="457"/>
      <c r="C36" s="3"/>
      <c r="D36" s="457"/>
      <c r="E36" s="3"/>
      <c r="F36" s="457"/>
      <c r="G36" s="11"/>
    </row>
  </sheetData>
  <mergeCells count="3">
    <mergeCell ref="A1:G1"/>
    <mergeCell ref="C8:C9"/>
    <mergeCell ref="D8: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workbookViewId="0">
      <selection activeCell="C10" sqref="C10"/>
    </sheetView>
  </sheetViews>
  <sheetFormatPr baseColWidth="10" defaultRowHeight="15" x14ac:dyDescent="0.25"/>
  <cols>
    <col min="1" max="1" width="63.28515625" bestFit="1" customWidth="1"/>
  </cols>
  <sheetData>
    <row r="1" spans="1:5" ht="15" customHeight="1" x14ac:dyDescent="0.25">
      <c r="A1" s="618" t="s">
        <v>3950</v>
      </c>
      <c r="B1" s="619"/>
      <c r="C1" s="619"/>
      <c r="D1" s="619"/>
      <c r="E1" s="620"/>
    </row>
    <row r="3" spans="1:5" x14ac:dyDescent="0.25">
      <c r="B3" s="621" t="s">
        <v>2204</v>
      </c>
      <c r="C3" s="621"/>
      <c r="D3" s="621" t="s">
        <v>3877</v>
      </c>
      <c r="E3" s="621"/>
    </row>
    <row r="4" spans="1:5" x14ac:dyDescent="0.25">
      <c r="A4" s="18" t="s">
        <v>0</v>
      </c>
      <c r="B4" s="18" t="s">
        <v>3878</v>
      </c>
      <c r="C4" s="18" t="s">
        <v>3879</v>
      </c>
      <c r="D4" s="18" t="s">
        <v>3880</v>
      </c>
      <c r="E4" s="18" t="s">
        <v>3880</v>
      </c>
    </row>
    <row r="5" spans="1:5" x14ac:dyDescent="0.25">
      <c r="A5" s="32" t="s">
        <v>1</v>
      </c>
      <c r="B5" s="313"/>
      <c r="C5" s="313"/>
      <c r="D5" s="313"/>
      <c r="E5" s="313"/>
    </row>
    <row r="6" spans="1:5" x14ac:dyDescent="0.25">
      <c r="A6" s="32" t="s">
        <v>3951</v>
      </c>
      <c r="B6" s="313">
        <f>SUM(B7,B15,B22)</f>
        <v>0</v>
      </c>
      <c r="C6" s="313">
        <f>SUM(C7,C15,C22)</f>
        <v>0</v>
      </c>
      <c r="D6" s="313">
        <f>SUM(D7,D15,D22)</f>
        <v>0</v>
      </c>
      <c r="E6" s="313">
        <f>SUM(E7,E15,E22)</f>
        <v>0</v>
      </c>
    </row>
    <row r="7" spans="1:5" x14ac:dyDescent="0.25">
      <c r="A7" s="20" t="s">
        <v>3881</v>
      </c>
      <c r="B7" s="314">
        <f>SUM(B8:B14)</f>
        <v>0</v>
      </c>
      <c r="C7" s="314">
        <f>SUM(C8:C14)</f>
        <v>0</v>
      </c>
      <c r="D7" s="314">
        <f t="shared" ref="D7:E7" si="0">SUM(D8:D14)</f>
        <v>0</v>
      </c>
      <c r="E7" s="314">
        <f t="shared" si="0"/>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 t="shared" ref="C15:E15" si="1">SUM(C16:C21)</f>
        <v>0</v>
      </c>
      <c r="D15" s="314">
        <f t="shared" si="1"/>
        <v>0</v>
      </c>
      <c r="E15" s="314">
        <f t="shared" si="1"/>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7" t="s">
        <v>9</v>
      </c>
      <c r="B21" s="316"/>
      <c r="C21" s="316"/>
      <c r="D21" s="316"/>
      <c r="E21" s="316"/>
    </row>
    <row r="22" spans="1:5" x14ac:dyDescent="0.25">
      <c r="A22" s="20" t="s">
        <v>3884</v>
      </c>
      <c r="B22" s="314">
        <f>SUM(B23:B28)</f>
        <v>0</v>
      </c>
      <c r="C22" s="314">
        <f t="shared" ref="C22:D22" si="2">SUM(C23:C28)</f>
        <v>0</v>
      </c>
      <c r="D22" s="314">
        <f t="shared" si="2"/>
        <v>0</v>
      </c>
      <c r="E22" s="314">
        <f>SUM(E23:E28)</f>
        <v>0</v>
      </c>
    </row>
    <row r="23" spans="1:5" x14ac:dyDescent="0.25">
      <c r="A23" s="315" t="s">
        <v>3952</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SUM(D5:D6)</f>
        <v>0</v>
      </c>
      <c r="E29" s="318">
        <f>SUM(E5:E6)</f>
        <v>0</v>
      </c>
    </row>
    <row r="30" spans="1:5" x14ac:dyDescent="0.25">
      <c r="A30" s="613" t="s">
        <v>3886</v>
      </c>
      <c r="B30" s="614"/>
      <c r="C30" s="615"/>
      <c r="D30" s="228"/>
      <c r="E30" s="228"/>
    </row>
    <row r="31" spans="1:5" x14ac:dyDescent="0.25">
      <c r="A31" s="613" t="s">
        <v>3941</v>
      </c>
      <c r="B31" s="614"/>
      <c r="C31" s="615"/>
      <c r="D31" s="228"/>
      <c r="E31" s="228"/>
    </row>
    <row r="32" spans="1:5" ht="30" x14ac:dyDescent="0.25">
      <c r="A32" s="305" t="s">
        <v>3953</v>
      </c>
    </row>
    <row r="33" spans="1:5" ht="90" x14ac:dyDescent="0.25">
      <c r="A33" s="305" t="s">
        <v>3954</v>
      </c>
    </row>
    <row r="34" spans="1:5" ht="150" x14ac:dyDescent="0.25">
      <c r="A34" s="305" t="s">
        <v>3955</v>
      </c>
    </row>
    <row r="36" spans="1:5" x14ac:dyDescent="0.25">
      <c r="B36" s="621" t="s">
        <v>2204</v>
      </c>
      <c r="C36" s="621"/>
      <c r="D36" s="621" t="s">
        <v>3877</v>
      </c>
      <c r="E36" s="621"/>
    </row>
    <row r="37" spans="1:5" x14ac:dyDescent="0.25">
      <c r="A37" s="96" t="s">
        <v>0</v>
      </c>
      <c r="B37" s="18" t="s">
        <v>3878</v>
      </c>
      <c r="C37" s="18" t="s">
        <v>3879</v>
      </c>
      <c r="D37" s="18" t="s">
        <v>3880</v>
      </c>
      <c r="E37" s="18" t="s">
        <v>3880</v>
      </c>
    </row>
    <row r="38" spans="1:5" x14ac:dyDescent="0.25">
      <c r="A38" s="32" t="s">
        <v>18</v>
      </c>
      <c r="B38" s="313">
        <f>SUM(B39,B45,B49)</f>
        <v>0</v>
      </c>
      <c r="C38" s="313">
        <f>SUM(C39,C45,C49)</f>
        <v>0</v>
      </c>
      <c r="D38" s="313">
        <f>SUM(D39,D45,D49)</f>
        <v>0</v>
      </c>
      <c r="E38" s="313">
        <f>SUM(E39,E45,E49)</f>
        <v>0</v>
      </c>
    </row>
    <row r="39" spans="1:5" x14ac:dyDescent="0.25">
      <c r="A39" s="20" t="s">
        <v>3956</v>
      </c>
      <c r="B39" s="314">
        <f>SUM(B40:B44)</f>
        <v>0</v>
      </c>
      <c r="C39" s="314">
        <f>SUM(C40:C44)</f>
        <v>0</v>
      </c>
      <c r="D39" s="314">
        <f>SUM(D40:D44)</f>
        <v>0</v>
      </c>
      <c r="E39" s="314">
        <f>SUM(E40:E44)</f>
        <v>0</v>
      </c>
    </row>
    <row r="40" spans="1:5" x14ac:dyDescent="0.25">
      <c r="A40" s="315" t="s">
        <v>19</v>
      </c>
      <c r="B40" s="316"/>
      <c r="C40" s="316"/>
      <c r="D40" s="316"/>
      <c r="E40" s="316"/>
    </row>
    <row r="41" spans="1:5" x14ac:dyDescent="0.25">
      <c r="A41" s="315" t="s">
        <v>3957</v>
      </c>
      <c r="B41" s="316"/>
      <c r="C41" s="316"/>
      <c r="D41" s="316"/>
      <c r="E41" s="316"/>
    </row>
    <row r="42" spans="1:5" x14ac:dyDescent="0.25">
      <c r="A42" s="315" t="s">
        <v>20</v>
      </c>
      <c r="B42" s="316"/>
      <c r="C42" s="316"/>
      <c r="D42" s="316"/>
      <c r="E42" s="316"/>
    </row>
    <row r="43" spans="1:5" x14ac:dyDescent="0.25">
      <c r="A43" s="315" t="s">
        <v>21</v>
      </c>
      <c r="B43" s="316"/>
      <c r="C43" s="316"/>
      <c r="D43" s="316"/>
      <c r="E43" s="316"/>
    </row>
    <row r="44" spans="1:5" x14ac:dyDescent="0.25">
      <c r="A44" s="315" t="s">
        <v>22</v>
      </c>
      <c r="B44" s="316"/>
      <c r="C44" s="316"/>
      <c r="D44" s="316"/>
      <c r="E44" s="316"/>
    </row>
    <row r="45" spans="1:5" x14ac:dyDescent="0.25">
      <c r="A45" s="20" t="s">
        <v>3944</v>
      </c>
      <c r="B45" s="314">
        <f>SUM(B46:B48)</f>
        <v>0</v>
      </c>
      <c r="C45" s="314">
        <f>SUM(C46:C48)</f>
        <v>0</v>
      </c>
      <c r="D45" s="314">
        <f>SUM(D46:D48)</f>
        <v>0</v>
      </c>
      <c r="E45" s="314">
        <f>SUM(E46:E48)</f>
        <v>0</v>
      </c>
    </row>
    <row r="46" spans="1:5" x14ac:dyDescent="0.25">
      <c r="A46" s="315" t="s">
        <v>3958</v>
      </c>
      <c r="B46" s="316"/>
      <c r="C46" s="316"/>
      <c r="D46" s="316"/>
      <c r="E46" s="316"/>
    </row>
    <row r="47" spans="1:5" x14ac:dyDescent="0.25">
      <c r="A47" s="315" t="s">
        <v>7</v>
      </c>
      <c r="B47" s="316"/>
      <c r="C47" s="316"/>
      <c r="D47" s="316"/>
      <c r="E47" s="316"/>
    </row>
    <row r="48" spans="1:5" x14ac:dyDescent="0.25">
      <c r="A48" s="315" t="s">
        <v>23</v>
      </c>
      <c r="B48" s="316"/>
      <c r="C48" s="316"/>
      <c r="D48" s="316"/>
      <c r="E48" s="316"/>
    </row>
    <row r="49" spans="1:5" x14ac:dyDescent="0.25">
      <c r="A49" s="20" t="s">
        <v>3959</v>
      </c>
      <c r="B49" s="314">
        <f>SUM(B50:B54)</f>
        <v>0</v>
      </c>
      <c r="C49" s="314">
        <f>SUM(C50:C54)</f>
        <v>0</v>
      </c>
      <c r="D49" s="314">
        <f>SUM(D50:D54)</f>
        <v>0</v>
      </c>
      <c r="E49" s="314">
        <f>SUM(E50:E54)</f>
        <v>0</v>
      </c>
    </row>
    <row r="50" spans="1:5" x14ac:dyDescent="0.25">
      <c r="A50" s="315" t="s">
        <v>24</v>
      </c>
      <c r="B50" s="316"/>
      <c r="C50" s="316"/>
      <c r="D50" s="316"/>
      <c r="E50" s="316"/>
    </row>
    <row r="51" spans="1:5" x14ac:dyDescent="0.25">
      <c r="A51" s="315" t="s">
        <v>828</v>
      </c>
      <c r="B51" s="316"/>
      <c r="C51" s="316"/>
      <c r="D51" s="316"/>
      <c r="E51" s="316"/>
    </row>
    <row r="52" spans="1:5" x14ac:dyDescent="0.25">
      <c r="A52" s="315" t="s">
        <v>640</v>
      </c>
      <c r="B52" s="316"/>
      <c r="C52" s="316"/>
      <c r="D52" s="316"/>
      <c r="E52" s="316"/>
    </row>
    <row r="53" spans="1:5" x14ac:dyDescent="0.25">
      <c r="A53" s="315" t="s">
        <v>25</v>
      </c>
      <c r="B53" s="316"/>
      <c r="C53" s="316"/>
      <c r="D53" s="316"/>
      <c r="E53" s="316"/>
    </row>
    <row r="54" spans="1:5" x14ac:dyDescent="0.25">
      <c r="A54" s="315" t="s">
        <v>3896</v>
      </c>
      <c r="B54" s="316"/>
      <c r="C54" s="316"/>
      <c r="D54" s="316"/>
      <c r="E54" s="316"/>
    </row>
    <row r="55" spans="1:5" x14ac:dyDescent="0.25">
      <c r="A55" s="37" t="s">
        <v>3897</v>
      </c>
      <c r="B55" s="318">
        <f>B38</f>
        <v>0</v>
      </c>
      <c r="C55" s="318">
        <f>C38</f>
        <v>0</v>
      </c>
      <c r="D55" s="318">
        <f>D38</f>
        <v>0</v>
      </c>
      <c r="E55" s="318">
        <f>E38</f>
        <v>0</v>
      </c>
    </row>
    <row r="56" spans="1:5" x14ac:dyDescent="0.25">
      <c r="A56" s="37" t="s">
        <v>3898</v>
      </c>
      <c r="B56" s="37"/>
      <c r="C56" s="37"/>
      <c r="D56" s="37"/>
      <c r="E56" s="37"/>
    </row>
    <row r="57" spans="1:5" x14ac:dyDescent="0.25">
      <c r="A57" s="37" t="s">
        <v>26</v>
      </c>
      <c r="B57" s="37"/>
      <c r="C57" s="175"/>
      <c r="D57" s="37"/>
      <c r="E57" s="37"/>
    </row>
    <row r="58" spans="1:5" x14ac:dyDescent="0.25">
      <c r="A58" s="37" t="s">
        <v>3899</v>
      </c>
      <c r="B58" s="37"/>
      <c r="C58" s="175"/>
      <c r="D58" s="37"/>
      <c r="E58" s="37"/>
    </row>
    <row r="59" spans="1:5" x14ac:dyDescent="0.25">
      <c r="A59" s="37" t="s">
        <v>3960</v>
      </c>
      <c r="B59" s="337">
        <f>SUM(B55:B58,B29)</f>
        <v>0</v>
      </c>
      <c r="C59" s="337">
        <f>SUM(C55:C56,C29)</f>
        <v>0</v>
      </c>
      <c r="D59" s="337">
        <f>SUM(D55:D58,D29)</f>
        <v>0</v>
      </c>
      <c r="E59" s="337">
        <f>SUM(E55:E58,E29)</f>
        <v>0</v>
      </c>
    </row>
    <row r="60" spans="1:5" x14ac:dyDescent="0.25">
      <c r="A60" s="613" t="s">
        <v>3961</v>
      </c>
      <c r="B60" s="614"/>
      <c r="C60" s="615"/>
      <c r="D60" s="23"/>
      <c r="E60" s="23"/>
    </row>
    <row r="61" spans="1:5" ht="30" x14ac:dyDescent="0.25">
      <c r="A61" s="305" t="s">
        <v>3962</v>
      </c>
    </row>
    <row r="62" spans="1:5" x14ac:dyDescent="0.25">
      <c r="A62" s="305" t="s">
        <v>3963</v>
      </c>
    </row>
    <row r="63" spans="1:5" ht="30" x14ac:dyDescent="0.25">
      <c r="A63" s="305" t="s">
        <v>3964</v>
      </c>
    </row>
    <row r="65" spans="1:3" x14ac:dyDescent="0.25">
      <c r="A65" s="18"/>
      <c r="B65" s="18" t="s">
        <v>2204</v>
      </c>
      <c r="C65" s="18" t="s">
        <v>3877</v>
      </c>
    </row>
    <row r="66" spans="1:3" x14ac:dyDescent="0.25">
      <c r="A66" s="87" t="s">
        <v>3965</v>
      </c>
      <c r="B66" s="313">
        <f>SUM(B67:B77)</f>
        <v>0</v>
      </c>
      <c r="C66" s="313">
        <f>SUM(C67:C77)</f>
        <v>0</v>
      </c>
    </row>
    <row r="67" spans="1:3" x14ac:dyDescent="0.25">
      <c r="A67" s="20" t="s">
        <v>39</v>
      </c>
      <c r="B67" s="314"/>
      <c r="C67" s="314"/>
    </row>
    <row r="68" spans="1:3" x14ac:dyDescent="0.25">
      <c r="A68" s="20" t="s">
        <v>40</v>
      </c>
      <c r="B68" s="314"/>
      <c r="C68" s="314"/>
    </row>
    <row r="69" spans="1:3" x14ac:dyDescent="0.25">
      <c r="A69" s="20" t="s">
        <v>3966</v>
      </c>
      <c r="B69" s="314"/>
      <c r="C69" s="314"/>
    </row>
    <row r="70" spans="1:3" x14ac:dyDescent="0.25">
      <c r="A70" s="20" t="s">
        <v>3967</v>
      </c>
      <c r="B70" s="314"/>
      <c r="C70" s="314"/>
    </row>
    <row r="71" spans="1:3" x14ac:dyDescent="0.25">
      <c r="A71" s="20" t="s">
        <v>278</v>
      </c>
      <c r="B71" s="314"/>
      <c r="C71" s="314"/>
    </row>
    <row r="72" spans="1:3" x14ac:dyDescent="0.25">
      <c r="A72" s="20" t="s">
        <v>3968</v>
      </c>
      <c r="B72" s="314"/>
      <c r="C72" s="314"/>
    </row>
    <row r="73" spans="1:3" x14ac:dyDescent="0.25">
      <c r="A73" s="20" t="s">
        <v>43</v>
      </c>
      <c r="B73" s="314"/>
      <c r="C73" s="314"/>
    </row>
    <row r="74" spans="1:3" x14ac:dyDescent="0.25">
      <c r="A74" s="20" t="s">
        <v>44</v>
      </c>
      <c r="B74" s="314"/>
      <c r="C74" s="314"/>
    </row>
    <row r="75" spans="1:3" x14ac:dyDescent="0.25">
      <c r="A75" s="20" t="s">
        <v>49</v>
      </c>
      <c r="B75" s="314"/>
      <c r="C75" s="314"/>
    </row>
    <row r="76" spans="1:3" x14ac:dyDescent="0.25">
      <c r="A76" s="20" t="s">
        <v>3917</v>
      </c>
      <c r="B76" s="314"/>
      <c r="C76" s="314"/>
    </row>
    <row r="77" spans="1:3" x14ac:dyDescent="0.25">
      <c r="A77" s="20" t="s">
        <v>2905</v>
      </c>
      <c r="B77" s="314"/>
      <c r="C77" s="314"/>
    </row>
    <row r="78" spans="1:3" x14ac:dyDescent="0.25">
      <c r="A78" s="37" t="s">
        <v>3969</v>
      </c>
      <c r="B78" s="318">
        <f>B66</f>
        <v>0</v>
      </c>
      <c r="C78" s="318">
        <f>C66</f>
        <v>0</v>
      </c>
    </row>
    <row r="79" spans="1:3" x14ac:dyDescent="0.25">
      <c r="A79" s="37" t="s">
        <v>3970</v>
      </c>
      <c r="B79" s="337">
        <f>B55-B78</f>
        <v>0</v>
      </c>
      <c r="C79" s="337">
        <f>C55-C78</f>
        <v>0</v>
      </c>
    </row>
    <row r="80" spans="1:3" x14ac:dyDescent="0.25">
      <c r="A80" s="37" t="s">
        <v>3971</v>
      </c>
      <c r="B80" s="337">
        <f>B59-B78</f>
        <v>0</v>
      </c>
      <c r="C80" s="337">
        <f>C59-C78</f>
        <v>0</v>
      </c>
    </row>
    <row r="81" spans="1:3" x14ac:dyDescent="0.25">
      <c r="A81" s="32" t="s">
        <v>3972</v>
      </c>
      <c r="B81" s="313">
        <f>SUM(B82:B92)</f>
        <v>0</v>
      </c>
      <c r="C81" s="313">
        <f>SUM(C82:C92)</f>
        <v>0</v>
      </c>
    </row>
    <row r="82" spans="1:3" x14ac:dyDescent="0.25">
      <c r="A82" s="20" t="s">
        <v>39</v>
      </c>
      <c r="B82" s="314"/>
      <c r="C82" s="314"/>
    </row>
    <row r="83" spans="1:3" x14ac:dyDescent="0.25">
      <c r="A83" s="20" t="s">
        <v>40</v>
      </c>
      <c r="B83" s="314"/>
      <c r="C83" s="314"/>
    </row>
    <row r="84" spans="1:3" x14ac:dyDescent="0.25">
      <c r="A84" s="20" t="s">
        <v>3966</v>
      </c>
      <c r="B84" s="314"/>
      <c r="C84" s="314"/>
    </row>
    <row r="85" spans="1:3" x14ac:dyDescent="0.25">
      <c r="A85" s="20" t="s">
        <v>3967</v>
      </c>
      <c r="B85" s="314"/>
      <c r="C85" s="314"/>
    </row>
    <row r="86" spans="1:3" x14ac:dyDescent="0.25">
      <c r="A86" s="20" t="s">
        <v>278</v>
      </c>
      <c r="B86" s="314"/>
      <c r="C86" s="314"/>
    </row>
    <row r="87" spans="1:3" x14ac:dyDescent="0.25">
      <c r="A87" s="20" t="s">
        <v>3968</v>
      </c>
      <c r="B87" s="314"/>
      <c r="C87" s="314"/>
    </row>
    <row r="88" spans="1:3" x14ac:dyDescent="0.25">
      <c r="A88" s="20" t="s">
        <v>43</v>
      </c>
      <c r="B88" s="314"/>
      <c r="C88" s="314"/>
    </row>
    <row r="89" spans="1:3" x14ac:dyDescent="0.25">
      <c r="A89" s="20" t="s">
        <v>44</v>
      </c>
      <c r="B89" s="314"/>
      <c r="C89" s="314"/>
    </row>
    <row r="90" spans="1:3" x14ac:dyDescent="0.25">
      <c r="A90" s="20" t="s">
        <v>49</v>
      </c>
      <c r="B90" s="314"/>
      <c r="C90" s="314"/>
    </row>
    <row r="91" spans="1:3" x14ac:dyDescent="0.25">
      <c r="A91" s="20" t="s">
        <v>3917</v>
      </c>
      <c r="B91" s="314"/>
      <c r="C91" s="314"/>
    </row>
    <row r="92" spans="1:3" x14ac:dyDescent="0.25">
      <c r="A92" s="20" t="s">
        <v>2905</v>
      </c>
      <c r="B92" s="314"/>
      <c r="C92" s="314"/>
    </row>
    <row r="93" spans="1:3" x14ac:dyDescent="0.25">
      <c r="A93" s="37" t="s">
        <v>3973</v>
      </c>
      <c r="B93" s="318">
        <f>B81</f>
        <v>0</v>
      </c>
      <c r="C93" s="318">
        <f>C81</f>
        <v>0</v>
      </c>
    </row>
    <row r="94" spans="1:3" x14ac:dyDescent="0.25">
      <c r="A94" s="37" t="s">
        <v>3974</v>
      </c>
      <c r="B94" s="318"/>
      <c r="C94" s="318"/>
    </row>
    <row r="95" spans="1:3" x14ac:dyDescent="0.25">
      <c r="A95" s="32" t="s">
        <v>3911</v>
      </c>
      <c r="B95" s="336">
        <f>SUM(B96:B97)</f>
        <v>0</v>
      </c>
      <c r="C95" s="336">
        <f>SUM(C96:C97)</f>
        <v>0</v>
      </c>
    </row>
    <row r="96" spans="1:3" x14ac:dyDescent="0.25">
      <c r="A96" s="20" t="s">
        <v>36</v>
      </c>
      <c r="B96" s="314"/>
      <c r="C96" s="314"/>
    </row>
    <row r="97" spans="1:3" x14ac:dyDescent="0.25">
      <c r="A97" s="20" t="s">
        <v>37</v>
      </c>
      <c r="B97" s="314"/>
      <c r="C97" s="314"/>
    </row>
    <row r="98" spans="1:3" x14ac:dyDescent="0.25">
      <c r="A98" s="37" t="s">
        <v>3975</v>
      </c>
      <c r="B98" s="318">
        <f>B95</f>
        <v>0</v>
      </c>
      <c r="C98" s="318">
        <f>C95</f>
        <v>0</v>
      </c>
    </row>
    <row r="99" spans="1:3" x14ac:dyDescent="0.25">
      <c r="A99" s="23" t="s">
        <v>3976</v>
      </c>
      <c r="B99" s="23"/>
      <c r="C99" s="23"/>
    </row>
    <row r="100" spans="1:3" x14ac:dyDescent="0.25">
      <c r="A100" s="32" t="s">
        <v>3977</v>
      </c>
      <c r="B100" s="313">
        <f>SUM(B101:B105)</f>
        <v>0</v>
      </c>
      <c r="C100" s="313">
        <f>SUM(C101:C105)</f>
        <v>0</v>
      </c>
    </row>
    <row r="101" spans="1:3" x14ac:dyDescent="0.25">
      <c r="A101" s="20" t="s">
        <v>3978</v>
      </c>
      <c r="B101" s="314"/>
      <c r="C101" s="314"/>
    </row>
    <row r="102" spans="1:3" x14ac:dyDescent="0.25">
      <c r="A102" s="20" t="s">
        <v>3906</v>
      </c>
      <c r="B102" s="314"/>
      <c r="C102" s="314"/>
    </row>
    <row r="103" spans="1:3" x14ac:dyDescent="0.25">
      <c r="A103" s="20" t="s">
        <v>3979</v>
      </c>
      <c r="B103" s="314"/>
      <c r="C103" s="314"/>
    </row>
    <row r="104" spans="1:3" x14ac:dyDescent="0.25">
      <c r="A104" s="20" t="s">
        <v>3980</v>
      </c>
      <c r="B104" s="314"/>
      <c r="C104" s="314"/>
    </row>
    <row r="105" spans="1:3" x14ac:dyDescent="0.25">
      <c r="A105" s="20" t="s">
        <v>3909</v>
      </c>
      <c r="B105" s="314">
        <f>SUM(B106:B113)</f>
        <v>0</v>
      </c>
      <c r="C105" s="314">
        <f>SUM(C106:C113)</f>
        <v>0</v>
      </c>
    </row>
    <row r="106" spans="1:3" x14ac:dyDescent="0.25">
      <c r="A106" s="315" t="s">
        <v>30</v>
      </c>
      <c r="B106" s="316"/>
      <c r="C106" s="316"/>
    </row>
    <row r="107" spans="1:3" x14ac:dyDescent="0.25">
      <c r="A107" s="315" t="s">
        <v>31</v>
      </c>
      <c r="B107" s="316"/>
      <c r="C107" s="316"/>
    </row>
    <row r="108" spans="1:3" x14ac:dyDescent="0.25">
      <c r="A108" s="315" t="s">
        <v>32</v>
      </c>
      <c r="B108" s="316"/>
      <c r="C108" s="316"/>
    </row>
    <row r="109" spans="1:3" x14ac:dyDescent="0.25">
      <c r="A109" s="315" t="s">
        <v>7</v>
      </c>
      <c r="B109" s="316"/>
      <c r="C109" s="316"/>
    </row>
    <row r="110" spans="1:3" x14ac:dyDescent="0.25">
      <c r="A110" s="315" t="s">
        <v>3981</v>
      </c>
      <c r="B110" s="316"/>
      <c r="C110" s="316"/>
    </row>
    <row r="111" spans="1:3" x14ac:dyDescent="0.25">
      <c r="A111" s="315" t="s">
        <v>3982</v>
      </c>
      <c r="B111" s="316"/>
      <c r="C111" s="316"/>
    </row>
    <row r="112" spans="1:3" x14ac:dyDescent="0.25">
      <c r="A112" s="315" t="s">
        <v>34</v>
      </c>
      <c r="B112" s="316"/>
      <c r="C112" s="316"/>
    </row>
    <row r="113" spans="1:3" x14ac:dyDescent="0.25">
      <c r="A113" s="315" t="s">
        <v>35</v>
      </c>
      <c r="B113" s="316"/>
      <c r="C113" s="316"/>
    </row>
    <row r="114" spans="1:3" x14ac:dyDescent="0.25">
      <c r="A114" s="37" t="s">
        <v>3983</v>
      </c>
      <c r="B114" s="318">
        <f>B59-(B78+B93+B94+B98)</f>
        <v>0</v>
      </c>
      <c r="C114" s="318">
        <f>C59-(C78+C93+C94+C98)</f>
        <v>0</v>
      </c>
    </row>
    <row r="115" spans="1:3" x14ac:dyDescent="0.25">
      <c r="A115" s="303" t="s">
        <v>3984</v>
      </c>
      <c r="B115" s="55"/>
      <c r="C115" s="55"/>
    </row>
    <row r="116" spans="1:3" x14ac:dyDescent="0.25">
      <c r="A116" s="303" t="s">
        <v>3985</v>
      </c>
      <c r="B116" s="55"/>
      <c r="C116" s="55"/>
    </row>
    <row r="117" spans="1:3" x14ac:dyDescent="0.25">
      <c r="A117" s="303" t="s">
        <v>3986</v>
      </c>
      <c r="B117" s="55"/>
      <c r="C117" s="55"/>
    </row>
    <row r="118" spans="1:3" ht="30" x14ac:dyDescent="0.25">
      <c r="A118" s="303" t="s">
        <v>3987</v>
      </c>
      <c r="B118" s="55"/>
      <c r="C118" s="55"/>
    </row>
    <row r="119" spans="1:3" ht="30" x14ac:dyDescent="0.25">
      <c r="A119" s="303" t="s">
        <v>3988</v>
      </c>
      <c r="B119" s="55"/>
      <c r="C119" s="55"/>
    </row>
  </sheetData>
  <mergeCells count="8">
    <mergeCell ref="A60:C60"/>
    <mergeCell ref="A1:E1"/>
    <mergeCell ref="B3:C3"/>
    <mergeCell ref="D3:E3"/>
    <mergeCell ref="A30:C30"/>
    <mergeCell ref="A31:C31"/>
    <mergeCell ref="B36:C36"/>
    <mergeCell ref="D36:E3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Normal="100" workbookViewId="0">
      <selection activeCell="D6" sqref="D6"/>
    </sheetView>
  </sheetViews>
  <sheetFormatPr baseColWidth="10" defaultRowHeight="15" x14ac:dyDescent="0.25"/>
  <cols>
    <col min="1" max="1" width="36.42578125" customWidth="1"/>
    <col min="3" max="3" width="15.42578125" customWidth="1"/>
    <col min="4" max="4" width="22.140625" customWidth="1"/>
  </cols>
  <sheetData>
    <row r="1" spans="1:6" ht="15" customHeight="1" x14ac:dyDescent="0.25">
      <c r="A1" s="695" t="s">
        <v>4280</v>
      </c>
      <c r="B1" s="695"/>
      <c r="C1" s="695"/>
      <c r="D1" s="695"/>
      <c r="E1" s="695"/>
      <c r="F1" s="695"/>
    </row>
    <row r="2" spans="1:6" ht="25.5" x14ac:dyDescent="0.25">
      <c r="A2" s="400" t="s">
        <v>251</v>
      </c>
      <c r="B2" s="447" t="s">
        <v>2204</v>
      </c>
      <c r="C2" s="447" t="s">
        <v>3877</v>
      </c>
      <c r="D2" s="400" t="s">
        <v>252</v>
      </c>
      <c r="E2" s="447" t="s">
        <v>2204</v>
      </c>
      <c r="F2" s="447" t="s">
        <v>3877</v>
      </c>
    </row>
    <row r="3" spans="1:6" ht="38.25" x14ac:dyDescent="0.25">
      <c r="A3" s="406" t="s">
        <v>253</v>
      </c>
      <c r="B3" s="407">
        <f>0</f>
        <v>0</v>
      </c>
      <c r="C3" s="407">
        <f>0</f>
        <v>0</v>
      </c>
      <c r="D3" s="406" t="s">
        <v>254</v>
      </c>
      <c r="E3" s="407">
        <f>0</f>
        <v>0</v>
      </c>
      <c r="F3" s="407">
        <f>0</f>
        <v>0</v>
      </c>
    </row>
    <row r="4" spans="1:6" ht="38.25" x14ac:dyDescent="0.25">
      <c r="A4" s="406" t="s">
        <v>255</v>
      </c>
      <c r="B4" s="407">
        <f>SUM(B5:B7)</f>
        <v>0</v>
      </c>
      <c r="C4" s="407">
        <f>SUM(C5:C7)</f>
        <v>0</v>
      </c>
      <c r="D4" s="406" t="s">
        <v>256</v>
      </c>
      <c r="E4" s="407">
        <f>SUM(E5,E8)</f>
        <v>0</v>
      </c>
      <c r="F4" s="407">
        <f>SUM(F5,F8)</f>
        <v>0</v>
      </c>
    </row>
    <row r="5" spans="1:6" ht="25.5" x14ac:dyDescent="0.25">
      <c r="A5" s="408" t="s">
        <v>108</v>
      </c>
      <c r="B5" s="409">
        <f>0</f>
        <v>0</v>
      </c>
      <c r="C5" s="409">
        <f>0</f>
        <v>0</v>
      </c>
      <c r="D5" s="408" t="s">
        <v>257</v>
      </c>
      <c r="E5" s="409">
        <f>SUM(E6:E7)</f>
        <v>0</v>
      </c>
      <c r="F5" s="409">
        <f>SUM(F6:F7)</f>
        <v>0</v>
      </c>
    </row>
    <row r="6" spans="1:6" x14ac:dyDescent="0.25">
      <c r="A6" s="408" t="s">
        <v>109</v>
      </c>
      <c r="B6" s="409">
        <f>0</f>
        <v>0</v>
      </c>
      <c r="C6" s="409">
        <f>0</f>
        <v>0</v>
      </c>
      <c r="D6" s="429" t="s">
        <v>258</v>
      </c>
      <c r="E6" s="456">
        <f>0</f>
        <v>0</v>
      </c>
      <c r="F6" s="456">
        <f>0</f>
        <v>0</v>
      </c>
    </row>
    <row r="7" spans="1:6" x14ac:dyDescent="0.25">
      <c r="A7" s="408" t="s">
        <v>110</v>
      </c>
      <c r="B7" s="409">
        <f>0</f>
        <v>0</v>
      </c>
      <c r="C7" s="409">
        <f>0</f>
        <v>0</v>
      </c>
      <c r="D7" s="429" t="s">
        <v>259</v>
      </c>
      <c r="E7" s="456">
        <f>0</f>
        <v>0</v>
      </c>
      <c r="F7" s="456">
        <f>0</f>
        <v>0</v>
      </c>
    </row>
    <row r="8" spans="1:6" ht="38.25" x14ac:dyDescent="0.25">
      <c r="A8" s="406" t="s">
        <v>260</v>
      </c>
      <c r="B8" s="407">
        <f>0</f>
        <v>0</v>
      </c>
      <c r="C8" s="407">
        <f>0</f>
        <v>0</v>
      </c>
      <c r="D8" s="408" t="s">
        <v>261</v>
      </c>
      <c r="E8" s="409">
        <f>0</f>
        <v>0</v>
      </c>
      <c r="F8" s="409">
        <f>0</f>
        <v>0</v>
      </c>
    </row>
    <row r="9" spans="1:6" ht="25.5" x14ac:dyDescent="0.25">
      <c r="A9" s="406" t="s">
        <v>262</v>
      </c>
      <c r="B9" s="407">
        <f>0</f>
        <v>0</v>
      </c>
      <c r="C9" s="407">
        <f>0</f>
        <v>0</v>
      </c>
      <c r="D9" s="406" t="s">
        <v>263</v>
      </c>
      <c r="E9" s="407">
        <f>SUM(E10:E11)</f>
        <v>0</v>
      </c>
      <c r="F9" s="407">
        <f>SUM(F10:F11)</f>
        <v>0</v>
      </c>
    </row>
    <row r="10" spans="1:6" ht="25.5" x14ac:dyDescent="0.25">
      <c r="A10" s="2"/>
      <c r="B10" s="2"/>
      <c r="C10" s="2"/>
      <c r="D10" s="408" t="s">
        <v>265</v>
      </c>
      <c r="E10" s="409">
        <f>0</f>
        <v>0</v>
      </c>
      <c r="F10" s="409">
        <f>0</f>
        <v>0</v>
      </c>
    </row>
    <row r="11" spans="1:6" ht="25.5" x14ac:dyDescent="0.25">
      <c r="A11" s="2"/>
      <c r="B11" s="2"/>
      <c r="C11" s="2"/>
      <c r="D11" s="408" t="s">
        <v>267</v>
      </c>
      <c r="E11" s="409">
        <f>0</f>
        <v>0</v>
      </c>
      <c r="F11" s="409">
        <f>0</f>
        <v>0</v>
      </c>
    </row>
    <row r="12" spans="1:6" ht="25.5" x14ac:dyDescent="0.25">
      <c r="A12" s="406" t="s">
        <v>264</v>
      </c>
      <c r="B12" s="407">
        <f>0</f>
        <v>0</v>
      </c>
      <c r="C12" s="407">
        <f>0</f>
        <v>0</v>
      </c>
      <c r="D12" s="406" t="s">
        <v>269</v>
      </c>
      <c r="E12" s="407">
        <f>0</f>
        <v>0</v>
      </c>
      <c r="F12" s="407">
        <f>0</f>
        <v>0</v>
      </c>
    </row>
    <row r="13" spans="1:6" x14ac:dyDescent="0.25">
      <c r="A13" s="362" t="s">
        <v>266</v>
      </c>
      <c r="B13" s="412">
        <f>SUM(B3:B4,B8:B9,B12)</f>
        <v>0</v>
      </c>
      <c r="C13" s="412">
        <f>C3+C5+C6+C7+C8+C9+C12</f>
        <v>0</v>
      </c>
      <c r="D13" s="362" t="s">
        <v>270</v>
      </c>
      <c r="E13" s="412">
        <f>SUM(E3:E4,E9,E12)</f>
        <v>0</v>
      </c>
      <c r="F13" s="412">
        <f>SUM(F3:F4,F9,F12)</f>
        <v>0</v>
      </c>
    </row>
    <row r="14" spans="1:6" ht="38.25" x14ac:dyDescent="0.25">
      <c r="A14" s="461" t="s">
        <v>268</v>
      </c>
      <c r="B14" s="462">
        <f>IF(E13&gt;=B13,E13-B13,0)</f>
        <v>0</v>
      </c>
      <c r="C14" s="462">
        <f>IF(F13&gt;=C13,F13-C13,0)</f>
        <v>0</v>
      </c>
      <c r="D14" s="461" t="s">
        <v>271</v>
      </c>
      <c r="E14" s="462">
        <f>IF(B13&gt;E13,B13-E13,0)</f>
        <v>0</v>
      </c>
      <c r="F14" s="462">
        <f>IF(C13&gt;F13,C13-F13,0)</f>
        <v>0</v>
      </c>
    </row>
    <row r="15" spans="1:6" x14ac:dyDescent="0.25">
      <c r="A15" s="417" t="s">
        <v>4281</v>
      </c>
      <c r="B15" s="387"/>
      <c r="C15" s="389"/>
      <c r="D15" s="397"/>
      <c r="E15" s="397"/>
      <c r="F15" s="397"/>
    </row>
    <row r="16" spans="1:6" ht="22.5" x14ac:dyDescent="0.25">
      <c r="A16" s="417" t="s">
        <v>4282</v>
      </c>
      <c r="B16" s="387"/>
      <c r="C16" s="389"/>
      <c r="D16" s="387"/>
      <c r="E16" s="373"/>
      <c r="F16" s="373"/>
    </row>
    <row r="17" spans="1:6" ht="22.5" x14ac:dyDescent="0.25">
      <c r="A17" s="417" t="s">
        <v>4283</v>
      </c>
      <c r="B17" s="387"/>
      <c r="C17" s="389"/>
      <c r="D17" s="389"/>
      <c r="E17" s="390"/>
      <c r="F17" s="390"/>
    </row>
    <row r="18" spans="1:6" x14ac:dyDescent="0.25">
      <c r="A18" s="3"/>
      <c r="B18" s="3"/>
      <c r="C18" s="3"/>
      <c r="D18" s="3"/>
      <c r="E18" s="11"/>
      <c r="F18" s="11"/>
    </row>
    <row r="19" spans="1:6" ht="15" customHeight="1" x14ac:dyDescent="0.25">
      <c r="A19" s="707" t="s">
        <v>4284</v>
      </c>
      <c r="B19" s="707"/>
      <c r="C19" s="707"/>
      <c r="D19" s="707"/>
      <c r="E19" s="707"/>
      <c r="F19" s="11"/>
    </row>
    <row r="20" spans="1:6" ht="38.25" x14ac:dyDescent="0.25">
      <c r="A20" s="435" t="s">
        <v>272</v>
      </c>
      <c r="B20" s="447" t="s">
        <v>4285</v>
      </c>
      <c r="C20" s="447" t="s">
        <v>4286</v>
      </c>
      <c r="D20" s="447" t="s">
        <v>4287</v>
      </c>
      <c r="E20" s="447" t="s">
        <v>4288</v>
      </c>
      <c r="F20" s="11"/>
    </row>
    <row r="21" spans="1:6" x14ac:dyDescent="0.25">
      <c r="A21" s="406" t="s">
        <v>273</v>
      </c>
      <c r="B21" s="426">
        <f>SUM(B22,B26)</f>
        <v>0</v>
      </c>
      <c r="C21" s="426">
        <f>SUM(C22,C26)</f>
        <v>0</v>
      </c>
      <c r="D21" s="428">
        <f t="shared" ref="D21:D29" si="0">C21-B21</f>
        <v>0</v>
      </c>
      <c r="E21" s="428">
        <f>0</f>
        <v>0</v>
      </c>
      <c r="F21" s="11"/>
    </row>
    <row r="22" spans="1:6" x14ac:dyDescent="0.25">
      <c r="A22" s="408" t="s">
        <v>274</v>
      </c>
      <c r="B22" s="427">
        <f>SUM(B23:B25)</f>
        <v>0</v>
      </c>
      <c r="C22" s="427">
        <f>SUM(C23:C25)</f>
        <v>0</v>
      </c>
      <c r="D22" s="428">
        <f t="shared" si="0"/>
        <v>0</v>
      </c>
      <c r="E22" s="428">
        <f>0</f>
        <v>0</v>
      </c>
      <c r="F22" s="11"/>
    </row>
    <row r="23" spans="1:6" x14ac:dyDescent="0.25">
      <c r="A23" s="429" t="s">
        <v>275</v>
      </c>
      <c r="B23" s="430">
        <f>0</f>
        <v>0</v>
      </c>
      <c r="C23" s="430">
        <f>0</f>
        <v>0</v>
      </c>
      <c r="D23" s="428">
        <f t="shared" si="0"/>
        <v>0</v>
      </c>
      <c r="E23" s="428">
        <f>0</f>
        <v>0</v>
      </c>
      <c r="F23" s="11"/>
    </row>
    <row r="24" spans="1:6" ht="25.5" x14ac:dyDescent="0.25">
      <c r="A24" s="429" t="s">
        <v>22</v>
      </c>
      <c r="B24" s="430">
        <f>0</f>
        <v>0</v>
      </c>
      <c r="C24" s="430">
        <f>0</f>
        <v>0</v>
      </c>
      <c r="D24" s="428">
        <f t="shared" si="0"/>
        <v>0</v>
      </c>
      <c r="E24" s="428">
        <f>0</f>
        <v>0</v>
      </c>
      <c r="F24" s="11"/>
    </row>
    <row r="25" spans="1:6" ht="25.5" x14ac:dyDescent="0.25">
      <c r="A25" s="429" t="s">
        <v>276</v>
      </c>
      <c r="B25" s="430">
        <f>0</f>
        <v>0</v>
      </c>
      <c r="C25" s="430">
        <f>0</f>
        <v>0</v>
      </c>
      <c r="D25" s="428">
        <f t="shared" si="0"/>
        <v>0</v>
      </c>
      <c r="E25" s="428">
        <f>0</f>
        <v>0</v>
      </c>
      <c r="F25" s="11"/>
    </row>
    <row r="26" spans="1:6" x14ac:dyDescent="0.25">
      <c r="A26" s="408" t="s">
        <v>277</v>
      </c>
      <c r="B26" s="427">
        <f>SUM(B27:B28)</f>
        <v>0</v>
      </c>
      <c r="C26" s="427">
        <f>SUM(C27:C28)</f>
        <v>0</v>
      </c>
      <c r="D26" s="428">
        <f t="shared" si="0"/>
        <v>0</v>
      </c>
      <c r="E26" s="428">
        <f>0</f>
        <v>0</v>
      </c>
      <c r="F26" s="11"/>
    </row>
    <row r="27" spans="1:6" ht="25.5" x14ac:dyDescent="0.25">
      <c r="A27" s="429" t="s">
        <v>278</v>
      </c>
      <c r="B27" s="430">
        <f>0</f>
        <v>0</v>
      </c>
      <c r="C27" s="430">
        <f>0</f>
        <v>0</v>
      </c>
      <c r="D27" s="428">
        <f t="shared" si="0"/>
        <v>0</v>
      </c>
      <c r="E27" s="428">
        <f>0</f>
        <v>0</v>
      </c>
      <c r="F27" s="11"/>
    </row>
    <row r="28" spans="1:6" ht="25.5" x14ac:dyDescent="0.25">
      <c r="A28" s="429" t="s">
        <v>279</v>
      </c>
      <c r="B28" s="430">
        <f>0</f>
        <v>0</v>
      </c>
      <c r="C28" s="430">
        <f>0</f>
        <v>0</v>
      </c>
      <c r="D28" s="428">
        <f t="shared" si="0"/>
        <v>0</v>
      </c>
      <c r="E28" s="428">
        <f>0</f>
        <v>0</v>
      </c>
      <c r="F28" s="11"/>
    </row>
    <row r="29" spans="1:6" x14ac:dyDescent="0.25">
      <c r="A29" s="362" t="s">
        <v>4289</v>
      </c>
      <c r="B29" s="463">
        <f>B21</f>
        <v>0</v>
      </c>
      <c r="C29" s="463">
        <f>C21</f>
        <v>0</v>
      </c>
      <c r="D29" s="428">
        <f t="shared" si="0"/>
        <v>0</v>
      </c>
      <c r="E29" s="428">
        <f t="shared" ref="E29" si="1">E21</f>
        <v>0</v>
      </c>
      <c r="F29" s="11"/>
    </row>
    <row r="30" spans="1:6" x14ac:dyDescent="0.25">
      <c r="A30" s="406" t="s">
        <v>280</v>
      </c>
      <c r="B30" s="428">
        <f>B31</f>
        <v>0</v>
      </c>
      <c r="C30" s="428">
        <f>C31</f>
        <v>0</v>
      </c>
      <c r="D30" s="426">
        <f>C29-B29</f>
        <v>0</v>
      </c>
      <c r="E30" s="426">
        <f>0</f>
        <v>0</v>
      </c>
      <c r="F30" s="11"/>
    </row>
    <row r="31" spans="1:6" x14ac:dyDescent="0.25">
      <c r="A31" s="408" t="s">
        <v>281</v>
      </c>
      <c r="B31" s="427">
        <f>SUM(B32:B33)</f>
        <v>0</v>
      </c>
      <c r="C31" s="427">
        <f>SUM(C32:C33)</f>
        <v>0</v>
      </c>
      <c r="D31" s="428">
        <f>C31-B31</f>
        <v>0</v>
      </c>
      <c r="E31" s="428">
        <f>0</f>
        <v>0</v>
      </c>
      <c r="F31" s="11"/>
    </row>
    <row r="32" spans="1:6" x14ac:dyDescent="0.25">
      <c r="A32" s="429" t="s">
        <v>282</v>
      </c>
      <c r="B32" s="430">
        <f>0</f>
        <v>0</v>
      </c>
      <c r="C32" s="430">
        <f>0</f>
        <v>0</v>
      </c>
      <c r="D32" s="428">
        <f>C32-B32</f>
        <v>0</v>
      </c>
      <c r="E32" s="428">
        <f>0</f>
        <v>0</v>
      </c>
      <c r="F32" s="11"/>
    </row>
    <row r="33" spans="1:6" x14ac:dyDescent="0.25">
      <c r="A33" s="429" t="s">
        <v>283</v>
      </c>
      <c r="B33" s="430">
        <f>0</f>
        <v>0</v>
      </c>
      <c r="C33" s="430">
        <f>0</f>
        <v>0</v>
      </c>
      <c r="D33" s="428">
        <f>C33-B33</f>
        <v>0</v>
      </c>
      <c r="E33" s="428">
        <f>0</f>
        <v>0</v>
      </c>
      <c r="F33" s="11"/>
    </row>
    <row r="34" spans="1:6" x14ac:dyDescent="0.25">
      <c r="A34" s="362" t="s">
        <v>4289</v>
      </c>
      <c r="B34" s="463">
        <f>B30</f>
        <v>0</v>
      </c>
      <c r="C34" s="463">
        <f>C30</f>
        <v>0</v>
      </c>
      <c r="D34" s="428">
        <f>C34-B34</f>
        <v>0</v>
      </c>
      <c r="E34" s="428">
        <f>0</f>
        <v>0</v>
      </c>
      <c r="F34" s="11"/>
    </row>
    <row r="35" spans="1:6" x14ac:dyDescent="0.25">
      <c r="A35" s="406" t="s">
        <v>284</v>
      </c>
      <c r="B35" s="428"/>
      <c r="C35" s="428"/>
      <c r="D35" s="426">
        <f>C34-B34</f>
        <v>0</v>
      </c>
      <c r="E35" s="426">
        <f>0</f>
        <v>0</v>
      </c>
      <c r="F35" s="11"/>
    </row>
    <row r="36" spans="1:6" x14ac:dyDescent="0.25">
      <c r="A36" s="362" t="s">
        <v>285</v>
      </c>
      <c r="B36" s="428"/>
      <c r="C36" s="428"/>
      <c r="D36" s="428"/>
      <c r="E36" s="428"/>
      <c r="F36" s="11"/>
    </row>
    <row r="37" spans="1:6" ht="25.5" x14ac:dyDescent="0.25">
      <c r="A37" s="362" t="s">
        <v>286</v>
      </c>
      <c r="B37" s="464"/>
      <c r="C37" s="464"/>
      <c r="D37" s="465">
        <f>IF((D35+D30)&gt;=0,0,D35+D30)</f>
        <v>0</v>
      </c>
      <c r="E37" s="463">
        <f>IF((E35+E30)&gt;=0,0,E35+E30)</f>
        <v>0</v>
      </c>
      <c r="F37" s="11"/>
    </row>
    <row r="38" spans="1:6" x14ac:dyDescent="0.25">
      <c r="A38" s="362" t="s">
        <v>287</v>
      </c>
      <c r="B38" s="464"/>
      <c r="C38" s="464"/>
      <c r="D38" s="466"/>
      <c r="E38" s="466"/>
      <c r="F38" s="11"/>
    </row>
    <row r="39" spans="1:6" ht="25.5" x14ac:dyDescent="0.25">
      <c r="A39" s="362" t="s">
        <v>288</v>
      </c>
      <c r="B39" s="464"/>
      <c r="C39" s="464"/>
      <c r="D39" s="463">
        <f>IF((D35+D30)&lt;0,0,D35+D30)</f>
        <v>0</v>
      </c>
      <c r="E39" s="463">
        <f>IF((E35+E30)&lt;0,0,E35+E30)</f>
        <v>0</v>
      </c>
      <c r="F39" s="11"/>
    </row>
    <row r="40" spans="1:6" x14ac:dyDescent="0.25">
      <c r="A40" s="406" t="s">
        <v>289</v>
      </c>
      <c r="B40" s="426"/>
      <c r="C40" s="426"/>
      <c r="D40" s="428"/>
      <c r="E40" s="428"/>
      <c r="F40" s="3"/>
    </row>
    <row r="41" spans="1:6" x14ac:dyDescent="0.25">
      <c r="A41" s="406" t="s">
        <v>290</v>
      </c>
      <c r="B41" s="426">
        <f>0</f>
        <v>0</v>
      </c>
      <c r="C41" s="426">
        <f>0</f>
        <v>0</v>
      </c>
      <c r="D41" s="428">
        <f>C41-B41</f>
        <v>0</v>
      </c>
      <c r="E41" s="428">
        <f>0</f>
        <v>0</v>
      </c>
      <c r="F41" s="3"/>
    </row>
    <row r="42" spans="1:6" ht="25.5" x14ac:dyDescent="0.25">
      <c r="A42" s="406" t="s">
        <v>291</v>
      </c>
      <c r="B42" s="426">
        <f>0</f>
        <v>0</v>
      </c>
      <c r="C42" s="426">
        <f>0</f>
        <v>0</v>
      </c>
      <c r="D42" s="428">
        <f>C42-B42</f>
        <v>0</v>
      </c>
      <c r="E42" s="428">
        <f>0</f>
        <v>0</v>
      </c>
      <c r="F42" s="3"/>
    </row>
    <row r="43" spans="1:6" x14ac:dyDescent="0.25">
      <c r="A43" s="362" t="s">
        <v>4289</v>
      </c>
      <c r="B43" s="463">
        <f>B42+B41</f>
        <v>0</v>
      </c>
      <c r="C43" s="463">
        <f>C42+C41</f>
        <v>0</v>
      </c>
      <c r="D43" s="428">
        <f>C43-B43</f>
        <v>0</v>
      </c>
      <c r="E43" s="428">
        <f>E41+E42</f>
        <v>0</v>
      </c>
      <c r="F43" s="3"/>
    </row>
    <row r="44" spans="1:6" x14ac:dyDescent="0.25">
      <c r="A44" s="406" t="s">
        <v>292</v>
      </c>
      <c r="B44" s="428"/>
      <c r="C44" s="428"/>
      <c r="D44" s="426">
        <f>C43-B43</f>
        <v>0</v>
      </c>
      <c r="E44" s="426">
        <f>0</f>
        <v>0</v>
      </c>
      <c r="F44" s="3"/>
    </row>
    <row r="45" spans="1:6" ht="27.75" customHeight="1" x14ac:dyDescent="0.25">
      <c r="A45" s="714" t="s">
        <v>4290</v>
      </c>
      <c r="B45" s="715"/>
      <c r="C45" s="716"/>
      <c r="D45" s="428"/>
      <c r="E45" s="428"/>
      <c r="F45" s="3"/>
    </row>
    <row r="46" spans="1:6" x14ac:dyDescent="0.25">
      <c r="A46" s="714" t="s">
        <v>293</v>
      </c>
      <c r="B46" s="715"/>
      <c r="C46" s="716"/>
      <c r="D46" s="463">
        <f>IF((D37+D44)&gt;=0,0,(D37+D44))</f>
        <v>0</v>
      </c>
      <c r="E46" s="463">
        <f>IF((E37+E44)&gt;=0,0,(E37+E44))</f>
        <v>0</v>
      </c>
      <c r="F46" s="3"/>
    </row>
    <row r="47" spans="1:6" x14ac:dyDescent="0.25">
      <c r="A47" s="714" t="s">
        <v>287</v>
      </c>
      <c r="B47" s="715"/>
      <c r="C47" s="716"/>
      <c r="D47" s="428"/>
      <c r="E47" s="428"/>
      <c r="F47" s="3"/>
    </row>
    <row r="48" spans="1:6" ht="15" customHeight="1" x14ac:dyDescent="0.25">
      <c r="A48" s="714" t="s">
        <v>294</v>
      </c>
      <c r="B48" s="715"/>
      <c r="C48" s="716"/>
      <c r="D48" s="463">
        <f>IF((D39+D44)&lt;0,0,(D39+D44))</f>
        <v>0</v>
      </c>
      <c r="E48" s="463">
        <f>IF((E39+E44)&lt;0,0,(E39+E44))</f>
        <v>0</v>
      </c>
      <c r="F48" s="3"/>
    </row>
    <row r="49" spans="1:6" ht="45" x14ac:dyDescent="0.25">
      <c r="A49" s="467" t="s">
        <v>4291</v>
      </c>
      <c r="B49" s="3"/>
      <c r="C49" s="3"/>
      <c r="D49" s="3"/>
      <c r="E49" s="3"/>
      <c r="F49" s="3"/>
    </row>
    <row r="50" spans="1:6" ht="45" x14ac:dyDescent="0.25">
      <c r="A50" s="467" t="s">
        <v>4292</v>
      </c>
      <c r="B50" s="3"/>
      <c r="C50" s="3"/>
      <c r="D50" s="3"/>
      <c r="E50" s="3"/>
      <c r="F50" s="3"/>
    </row>
    <row r="51" spans="1:6" ht="75" x14ac:dyDescent="0.25">
      <c r="A51" s="467" t="s">
        <v>4293</v>
      </c>
      <c r="B51" s="3"/>
      <c r="C51" s="3"/>
      <c r="D51" s="3"/>
      <c r="E51" s="3"/>
      <c r="F51" s="3"/>
    </row>
    <row r="52" spans="1:6" ht="30" x14ac:dyDescent="0.25">
      <c r="A52" s="467" t="s">
        <v>4294</v>
      </c>
      <c r="B52" s="3"/>
      <c r="C52" s="3"/>
      <c r="D52" s="3"/>
      <c r="E52" s="3"/>
      <c r="F52" s="3"/>
    </row>
    <row r="53" spans="1:6" ht="90" x14ac:dyDescent="0.25">
      <c r="A53" s="467" t="s">
        <v>4295</v>
      </c>
      <c r="B53" s="3"/>
      <c r="C53" s="3"/>
      <c r="D53" s="3"/>
      <c r="E53" s="3"/>
      <c r="F53" s="3"/>
    </row>
    <row r="54" spans="1:6" x14ac:dyDescent="0.25">
      <c r="A54" s="3"/>
      <c r="B54" s="3"/>
      <c r="C54" s="3"/>
      <c r="D54" s="3"/>
      <c r="E54" s="3"/>
      <c r="F54" s="3"/>
    </row>
    <row r="55" spans="1:6" x14ac:dyDescent="0.25">
      <c r="A55" s="3"/>
      <c r="B55" s="3"/>
      <c r="C55" s="3"/>
      <c r="D55" s="3"/>
      <c r="E55" s="3"/>
      <c r="F55" s="3"/>
    </row>
    <row r="56" spans="1:6" x14ac:dyDescent="0.25">
      <c r="A56" s="3"/>
      <c r="B56" s="3"/>
      <c r="C56" s="3"/>
      <c r="D56" s="3"/>
      <c r="E56" s="3"/>
      <c r="F56" s="3"/>
    </row>
    <row r="57" spans="1:6" x14ac:dyDescent="0.25">
      <c r="A57" s="3"/>
      <c r="B57" s="3"/>
      <c r="C57" s="3"/>
      <c r="D57" s="3"/>
      <c r="E57" s="3"/>
      <c r="F57" s="3"/>
    </row>
    <row r="58" spans="1:6" x14ac:dyDescent="0.25">
      <c r="A58" s="3"/>
      <c r="B58" s="3"/>
      <c r="C58" s="3"/>
      <c r="D58" s="3"/>
      <c r="E58" s="3"/>
      <c r="F58" s="3"/>
    </row>
    <row r="59" spans="1:6" x14ac:dyDescent="0.25">
      <c r="A59" s="3"/>
      <c r="B59" s="3"/>
      <c r="C59" s="3"/>
      <c r="D59" s="3"/>
      <c r="E59" s="3"/>
      <c r="F59" s="3"/>
    </row>
  </sheetData>
  <mergeCells count="6">
    <mergeCell ref="A47:C47"/>
    <mergeCell ref="A48:C48"/>
    <mergeCell ref="A1:F1"/>
    <mergeCell ref="A19:E19"/>
    <mergeCell ref="A45:C45"/>
    <mergeCell ref="A46:C4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B2" sqref="B2"/>
    </sheetView>
  </sheetViews>
  <sheetFormatPr baseColWidth="10" defaultRowHeight="15" x14ac:dyDescent="0.25"/>
  <cols>
    <col min="1" max="1" width="11.85546875" bestFit="1" customWidth="1"/>
  </cols>
  <sheetData>
    <row r="1" spans="1:3" ht="41.25" customHeight="1" x14ac:dyDescent="0.25">
      <c r="A1" s="707" t="s">
        <v>4296</v>
      </c>
      <c r="B1" s="707"/>
      <c r="C1" s="707"/>
    </row>
    <row r="2" spans="1:3" ht="63.75" x14ac:dyDescent="0.25">
      <c r="A2" s="435" t="s">
        <v>295</v>
      </c>
      <c r="B2" s="447" t="s">
        <v>2204</v>
      </c>
      <c r="C2" s="447" t="s">
        <v>3877</v>
      </c>
    </row>
    <row r="3" spans="1:3" ht="25.5" x14ac:dyDescent="0.25">
      <c r="A3" s="406" t="s">
        <v>296</v>
      </c>
      <c r="B3" s="426">
        <f>SUM(B4:B5,B10)</f>
        <v>0</v>
      </c>
      <c r="C3" s="426">
        <f>SUM(C4:C5,C10)</f>
        <v>0</v>
      </c>
    </row>
    <row r="4" spans="1:3" ht="51" x14ac:dyDescent="0.25">
      <c r="A4" s="408" t="s">
        <v>254</v>
      </c>
      <c r="B4" s="427">
        <f>0</f>
        <v>0</v>
      </c>
      <c r="C4" s="427">
        <f>0</f>
        <v>0</v>
      </c>
    </row>
    <row r="5" spans="1:3" ht="63.75" x14ac:dyDescent="0.25">
      <c r="A5" s="408" t="s">
        <v>256</v>
      </c>
      <c r="B5" s="427">
        <f>SUM(B6,B9)</f>
        <v>0</v>
      </c>
      <c r="C5" s="427">
        <f>SUM(C6,C9)</f>
        <v>0</v>
      </c>
    </row>
    <row r="6" spans="1:3" ht="38.25" x14ac:dyDescent="0.25">
      <c r="A6" s="429" t="s">
        <v>257</v>
      </c>
      <c r="B6" s="430">
        <f>SUM(B7:B8)</f>
        <v>0</v>
      </c>
      <c r="C6" s="430">
        <f>SUM(C7:C8)</f>
        <v>0</v>
      </c>
    </row>
    <row r="7" spans="1:3" x14ac:dyDescent="0.25">
      <c r="A7" s="468" t="s">
        <v>258</v>
      </c>
      <c r="B7" s="469">
        <f>0</f>
        <v>0</v>
      </c>
      <c r="C7" s="469">
        <f>0</f>
        <v>0</v>
      </c>
    </row>
    <row r="8" spans="1:3" x14ac:dyDescent="0.25">
      <c r="A8" s="468" t="s">
        <v>259</v>
      </c>
      <c r="B8" s="469">
        <f>0</f>
        <v>0</v>
      </c>
      <c r="C8" s="469">
        <f>0</f>
        <v>0</v>
      </c>
    </row>
    <row r="9" spans="1:3" ht="63.75" x14ac:dyDescent="0.25">
      <c r="A9" s="429" t="s">
        <v>261</v>
      </c>
      <c r="B9" s="430">
        <f>0</f>
        <v>0</v>
      </c>
      <c r="C9" s="430">
        <f>0</f>
        <v>0</v>
      </c>
    </row>
    <row r="10" spans="1:3" ht="51" x14ac:dyDescent="0.25">
      <c r="A10" s="408" t="s">
        <v>263</v>
      </c>
      <c r="B10" s="427">
        <f>SUM(B11:B13)</f>
        <v>0</v>
      </c>
      <c r="C10" s="427">
        <f>SUM(C11:C13)</f>
        <v>0</v>
      </c>
    </row>
    <row r="11" spans="1:3" ht="38.25" x14ac:dyDescent="0.25">
      <c r="A11" s="429" t="s">
        <v>265</v>
      </c>
      <c r="B11" s="430">
        <f>0</f>
        <v>0</v>
      </c>
      <c r="C11" s="430">
        <f>0</f>
        <v>0</v>
      </c>
    </row>
    <row r="12" spans="1:3" ht="51" x14ac:dyDescent="0.25">
      <c r="A12" s="429" t="s">
        <v>267</v>
      </c>
      <c r="B12" s="430">
        <f>0</f>
        <v>0</v>
      </c>
      <c r="C12" s="430">
        <f>0</f>
        <v>0</v>
      </c>
    </row>
    <row r="13" spans="1:3" ht="51" x14ac:dyDescent="0.25">
      <c r="A13" s="429" t="s">
        <v>297</v>
      </c>
      <c r="B13" s="430">
        <f>0</f>
        <v>0</v>
      </c>
      <c r="C13" s="430">
        <f>0</f>
        <v>0</v>
      </c>
    </row>
    <row r="14" spans="1:3" ht="38.25" x14ac:dyDescent="0.25">
      <c r="A14" s="362" t="s">
        <v>298</v>
      </c>
      <c r="B14" s="463">
        <f>B3</f>
        <v>0</v>
      </c>
      <c r="C14" s="463">
        <f>C3</f>
        <v>0</v>
      </c>
    </row>
    <row r="15" spans="1:3" ht="25.5" x14ac:dyDescent="0.25">
      <c r="A15" s="406" t="s">
        <v>299</v>
      </c>
      <c r="B15" s="426"/>
      <c r="C15" s="426"/>
    </row>
    <row r="16" spans="1:3" ht="63.75" x14ac:dyDescent="0.25">
      <c r="A16" s="408" t="s">
        <v>253</v>
      </c>
      <c r="B16" s="427">
        <f>0</f>
        <v>0</v>
      </c>
      <c r="C16" s="427">
        <f>0</f>
        <v>0</v>
      </c>
    </row>
    <row r="17" spans="1:3" ht="51" x14ac:dyDescent="0.25">
      <c r="A17" s="408" t="s">
        <v>255</v>
      </c>
      <c r="B17" s="427"/>
      <c r="C17" s="427"/>
    </row>
    <row r="18" spans="1:3" ht="38.25" x14ac:dyDescent="0.25">
      <c r="A18" s="429" t="s">
        <v>108</v>
      </c>
      <c r="B18" s="430">
        <f>0</f>
        <v>0</v>
      </c>
      <c r="C18" s="430">
        <f>0</f>
        <v>0</v>
      </c>
    </row>
    <row r="19" spans="1:3" ht="38.25" x14ac:dyDescent="0.25">
      <c r="A19" s="429" t="s">
        <v>109</v>
      </c>
      <c r="B19" s="430">
        <f>0</f>
        <v>0</v>
      </c>
      <c r="C19" s="430">
        <f>0</f>
        <v>0</v>
      </c>
    </row>
    <row r="20" spans="1:3" ht="38.25" x14ac:dyDescent="0.25">
      <c r="A20" s="429" t="s">
        <v>110</v>
      </c>
      <c r="B20" s="430">
        <f>0</f>
        <v>0</v>
      </c>
      <c r="C20" s="430">
        <f>0</f>
        <v>0</v>
      </c>
    </row>
    <row r="21" spans="1:3" ht="51" x14ac:dyDescent="0.25">
      <c r="A21" s="408" t="s">
        <v>300</v>
      </c>
      <c r="B21" s="427">
        <f>0</f>
        <v>0</v>
      </c>
      <c r="C21" s="427">
        <f>0</f>
        <v>0</v>
      </c>
    </row>
    <row r="22" spans="1:3" ht="76.5" x14ac:dyDescent="0.25">
      <c r="A22" s="408" t="s">
        <v>262</v>
      </c>
      <c r="B22" s="427">
        <f>0</f>
        <v>0</v>
      </c>
      <c r="C22" s="427">
        <f>0</f>
        <v>0</v>
      </c>
    </row>
    <row r="23" spans="1:3" ht="63.75" x14ac:dyDescent="0.25">
      <c r="A23" s="408" t="s">
        <v>301</v>
      </c>
      <c r="B23" s="427">
        <f>0</f>
        <v>0</v>
      </c>
      <c r="C23" s="427">
        <f>0</f>
        <v>0</v>
      </c>
    </row>
    <row r="24" spans="1:3" ht="25.5" x14ac:dyDescent="0.25">
      <c r="A24" s="362" t="s">
        <v>302</v>
      </c>
      <c r="B24" s="463">
        <f>B23+B22+B21+B20+B19+B18+B16</f>
        <v>0</v>
      </c>
      <c r="C24" s="463">
        <f>C23+C22+C21+C20+C19+C18+C16</f>
        <v>0</v>
      </c>
    </row>
    <row r="25" spans="1:3" ht="15" customHeight="1" x14ac:dyDescent="0.25">
      <c r="A25" s="714" t="s">
        <v>303</v>
      </c>
      <c r="B25" s="715"/>
      <c r="C25" s="716"/>
    </row>
    <row r="26" spans="1:3" ht="25.5" x14ac:dyDescent="0.25">
      <c r="A26" s="362" t="s">
        <v>304</v>
      </c>
      <c r="B26" s="463">
        <f>IF(B14&gt;=B24,B14-B24,0)</f>
        <v>0</v>
      </c>
      <c r="C26" s="463">
        <f>IF(C14&gt;=C24,C14-C24,0)</f>
        <v>0</v>
      </c>
    </row>
    <row r="27" spans="1:3" x14ac:dyDescent="0.25">
      <c r="A27" s="717" t="s">
        <v>287</v>
      </c>
      <c r="B27" s="717"/>
      <c r="C27" s="717"/>
    </row>
    <row r="28" spans="1:3" ht="25.5" x14ac:dyDescent="0.25">
      <c r="A28" s="362" t="s">
        <v>305</v>
      </c>
      <c r="B28" s="463">
        <f>-IF(B24&gt;B14,B24-B14,0)</f>
        <v>0</v>
      </c>
      <c r="C28" s="463">
        <f>-IF(C24&gt;C14,C24-C14,0)</f>
        <v>0</v>
      </c>
    </row>
    <row r="29" spans="1:3" ht="89.25" x14ac:dyDescent="0.25">
      <c r="A29" s="470" t="s">
        <v>4297</v>
      </c>
      <c r="B29" s="363"/>
      <c r="C29" s="471"/>
    </row>
    <row r="30" spans="1:3" ht="63.75" x14ac:dyDescent="0.25">
      <c r="A30" s="369" t="s">
        <v>4298</v>
      </c>
      <c r="B30" s="363"/>
      <c r="C30" s="373"/>
    </row>
    <row r="31" spans="1:3" ht="51" x14ac:dyDescent="0.25">
      <c r="A31" s="369" t="s">
        <v>4299</v>
      </c>
      <c r="B31" s="363"/>
      <c r="C31" s="389"/>
    </row>
    <row r="32" spans="1:3" x14ac:dyDescent="0.25">
      <c r="A32" s="472"/>
      <c r="B32" s="12"/>
      <c r="C32" s="12"/>
    </row>
    <row r="33" spans="1:3" ht="63.75" x14ac:dyDescent="0.25">
      <c r="A33" s="435" t="s">
        <v>306</v>
      </c>
      <c r="B33" s="447" t="s">
        <v>2204</v>
      </c>
      <c r="C33" s="447" t="s">
        <v>3877</v>
      </c>
    </row>
    <row r="34" spans="1:3" ht="38.25" x14ac:dyDescent="0.25">
      <c r="A34" s="406" t="s">
        <v>273</v>
      </c>
      <c r="B34" s="407">
        <f>SUM(B35,B39)</f>
        <v>0</v>
      </c>
      <c r="C34" s="407">
        <f>SUM(C35,C39)</f>
        <v>0</v>
      </c>
    </row>
    <row r="35" spans="1:3" ht="51" x14ac:dyDescent="0.25">
      <c r="A35" s="408" t="s">
        <v>307</v>
      </c>
      <c r="B35" s="409">
        <f>SUM(B36:B38)</f>
        <v>0</v>
      </c>
      <c r="C35" s="409">
        <f>SUM(C36:C38)</f>
        <v>0</v>
      </c>
    </row>
    <row r="36" spans="1:3" ht="25.5" x14ac:dyDescent="0.25">
      <c r="A36" s="429" t="s">
        <v>275</v>
      </c>
      <c r="B36" s="456">
        <f>0</f>
        <v>0</v>
      </c>
      <c r="C36" s="456">
        <f>0</f>
        <v>0</v>
      </c>
    </row>
    <row r="37" spans="1:3" ht="51" x14ac:dyDescent="0.25">
      <c r="A37" s="429" t="s">
        <v>22</v>
      </c>
      <c r="B37" s="456">
        <f>0</f>
        <v>0</v>
      </c>
      <c r="C37" s="456">
        <f>0</f>
        <v>0</v>
      </c>
    </row>
    <row r="38" spans="1:3" ht="102" x14ac:dyDescent="0.25">
      <c r="A38" s="429" t="s">
        <v>308</v>
      </c>
      <c r="B38" s="456">
        <f>0</f>
        <v>0</v>
      </c>
      <c r="C38" s="456">
        <f>0</f>
        <v>0</v>
      </c>
    </row>
    <row r="39" spans="1:3" ht="51" x14ac:dyDescent="0.25">
      <c r="A39" s="408" t="s">
        <v>309</v>
      </c>
      <c r="B39" s="409">
        <f>SUM(B40:B41)</f>
        <v>0</v>
      </c>
      <c r="C39" s="409">
        <f>SUM(C40:C41)</f>
        <v>0</v>
      </c>
    </row>
    <row r="40" spans="1:3" ht="63.75" x14ac:dyDescent="0.25">
      <c r="A40" s="429" t="s">
        <v>278</v>
      </c>
      <c r="B40" s="456">
        <f>0</f>
        <v>0</v>
      </c>
      <c r="C40" s="456">
        <f>0</f>
        <v>0</v>
      </c>
    </row>
    <row r="41" spans="1:3" ht="89.25" x14ac:dyDescent="0.25">
      <c r="A41" s="429" t="s">
        <v>310</v>
      </c>
      <c r="B41" s="456">
        <f>0</f>
        <v>0</v>
      </c>
      <c r="C41" s="456">
        <f>0</f>
        <v>0</v>
      </c>
    </row>
    <row r="42" spans="1:3" x14ac:dyDescent="0.25">
      <c r="A42" s="714" t="s">
        <v>311</v>
      </c>
      <c r="B42" s="715"/>
      <c r="C42" s="716"/>
    </row>
    <row r="43" spans="1:3" ht="51" x14ac:dyDescent="0.25">
      <c r="A43" s="362" t="s">
        <v>286</v>
      </c>
      <c r="B43" s="412">
        <f>IF((B34)&gt;=0,0,B34)</f>
        <v>0</v>
      </c>
      <c r="C43" s="412">
        <f>IF((C34)&gt;=0,0,C34)</f>
        <v>0</v>
      </c>
    </row>
    <row r="44" spans="1:3" x14ac:dyDescent="0.25">
      <c r="A44" s="714" t="s">
        <v>287</v>
      </c>
      <c r="B44" s="715"/>
      <c r="C44" s="716"/>
    </row>
    <row r="45" spans="1:3" ht="63.75" x14ac:dyDescent="0.25">
      <c r="A45" s="362" t="s">
        <v>288</v>
      </c>
      <c r="B45" s="412">
        <f>IF((B34)&lt;0,0,B34)</f>
        <v>0</v>
      </c>
      <c r="C45" s="412">
        <f>IF((C34)&lt;0,0,C34)</f>
        <v>0</v>
      </c>
    </row>
    <row r="46" spans="1:3" ht="15" customHeight="1" x14ac:dyDescent="0.25">
      <c r="A46" s="718" t="s">
        <v>281</v>
      </c>
      <c r="B46" s="719"/>
      <c r="C46" s="720"/>
    </row>
    <row r="47" spans="1:3" ht="51" x14ac:dyDescent="0.25">
      <c r="A47" s="408" t="s">
        <v>312</v>
      </c>
      <c r="B47" s="409">
        <f>0</f>
        <v>0</v>
      </c>
      <c r="C47" s="409">
        <f>0</f>
        <v>0</v>
      </c>
    </row>
    <row r="48" spans="1:3" ht="51" x14ac:dyDescent="0.25">
      <c r="A48" s="408" t="s">
        <v>313</v>
      </c>
      <c r="B48" s="409">
        <f>0</f>
        <v>0</v>
      </c>
      <c r="C48" s="409">
        <f>0</f>
        <v>0</v>
      </c>
    </row>
    <row r="49" spans="1:3" x14ac:dyDescent="0.25">
      <c r="A49" s="714" t="s">
        <v>314</v>
      </c>
      <c r="B49" s="715"/>
      <c r="C49" s="716"/>
    </row>
    <row r="50" spans="1:3" ht="76.5" x14ac:dyDescent="0.25">
      <c r="A50" s="362" t="s">
        <v>315</v>
      </c>
      <c r="B50" s="412">
        <f>IF((B47+B48)&gt;=0,0,B47+B48)</f>
        <v>0</v>
      </c>
      <c r="C50" s="412">
        <f>IF((C47+C48)&gt;=0,0,C47+C48)</f>
        <v>0</v>
      </c>
    </row>
    <row r="51" spans="1:3" x14ac:dyDescent="0.25">
      <c r="A51" s="714" t="s">
        <v>287</v>
      </c>
      <c r="B51" s="715"/>
      <c r="C51" s="716"/>
    </row>
    <row r="52" spans="1:3" ht="89.25" x14ac:dyDescent="0.25">
      <c r="A52" s="362" t="s">
        <v>316</v>
      </c>
      <c r="B52" s="412">
        <f>IF((B47+B48)&lt;0,0,B47+B48)</f>
        <v>0</v>
      </c>
      <c r="C52" s="412">
        <f>IF((C47+C48)&lt;0,0,C47+C48)</f>
        <v>0</v>
      </c>
    </row>
    <row r="53" spans="1:3" ht="15" customHeight="1" x14ac:dyDescent="0.25">
      <c r="A53" s="718" t="s">
        <v>289</v>
      </c>
      <c r="B53" s="719"/>
      <c r="C53" s="720"/>
    </row>
    <row r="54" spans="1:3" ht="38.25" x14ac:dyDescent="0.25">
      <c r="A54" s="408" t="s">
        <v>317</v>
      </c>
      <c r="B54" s="409">
        <f>0</f>
        <v>0</v>
      </c>
      <c r="C54" s="409">
        <f>0</f>
        <v>0</v>
      </c>
    </row>
    <row r="55" spans="1:3" ht="89.25" x14ac:dyDescent="0.25">
      <c r="A55" s="408" t="s">
        <v>318</v>
      </c>
      <c r="B55" s="409">
        <f>0</f>
        <v>0</v>
      </c>
      <c r="C55" s="409">
        <f>0</f>
        <v>0</v>
      </c>
    </row>
    <row r="56" spans="1:3" ht="38.25" x14ac:dyDescent="0.25">
      <c r="A56" s="362" t="s">
        <v>4300</v>
      </c>
      <c r="B56" s="412">
        <f>B54+B55</f>
        <v>0</v>
      </c>
      <c r="C56" s="412">
        <f>C54+C55</f>
        <v>0</v>
      </c>
    </row>
    <row r="57" spans="1:3" ht="76.5" x14ac:dyDescent="0.25">
      <c r="A57" s="406" t="s">
        <v>319</v>
      </c>
      <c r="B57" s="426">
        <f>IF((B43+B45+B50+B52+B56)&gt;=0,0,B43+B45+B50+B52+B56)</f>
        <v>0</v>
      </c>
      <c r="C57" s="426">
        <f>IF((C43+C45+C50+C52+C56)&gt;=0,0,C43+C45+C50+C52+C56)</f>
        <v>0</v>
      </c>
    </row>
    <row r="58" spans="1:3" ht="25.5" x14ac:dyDescent="0.25">
      <c r="A58" s="362" t="s">
        <v>320</v>
      </c>
      <c r="B58" s="412">
        <f>B26</f>
        <v>0</v>
      </c>
      <c r="C58" s="412">
        <f>C26</f>
        <v>0</v>
      </c>
    </row>
    <row r="59" spans="1:3" x14ac:dyDescent="0.25">
      <c r="A59" s="714" t="s">
        <v>287</v>
      </c>
      <c r="B59" s="715"/>
      <c r="C59" s="716"/>
    </row>
    <row r="60" spans="1:3" ht="25.5" x14ac:dyDescent="0.25">
      <c r="A60" s="362" t="s">
        <v>321</v>
      </c>
      <c r="B60" s="412">
        <f>B28</f>
        <v>0</v>
      </c>
      <c r="C60" s="412">
        <f>C28</f>
        <v>0</v>
      </c>
    </row>
    <row r="61" spans="1:3" ht="390" x14ac:dyDescent="0.25">
      <c r="A61" s="467" t="s">
        <v>4301</v>
      </c>
      <c r="B61" s="3"/>
      <c r="C61" s="3"/>
    </row>
    <row r="62" spans="1:3" ht="150" x14ac:dyDescent="0.25">
      <c r="A62" s="467" t="s">
        <v>4302</v>
      </c>
      <c r="B62" s="3"/>
      <c r="C62" s="3"/>
    </row>
    <row r="63" spans="1:3" ht="405" x14ac:dyDescent="0.25">
      <c r="A63" s="467" t="s">
        <v>4303</v>
      </c>
      <c r="B63" s="3"/>
      <c r="C63" s="3"/>
    </row>
    <row r="64" spans="1:3" ht="150" x14ac:dyDescent="0.25">
      <c r="A64" s="467" t="s">
        <v>4304</v>
      </c>
      <c r="B64" s="3"/>
      <c r="C64" s="3"/>
    </row>
    <row r="65" spans="1:3" ht="90" x14ac:dyDescent="0.25">
      <c r="A65" s="467" t="s">
        <v>4305</v>
      </c>
      <c r="B65" s="3"/>
      <c r="C65" s="3"/>
    </row>
    <row r="66" spans="1:3" ht="105" x14ac:dyDescent="0.25">
      <c r="A66" s="467" t="s">
        <v>4306</v>
      </c>
      <c r="B66" s="3"/>
      <c r="C66" s="3"/>
    </row>
    <row r="67" spans="1:3" ht="120" x14ac:dyDescent="0.25">
      <c r="A67" s="467" t="s">
        <v>4307</v>
      </c>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sheetData>
  <mergeCells count="10">
    <mergeCell ref="A1:C1"/>
    <mergeCell ref="A25:C25"/>
    <mergeCell ref="A27:C27"/>
    <mergeCell ref="A53:C53"/>
    <mergeCell ref="A59:C59"/>
    <mergeCell ref="A42:C42"/>
    <mergeCell ref="A44:C44"/>
    <mergeCell ref="A46:C46"/>
    <mergeCell ref="A49:C49"/>
    <mergeCell ref="A51:C5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C1" workbookViewId="0">
      <selection activeCell="G6" sqref="G6"/>
    </sheetView>
  </sheetViews>
  <sheetFormatPr baseColWidth="10" defaultRowHeight="15" x14ac:dyDescent="0.25"/>
  <cols>
    <col min="1" max="1" width="93.85546875" bestFit="1" customWidth="1"/>
    <col min="2" max="2" width="168.140625" bestFit="1" customWidth="1"/>
    <col min="3" max="4" width="15" customWidth="1"/>
    <col min="5" max="5" width="28.42578125" bestFit="1" customWidth="1"/>
    <col min="6" max="6" width="62.5703125" bestFit="1" customWidth="1"/>
    <col min="7" max="7" width="12" bestFit="1" customWidth="1"/>
    <col min="9" max="9" width="100.85546875" bestFit="1" customWidth="1"/>
    <col min="11" max="11" width="17.28515625" customWidth="1"/>
  </cols>
  <sheetData>
    <row r="1" spans="1:11" x14ac:dyDescent="0.25">
      <c r="A1" s="312" t="s">
        <v>322</v>
      </c>
      <c r="B1" s="312"/>
      <c r="C1" s="312"/>
      <c r="E1" s="312" t="s">
        <v>323</v>
      </c>
      <c r="F1" s="312"/>
      <c r="G1" s="312"/>
      <c r="I1" s="312" t="s">
        <v>324</v>
      </c>
      <c r="J1" s="312"/>
      <c r="K1" s="312"/>
    </row>
    <row r="2" spans="1:11" x14ac:dyDescent="0.25">
      <c r="A2" s="306" t="s">
        <v>325</v>
      </c>
      <c r="B2" s="306"/>
      <c r="C2" s="306"/>
      <c r="E2" s="306" t="s">
        <v>326</v>
      </c>
      <c r="F2" s="306"/>
      <c r="G2" s="306"/>
      <c r="I2" s="306" t="s">
        <v>327</v>
      </c>
      <c r="J2" s="306"/>
      <c r="K2" s="306"/>
    </row>
    <row r="3" spans="1:11" x14ac:dyDescent="0.25">
      <c r="A3" s="20" t="s">
        <v>328</v>
      </c>
      <c r="B3" s="20" t="s">
        <v>329</v>
      </c>
      <c r="C3" s="20" t="s">
        <v>330</v>
      </c>
      <c r="E3" s="20" t="s">
        <v>328</v>
      </c>
      <c r="F3" s="20" t="s">
        <v>329</v>
      </c>
      <c r="G3" s="20" t="s">
        <v>330</v>
      </c>
      <c r="I3" s="20" t="s">
        <v>328</v>
      </c>
      <c r="J3" s="20" t="s">
        <v>329</v>
      </c>
      <c r="K3" s="20" t="s">
        <v>330</v>
      </c>
    </row>
    <row r="4" spans="1:11" x14ac:dyDescent="0.25">
      <c r="A4" s="311">
        <v>10</v>
      </c>
      <c r="B4" s="311" t="s">
        <v>331</v>
      </c>
      <c r="C4" s="473">
        <f>[1]Systeme_Developpe!C3</f>
        <v>0</v>
      </c>
      <c r="E4" s="311">
        <v>60</v>
      </c>
      <c r="F4" s="311" t="s">
        <v>332</v>
      </c>
      <c r="G4" s="473">
        <f>[1]Systeme_Developpe!W3</f>
        <v>0</v>
      </c>
      <c r="I4" s="22">
        <v>80</v>
      </c>
      <c r="J4" s="22" t="s">
        <v>333</v>
      </c>
      <c r="K4" s="473">
        <f>[1]Systeme_Developpe!AE3</f>
        <v>0</v>
      </c>
    </row>
    <row r="5" spans="1:11" x14ac:dyDescent="0.25">
      <c r="A5" s="311">
        <v>11</v>
      </c>
      <c r="B5" s="311" t="s">
        <v>334</v>
      </c>
      <c r="C5" s="473">
        <f>[1]Systeme_Developpe!C41</f>
        <v>0</v>
      </c>
      <c r="E5" s="311">
        <v>603</v>
      </c>
      <c r="F5" s="311" t="s">
        <v>335</v>
      </c>
      <c r="G5" s="473">
        <f>[1]Systeme_Developpe!W41</f>
        <v>0</v>
      </c>
      <c r="I5" s="22">
        <v>88</v>
      </c>
      <c r="J5" s="22" t="s">
        <v>336</v>
      </c>
      <c r="K5" s="473">
        <f>[1]Systeme_Developpe!AE21</f>
        <v>0</v>
      </c>
    </row>
    <row r="6" spans="1:11" x14ac:dyDescent="0.25">
      <c r="A6" s="311">
        <v>12</v>
      </c>
      <c r="B6" s="311" t="s">
        <v>337</v>
      </c>
      <c r="C6" s="473">
        <f>[1]Systeme_Developpe!C44</f>
        <v>0</v>
      </c>
      <c r="E6" s="311">
        <v>61</v>
      </c>
      <c r="F6" s="311" t="s">
        <v>338</v>
      </c>
      <c r="G6" s="473">
        <f>[1]Systeme_Developpe!W46</f>
        <v>0</v>
      </c>
      <c r="I6" s="22">
        <v>89</v>
      </c>
      <c r="J6" s="22" t="s">
        <v>339</v>
      </c>
      <c r="K6" s="473">
        <f>[1]Systeme_Developpe!AE22</f>
        <v>0</v>
      </c>
    </row>
    <row r="7" spans="1:11" x14ac:dyDescent="0.25">
      <c r="A7" s="311">
        <v>13</v>
      </c>
      <c r="B7" s="311" t="s">
        <v>340</v>
      </c>
      <c r="C7" s="473">
        <f>[1]Systeme_Developpe!C47</f>
        <v>0</v>
      </c>
      <c r="E7" s="311">
        <v>62</v>
      </c>
      <c r="F7" s="311" t="s">
        <v>341</v>
      </c>
      <c r="G7" s="473">
        <f>[1]Systeme_Developpe!W75</f>
        <v>0</v>
      </c>
      <c r="I7" s="23" t="s">
        <v>342</v>
      </c>
      <c r="J7" s="23"/>
      <c r="K7" s="159">
        <f>SUM(K4:K6)</f>
        <v>0</v>
      </c>
    </row>
    <row r="8" spans="1:11" x14ac:dyDescent="0.25">
      <c r="A8" s="311">
        <v>14</v>
      </c>
      <c r="B8" s="311" t="s">
        <v>35</v>
      </c>
      <c r="C8" s="473">
        <f>[1]Systeme_Developpe!C69</f>
        <v>0</v>
      </c>
      <c r="E8" s="311">
        <v>63</v>
      </c>
      <c r="F8" s="311" t="s">
        <v>56</v>
      </c>
      <c r="G8" s="473">
        <f>[1]Systeme_Developpe!W119</f>
        <v>0</v>
      </c>
    </row>
    <row r="9" spans="1:11" x14ac:dyDescent="0.25">
      <c r="A9" s="311">
        <v>15</v>
      </c>
      <c r="B9" s="311" t="s">
        <v>343</v>
      </c>
      <c r="C9" s="473">
        <f>[1]Systeme_Developpe!C81</f>
        <v>0</v>
      </c>
      <c r="E9" s="311">
        <v>64</v>
      </c>
      <c r="F9" s="311" t="s">
        <v>58</v>
      </c>
      <c r="G9" s="473">
        <f>[1]Systeme_Developpe!W149</f>
        <v>0</v>
      </c>
    </row>
    <row r="10" spans="1:11" x14ac:dyDescent="0.25">
      <c r="A10" s="311">
        <v>16</v>
      </c>
      <c r="B10" s="311" t="s">
        <v>344</v>
      </c>
      <c r="C10" s="473">
        <f>[1]Systeme_Developpe!C98</f>
        <v>0</v>
      </c>
      <c r="E10" s="311">
        <v>65</v>
      </c>
      <c r="F10" s="311" t="s">
        <v>345</v>
      </c>
      <c r="G10" s="473">
        <f>[1]Systeme_Developpe!W171</f>
        <v>0</v>
      </c>
    </row>
    <row r="11" spans="1:11" x14ac:dyDescent="0.25">
      <c r="A11" s="311">
        <v>17</v>
      </c>
      <c r="B11" s="311" t="s">
        <v>346</v>
      </c>
      <c r="C11" s="473">
        <f>[1]Systeme_Developpe!C126</f>
        <v>0</v>
      </c>
      <c r="E11" s="311">
        <v>66</v>
      </c>
      <c r="F11" s="311" t="s">
        <v>64</v>
      </c>
      <c r="G11" s="473">
        <f>[1]Systeme_Developpe!W185</f>
        <v>0</v>
      </c>
    </row>
    <row r="12" spans="1:11" x14ac:dyDescent="0.25">
      <c r="A12" s="311">
        <v>18</v>
      </c>
      <c r="B12" s="311" t="s">
        <v>347</v>
      </c>
      <c r="C12" s="473">
        <f>[1]Systeme_Developpe!C132</f>
        <v>0</v>
      </c>
      <c r="E12" s="311">
        <v>67</v>
      </c>
      <c r="F12" s="311" t="s">
        <v>68</v>
      </c>
      <c r="G12" s="473">
        <f>[1]Systeme_Developpe!W202</f>
        <v>0</v>
      </c>
    </row>
    <row r="13" spans="1:11" x14ac:dyDescent="0.25">
      <c r="A13" s="311">
        <v>19</v>
      </c>
      <c r="B13" s="311" t="s">
        <v>242</v>
      </c>
      <c r="C13" s="473">
        <f>0</f>
        <v>0</v>
      </c>
      <c r="E13" s="311">
        <v>68</v>
      </c>
      <c r="F13" s="311" t="s">
        <v>348</v>
      </c>
      <c r="G13" s="473">
        <f>[1]Systeme_Developpe!W225</f>
        <v>0</v>
      </c>
    </row>
    <row r="14" spans="1:11" x14ac:dyDescent="0.25">
      <c r="A14" s="23" t="s">
        <v>349</v>
      </c>
      <c r="B14" s="23"/>
      <c r="C14" s="159">
        <f>SUM(C4:C13)</f>
        <v>0</v>
      </c>
      <c r="E14" s="311">
        <v>69</v>
      </c>
      <c r="F14" s="311" t="s">
        <v>350</v>
      </c>
      <c r="G14" s="473">
        <f>[1]Systeme_Developpe!W253</f>
        <v>0</v>
      </c>
    </row>
    <row r="15" spans="1:11" x14ac:dyDescent="0.25">
      <c r="A15" s="306" t="s">
        <v>351</v>
      </c>
      <c r="B15" s="306"/>
      <c r="C15" s="306"/>
      <c r="E15" s="23" t="s">
        <v>352</v>
      </c>
      <c r="F15" s="23"/>
      <c r="G15" s="159">
        <f>SUM(G4:G14)</f>
        <v>0</v>
      </c>
    </row>
    <row r="16" spans="1:11" x14ac:dyDescent="0.25">
      <c r="A16" s="20" t="s">
        <v>328</v>
      </c>
      <c r="B16" s="20" t="s">
        <v>329</v>
      </c>
      <c r="C16" s="20" t="s">
        <v>330</v>
      </c>
      <c r="E16" s="306" t="s">
        <v>353</v>
      </c>
      <c r="F16" s="306"/>
      <c r="G16" s="306"/>
    </row>
    <row r="17" spans="1:7" x14ac:dyDescent="0.25">
      <c r="A17" s="311">
        <v>20</v>
      </c>
      <c r="B17" s="311" t="s">
        <v>108</v>
      </c>
      <c r="C17" s="473">
        <f>[1]Systeme_Developpe!G3</f>
        <v>0</v>
      </c>
      <c r="E17" s="20" t="s">
        <v>328</v>
      </c>
      <c r="F17" s="20" t="s">
        <v>329</v>
      </c>
      <c r="G17" s="20" t="s">
        <v>330</v>
      </c>
    </row>
    <row r="18" spans="1:7" x14ac:dyDescent="0.25">
      <c r="A18" s="311">
        <v>21</v>
      </c>
      <c r="B18" s="311" t="s">
        <v>109</v>
      </c>
      <c r="C18" s="473">
        <f>[1]Systeme_Developpe!G16</f>
        <v>0</v>
      </c>
      <c r="E18" s="311">
        <v>70</v>
      </c>
      <c r="F18" s="311" t="s">
        <v>354</v>
      </c>
      <c r="G18" s="473">
        <f>[1]Systeme_Developpe!AA3</f>
        <v>0</v>
      </c>
    </row>
    <row r="19" spans="1:7" x14ac:dyDescent="0.25">
      <c r="A19" s="311">
        <v>22</v>
      </c>
      <c r="B19" s="311" t="s">
        <v>355</v>
      </c>
      <c r="C19" s="473">
        <f>[1]Systeme_Developpe!G68</f>
        <v>0</v>
      </c>
      <c r="E19" s="311">
        <v>71</v>
      </c>
      <c r="F19" s="311" t="s">
        <v>356</v>
      </c>
      <c r="G19" s="473">
        <f>[1]Systeme_Developpe!AA34</f>
        <v>0</v>
      </c>
    </row>
    <row r="20" spans="1:7" x14ac:dyDescent="0.25">
      <c r="A20" s="311">
        <v>23</v>
      </c>
      <c r="B20" s="311" t="s">
        <v>357</v>
      </c>
      <c r="C20" s="473">
        <f>[1]Systeme_Developpe!G69</f>
        <v>0</v>
      </c>
      <c r="E20" s="311">
        <v>72</v>
      </c>
      <c r="F20" s="311" t="s">
        <v>85</v>
      </c>
      <c r="G20" s="473">
        <f>[1]Systeme_Developpe!AA46</f>
        <v>0</v>
      </c>
    </row>
    <row r="21" spans="1:7" x14ac:dyDescent="0.25">
      <c r="A21" s="311">
        <v>24</v>
      </c>
      <c r="B21" s="311" t="s">
        <v>242</v>
      </c>
      <c r="C21" s="473">
        <f>0</f>
        <v>0</v>
      </c>
      <c r="E21" s="311">
        <v>73</v>
      </c>
      <c r="F21" s="24" t="s">
        <v>242</v>
      </c>
      <c r="G21" s="473">
        <f>0</f>
        <v>0</v>
      </c>
    </row>
    <row r="22" spans="1:7" x14ac:dyDescent="0.25">
      <c r="A22" s="311">
        <v>25</v>
      </c>
      <c r="B22" s="22" t="s">
        <v>358</v>
      </c>
      <c r="C22" s="473">
        <f>[1]Systeme_Developpe!G82</f>
        <v>0</v>
      </c>
      <c r="E22" s="311">
        <v>74</v>
      </c>
      <c r="F22" s="311" t="s">
        <v>359</v>
      </c>
      <c r="G22" s="473">
        <f>[1]Systeme_Developpe!AA49</f>
        <v>0</v>
      </c>
    </row>
    <row r="23" spans="1:7" x14ac:dyDescent="0.25">
      <c r="A23" s="311">
        <v>26</v>
      </c>
      <c r="B23" s="311" t="s">
        <v>360</v>
      </c>
      <c r="C23" s="473">
        <f>[1]Systeme_Developpe!G83</f>
        <v>0</v>
      </c>
      <c r="E23" s="311">
        <v>75</v>
      </c>
      <c r="F23" s="311" t="s">
        <v>361</v>
      </c>
      <c r="G23" s="473">
        <f>[1]Systeme_Developpe!AA50</f>
        <v>0</v>
      </c>
    </row>
    <row r="24" spans="1:7" x14ac:dyDescent="0.25">
      <c r="A24" s="311">
        <v>27</v>
      </c>
      <c r="B24" s="311" t="s">
        <v>362</v>
      </c>
      <c r="C24" s="473">
        <f>[1]Systeme_Developpe!G100</f>
        <v>0</v>
      </c>
      <c r="E24" s="311">
        <v>76</v>
      </c>
      <c r="F24" s="311" t="s">
        <v>90</v>
      </c>
      <c r="G24" s="473">
        <f>[1]Systeme_Developpe!AA63</f>
        <v>0</v>
      </c>
    </row>
    <row r="25" spans="1:7" x14ac:dyDescent="0.25">
      <c r="A25" s="311">
        <v>28</v>
      </c>
      <c r="B25" s="311" t="s">
        <v>363</v>
      </c>
      <c r="C25" s="473">
        <f>[1]Systeme_Developpe!G128</f>
        <v>0</v>
      </c>
      <c r="E25" s="311">
        <v>77</v>
      </c>
      <c r="F25" s="311" t="s">
        <v>96</v>
      </c>
      <c r="G25" s="473">
        <f>[1]Systeme_Developpe!AA81</f>
        <v>0</v>
      </c>
    </row>
    <row r="26" spans="1:7" x14ac:dyDescent="0.25">
      <c r="A26" s="311">
        <v>29</v>
      </c>
      <c r="B26" s="311" t="s">
        <v>364</v>
      </c>
      <c r="C26" s="473">
        <f>[1]Systeme_Developpe!G144</f>
        <v>0</v>
      </c>
      <c r="E26" s="311">
        <v>78</v>
      </c>
      <c r="F26" s="311" t="s">
        <v>365</v>
      </c>
      <c r="G26" s="473">
        <f>[1]Systeme_Developpe!AA104</f>
        <v>0</v>
      </c>
    </row>
    <row r="27" spans="1:7" x14ac:dyDescent="0.25">
      <c r="A27" s="23" t="s">
        <v>366</v>
      </c>
      <c r="B27" s="23"/>
      <c r="C27" s="159">
        <f>SUM(C17:C26)</f>
        <v>0</v>
      </c>
      <c r="E27" s="311">
        <v>79</v>
      </c>
      <c r="F27" s="311" t="s">
        <v>87</v>
      </c>
      <c r="G27" s="473">
        <f>[1]Systeme_Developpe!AA130</f>
        <v>0</v>
      </c>
    </row>
    <row r="28" spans="1:7" x14ac:dyDescent="0.25">
      <c r="A28" s="306" t="s">
        <v>367</v>
      </c>
      <c r="B28" s="306"/>
      <c r="C28" s="306"/>
      <c r="E28" s="23" t="s">
        <v>368</v>
      </c>
      <c r="F28" s="23"/>
      <c r="G28" s="159">
        <f>SUM(G18:G27)</f>
        <v>0</v>
      </c>
    </row>
    <row r="29" spans="1:7" x14ac:dyDescent="0.25">
      <c r="A29" s="20" t="s">
        <v>328</v>
      </c>
      <c r="B29" s="20" t="s">
        <v>329</v>
      </c>
      <c r="C29" s="20" t="s">
        <v>330</v>
      </c>
    </row>
    <row r="30" spans="1:7" x14ac:dyDescent="0.25">
      <c r="A30" s="311">
        <v>30</v>
      </c>
      <c r="B30" s="311" t="s">
        <v>242</v>
      </c>
      <c r="C30" s="473">
        <f>0</f>
        <v>0</v>
      </c>
    </row>
    <row r="31" spans="1:7" x14ac:dyDescent="0.25">
      <c r="A31" s="311">
        <v>31</v>
      </c>
      <c r="B31" s="311" t="s">
        <v>369</v>
      </c>
      <c r="C31" s="473">
        <f>[1]Systeme_Developpe!K3</f>
        <v>0</v>
      </c>
    </row>
    <row r="32" spans="1:7" x14ac:dyDescent="0.25">
      <c r="A32" s="311">
        <v>32</v>
      </c>
      <c r="B32" s="311" t="s">
        <v>370</v>
      </c>
      <c r="C32" s="473">
        <f>[1]Systeme_Developpe!K7</f>
        <v>0</v>
      </c>
    </row>
    <row r="33" spans="1:3" x14ac:dyDescent="0.25">
      <c r="A33" s="311">
        <v>33</v>
      </c>
      <c r="B33" s="311" t="s">
        <v>371</v>
      </c>
      <c r="C33" s="473">
        <f>[1]Systeme_Developpe!K21</f>
        <v>0</v>
      </c>
    </row>
    <row r="34" spans="1:3" x14ac:dyDescent="0.25">
      <c r="A34" s="311">
        <v>34</v>
      </c>
      <c r="B34" s="311" t="s">
        <v>372</v>
      </c>
      <c r="C34" s="473">
        <f>[1]Systeme_Developpe!K28</f>
        <v>0</v>
      </c>
    </row>
    <row r="35" spans="1:3" x14ac:dyDescent="0.25">
      <c r="A35" s="311">
        <v>35</v>
      </c>
      <c r="B35" s="311" t="s">
        <v>373</v>
      </c>
      <c r="C35" s="473">
        <f>[1]Systeme_Developpe!K35</f>
        <v>0</v>
      </c>
    </row>
    <row r="36" spans="1:3" x14ac:dyDescent="0.25">
      <c r="A36" s="311">
        <v>36</v>
      </c>
      <c r="B36" s="22" t="s">
        <v>374</v>
      </c>
      <c r="C36" s="473">
        <f>[1]Systeme_Developpe!K46</f>
        <v>0</v>
      </c>
    </row>
    <row r="37" spans="1:3" x14ac:dyDescent="0.25">
      <c r="A37" s="311">
        <v>37</v>
      </c>
      <c r="B37" s="311" t="s">
        <v>375</v>
      </c>
      <c r="C37" s="473">
        <f>[1]Systeme_Developpe!K47</f>
        <v>0</v>
      </c>
    </row>
    <row r="38" spans="1:3" x14ac:dyDescent="0.25">
      <c r="A38" s="311">
        <v>38</v>
      </c>
      <c r="B38" s="22" t="s">
        <v>376</v>
      </c>
      <c r="C38" s="473">
        <f>[1]Systeme_Developpe!K50</f>
        <v>0</v>
      </c>
    </row>
    <row r="39" spans="1:3" x14ac:dyDescent="0.25">
      <c r="A39" s="311">
        <v>39</v>
      </c>
      <c r="B39" s="311" t="s">
        <v>377</v>
      </c>
      <c r="C39" s="473">
        <f>[1]Systeme_Developpe!K51</f>
        <v>0</v>
      </c>
    </row>
    <row r="40" spans="1:3" x14ac:dyDescent="0.25">
      <c r="A40" s="23" t="s">
        <v>378</v>
      </c>
      <c r="B40" s="23"/>
      <c r="C40" s="159">
        <f>SUM(C30:C39)</f>
        <v>0</v>
      </c>
    </row>
    <row r="41" spans="1:3" x14ac:dyDescent="0.25">
      <c r="A41" s="306" t="s">
        <v>379</v>
      </c>
      <c r="B41" s="306"/>
      <c r="C41" s="306"/>
    </row>
    <row r="42" spans="1:3" x14ac:dyDescent="0.25">
      <c r="A42" s="20" t="s">
        <v>328</v>
      </c>
      <c r="B42" s="20" t="s">
        <v>329</v>
      </c>
      <c r="C42" s="20" t="s">
        <v>330</v>
      </c>
    </row>
    <row r="43" spans="1:3" x14ac:dyDescent="0.25">
      <c r="A43" s="311">
        <v>40</v>
      </c>
      <c r="B43" s="311" t="s">
        <v>380</v>
      </c>
      <c r="C43" s="473">
        <f>[1]Systeme_Developpe!O3</f>
        <v>0</v>
      </c>
    </row>
    <row r="44" spans="1:3" x14ac:dyDescent="0.25">
      <c r="A44" s="311">
        <v>41</v>
      </c>
      <c r="B44" s="311" t="s">
        <v>381</v>
      </c>
      <c r="C44" s="473">
        <f>[1]Systeme_Developpe!O24</f>
        <v>0</v>
      </c>
    </row>
    <row r="45" spans="1:3" x14ac:dyDescent="0.25">
      <c r="A45" s="311">
        <v>42</v>
      </c>
      <c r="B45" s="311" t="s">
        <v>382</v>
      </c>
      <c r="C45" s="473">
        <f>[1]Systeme_Developpe!O39</f>
        <v>0</v>
      </c>
    </row>
    <row r="46" spans="1:3" x14ac:dyDescent="0.25">
      <c r="A46" s="311">
        <v>43</v>
      </c>
      <c r="B46" s="311" t="s">
        <v>383</v>
      </c>
      <c r="C46" s="473">
        <f>[1]Systeme_Developpe!O53</f>
        <v>0</v>
      </c>
    </row>
    <row r="47" spans="1:3" x14ac:dyDescent="0.25">
      <c r="A47" s="311">
        <v>44</v>
      </c>
      <c r="B47" s="311" t="s">
        <v>384</v>
      </c>
      <c r="C47" s="473">
        <f>[1]Systeme_Developpe!O60</f>
        <v>0</v>
      </c>
    </row>
    <row r="48" spans="1:3" x14ac:dyDescent="0.25">
      <c r="A48" s="311">
        <v>45</v>
      </c>
      <c r="B48" s="311" t="s">
        <v>385</v>
      </c>
      <c r="C48" s="473">
        <f>[1]Systeme_Developpe!O104</f>
        <v>0</v>
      </c>
    </row>
    <row r="49" spans="1:3" x14ac:dyDescent="0.25">
      <c r="A49" s="311">
        <v>46</v>
      </c>
      <c r="B49" s="311" t="s">
        <v>386</v>
      </c>
      <c r="C49" s="473">
        <f>[1]Systeme_Developpe!O124</f>
        <v>0</v>
      </c>
    </row>
    <row r="50" spans="1:3" x14ac:dyDescent="0.25">
      <c r="A50" s="311">
        <v>47</v>
      </c>
      <c r="B50" s="311" t="s">
        <v>387</v>
      </c>
      <c r="C50" s="473">
        <f>[1]Systeme_Developpe!O132</f>
        <v>0</v>
      </c>
    </row>
    <row r="51" spans="1:3" x14ac:dyDescent="0.25">
      <c r="A51" s="311">
        <v>48</v>
      </c>
      <c r="B51" s="311" t="s">
        <v>388</v>
      </c>
      <c r="C51" s="473">
        <f>[1]Systeme_Developpe!O153</f>
        <v>0</v>
      </c>
    </row>
    <row r="52" spans="1:3" x14ac:dyDescent="0.25">
      <c r="A52" s="311">
        <v>49</v>
      </c>
      <c r="B52" s="311" t="s">
        <v>389</v>
      </c>
      <c r="C52" s="473">
        <f>[1]Systeme_Developpe!O162</f>
        <v>0</v>
      </c>
    </row>
    <row r="53" spans="1:3" x14ac:dyDescent="0.25">
      <c r="A53" s="23" t="s">
        <v>390</v>
      </c>
      <c r="B53" s="23"/>
      <c r="C53" s="159">
        <f>SUM(C43:C52)</f>
        <v>0</v>
      </c>
    </row>
    <row r="54" spans="1:3" x14ac:dyDescent="0.25">
      <c r="A54" s="306" t="s">
        <v>391</v>
      </c>
      <c r="B54" s="306"/>
      <c r="C54" s="306"/>
    </row>
    <row r="55" spans="1:3" x14ac:dyDescent="0.25">
      <c r="A55" s="20" t="s">
        <v>328</v>
      </c>
      <c r="B55" s="20" t="s">
        <v>329</v>
      </c>
      <c r="C55" s="20" t="s">
        <v>330</v>
      </c>
    </row>
    <row r="56" spans="1:3" x14ac:dyDescent="0.25">
      <c r="A56" s="311">
        <v>50</v>
      </c>
      <c r="B56" s="311" t="s">
        <v>392</v>
      </c>
      <c r="C56" s="473">
        <f>[1]Systeme_Developpe!S3</f>
        <v>0</v>
      </c>
    </row>
    <row r="57" spans="1:3" x14ac:dyDescent="0.25">
      <c r="A57" s="311">
        <v>51</v>
      </c>
      <c r="B57" s="311" t="s">
        <v>393</v>
      </c>
      <c r="C57" s="473">
        <f>[1]Systeme_Developpe!S22</f>
        <v>0</v>
      </c>
    </row>
    <row r="58" spans="1:3" x14ac:dyDescent="0.25">
      <c r="A58" s="311">
        <v>52</v>
      </c>
      <c r="B58" s="311" t="s">
        <v>394</v>
      </c>
      <c r="C58" s="473">
        <f>[1]Systeme_Developpe!S42</f>
        <v>0</v>
      </c>
    </row>
    <row r="59" spans="1:3" x14ac:dyDescent="0.25">
      <c r="A59" s="311">
        <v>53</v>
      </c>
      <c r="B59" s="311" t="s">
        <v>395</v>
      </c>
      <c r="C59" s="473">
        <f>[1]Systeme_Developpe!S46</f>
        <v>0</v>
      </c>
    </row>
    <row r="60" spans="1:3" x14ac:dyDescent="0.25">
      <c r="A60" s="311">
        <v>54</v>
      </c>
      <c r="B60" s="311" t="s">
        <v>396</v>
      </c>
      <c r="C60" s="473">
        <f>[1]Systeme_Developpe!S52</f>
        <v>0</v>
      </c>
    </row>
    <row r="61" spans="1:3" x14ac:dyDescent="0.25">
      <c r="A61" s="311">
        <v>55</v>
      </c>
      <c r="B61" s="311" t="s">
        <v>242</v>
      </c>
      <c r="C61" s="473">
        <f>0</f>
        <v>0</v>
      </c>
    </row>
    <row r="62" spans="1:3" x14ac:dyDescent="0.25">
      <c r="A62" s="311">
        <v>56</v>
      </c>
      <c r="B62" s="311" t="s">
        <v>242</v>
      </c>
      <c r="C62" s="473">
        <f>0</f>
        <v>0</v>
      </c>
    </row>
    <row r="63" spans="1:3" x14ac:dyDescent="0.25">
      <c r="A63" s="311">
        <v>57</v>
      </c>
      <c r="B63" s="311" t="s">
        <v>242</v>
      </c>
      <c r="C63" s="473">
        <f>0</f>
        <v>0</v>
      </c>
    </row>
    <row r="64" spans="1:3" x14ac:dyDescent="0.25">
      <c r="A64" s="311">
        <v>58</v>
      </c>
      <c r="B64" s="311" t="s">
        <v>397</v>
      </c>
      <c r="C64" s="473">
        <f>[1]Systeme_Developpe!S53</f>
        <v>0</v>
      </c>
    </row>
    <row r="65" spans="1:3" x14ac:dyDescent="0.25">
      <c r="A65" s="311">
        <v>59</v>
      </c>
      <c r="B65" s="311" t="s">
        <v>398</v>
      </c>
      <c r="C65" s="473">
        <f>[1]Systeme_Developpe!S54</f>
        <v>0</v>
      </c>
    </row>
    <row r="66" spans="1:3" x14ac:dyDescent="0.25">
      <c r="A66" s="23" t="s">
        <v>399</v>
      </c>
      <c r="B66" s="23"/>
      <c r="C66" s="159">
        <f>SUM(C56:C65)</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3"/>
  <sheetViews>
    <sheetView workbookViewId="0">
      <selection activeCell="C7" sqref="C7"/>
    </sheetView>
  </sheetViews>
  <sheetFormatPr baseColWidth="10" defaultRowHeight="15" x14ac:dyDescent="0.25"/>
  <cols>
    <col min="1" max="1" width="93.85546875" bestFit="1" customWidth="1"/>
    <col min="2" max="2" width="77.140625" bestFit="1" customWidth="1"/>
  </cols>
  <sheetData>
    <row r="1" spans="1:31" x14ac:dyDescent="0.25">
      <c r="A1" s="306"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x14ac:dyDescent="0.25">
      <c r="A2" s="20" t="s">
        <v>328</v>
      </c>
      <c r="B2" s="20" t="s">
        <v>329</v>
      </c>
      <c r="C2" s="20" t="s">
        <v>330</v>
      </c>
      <c r="E2" s="20" t="s">
        <v>328</v>
      </c>
      <c r="F2" s="20"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x14ac:dyDescent="0.25">
      <c r="A3" s="311">
        <v>10</v>
      </c>
      <c r="B3" s="311" t="s">
        <v>331</v>
      </c>
      <c r="C3" s="473">
        <f>SUM(C4,C11:C12,C18,C25,C38:C40)</f>
        <v>0</v>
      </c>
      <c r="E3" s="475">
        <v>20</v>
      </c>
      <c r="F3" s="475" t="s">
        <v>108</v>
      </c>
      <c r="G3" s="476">
        <f>SUM(G4,G10:G14)</f>
        <v>0</v>
      </c>
      <c r="I3" s="475">
        <v>31</v>
      </c>
      <c r="J3" s="475" t="s">
        <v>407</v>
      </c>
      <c r="K3" s="476">
        <f>SUM(K4:K6)</f>
        <v>0</v>
      </c>
      <c r="M3" s="22">
        <v>40</v>
      </c>
      <c r="N3" s="22" t="s">
        <v>380</v>
      </c>
      <c r="O3" s="473">
        <f>SUM(O4:O5,O8:O9,O12:O13,O17)</f>
        <v>0</v>
      </c>
      <c r="Q3" s="475">
        <v>50</v>
      </c>
      <c r="R3" s="475" t="s">
        <v>408</v>
      </c>
      <c r="S3" s="476">
        <f>SUM(S4:S5,S8,S11:S13,S16:S17,S21)</f>
        <v>0</v>
      </c>
      <c r="U3" s="475">
        <v>60</v>
      </c>
      <c r="V3" s="475" t="s">
        <v>409</v>
      </c>
      <c r="W3" s="476">
        <f>SUM(W4,W8,W22:W24,W29,W32:W33)</f>
        <v>0</v>
      </c>
      <c r="Y3" s="22">
        <v>70</v>
      </c>
      <c r="Z3" s="22" t="s">
        <v>354</v>
      </c>
      <c r="AA3" s="473">
        <f>SUM(AA4,AA7:AA9,AA12:AA14,AA17,AA26)</f>
        <v>0</v>
      </c>
      <c r="AC3" s="22">
        <v>80</v>
      </c>
      <c r="AD3" s="22" t="s">
        <v>333</v>
      </c>
      <c r="AE3" s="473">
        <f>SUM(AE4,AE11,AE18)</f>
        <v>0</v>
      </c>
    </row>
    <row r="4" spans="1:31" x14ac:dyDescent="0.25">
      <c r="A4" s="477">
        <v>101</v>
      </c>
      <c r="B4" s="477" t="s">
        <v>410</v>
      </c>
      <c r="C4" s="478">
        <f>SUM(C5:C7,C10)</f>
        <v>0</v>
      </c>
      <c r="E4" s="477">
        <v>201</v>
      </c>
      <c r="F4" s="477" t="s">
        <v>3</v>
      </c>
      <c r="G4" s="478">
        <f>SUM(G5:G6,G9)</f>
        <v>0</v>
      </c>
      <c r="I4" s="33">
        <v>311</v>
      </c>
      <c r="J4" s="33" t="s">
        <v>411</v>
      </c>
      <c r="K4" s="313">
        <f>0</f>
        <v>0</v>
      </c>
      <c r="M4" s="477">
        <v>400</v>
      </c>
      <c r="N4" s="477" t="s">
        <v>412</v>
      </c>
      <c r="O4" s="478">
        <f>0</f>
        <v>0</v>
      </c>
      <c r="Q4" s="33">
        <v>501</v>
      </c>
      <c r="R4" s="33" t="s">
        <v>413</v>
      </c>
      <c r="S4" s="313">
        <f>0</f>
        <v>0</v>
      </c>
      <c r="U4" s="32">
        <v>601</v>
      </c>
      <c r="V4" s="32" t="s">
        <v>4308</v>
      </c>
      <c r="W4" s="313">
        <f>SUM(W5:W7)</f>
        <v>0</v>
      </c>
      <c r="Y4" s="477">
        <v>701</v>
      </c>
      <c r="Z4" s="477" t="s">
        <v>414</v>
      </c>
      <c r="AA4" s="478">
        <f>SUM(AA5:AA6)</f>
        <v>0</v>
      </c>
      <c r="AC4" s="477">
        <v>801</v>
      </c>
      <c r="AD4" s="477" t="s">
        <v>415</v>
      </c>
      <c r="AE4" s="478">
        <f>SUM(AE5:AE7,AE10)</f>
        <v>0</v>
      </c>
    </row>
    <row r="5" spans="1:31" x14ac:dyDescent="0.25">
      <c r="A5" s="479">
        <v>1011</v>
      </c>
      <c r="B5" s="479" t="s">
        <v>416</v>
      </c>
      <c r="C5" s="480">
        <f>0</f>
        <v>0</v>
      </c>
      <c r="E5" s="479">
        <v>2011</v>
      </c>
      <c r="F5" s="479" t="s">
        <v>417</v>
      </c>
      <c r="G5" s="480">
        <f>0</f>
        <v>0</v>
      </c>
      <c r="I5" s="33">
        <v>312</v>
      </c>
      <c r="J5" s="33" t="s">
        <v>418</v>
      </c>
      <c r="K5" s="313">
        <f>0</f>
        <v>0</v>
      </c>
      <c r="M5" s="33">
        <v>401</v>
      </c>
      <c r="N5" s="33" t="s">
        <v>419</v>
      </c>
      <c r="O5" s="313">
        <f>SUM(O6:O7)</f>
        <v>0</v>
      </c>
      <c r="Q5" s="33">
        <v>502</v>
      </c>
      <c r="R5" s="33" t="s">
        <v>24</v>
      </c>
      <c r="S5" s="313">
        <f>SUM(S6:S7)</f>
        <v>0</v>
      </c>
      <c r="U5" s="479">
        <v>6011</v>
      </c>
      <c r="V5" s="479" t="s">
        <v>420</v>
      </c>
      <c r="W5" s="480">
        <f>0</f>
        <v>0</v>
      </c>
      <c r="Y5" s="479">
        <v>7011</v>
      </c>
      <c r="Z5" s="479" t="s">
        <v>421</v>
      </c>
      <c r="AA5" s="480">
        <f>0</f>
        <v>0</v>
      </c>
      <c r="AC5" s="479">
        <v>8011</v>
      </c>
      <c r="AD5" s="479" t="s">
        <v>422</v>
      </c>
      <c r="AE5" s="480">
        <f>0</f>
        <v>0</v>
      </c>
    </row>
    <row r="6" spans="1:31" x14ac:dyDescent="0.25">
      <c r="A6" s="479">
        <v>1012</v>
      </c>
      <c r="B6" s="479" t="s">
        <v>423</v>
      </c>
      <c r="C6" s="480">
        <f>0</f>
        <v>0</v>
      </c>
      <c r="E6" s="479">
        <v>2012</v>
      </c>
      <c r="F6" s="479" t="s">
        <v>424</v>
      </c>
      <c r="G6" s="480">
        <f>SUM(G7:G8)</f>
        <v>0</v>
      </c>
      <c r="I6" s="33">
        <v>317</v>
      </c>
      <c r="J6" s="33" t="s">
        <v>425</v>
      </c>
      <c r="K6" s="313">
        <f>0</f>
        <v>0</v>
      </c>
      <c r="M6" s="479">
        <v>4011</v>
      </c>
      <c r="N6" s="479" t="s">
        <v>426</v>
      </c>
      <c r="O6" s="480">
        <f>0</f>
        <v>0</v>
      </c>
      <c r="Q6" s="479">
        <v>5021</v>
      </c>
      <c r="R6" s="479" t="s">
        <v>427</v>
      </c>
      <c r="S6" s="480">
        <f>0</f>
        <v>0</v>
      </c>
      <c r="U6" s="479">
        <v>6012</v>
      </c>
      <c r="V6" s="479" t="s">
        <v>428</v>
      </c>
      <c r="W6" s="480">
        <f>0</f>
        <v>0</v>
      </c>
      <c r="Y6" s="479">
        <v>7012</v>
      </c>
      <c r="Z6" s="479" t="s">
        <v>429</v>
      </c>
      <c r="AA6" s="480">
        <f>0</f>
        <v>0</v>
      </c>
      <c r="AC6" s="479">
        <v>8014</v>
      </c>
      <c r="AD6" s="479" t="s">
        <v>430</v>
      </c>
      <c r="AE6" s="480">
        <f>0</f>
        <v>0</v>
      </c>
    </row>
    <row r="7" spans="1:31" x14ac:dyDescent="0.25">
      <c r="A7" s="479">
        <v>1013</v>
      </c>
      <c r="B7" s="479" t="s">
        <v>431</v>
      </c>
      <c r="C7" s="480">
        <f>SUM(C8:C9)</f>
        <v>0</v>
      </c>
      <c r="E7" s="481">
        <v>20121</v>
      </c>
      <c r="F7" s="481" t="s">
        <v>432</v>
      </c>
      <c r="G7" s="482">
        <f>0</f>
        <v>0</v>
      </c>
      <c r="I7" s="475">
        <v>32</v>
      </c>
      <c r="J7" s="475" t="s">
        <v>370</v>
      </c>
      <c r="K7" s="476">
        <f>SUM(K8,K11,K17)</f>
        <v>0</v>
      </c>
      <c r="M7" s="479">
        <v>4017</v>
      </c>
      <c r="N7" s="479" t="s">
        <v>433</v>
      </c>
      <c r="O7" s="480">
        <f>0</f>
        <v>0</v>
      </c>
      <c r="Q7" s="479">
        <v>5022</v>
      </c>
      <c r="R7" s="479" t="s">
        <v>434</v>
      </c>
      <c r="S7" s="480">
        <f>0</f>
        <v>0</v>
      </c>
      <c r="U7" s="479">
        <v>6017</v>
      </c>
      <c r="V7" s="479" t="s">
        <v>435</v>
      </c>
      <c r="W7" s="480">
        <f>0</f>
        <v>0</v>
      </c>
      <c r="Y7" s="33">
        <v>702</v>
      </c>
      <c r="Z7" s="33" t="s">
        <v>436</v>
      </c>
      <c r="AA7" s="313">
        <f>0</f>
        <v>0</v>
      </c>
      <c r="AC7" s="479">
        <v>8016</v>
      </c>
      <c r="AD7" s="479" t="s">
        <v>437</v>
      </c>
      <c r="AE7" s="480">
        <f>SUM(AE8:AE9)</f>
        <v>0</v>
      </c>
    </row>
    <row r="8" spans="1:31" x14ac:dyDescent="0.25">
      <c r="A8" s="481">
        <v>10131</v>
      </c>
      <c r="B8" s="481" t="s">
        <v>438</v>
      </c>
      <c r="C8" s="482">
        <f>0</f>
        <v>0</v>
      </c>
      <c r="E8" s="481">
        <v>20122</v>
      </c>
      <c r="F8" s="481" t="s">
        <v>439</v>
      </c>
      <c r="G8" s="482">
        <f>0</f>
        <v>0</v>
      </c>
      <c r="I8" s="33">
        <v>321</v>
      </c>
      <c r="J8" s="33" t="s">
        <v>440</v>
      </c>
      <c r="K8" s="313">
        <f>SUM(K9:K10)</f>
        <v>0</v>
      </c>
      <c r="M8" s="33">
        <v>403</v>
      </c>
      <c r="N8" s="33" t="s">
        <v>441</v>
      </c>
      <c r="O8" s="313">
        <f>0</f>
        <v>0</v>
      </c>
      <c r="Q8" s="33">
        <v>503</v>
      </c>
      <c r="R8" s="33" t="s">
        <v>442</v>
      </c>
      <c r="S8" s="313">
        <f>SUM(S9:S10)</f>
        <v>0</v>
      </c>
      <c r="U8" s="32">
        <v>602</v>
      </c>
      <c r="V8" s="32" t="s">
        <v>443</v>
      </c>
      <c r="W8" s="313">
        <f>SUM(W9,W12,W18)</f>
        <v>0</v>
      </c>
      <c r="Y8" s="33">
        <v>703</v>
      </c>
      <c r="Z8" s="33" t="s">
        <v>444</v>
      </c>
      <c r="AA8" s="313">
        <f>0</f>
        <v>0</v>
      </c>
      <c r="AC8" s="481">
        <v>80161</v>
      </c>
      <c r="AD8" s="481" t="s">
        <v>445</v>
      </c>
      <c r="AE8" s="482">
        <f>0</f>
        <v>0</v>
      </c>
    </row>
    <row r="9" spans="1:31" x14ac:dyDescent="0.25">
      <c r="A9" s="481">
        <v>10132</v>
      </c>
      <c r="B9" s="481" t="s">
        <v>446</v>
      </c>
      <c r="C9" s="482">
        <f>0</f>
        <v>0</v>
      </c>
      <c r="E9" s="479">
        <v>2013</v>
      </c>
      <c r="F9" s="479" t="s">
        <v>4309</v>
      </c>
      <c r="G9" s="480">
        <f>0</f>
        <v>0</v>
      </c>
      <c r="I9" s="479">
        <v>3211</v>
      </c>
      <c r="J9" s="479" t="s">
        <v>447</v>
      </c>
      <c r="K9" s="480">
        <f>0</f>
        <v>0</v>
      </c>
      <c r="M9" s="33">
        <v>404</v>
      </c>
      <c r="N9" s="33" t="s">
        <v>448</v>
      </c>
      <c r="O9" s="313">
        <f>SUM(O10:O11)</f>
        <v>0</v>
      </c>
      <c r="Q9" s="479">
        <v>5031</v>
      </c>
      <c r="R9" s="479" t="s">
        <v>449</v>
      </c>
      <c r="S9" s="480">
        <f>0</f>
        <v>0</v>
      </c>
      <c r="U9" s="308">
        <v>6021</v>
      </c>
      <c r="V9" s="308" t="s">
        <v>440</v>
      </c>
      <c r="W9" s="57">
        <f>SUM(W10:W11)</f>
        <v>0</v>
      </c>
      <c r="Y9" s="33">
        <v>704</v>
      </c>
      <c r="Z9" s="33" t="s">
        <v>79</v>
      </c>
      <c r="AA9" s="313">
        <f>SUM(AA10:AA11)</f>
        <v>0</v>
      </c>
      <c r="AC9" s="481">
        <v>80165</v>
      </c>
      <c r="AD9" s="481" t="s">
        <v>450</v>
      </c>
      <c r="AE9" s="482">
        <f>0</f>
        <v>0</v>
      </c>
    </row>
    <row r="10" spans="1:31" x14ac:dyDescent="0.25">
      <c r="A10" s="479">
        <v>1018</v>
      </c>
      <c r="B10" s="479" t="s">
        <v>451</v>
      </c>
      <c r="C10" s="480">
        <f>0</f>
        <v>0</v>
      </c>
      <c r="E10" s="33">
        <v>203</v>
      </c>
      <c r="F10" s="33" t="s">
        <v>452</v>
      </c>
      <c r="G10" s="313">
        <f>0</f>
        <v>0</v>
      </c>
      <c r="I10" s="479">
        <v>3212</v>
      </c>
      <c r="J10" s="479" t="s">
        <v>453</v>
      </c>
      <c r="K10" s="480">
        <f>0</f>
        <v>0</v>
      </c>
      <c r="M10" s="479">
        <v>4041</v>
      </c>
      <c r="N10" s="479" t="s">
        <v>454</v>
      </c>
      <c r="O10" s="480">
        <f>0</f>
        <v>0</v>
      </c>
      <c r="Q10" s="479">
        <v>5035</v>
      </c>
      <c r="R10" s="479" t="s">
        <v>455</v>
      </c>
      <c r="S10" s="480">
        <f>0</f>
        <v>0</v>
      </c>
      <c r="U10" s="481">
        <v>60211</v>
      </c>
      <c r="V10" s="481" t="s">
        <v>447</v>
      </c>
      <c r="W10" s="482">
        <f>0</f>
        <v>0</v>
      </c>
      <c r="Y10" s="35">
        <v>7041</v>
      </c>
      <c r="Z10" s="35" t="s">
        <v>456</v>
      </c>
      <c r="AA10" s="57">
        <f>0</f>
        <v>0</v>
      </c>
      <c r="AC10" s="479">
        <v>8018</v>
      </c>
      <c r="AD10" s="479" t="s">
        <v>457</v>
      </c>
      <c r="AE10" s="480">
        <f>0</f>
        <v>0</v>
      </c>
    </row>
    <row r="11" spans="1:31" x14ac:dyDescent="0.25">
      <c r="A11" s="32">
        <v>102</v>
      </c>
      <c r="B11" s="32" t="s">
        <v>458</v>
      </c>
      <c r="C11" s="483">
        <f>0</f>
        <v>0</v>
      </c>
      <c r="E11" s="33">
        <v>205</v>
      </c>
      <c r="F11" s="33" t="s">
        <v>459</v>
      </c>
      <c r="G11" s="313">
        <f>0</f>
        <v>0</v>
      </c>
      <c r="I11" s="33">
        <v>322</v>
      </c>
      <c r="J11" s="33" t="s">
        <v>460</v>
      </c>
      <c r="K11" s="313">
        <f>SUM(K12:K16)</f>
        <v>0</v>
      </c>
      <c r="M11" s="479">
        <v>4047</v>
      </c>
      <c r="N11" s="479" t="s">
        <v>461</v>
      </c>
      <c r="O11" s="480">
        <f>0</f>
        <v>0</v>
      </c>
      <c r="Q11" s="33">
        <v>504</v>
      </c>
      <c r="R11" s="33" t="s">
        <v>462</v>
      </c>
      <c r="S11" s="313">
        <f>0</f>
        <v>0</v>
      </c>
      <c r="U11" s="481">
        <v>60212</v>
      </c>
      <c r="V11" s="481" t="s">
        <v>453</v>
      </c>
      <c r="W11" s="482">
        <f>0</f>
        <v>0</v>
      </c>
      <c r="Y11" s="35">
        <v>7042</v>
      </c>
      <c r="Z11" s="35" t="s">
        <v>463</v>
      </c>
      <c r="AA11" s="57">
        <f>0</f>
        <v>0</v>
      </c>
      <c r="AC11" s="477">
        <v>802</v>
      </c>
      <c r="AD11" s="477" t="s">
        <v>464</v>
      </c>
      <c r="AE11" s="478">
        <f>SUM(AE12:AE14,AE17)</f>
        <v>0</v>
      </c>
    </row>
    <row r="12" spans="1:31" x14ac:dyDescent="0.25">
      <c r="A12" s="32">
        <v>104</v>
      </c>
      <c r="B12" s="32" t="s">
        <v>465</v>
      </c>
      <c r="C12" s="483">
        <f>SUM(C13:C17)</f>
        <v>0</v>
      </c>
      <c r="E12" s="477">
        <v>206</v>
      </c>
      <c r="F12" s="477" t="s">
        <v>466</v>
      </c>
      <c r="G12" s="478">
        <f>0</f>
        <v>0</v>
      </c>
      <c r="I12" s="479">
        <v>3221</v>
      </c>
      <c r="J12" s="479" t="s">
        <v>467</v>
      </c>
      <c r="K12" s="480">
        <f>0</f>
        <v>0</v>
      </c>
      <c r="M12" s="33">
        <v>405</v>
      </c>
      <c r="N12" s="33" t="s">
        <v>468</v>
      </c>
      <c r="O12" s="313">
        <f>0</f>
        <v>0</v>
      </c>
      <c r="Q12" s="33">
        <v>505</v>
      </c>
      <c r="R12" s="33" t="s">
        <v>469</v>
      </c>
      <c r="S12" s="313">
        <f>0</f>
        <v>0</v>
      </c>
      <c r="U12" s="308">
        <v>6022</v>
      </c>
      <c r="V12" s="308" t="s">
        <v>460</v>
      </c>
      <c r="W12" s="57">
        <f>SUM(W13:W17)</f>
        <v>0</v>
      </c>
      <c r="Y12" s="38">
        <v>705</v>
      </c>
      <c r="Z12" s="38" t="s">
        <v>470</v>
      </c>
      <c r="AA12" s="313">
        <f>0</f>
        <v>0</v>
      </c>
      <c r="AC12" s="479">
        <v>8021</v>
      </c>
      <c r="AD12" s="479" t="s">
        <v>422</v>
      </c>
      <c r="AE12" s="480">
        <f>0</f>
        <v>0</v>
      </c>
    </row>
    <row r="13" spans="1:31" x14ac:dyDescent="0.25">
      <c r="A13" s="479">
        <v>1041</v>
      </c>
      <c r="B13" s="479" t="s">
        <v>471</v>
      </c>
      <c r="C13" s="480">
        <f>0</f>
        <v>0</v>
      </c>
      <c r="E13" s="477">
        <v>207</v>
      </c>
      <c r="F13" s="477" t="s">
        <v>472</v>
      </c>
      <c r="G13" s="478">
        <f>0</f>
        <v>0</v>
      </c>
      <c r="I13" s="479">
        <v>3222</v>
      </c>
      <c r="J13" s="479" t="s">
        <v>473</v>
      </c>
      <c r="K13" s="480">
        <f>0</f>
        <v>0</v>
      </c>
      <c r="M13" s="33">
        <v>408</v>
      </c>
      <c r="N13" s="33" t="s">
        <v>474</v>
      </c>
      <c r="O13" s="313">
        <f>SUM(O14:O16)</f>
        <v>0</v>
      </c>
      <c r="Q13" s="33">
        <v>506</v>
      </c>
      <c r="R13" s="33" t="s">
        <v>475</v>
      </c>
      <c r="S13" s="313">
        <f>SUM(S14:S15)</f>
        <v>0</v>
      </c>
      <c r="U13" s="481">
        <v>60221</v>
      </c>
      <c r="V13" s="481" t="s">
        <v>467</v>
      </c>
      <c r="W13" s="482">
        <f>0</f>
        <v>0</v>
      </c>
      <c r="Y13" s="484">
        <v>706</v>
      </c>
      <c r="Z13" s="484" t="s">
        <v>476</v>
      </c>
      <c r="AA13" s="478">
        <f>0</f>
        <v>0</v>
      </c>
      <c r="AC13" s="479">
        <v>8024</v>
      </c>
      <c r="AD13" s="479" t="s">
        <v>477</v>
      </c>
      <c r="AE13" s="480">
        <f>0</f>
        <v>0</v>
      </c>
    </row>
    <row r="14" spans="1:31" x14ac:dyDescent="0.25">
      <c r="A14" s="479">
        <v>1042</v>
      </c>
      <c r="B14" s="479" t="s">
        <v>478</v>
      </c>
      <c r="C14" s="480">
        <f>0</f>
        <v>0</v>
      </c>
      <c r="E14" s="477">
        <v>208</v>
      </c>
      <c r="F14" s="477" t="s">
        <v>479</v>
      </c>
      <c r="G14" s="478">
        <f>SUM(G15)</f>
        <v>0</v>
      </c>
      <c r="I14" s="479">
        <v>3223</v>
      </c>
      <c r="J14" s="479" t="s">
        <v>480</v>
      </c>
      <c r="K14" s="480">
        <f>0</f>
        <v>0</v>
      </c>
      <c r="M14" s="479">
        <v>4081</v>
      </c>
      <c r="N14" s="479" t="s">
        <v>419</v>
      </c>
      <c r="O14" s="480">
        <f>0</f>
        <v>0</v>
      </c>
      <c r="Q14" s="479">
        <v>5061</v>
      </c>
      <c r="R14" s="479" t="s">
        <v>449</v>
      </c>
      <c r="S14" s="480">
        <f>0</f>
        <v>0</v>
      </c>
      <c r="U14" s="481">
        <v>60222</v>
      </c>
      <c r="V14" s="481" t="s">
        <v>481</v>
      </c>
      <c r="W14" s="482">
        <f>0</f>
        <v>0</v>
      </c>
      <c r="Y14" s="484">
        <v>707</v>
      </c>
      <c r="Z14" s="484" t="s">
        <v>76</v>
      </c>
      <c r="AA14" s="478">
        <f>SUM(AA15:AA16)</f>
        <v>0</v>
      </c>
      <c r="AC14" s="479">
        <v>8026</v>
      </c>
      <c r="AD14" s="479" t="s">
        <v>482</v>
      </c>
      <c r="AE14" s="480">
        <f>SUM(AE15:AE16)</f>
        <v>0</v>
      </c>
    </row>
    <row r="15" spans="1:31" x14ac:dyDescent="0.25">
      <c r="A15" s="479">
        <v>1043</v>
      </c>
      <c r="B15" s="479" t="s">
        <v>483</v>
      </c>
      <c r="C15" s="480">
        <f>0</f>
        <v>0</v>
      </c>
      <c r="E15" s="308">
        <v>2081</v>
      </c>
      <c r="F15" s="308" t="s">
        <v>484</v>
      </c>
      <c r="G15" s="57">
        <f>0</f>
        <v>0</v>
      </c>
      <c r="I15" s="479">
        <v>3224</v>
      </c>
      <c r="J15" s="479" t="s">
        <v>485</v>
      </c>
      <c r="K15" s="480">
        <f>0</f>
        <v>0</v>
      </c>
      <c r="M15" s="479">
        <v>4084</v>
      </c>
      <c r="N15" s="479" t="s">
        <v>486</v>
      </c>
      <c r="O15" s="480">
        <f>0</f>
        <v>0</v>
      </c>
      <c r="Q15" s="479">
        <v>5065</v>
      </c>
      <c r="R15" s="479" t="s">
        <v>455</v>
      </c>
      <c r="S15" s="480">
        <f>0</f>
        <v>0</v>
      </c>
      <c r="U15" s="481">
        <v>60223</v>
      </c>
      <c r="V15" s="481" t="s">
        <v>480</v>
      </c>
      <c r="W15" s="482">
        <f>0</f>
        <v>0</v>
      </c>
      <c r="Y15" s="479">
        <v>7071</v>
      </c>
      <c r="Z15" s="479" t="s">
        <v>487</v>
      </c>
      <c r="AA15" s="480">
        <f>0</f>
        <v>0</v>
      </c>
      <c r="AC15" s="481">
        <v>80261</v>
      </c>
      <c r="AD15" s="481" t="s">
        <v>445</v>
      </c>
      <c r="AE15" s="482">
        <f>0</f>
        <v>0</v>
      </c>
    </row>
    <row r="16" spans="1:31" x14ac:dyDescent="0.25">
      <c r="A16" s="479">
        <v>1044</v>
      </c>
      <c r="B16" s="479" t="s">
        <v>488</v>
      </c>
      <c r="C16" s="480">
        <f>0</f>
        <v>0</v>
      </c>
      <c r="E16" s="475">
        <v>21</v>
      </c>
      <c r="F16" s="475" t="s">
        <v>109</v>
      </c>
      <c r="G16" s="476">
        <f>SUM(G17,G29:G30,G49:G50,G60)</f>
        <v>0</v>
      </c>
      <c r="I16" s="479">
        <v>3225</v>
      </c>
      <c r="J16" s="479" t="s">
        <v>489</v>
      </c>
      <c r="K16" s="480">
        <f>0</f>
        <v>0</v>
      </c>
      <c r="M16" s="479">
        <v>4088</v>
      </c>
      <c r="N16" s="479" t="s">
        <v>490</v>
      </c>
      <c r="O16" s="480">
        <f>0</f>
        <v>0</v>
      </c>
      <c r="Q16" s="33">
        <v>507</v>
      </c>
      <c r="R16" s="33" t="s">
        <v>491</v>
      </c>
      <c r="S16" s="313">
        <f>0</f>
        <v>0</v>
      </c>
      <c r="U16" s="481">
        <v>60224</v>
      </c>
      <c r="V16" s="481" t="s">
        <v>485</v>
      </c>
      <c r="W16" s="482">
        <f>0</f>
        <v>0</v>
      </c>
      <c r="Y16" s="479">
        <v>7072</v>
      </c>
      <c r="Z16" s="479" t="s">
        <v>492</v>
      </c>
      <c r="AA16" s="480">
        <f>0</f>
        <v>0</v>
      </c>
      <c r="AC16" s="481">
        <v>80265</v>
      </c>
      <c r="AD16" s="481" t="s">
        <v>450</v>
      </c>
      <c r="AE16" s="482">
        <f>0</f>
        <v>0</v>
      </c>
    </row>
    <row r="17" spans="1:31" x14ac:dyDescent="0.25">
      <c r="A17" s="479">
        <v>1045</v>
      </c>
      <c r="B17" s="479" t="s">
        <v>493</v>
      </c>
      <c r="C17" s="480">
        <f>0</f>
        <v>0</v>
      </c>
      <c r="E17" s="33">
        <v>211</v>
      </c>
      <c r="F17" s="33" t="s">
        <v>494</v>
      </c>
      <c r="G17" s="313">
        <f>SUM(G18:G22,G28)</f>
        <v>0</v>
      </c>
      <c r="I17" s="33">
        <v>326</v>
      </c>
      <c r="J17" s="33" t="s">
        <v>495</v>
      </c>
      <c r="K17" s="313">
        <f>SUM(K18:K20)</f>
        <v>0</v>
      </c>
      <c r="M17" s="477">
        <v>409</v>
      </c>
      <c r="N17" s="477" t="s">
        <v>496</v>
      </c>
      <c r="O17" s="485">
        <f>SUM(O18:O20,O23)</f>
        <v>0</v>
      </c>
      <c r="Q17" s="33">
        <v>508</v>
      </c>
      <c r="R17" s="33" t="s">
        <v>497</v>
      </c>
      <c r="S17" s="313">
        <f>SUM(S18:S20)</f>
        <v>0</v>
      </c>
      <c r="U17" s="481">
        <v>60225</v>
      </c>
      <c r="V17" s="481" t="s">
        <v>498</v>
      </c>
      <c r="W17" s="482">
        <f>0</f>
        <v>0</v>
      </c>
      <c r="Y17" s="477">
        <v>708</v>
      </c>
      <c r="Z17" s="477" t="s">
        <v>499</v>
      </c>
      <c r="AA17" s="478">
        <f>SUM(AA18:AA25)</f>
        <v>0</v>
      </c>
      <c r="AC17" s="479">
        <v>8028</v>
      </c>
      <c r="AD17" s="479" t="s">
        <v>500</v>
      </c>
      <c r="AE17" s="480">
        <f>0</f>
        <v>0</v>
      </c>
    </row>
    <row r="18" spans="1:31" x14ac:dyDescent="0.25">
      <c r="A18" s="477">
        <v>105</v>
      </c>
      <c r="B18" s="477" t="s">
        <v>501</v>
      </c>
      <c r="C18" s="478">
        <f>SUM(C19:C24)</f>
        <v>0</v>
      </c>
      <c r="E18" s="35">
        <v>2111</v>
      </c>
      <c r="F18" s="35" t="s">
        <v>502</v>
      </c>
      <c r="G18" s="57">
        <f>0</f>
        <v>0</v>
      </c>
      <c r="I18" s="479">
        <v>3261</v>
      </c>
      <c r="J18" s="479" t="s">
        <v>503</v>
      </c>
      <c r="K18" s="480">
        <f>0</f>
        <v>0</v>
      </c>
      <c r="M18" s="35">
        <v>4091</v>
      </c>
      <c r="N18" s="35" t="s">
        <v>504</v>
      </c>
      <c r="O18" s="57">
        <f>0</f>
        <v>0</v>
      </c>
      <c r="Q18" s="479">
        <v>5081</v>
      </c>
      <c r="R18" s="479" t="s">
        <v>505</v>
      </c>
      <c r="S18" s="480">
        <f>0</f>
        <v>0</v>
      </c>
      <c r="U18" s="308">
        <v>6026</v>
      </c>
      <c r="V18" s="308" t="s">
        <v>506</v>
      </c>
      <c r="W18" s="57">
        <f>SUM(W19:W21)</f>
        <v>0</v>
      </c>
      <c r="Y18" s="479">
        <v>7081</v>
      </c>
      <c r="Z18" s="479" t="s">
        <v>507</v>
      </c>
      <c r="AA18" s="480">
        <f>0</f>
        <v>0</v>
      </c>
      <c r="AC18" s="477">
        <v>809</v>
      </c>
      <c r="AD18" s="477" t="s">
        <v>508</v>
      </c>
      <c r="AE18" s="478">
        <f>SUM(AE19:AE20)</f>
        <v>0</v>
      </c>
    </row>
    <row r="19" spans="1:31" x14ac:dyDescent="0.25">
      <c r="A19" s="479">
        <v>1051</v>
      </c>
      <c r="B19" s="479" t="s">
        <v>509</v>
      </c>
      <c r="C19" s="480">
        <f>0</f>
        <v>0</v>
      </c>
      <c r="E19" s="35">
        <v>2112</v>
      </c>
      <c r="F19" s="35" t="s">
        <v>510</v>
      </c>
      <c r="G19" s="57">
        <f>0</f>
        <v>0</v>
      </c>
      <c r="I19" s="479">
        <v>3265</v>
      </c>
      <c r="J19" s="479" t="s">
        <v>511</v>
      </c>
      <c r="K19" s="480">
        <f>0</f>
        <v>0</v>
      </c>
      <c r="M19" s="35">
        <v>4096</v>
      </c>
      <c r="N19" s="35" t="s">
        <v>512</v>
      </c>
      <c r="O19" s="57">
        <f>0</f>
        <v>0</v>
      </c>
      <c r="Q19" s="479">
        <v>5082</v>
      </c>
      <c r="R19" s="479" t="s">
        <v>513</v>
      </c>
      <c r="S19" s="480">
        <f>0</f>
        <v>0</v>
      </c>
      <c r="U19" s="481">
        <v>60261</v>
      </c>
      <c r="V19" s="481" t="s">
        <v>503</v>
      </c>
      <c r="W19" s="482">
        <f>0</f>
        <v>0</v>
      </c>
      <c r="Y19" s="479">
        <v>7082</v>
      </c>
      <c r="Z19" s="479" t="s">
        <v>514</v>
      </c>
      <c r="AA19" s="480">
        <f>0</f>
        <v>0</v>
      </c>
      <c r="AC19" s="479">
        <v>8091</v>
      </c>
      <c r="AD19" s="479" t="s">
        <v>515</v>
      </c>
      <c r="AE19" s="480">
        <f>0</f>
        <v>0</v>
      </c>
    </row>
    <row r="20" spans="1:31" x14ac:dyDescent="0.25">
      <c r="A20" s="479">
        <v>1052</v>
      </c>
      <c r="B20" s="479" t="s">
        <v>516</v>
      </c>
      <c r="C20" s="480">
        <f>0</f>
        <v>0</v>
      </c>
      <c r="E20" s="35">
        <v>2113</v>
      </c>
      <c r="F20" s="35" t="s">
        <v>517</v>
      </c>
      <c r="G20" s="57">
        <f>0</f>
        <v>0</v>
      </c>
      <c r="I20" s="479">
        <v>3267</v>
      </c>
      <c r="J20" s="479" t="s">
        <v>518</v>
      </c>
      <c r="K20" s="480">
        <f>0</f>
        <v>0</v>
      </c>
      <c r="M20" s="35">
        <v>4097</v>
      </c>
      <c r="N20" s="35" t="s">
        <v>519</v>
      </c>
      <c r="O20" s="57">
        <f>SUM(O21:O22)</f>
        <v>0</v>
      </c>
      <c r="Q20" s="479">
        <v>5088</v>
      </c>
      <c r="R20" s="479" t="s">
        <v>520</v>
      </c>
      <c r="S20" s="480">
        <f>0</f>
        <v>0</v>
      </c>
      <c r="U20" s="481">
        <v>60265</v>
      </c>
      <c r="V20" s="481" t="s">
        <v>511</v>
      </c>
      <c r="W20" s="482">
        <f>0</f>
        <v>0</v>
      </c>
      <c r="Y20" s="479">
        <v>7083</v>
      </c>
      <c r="Z20" s="479" t="s">
        <v>521</v>
      </c>
      <c r="AA20" s="480">
        <f>0</f>
        <v>0</v>
      </c>
      <c r="AC20" s="479">
        <v>8092</v>
      </c>
      <c r="AD20" s="479" t="s">
        <v>522</v>
      </c>
      <c r="AE20" s="480">
        <f>0</f>
        <v>0</v>
      </c>
    </row>
    <row r="21" spans="1:31" x14ac:dyDescent="0.25">
      <c r="A21" s="479">
        <v>1053</v>
      </c>
      <c r="B21" s="479" t="s">
        <v>523</v>
      </c>
      <c r="C21" s="480">
        <f>0</f>
        <v>0</v>
      </c>
      <c r="E21" s="35">
        <v>2114</v>
      </c>
      <c r="F21" s="35" t="s">
        <v>4310</v>
      </c>
      <c r="G21" s="57">
        <f>0</f>
        <v>0</v>
      </c>
      <c r="I21" s="475">
        <v>33</v>
      </c>
      <c r="J21" s="475" t="s">
        <v>524</v>
      </c>
      <c r="K21" s="476">
        <f>SUM(K22,K25)</f>
        <v>0</v>
      </c>
      <c r="M21" s="481">
        <v>40971</v>
      </c>
      <c r="N21" s="481" t="s">
        <v>525</v>
      </c>
      <c r="O21" s="482">
        <f>0</f>
        <v>0</v>
      </c>
      <c r="Q21" s="33">
        <v>509</v>
      </c>
      <c r="R21" s="33" t="s">
        <v>526</v>
      </c>
      <c r="S21" s="313">
        <f>0</f>
        <v>0</v>
      </c>
      <c r="U21" s="481">
        <v>60267</v>
      </c>
      <c r="V21" s="481" t="s">
        <v>518</v>
      </c>
      <c r="W21" s="482">
        <f>0</f>
        <v>0</v>
      </c>
      <c r="Y21" s="479">
        <v>7084</v>
      </c>
      <c r="Z21" s="479" t="s">
        <v>527</v>
      </c>
      <c r="AA21" s="480">
        <f>0</f>
        <v>0</v>
      </c>
      <c r="AC21" s="22">
        <v>88</v>
      </c>
      <c r="AD21" s="22" t="s">
        <v>336</v>
      </c>
      <c r="AE21" s="473">
        <f>0</f>
        <v>0</v>
      </c>
    </row>
    <row r="22" spans="1:31" x14ac:dyDescent="0.25">
      <c r="A22" s="479">
        <v>1055</v>
      </c>
      <c r="B22" s="479" t="s">
        <v>528</v>
      </c>
      <c r="C22" s="480">
        <f>0</f>
        <v>0</v>
      </c>
      <c r="E22" s="35">
        <v>2115</v>
      </c>
      <c r="F22" s="35" t="s">
        <v>534</v>
      </c>
      <c r="G22" s="57">
        <f>SUM(G23:G25)</f>
        <v>0</v>
      </c>
      <c r="I22" s="33">
        <v>331</v>
      </c>
      <c r="J22" s="33" t="s">
        <v>529</v>
      </c>
      <c r="K22" s="313">
        <f>SUM(K23:K24)</f>
        <v>0</v>
      </c>
      <c r="M22" s="481">
        <v>40974</v>
      </c>
      <c r="N22" s="481" t="s">
        <v>486</v>
      </c>
      <c r="O22" s="482">
        <f>0</f>
        <v>0</v>
      </c>
      <c r="Q22" s="475">
        <v>51</v>
      </c>
      <c r="R22" s="475" t="s">
        <v>530</v>
      </c>
      <c r="S22" s="476">
        <f>SUM(S23,S28,S31:S35,S38)</f>
        <v>0</v>
      </c>
      <c r="U22" s="32">
        <v>604</v>
      </c>
      <c r="V22" s="32" t="s">
        <v>531</v>
      </c>
      <c r="W22" s="313">
        <f>0</f>
        <v>0</v>
      </c>
      <c r="Y22" s="479">
        <v>7085</v>
      </c>
      <c r="Z22" s="479" t="s">
        <v>532</v>
      </c>
      <c r="AA22" s="480">
        <f>0</f>
        <v>0</v>
      </c>
      <c r="AC22" s="22">
        <v>89</v>
      </c>
      <c r="AD22" s="22" t="s">
        <v>339</v>
      </c>
      <c r="AE22" s="473">
        <f>SUM(AE23:AE24)</f>
        <v>0</v>
      </c>
    </row>
    <row r="23" spans="1:31" x14ac:dyDescent="0.25">
      <c r="A23" s="479">
        <v>1057</v>
      </c>
      <c r="B23" s="479" t="s">
        <v>533</v>
      </c>
      <c r="C23" s="480">
        <f>0</f>
        <v>0</v>
      </c>
      <c r="E23" s="481">
        <v>21151</v>
      </c>
      <c r="F23" s="481" t="s">
        <v>541</v>
      </c>
      <c r="G23" s="482">
        <f>0</f>
        <v>0</v>
      </c>
      <c r="I23" s="479">
        <v>3311</v>
      </c>
      <c r="J23" s="479" t="s">
        <v>535</v>
      </c>
      <c r="K23" s="480">
        <f>0</f>
        <v>0</v>
      </c>
      <c r="M23" s="35">
        <v>4098</v>
      </c>
      <c r="N23" s="35" t="s">
        <v>536</v>
      </c>
      <c r="O23" s="57">
        <f>0</f>
        <v>0</v>
      </c>
      <c r="Q23" s="33">
        <v>511</v>
      </c>
      <c r="R23" s="33" t="s">
        <v>537</v>
      </c>
      <c r="S23" s="313">
        <f>SUM(S24:S27)</f>
        <v>0</v>
      </c>
      <c r="U23" s="32">
        <v>605</v>
      </c>
      <c r="V23" s="32" t="s">
        <v>538</v>
      </c>
      <c r="W23" s="313">
        <f>0</f>
        <v>0</v>
      </c>
      <c r="Y23" s="479">
        <v>7086</v>
      </c>
      <c r="Z23" s="479" t="s">
        <v>539</v>
      </c>
      <c r="AA23" s="480">
        <f>0</f>
        <v>0</v>
      </c>
      <c r="AC23" s="32">
        <v>890</v>
      </c>
      <c r="AD23" s="32" t="s">
        <v>4311</v>
      </c>
      <c r="AE23" s="313">
        <f>0</f>
        <v>0</v>
      </c>
    </row>
    <row r="24" spans="1:31" x14ac:dyDescent="0.25">
      <c r="A24" s="479">
        <v>1058</v>
      </c>
      <c r="B24" s="479" t="s">
        <v>540</v>
      </c>
      <c r="C24" s="480">
        <f>0</f>
        <v>0</v>
      </c>
      <c r="E24" s="481">
        <v>21155</v>
      </c>
      <c r="F24" s="481" t="s">
        <v>547</v>
      </c>
      <c r="G24" s="482">
        <f>0</f>
        <v>0</v>
      </c>
      <c r="I24" s="479">
        <v>3312</v>
      </c>
      <c r="J24" s="479" t="s">
        <v>542</v>
      </c>
      <c r="K24" s="480">
        <f>0</f>
        <v>0</v>
      </c>
      <c r="M24" s="22">
        <v>41</v>
      </c>
      <c r="N24" s="22" t="s">
        <v>381</v>
      </c>
      <c r="O24" s="473">
        <f>SUM(O25:O26,O29:O31,O34)</f>
        <v>0</v>
      </c>
      <c r="Q24" s="479">
        <v>5111</v>
      </c>
      <c r="R24" s="479" t="s">
        <v>543</v>
      </c>
      <c r="S24" s="480">
        <f>0</f>
        <v>0</v>
      </c>
      <c r="U24" s="32">
        <v>606</v>
      </c>
      <c r="V24" s="32" t="s">
        <v>544</v>
      </c>
      <c r="W24" s="313">
        <f>SUM(W25:W28)</f>
        <v>0</v>
      </c>
      <c r="Y24" s="479">
        <v>7087</v>
      </c>
      <c r="Z24" s="479" t="s">
        <v>545</v>
      </c>
      <c r="AA24" s="480">
        <f>0</f>
        <v>0</v>
      </c>
      <c r="AC24" s="32">
        <v>891</v>
      </c>
      <c r="AD24" s="32" t="s">
        <v>4312</v>
      </c>
      <c r="AE24" s="313">
        <f>0</f>
        <v>0</v>
      </c>
    </row>
    <row r="25" spans="1:31" x14ac:dyDescent="0.25">
      <c r="A25" s="32">
        <v>106</v>
      </c>
      <c r="B25" s="32" t="s">
        <v>546</v>
      </c>
      <c r="C25" s="313">
        <f>SUM(C26,C29:C31,C35)</f>
        <v>0</v>
      </c>
      <c r="E25" s="481">
        <v>21158</v>
      </c>
      <c r="F25" s="481" t="s">
        <v>551</v>
      </c>
      <c r="G25" s="482">
        <f>SUM(G26:G27)</f>
        <v>0</v>
      </c>
      <c r="I25" s="33">
        <v>335</v>
      </c>
      <c r="J25" s="33" t="s">
        <v>548</v>
      </c>
      <c r="K25" s="313">
        <f>SUM(K26:K27)</f>
        <v>0</v>
      </c>
      <c r="M25" s="477">
        <v>410</v>
      </c>
      <c r="N25" s="477" t="s">
        <v>549</v>
      </c>
      <c r="O25" s="478">
        <f>0</f>
        <v>0</v>
      </c>
      <c r="Q25" s="479">
        <v>5112</v>
      </c>
      <c r="R25" s="479" t="s">
        <v>550</v>
      </c>
      <c r="S25" s="480">
        <f>0</f>
        <v>0</v>
      </c>
      <c r="U25" s="479">
        <v>6061</v>
      </c>
      <c r="V25" s="479" t="s">
        <v>4313</v>
      </c>
      <c r="W25" s="480">
        <f>0</f>
        <v>0</v>
      </c>
      <c r="Y25" s="479">
        <v>7088</v>
      </c>
      <c r="Z25" s="479" t="s">
        <v>4314</v>
      </c>
      <c r="AA25" s="480">
        <f>0</f>
        <v>0</v>
      </c>
    </row>
    <row r="26" spans="1:31" x14ac:dyDescent="0.25">
      <c r="A26" s="486">
        <v>1061</v>
      </c>
      <c r="B26" s="486" t="s">
        <v>30</v>
      </c>
      <c r="C26" s="487">
        <f>SUM(C27:C28)</f>
        <v>0</v>
      </c>
      <c r="E26" s="488">
        <v>211581</v>
      </c>
      <c r="F26" s="488" t="s">
        <v>558</v>
      </c>
      <c r="G26" s="489">
        <f>0</f>
        <v>0</v>
      </c>
      <c r="I26" s="479">
        <v>3351</v>
      </c>
      <c r="J26" s="479" t="s">
        <v>552</v>
      </c>
      <c r="K26" s="480">
        <f>0</f>
        <v>0</v>
      </c>
      <c r="M26" s="33">
        <v>411</v>
      </c>
      <c r="N26" s="33" t="s">
        <v>553</v>
      </c>
      <c r="O26" s="313">
        <f>SUM(O27:O28)</f>
        <v>0</v>
      </c>
      <c r="Q26" s="479">
        <v>5113</v>
      </c>
      <c r="R26" s="479" t="s">
        <v>554</v>
      </c>
      <c r="S26" s="480">
        <f>0</f>
        <v>0</v>
      </c>
      <c r="U26" s="479">
        <v>6063</v>
      </c>
      <c r="V26" s="479" t="s">
        <v>555</v>
      </c>
      <c r="W26" s="480">
        <f>0</f>
        <v>0</v>
      </c>
      <c r="Y26" s="477">
        <v>709</v>
      </c>
      <c r="Z26" s="477" t="s">
        <v>556</v>
      </c>
      <c r="AA26" s="478">
        <f>SUM(AA27:AA33)</f>
        <v>0</v>
      </c>
    </row>
    <row r="27" spans="1:31" x14ac:dyDescent="0.25">
      <c r="A27" s="481">
        <v>10611</v>
      </c>
      <c r="B27" s="481" t="s">
        <v>557</v>
      </c>
      <c r="C27" s="482">
        <f>0</f>
        <v>0</v>
      </c>
      <c r="E27" s="488">
        <v>211588</v>
      </c>
      <c r="F27" s="488" t="s">
        <v>565</v>
      </c>
      <c r="G27" s="489">
        <f>0</f>
        <v>0</v>
      </c>
      <c r="I27" s="479">
        <v>3352</v>
      </c>
      <c r="J27" s="479" t="s">
        <v>559</v>
      </c>
      <c r="K27" s="480">
        <f>0</f>
        <v>0</v>
      </c>
      <c r="M27" s="479">
        <v>4111</v>
      </c>
      <c r="N27" s="479" t="s">
        <v>560</v>
      </c>
      <c r="O27" s="480">
        <f>0</f>
        <v>0</v>
      </c>
      <c r="Q27" s="479">
        <v>5114</v>
      </c>
      <c r="R27" s="479" t="s">
        <v>561</v>
      </c>
      <c r="S27" s="480">
        <f>0</f>
        <v>0</v>
      </c>
      <c r="U27" s="479">
        <v>6064</v>
      </c>
      <c r="V27" s="479" t="s">
        <v>562</v>
      </c>
      <c r="W27" s="480">
        <f>0</f>
        <v>0</v>
      </c>
      <c r="Y27" s="479">
        <v>7091</v>
      </c>
      <c r="Z27" s="479" t="s">
        <v>563</v>
      </c>
      <c r="AA27" s="480">
        <f>0</f>
        <v>0</v>
      </c>
    </row>
    <row r="28" spans="1:31" x14ac:dyDescent="0.25">
      <c r="A28" s="481">
        <v>10612</v>
      </c>
      <c r="B28" s="481" t="s">
        <v>564</v>
      </c>
      <c r="C28" s="482">
        <f>0</f>
        <v>0</v>
      </c>
      <c r="E28" s="35">
        <v>2116</v>
      </c>
      <c r="F28" s="35" t="s">
        <v>4315</v>
      </c>
      <c r="G28" s="57">
        <f>0</f>
        <v>0</v>
      </c>
      <c r="I28" s="475">
        <v>34</v>
      </c>
      <c r="J28" s="475" t="s">
        <v>566</v>
      </c>
      <c r="K28" s="476">
        <f>SUM(K29,K32)</f>
        <v>0</v>
      </c>
      <c r="M28" s="479">
        <v>4117</v>
      </c>
      <c r="N28" s="479" t="s">
        <v>567</v>
      </c>
      <c r="O28" s="480">
        <f>0</f>
        <v>0</v>
      </c>
      <c r="Q28" s="33">
        <v>512</v>
      </c>
      <c r="R28" s="33" t="s">
        <v>568</v>
      </c>
      <c r="S28" s="313">
        <f>SUM(S29:S30)</f>
        <v>0</v>
      </c>
      <c r="U28" s="479">
        <v>6068</v>
      </c>
      <c r="V28" s="479" t="s">
        <v>569</v>
      </c>
      <c r="W28" s="480">
        <f>0</f>
        <v>0</v>
      </c>
      <c r="Y28" s="479">
        <v>7092</v>
      </c>
      <c r="Z28" s="479" t="s">
        <v>570</v>
      </c>
      <c r="AA28" s="480">
        <f>0</f>
        <v>0</v>
      </c>
    </row>
    <row r="29" spans="1:31" x14ac:dyDescent="0.25">
      <c r="A29" s="308">
        <v>1062</v>
      </c>
      <c r="B29" s="308" t="s">
        <v>571</v>
      </c>
      <c r="C29" s="57">
        <f>0</f>
        <v>0</v>
      </c>
      <c r="E29" s="33">
        <v>212</v>
      </c>
      <c r="F29" s="33" t="s">
        <v>4316</v>
      </c>
      <c r="G29" s="313">
        <f>0</f>
        <v>0</v>
      </c>
      <c r="I29" s="33">
        <v>341</v>
      </c>
      <c r="J29" s="33" t="s">
        <v>572</v>
      </c>
      <c r="K29" s="313">
        <f>SUM(K30:K31)</f>
        <v>0</v>
      </c>
      <c r="M29" s="33">
        <v>413</v>
      </c>
      <c r="N29" s="33" t="s">
        <v>573</v>
      </c>
      <c r="O29" s="313">
        <f>0</f>
        <v>0</v>
      </c>
      <c r="Q29" s="479">
        <v>5121</v>
      </c>
      <c r="R29" s="479" t="s">
        <v>574</v>
      </c>
      <c r="S29" s="480">
        <f>0</f>
        <v>0</v>
      </c>
      <c r="U29" s="32">
        <v>607</v>
      </c>
      <c r="V29" s="32" t="s">
        <v>575</v>
      </c>
      <c r="W29" s="313">
        <f>SUM(W30:W31)</f>
        <v>0</v>
      </c>
      <c r="Y29" s="479">
        <v>7094</v>
      </c>
      <c r="Z29" s="479" t="s">
        <v>576</v>
      </c>
      <c r="AA29" s="480">
        <f>0</f>
        <v>0</v>
      </c>
    </row>
    <row r="30" spans="1:31" x14ac:dyDescent="0.25">
      <c r="A30" s="486">
        <v>1063</v>
      </c>
      <c r="B30" s="486" t="s">
        <v>31</v>
      </c>
      <c r="C30" s="487">
        <f>0</f>
        <v>0</v>
      </c>
      <c r="E30" s="33">
        <v>213</v>
      </c>
      <c r="F30" s="33" t="s">
        <v>11</v>
      </c>
      <c r="G30" s="313">
        <f>SUM(G31,G37,G43)</f>
        <v>0</v>
      </c>
      <c r="I30" s="479">
        <v>3411</v>
      </c>
      <c r="J30" s="479" t="s">
        <v>577</v>
      </c>
      <c r="K30" s="480">
        <f>0</f>
        <v>0</v>
      </c>
      <c r="M30" s="33">
        <v>416</v>
      </c>
      <c r="N30" s="33" t="s">
        <v>578</v>
      </c>
      <c r="O30" s="313">
        <f>0</f>
        <v>0</v>
      </c>
      <c r="Q30" s="479">
        <v>5124</v>
      </c>
      <c r="R30" s="479" t="s">
        <v>579</v>
      </c>
      <c r="S30" s="480">
        <f>0</f>
        <v>0</v>
      </c>
      <c r="U30" s="479">
        <v>6071</v>
      </c>
      <c r="V30" s="479" t="s">
        <v>580</v>
      </c>
      <c r="W30" s="480">
        <f>0</f>
        <v>0</v>
      </c>
      <c r="Y30" s="479">
        <v>7095</v>
      </c>
      <c r="Z30" s="479" t="s">
        <v>581</v>
      </c>
      <c r="AA30" s="480">
        <f>0</f>
        <v>0</v>
      </c>
    </row>
    <row r="31" spans="1:31" x14ac:dyDescent="0.25">
      <c r="A31" s="486">
        <v>1064</v>
      </c>
      <c r="B31" s="486" t="s">
        <v>32</v>
      </c>
      <c r="C31" s="487">
        <f>SUM(C32:C34)</f>
        <v>0</v>
      </c>
      <c r="E31" s="35">
        <v>2131</v>
      </c>
      <c r="F31" s="35" t="s">
        <v>587</v>
      </c>
      <c r="G31" s="57">
        <f>SUM(G32:G34)</f>
        <v>0</v>
      </c>
      <c r="I31" s="479">
        <v>3412</v>
      </c>
      <c r="J31" s="479" t="s">
        <v>582</v>
      </c>
      <c r="K31" s="480">
        <f>0</f>
        <v>0</v>
      </c>
      <c r="M31" s="33">
        <v>418</v>
      </c>
      <c r="N31" s="33" t="s">
        <v>583</v>
      </c>
      <c r="O31" s="313">
        <f>SUM(O32:O33)</f>
        <v>0</v>
      </c>
      <c r="Q31" s="33">
        <v>514</v>
      </c>
      <c r="R31" s="33" t="s">
        <v>584</v>
      </c>
      <c r="S31" s="313">
        <f>0</f>
        <v>0</v>
      </c>
      <c r="U31" s="479">
        <v>6072</v>
      </c>
      <c r="V31" s="479" t="s">
        <v>585</v>
      </c>
      <c r="W31" s="480">
        <f>0</f>
        <v>0</v>
      </c>
      <c r="Y31" s="479">
        <v>7096</v>
      </c>
      <c r="Z31" s="479" t="s">
        <v>586</v>
      </c>
      <c r="AA31" s="480">
        <f>0</f>
        <v>0</v>
      </c>
    </row>
    <row r="32" spans="1:31" x14ac:dyDescent="0.25">
      <c r="A32" s="481">
        <v>10641</v>
      </c>
      <c r="B32" s="481" t="s">
        <v>564</v>
      </c>
      <c r="C32" s="482">
        <f>0</f>
        <v>0</v>
      </c>
      <c r="E32" s="481">
        <v>21311</v>
      </c>
      <c r="F32" s="481" t="s">
        <v>4317</v>
      </c>
      <c r="G32" s="482">
        <f>0</f>
        <v>0</v>
      </c>
      <c r="I32" s="33">
        <v>345</v>
      </c>
      <c r="J32" s="33" t="s">
        <v>588</v>
      </c>
      <c r="K32" s="313">
        <f>SUM(K33:K34)</f>
        <v>0</v>
      </c>
      <c r="M32" s="479">
        <v>4181</v>
      </c>
      <c r="N32" s="479" t="s">
        <v>589</v>
      </c>
      <c r="O32" s="480">
        <f>0</f>
        <v>0</v>
      </c>
      <c r="Q32" s="33">
        <v>515</v>
      </c>
      <c r="R32" s="33" t="s">
        <v>4318</v>
      </c>
      <c r="S32" s="313">
        <f>0</f>
        <v>0</v>
      </c>
      <c r="U32" s="32">
        <v>608</v>
      </c>
      <c r="V32" s="32" t="s">
        <v>4319</v>
      </c>
      <c r="W32" s="313">
        <f>0</f>
        <v>0</v>
      </c>
      <c r="Y32" s="479">
        <v>7097</v>
      </c>
      <c r="Z32" s="479" t="s">
        <v>590</v>
      </c>
      <c r="AA32" s="480">
        <f>0</f>
        <v>0</v>
      </c>
    </row>
    <row r="33" spans="1:27" x14ac:dyDescent="0.25">
      <c r="A33" s="481">
        <v>10643</v>
      </c>
      <c r="B33" s="481" t="s">
        <v>591</v>
      </c>
      <c r="C33" s="482">
        <f>0</f>
        <v>0</v>
      </c>
      <c r="E33" s="481">
        <v>21315</v>
      </c>
      <c r="F33" s="481" t="s">
        <v>4320</v>
      </c>
      <c r="G33" s="482">
        <f>0</f>
        <v>0</v>
      </c>
      <c r="I33" s="479">
        <v>3451</v>
      </c>
      <c r="J33" s="479" t="s">
        <v>592</v>
      </c>
      <c r="K33" s="480">
        <f>0</f>
        <v>0</v>
      </c>
      <c r="M33" s="479">
        <v>4188</v>
      </c>
      <c r="N33" s="479" t="s">
        <v>593</v>
      </c>
      <c r="O33" s="480">
        <f>0</f>
        <v>0</v>
      </c>
      <c r="Q33" s="33">
        <v>516</v>
      </c>
      <c r="R33" s="33" t="s">
        <v>594</v>
      </c>
      <c r="S33" s="313">
        <f>0</f>
        <v>0</v>
      </c>
      <c r="U33" s="32">
        <v>609</v>
      </c>
      <c r="V33" s="32" t="s">
        <v>595</v>
      </c>
      <c r="W33" s="313">
        <f>SUM(W34:W40)</f>
        <v>0</v>
      </c>
      <c r="Y33" s="479">
        <v>7098</v>
      </c>
      <c r="Z33" s="479" t="s">
        <v>596</v>
      </c>
      <c r="AA33" s="480">
        <f>0</f>
        <v>0</v>
      </c>
    </row>
    <row r="34" spans="1:27" x14ac:dyDescent="0.25">
      <c r="A34" s="481">
        <v>10648</v>
      </c>
      <c r="B34" s="481" t="s">
        <v>597</v>
      </c>
      <c r="C34" s="482">
        <f>0</f>
        <v>0</v>
      </c>
      <c r="E34" s="481">
        <v>21318</v>
      </c>
      <c r="F34" s="481" t="s">
        <v>551</v>
      </c>
      <c r="G34" s="482">
        <f>SUM(G35:G36)</f>
        <v>0</v>
      </c>
      <c r="I34" s="479">
        <v>3452</v>
      </c>
      <c r="J34" s="479" t="s">
        <v>598</v>
      </c>
      <c r="K34" s="480">
        <f>0</f>
        <v>0</v>
      </c>
      <c r="M34" s="477">
        <v>419</v>
      </c>
      <c r="N34" s="477" t="s">
        <v>599</v>
      </c>
      <c r="O34" s="478">
        <f>SUM(O35:O38)</f>
        <v>0</v>
      </c>
      <c r="Q34" s="33">
        <v>517</v>
      </c>
      <c r="R34" s="33" t="s">
        <v>600</v>
      </c>
      <c r="S34" s="313">
        <f>0</f>
        <v>0</v>
      </c>
      <c r="U34" s="479">
        <v>6091</v>
      </c>
      <c r="V34" s="479" t="s">
        <v>4321</v>
      </c>
      <c r="W34" s="480">
        <f>0</f>
        <v>0</v>
      </c>
      <c r="Y34" s="22">
        <v>71</v>
      </c>
      <c r="Z34" s="22" t="s">
        <v>4322</v>
      </c>
      <c r="AA34" s="473">
        <f>SUM(AA35)</f>
        <v>0</v>
      </c>
    </row>
    <row r="35" spans="1:27" x14ac:dyDescent="0.25">
      <c r="A35" s="486">
        <v>1068</v>
      </c>
      <c r="B35" s="486" t="s">
        <v>601</v>
      </c>
      <c r="C35" s="487">
        <f>SUM(C36:C37)</f>
        <v>0</v>
      </c>
      <c r="E35" s="488">
        <v>213181</v>
      </c>
      <c r="F35" s="488" t="s">
        <v>4323</v>
      </c>
      <c r="G35" s="489">
        <f>0</f>
        <v>0</v>
      </c>
      <c r="I35" s="475">
        <v>35</v>
      </c>
      <c r="J35" s="475" t="s">
        <v>373</v>
      </c>
      <c r="K35" s="476">
        <f>SUM(K36,K39,K42)</f>
        <v>0</v>
      </c>
      <c r="M35" s="35">
        <v>4191</v>
      </c>
      <c r="N35" s="35" t="s">
        <v>602</v>
      </c>
      <c r="O35" s="57">
        <f>0</f>
        <v>0</v>
      </c>
      <c r="Q35" s="33">
        <v>518</v>
      </c>
      <c r="R35" s="33" t="s">
        <v>603</v>
      </c>
      <c r="S35" s="313">
        <f>SUM(S36:S37)</f>
        <v>0</v>
      </c>
      <c r="U35" s="479">
        <v>6092</v>
      </c>
      <c r="V35" s="479" t="s">
        <v>604</v>
      </c>
      <c r="W35" s="480">
        <f>0</f>
        <v>0</v>
      </c>
      <c r="Y35" s="477">
        <v>713</v>
      </c>
      <c r="Z35" s="477" t="s">
        <v>4324</v>
      </c>
      <c r="AA35" s="478">
        <f>SUM(AA36,AA39,AA42)</f>
        <v>0</v>
      </c>
    </row>
    <row r="36" spans="1:27" x14ac:dyDescent="0.25">
      <c r="A36" s="481">
        <v>10681</v>
      </c>
      <c r="B36" s="481" t="s">
        <v>605</v>
      </c>
      <c r="C36" s="482">
        <f>0</f>
        <v>0</v>
      </c>
      <c r="E36" s="488">
        <v>213188</v>
      </c>
      <c r="F36" s="488" t="s">
        <v>4325</v>
      </c>
      <c r="G36" s="489">
        <f>0</f>
        <v>0</v>
      </c>
      <c r="I36" s="33">
        <v>351</v>
      </c>
      <c r="J36" s="33" t="s">
        <v>606</v>
      </c>
      <c r="K36" s="313">
        <f>SUM(K37:K38)</f>
        <v>0</v>
      </c>
      <c r="M36" s="35">
        <v>4196</v>
      </c>
      <c r="N36" s="35" t="s">
        <v>607</v>
      </c>
      <c r="O36" s="57">
        <f>0</f>
        <v>0</v>
      </c>
      <c r="Q36" s="479">
        <v>5181</v>
      </c>
      <c r="R36" s="479" t="s">
        <v>608</v>
      </c>
      <c r="S36" s="480">
        <f>0</f>
        <v>0</v>
      </c>
      <c r="U36" s="479">
        <v>6094</v>
      </c>
      <c r="V36" s="479" t="s">
        <v>609</v>
      </c>
      <c r="W36" s="480">
        <f>0</f>
        <v>0</v>
      </c>
      <c r="Y36" s="35">
        <v>7133</v>
      </c>
      <c r="Z36" s="35" t="s">
        <v>610</v>
      </c>
      <c r="AA36" s="57">
        <f>SUM(AA37:AA38)</f>
        <v>0</v>
      </c>
    </row>
    <row r="37" spans="1:27" x14ac:dyDescent="0.25">
      <c r="A37" s="481">
        <v>10688</v>
      </c>
      <c r="B37" s="481" t="s">
        <v>611</v>
      </c>
      <c r="C37" s="482">
        <f>0</f>
        <v>0</v>
      </c>
      <c r="E37" s="35">
        <v>2135</v>
      </c>
      <c r="F37" s="35" t="s">
        <v>617</v>
      </c>
      <c r="G37" s="57">
        <f>SUM(G38:G40)</f>
        <v>0</v>
      </c>
      <c r="I37" s="479">
        <v>3511</v>
      </c>
      <c r="J37" s="479" t="s">
        <v>612</v>
      </c>
      <c r="K37" s="480">
        <f>0</f>
        <v>0</v>
      </c>
      <c r="M37" s="35">
        <v>4197</v>
      </c>
      <c r="N37" s="35" t="s">
        <v>613</v>
      </c>
      <c r="O37" s="57">
        <f>0</f>
        <v>0</v>
      </c>
      <c r="Q37" s="479">
        <v>5188</v>
      </c>
      <c r="R37" s="479" t="s">
        <v>614</v>
      </c>
      <c r="S37" s="480">
        <f>0</f>
        <v>0</v>
      </c>
      <c r="U37" s="479">
        <v>6095</v>
      </c>
      <c r="V37" s="479" t="s">
        <v>615</v>
      </c>
      <c r="W37" s="480">
        <f>0</f>
        <v>0</v>
      </c>
      <c r="Y37" s="481">
        <v>71331</v>
      </c>
      <c r="Z37" s="481" t="s">
        <v>529</v>
      </c>
      <c r="AA37" s="482">
        <f>0</f>
        <v>0</v>
      </c>
    </row>
    <row r="38" spans="1:27" x14ac:dyDescent="0.25">
      <c r="A38" s="32">
        <v>107</v>
      </c>
      <c r="B38" s="32" t="s">
        <v>616</v>
      </c>
      <c r="C38" s="313">
        <f>0</f>
        <v>0</v>
      </c>
      <c r="E38" s="481">
        <v>21351</v>
      </c>
      <c r="F38" s="481" t="s">
        <v>4317</v>
      </c>
      <c r="G38" s="482">
        <f>0</f>
        <v>0</v>
      </c>
      <c r="I38" s="479">
        <v>3512</v>
      </c>
      <c r="J38" s="479" t="s">
        <v>618</v>
      </c>
      <c r="K38" s="480">
        <f>0</f>
        <v>0</v>
      </c>
      <c r="M38" s="35">
        <v>4198</v>
      </c>
      <c r="N38" s="35" t="s">
        <v>619</v>
      </c>
      <c r="O38" s="57">
        <f>0</f>
        <v>0</v>
      </c>
      <c r="Q38" s="33">
        <v>519</v>
      </c>
      <c r="R38" s="33" t="s">
        <v>620</v>
      </c>
      <c r="S38" s="313">
        <f>SUM(S39:S41)</f>
        <v>0</v>
      </c>
      <c r="U38" s="479">
        <v>6096</v>
      </c>
      <c r="V38" s="479" t="s">
        <v>621</v>
      </c>
      <c r="W38" s="480">
        <f>0</f>
        <v>0</v>
      </c>
      <c r="Y38" s="481">
        <v>71335</v>
      </c>
      <c r="Z38" s="481" t="s">
        <v>548</v>
      </c>
      <c r="AA38" s="482">
        <f>0</f>
        <v>0</v>
      </c>
    </row>
    <row r="39" spans="1:27" x14ac:dyDescent="0.25">
      <c r="A39" s="477">
        <v>108</v>
      </c>
      <c r="B39" s="477" t="s">
        <v>622</v>
      </c>
      <c r="C39" s="478">
        <f>0</f>
        <v>0</v>
      </c>
      <c r="E39" s="481">
        <v>21355</v>
      </c>
      <c r="F39" s="481" t="s">
        <v>4326</v>
      </c>
      <c r="G39" s="482">
        <f>0</f>
        <v>0</v>
      </c>
      <c r="I39" s="33">
        <v>355</v>
      </c>
      <c r="J39" s="33" t="s">
        <v>624</v>
      </c>
      <c r="K39" s="313">
        <f>SUM(K40:K41)</f>
        <v>0</v>
      </c>
      <c r="M39" s="22">
        <v>42</v>
      </c>
      <c r="N39" s="22" t="s">
        <v>382</v>
      </c>
      <c r="O39" s="473">
        <f>SUM(O40:O42,O45:O48)</f>
        <v>0</v>
      </c>
      <c r="Q39" s="479">
        <v>5191</v>
      </c>
      <c r="R39" s="479" t="s">
        <v>4327</v>
      </c>
      <c r="S39" s="480">
        <f>0</f>
        <v>0</v>
      </c>
      <c r="U39" s="479">
        <v>6097</v>
      </c>
      <c r="V39" s="479" t="s">
        <v>625</v>
      </c>
      <c r="W39" s="480">
        <f>0</f>
        <v>0</v>
      </c>
      <c r="Y39" s="35">
        <v>7134</v>
      </c>
      <c r="Z39" s="35" t="s">
        <v>626</v>
      </c>
      <c r="AA39" s="57">
        <f>SUM(AA40:AA41)</f>
        <v>0</v>
      </c>
    </row>
    <row r="40" spans="1:27" x14ac:dyDescent="0.25">
      <c r="A40" s="32">
        <v>109</v>
      </c>
      <c r="B40" s="32" t="s">
        <v>627</v>
      </c>
      <c r="C40" s="313">
        <f>0</f>
        <v>0</v>
      </c>
      <c r="E40" s="481">
        <v>21358</v>
      </c>
      <c r="F40" s="481" t="s">
        <v>4328</v>
      </c>
      <c r="G40" s="482">
        <f>SUM(G41:G42)</f>
        <v>0</v>
      </c>
      <c r="I40" s="479">
        <v>3551</v>
      </c>
      <c r="J40" s="479" t="s">
        <v>421</v>
      </c>
      <c r="K40" s="480">
        <f>0</f>
        <v>0</v>
      </c>
      <c r="M40" s="477">
        <v>421</v>
      </c>
      <c r="N40" s="477" t="s">
        <v>629</v>
      </c>
      <c r="O40" s="478">
        <f>0</f>
        <v>0</v>
      </c>
      <c r="Q40" s="479">
        <v>5193</v>
      </c>
      <c r="R40" s="479" t="s">
        <v>630</v>
      </c>
      <c r="S40" s="480">
        <f>0</f>
        <v>0</v>
      </c>
      <c r="U40" s="479">
        <v>6098</v>
      </c>
      <c r="V40" s="479" t="s">
        <v>631</v>
      </c>
      <c r="W40" s="480">
        <f>0</f>
        <v>0</v>
      </c>
      <c r="Y40" s="481">
        <v>71341</v>
      </c>
      <c r="Z40" s="481" t="s">
        <v>572</v>
      </c>
      <c r="AA40" s="482">
        <f>0</f>
        <v>0</v>
      </c>
    </row>
    <row r="41" spans="1:27" x14ac:dyDescent="0.25">
      <c r="A41" s="311">
        <v>11</v>
      </c>
      <c r="B41" s="311" t="s">
        <v>632</v>
      </c>
      <c r="C41" s="473">
        <f>SUM(C42:C43)</f>
        <v>0</v>
      </c>
      <c r="E41" s="488">
        <v>213581</v>
      </c>
      <c r="F41" s="488" t="s">
        <v>4329</v>
      </c>
      <c r="G41" s="489">
        <f>0</f>
        <v>0</v>
      </c>
      <c r="I41" s="479">
        <v>3552</v>
      </c>
      <c r="J41" s="479" t="s">
        <v>429</v>
      </c>
      <c r="K41" s="480">
        <f>0</f>
        <v>0</v>
      </c>
      <c r="M41" s="33">
        <v>422</v>
      </c>
      <c r="N41" s="33" t="s">
        <v>634</v>
      </c>
      <c r="O41" s="313">
        <f>0</f>
        <v>0</v>
      </c>
      <c r="Q41" s="479">
        <v>5198</v>
      </c>
      <c r="R41" s="479" t="s">
        <v>635</v>
      </c>
      <c r="S41" s="480">
        <f>0</f>
        <v>0</v>
      </c>
      <c r="U41" s="490">
        <v>603</v>
      </c>
      <c r="V41" s="490" t="s">
        <v>4330</v>
      </c>
      <c r="W41" s="478">
        <f>SUM(W42:W44)</f>
        <v>0</v>
      </c>
      <c r="Y41" s="481">
        <v>71345</v>
      </c>
      <c r="Z41" s="481" t="s">
        <v>636</v>
      </c>
      <c r="AA41" s="482">
        <f>0</f>
        <v>0</v>
      </c>
    </row>
    <row r="42" spans="1:27" x14ac:dyDescent="0.25">
      <c r="A42" s="491">
        <v>110</v>
      </c>
      <c r="B42" s="491" t="s">
        <v>637</v>
      </c>
      <c r="C42" s="492">
        <f>0</f>
        <v>0</v>
      </c>
      <c r="E42" s="488">
        <v>213588</v>
      </c>
      <c r="F42" s="488" t="s">
        <v>4331</v>
      </c>
      <c r="G42" s="489">
        <f>0</f>
        <v>0</v>
      </c>
      <c r="I42" s="33">
        <v>358</v>
      </c>
      <c r="J42" s="33" t="s">
        <v>4332</v>
      </c>
      <c r="K42" s="313">
        <f>SUM(K43:K45)</f>
        <v>0</v>
      </c>
      <c r="M42" s="33">
        <v>424</v>
      </c>
      <c r="N42" s="33" t="s">
        <v>639</v>
      </c>
      <c r="O42" s="313">
        <f>SUM(O43:O44)</f>
        <v>0</v>
      </c>
      <c r="Q42" s="22">
        <v>52</v>
      </c>
      <c r="R42" s="22" t="s">
        <v>640</v>
      </c>
      <c r="S42" s="473">
        <f>SUM(S43:S45)</f>
        <v>0</v>
      </c>
      <c r="U42" s="308">
        <v>6031</v>
      </c>
      <c r="V42" s="308" t="s">
        <v>4333</v>
      </c>
      <c r="W42" s="57">
        <f>0</f>
        <v>0</v>
      </c>
      <c r="Y42" s="35">
        <v>7135</v>
      </c>
      <c r="Z42" s="35" t="s">
        <v>641</v>
      </c>
      <c r="AA42" s="57">
        <f>SUM(AA43:AA45)</f>
        <v>0</v>
      </c>
    </row>
    <row r="43" spans="1:27" x14ac:dyDescent="0.25">
      <c r="A43" s="491">
        <v>119</v>
      </c>
      <c r="B43" s="491" t="s">
        <v>642</v>
      </c>
      <c r="C43" s="492">
        <f>0</f>
        <v>0</v>
      </c>
      <c r="E43" s="35">
        <v>2138</v>
      </c>
      <c r="F43" s="35" t="s">
        <v>623</v>
      </c>
      <c r="G43" s="57">
        <f>SUM(G44:G48)</f>
        <v>0</v>
      </c>
      <c r="I43" s="479">
        <v>3581</v>
      </c>
      <c r="J43" s="479" t="s">
        <v>644</v>
      </c>
      <c r="K43" s="480">
        <f>0</f>
        <v>0</v>
      </c>
      <c r="M43" s="479">
        <v>4246</v>
      </c>
      <c r="N43" s="479" t="s">
        <v>645</v>
      </c>
      <c r="O43" s="480">
        <f>0</f>
        <v>0</v>
      </c>
      <c r="Q43" s="493">
        <v>521</v>
      </c>
      <c r="R43" s="493" t="s">
        <v>646</v>
      </c>
      <c r="S43" s="494">
        <f>0</f>
        <v>0</v>
      </c>
      <c r="U43" s="308">
        <v>6032</v>
      </c>
      <c r="V43" s="308" t="s">
        <v>647</v>
      </c>
      <c r="W43" s="57">
        <f>0</f>
        <v>0</v>
      </c>
      <c r="Y43" s="481">
        <v>71351</v>
      </c>
      <c r="Z43" s="481" t="s">
        <v>648</v>
      </c>
      <c r="AA43" s="482">
        <f>0</f>
        <v>0</v>
      </c>
    </row>
    <row r="44" spans="1:27" x14ac:dyDescent="0.25">
      <c r="A44" s="495">
        <v>12</v>
      </c>
      <c r="B44" s="495" t="s">
        <v>649</v>
      </c>
      <c r="C44" s="476">
        <f>SUM(C45:C46)</f>
        <v>0</v>
      </c>
      <c r="E44" s="481">
        <v>21381</v>
      </c>
      <c r="F44" s="481" t="s">
        <v>628</v>
      </c>
      <c r="G44" s="482">
        <f>0</f>
        <v>0</v>
      </c>
      <c r="I44" s="479">
        <v>3585</v>
      </c>
      <c r="J44" s="479" t="s">
        <v>651</v>
      </c>
      <c r="K44" s="480">
        <f>0</f>
        <v>0</v>
      </c>
      <c r="M44" s="479">
        <v>4248</v>
      </c>
      <c r="N44" s="479" t="s">
        <v>652</v>
      </c>
      <c r="O44" s="480">
        <f>0</f>
        <v>0</v>
      </c>
      <c r="Q44" s="493">
        <v>522</v>
      </c>
      <c r="R44" s="493" t="s">
        <v>653</v>
      </c>
      <c r="S44" s="494">
        <f>0</f>
        <v>0</v>
      </c>
      <c r="U44" s="308">
        <v>6037</v>
      </c>
      <c r="V44" s="308" t="s">
        <v>654</v>
      </c>
      <c r="W44" s="57">
        <f>0</f>
        <v>0</v>
      </c>
      <c r="Y44" s="481">
        <v>71355</v>
      </c>
      <c r="Z44" s="481" t="s">
        <v>624</v>
      </c>
      <c r="AA44" s="482">
        <f>0</f>
        <v>0</v>
      </c>
    </row>
    <row r="45" spans="1:27" x14ac:dyDescent="0.25">
      <c r="A45" s="491">
        <v>120</v>
      </c>
      <c r="B45" s="491" t="s">
        <v>655</v>
      </c>
      <c r="C45" s="494">
        <f>0</f>
        <v>0</v>
      </c>
      <c r="E45" s="481">
        <v>21382</v>
      </c>
      <c r="F45" s="481" t="s">
        <v>633</v>
      </c>
      <c r="G45" s="482">
        <f>0</f>
        <v>0</v>
      </c>
      <c r="I45" s="479">
        <v>3586</v>
      </c>
      <c r="J45" s="479" t="s">
        <v>656</v>
      </c>
      <c r="K45" s="480">
        <f>0</f>
        <v>0</v>
      </c>
      <c r="M45" s="33">
        <v>425</v>
      </c>
      <c r="N45" s="33" t="s">
        <v>657</v>
      </c>
      <c r="O45" s="313">
        <f>0</f>
        <v>0</v>
      </c>
      <c r="Q45" s="493">
        <v>523</v>
      </c>
      <c r="R45" s="493" t="s">
        <v>658</v>
      </c>
      <c r="S45" s="494">
        <f>0</f>
        <v>0</v>
      </c>
      <c r="U45" s="311" t="s">
        <v>4334</v>
      </c>
      <c r="V45" s="311" t="s">
        <v>4335</v>
      </c>
      <c r="W45" s="473">
        <f>0</f>
        <v>0</v>
      </c>
      <c r="Y45" s="481">
        <v>71358</v>
      </c>
      <c r="Z45" s="481" t="s">
        <v>659</v>
      </c>
      <c r="AA45" s="482">
        <f>0</f>
        <v>0</v>
      </c>
    </row>
    <row r="46" spans="1:27" x14ac:dyDescent="0.25">
      <c r="A46" s="491">
        <v>129</v>
      </c>
      <c r="B46" s="491" t="s">
        <v>660</v>
      </c>
      <c r="C46" s="494">
        <f>0</f>
        <v>0</v>
      </c>
      <c r="E46" s="481">
        <v>21383</v>
      </c>
      <c r="F46" s="481" t="s">
        <v>638</v>
      </c>
      <c r="G46" s="482">
        <f>0</f>
        <v>0</v>
      </c>
      <c r="I46" s="22">
        <v>36</v>
      </c>
      <c r="J46" s="22" t="s">
        <v>4336</v>
      </c>
      <c r="K46" s="473">
        <f>0</f>
        <v>0</v>
      </c>
      <c r="M46" s="33">
        <v>426</v>
      </c>
      <c r="N46" s="33" t="s">
        <v>662</v>
      </c>
      <c r="O46" s="313">
        <f>0</f>
        <v>0</v>
      </c>
      <c r="Q46" s="475">
        <v>53</v>
      </c>
      <c r="R46" s="475" t="s">
        <v>395</v>
      </c>
      <c r="S46" s="476">
        <f>SUM(S47,S50:S51)</f>
        <v>0</v>
      </c>
      <c r="U46" s="475">
        <v>61</v>
      </c>
      <c r="V46" s="475" t="s">
        <v>338</v>
      </c>
      <c r="W46" s="476">
        <f>SUM(W47:W48,W51,W55:W56,W60,W69:W70,W74)</f>
        <v>0</v>
      </c>
      <c r="Y46" s="475">
        <v>72</v>
      </c>
      <c r="Z46" s="475" t="s">
        <v>85</v>
      </c>
      <c r="AA46" s="476">
        <f>SUM(AA47:AA48)</f>
        <v>0</v>
      </c>
    </row>
    <row r="47" spans="1:27" x14ac:dyDescent="0.25">
      <c r="A47" s="311">
        <v>13</v>
      </c>
      <c r="B47" s="311" t="s">
        <v>34</v>
      </c>
      <c r="C47" s="473">
        <f>SUM(C48,C57:C58)</f>
        <v>0</v>
      </c>
      <c r="E47" s="481">
        <v>21384</v>
      </c>
      <c r="F47" s="481" t="s">
        <v>643</v>
      </c>
      <c r="G47" s="482">
        <f>0</f>
        <v>0</v>
      </c>
      <c r="I47" s="475">
        <v>37</v>
      </c>
      <c r="J47" s="475" t="s">
        <v>375</v>
      </c>
      <c r="K47" s="476">
        <f>SUM(K48:K49)</f>
        <v>0</v>
      </c>
      <c r="M47" s="33">
        <v>427</v>
      </c>
      <c r="N47" s="33" t="s">
        <v>665</v>
      </c>
      <c r="O47" s="313">
        <f>0</f>
        <v>0</v>
      </c>
      <c r="Q47" s="33">
        <v>531</v>
      </c>
      <c r="R47" s="33" t="s">
        <v>666</v>
      </c>
      <c r="S47" s="313">
        <f>SUM(S48:S49)</f>
        <v>0</v>
      </c>
      <c r="U47" s="32">
        <v>611</v>
      </c>
      <c r="V47" s="32" t="s">
        <v>663</v>
      </c>
      <c r="W47" s="313">
        <f>0</f>
        <v>0</v>
      </c>
      <c r="Y47" s="33">
        <v>721</v>
      </c>
      <c r="Z47" s="33" t="s">
        <v>108</v>
      </c>
      <c r="AA47" s="313">
        <f>0</f>
        <v>0</v>
      </c>
    </row>
    <row r="48" spans="1:27" x14ac:dyDescent="0.25">
      <c r="A48" s="32">
        <v>131</v>
      </c>
      <c r="B48" s="32" t="s">
        <v>668</v>
      </c>
      <c r="C48" s="313">
        <f>SUM(C49:C56)</f>
        <v>0</v>
      </c>
      <c r="E48" s="481">
        <v>21385</v>
      </c>
      <c r="F48" s="481" t="s">
        <v>650</v>
      </c>
      <c r="G48" s="482">
        <f>0</f>
        <v>0</v>
      </c>
      <c r="I48" s="491">
        <v>371</v>
      </c>
      <c r="J48" s="491" t="s">
        <v>487</v>
      </c>
      <c r="K48" s="494"/>
      <c r="M48" s="477">
        <v>428</v>
      </c>
      <c r="N48" s="477" t="s">
        <v>670</v>
      </c>
      <c r="O48" s="478">
        <f>SUM(O49:O52)</f>
        <v>0</v>
      </c>
      <c r="Q48" s="479">
        <v>5311</v>
      </c>
      <c r="R48" s="479" t="s">
        <v>671</v>
      </c>
      <c r="S48" s="480">
        <f>0</f>
        <v>0</v>
      </c>
      <c r="U48" s="32">
        <v>612</v>
      </c>
      <c r="V48" s="32" t="s">
        <v>667</v>
      </c>
      <c r="W48" s="313">
        <f>SUM(W49:W50)</f>
        <v>0</v>
      </c>
      <c r="Y48" s="33">
        <v>722</v>
      </c>
      <c r="Z48" s="33" t="s">
        <v>109</v>
      </c>
      <c r="AA48" s="313">
        <f>0</f>
        <v>0</v>
      </c>
    </row>
    <row r="49" spans="1:27" x14ac:dyDescent="0.25">
      <c r="A49" s="479">
        <v>1311</v>
      </c>
      <c r="B49" s="479" t="s">
        <v>672</v>
      </c>
      <c r="C49" s="480">
        <f>0</f>
        <v>0</v>
      </c>
      <c r="E49" s="33">
        <v>214</v>
      </c>
      <c r="F49" s="33" t="s">
        <v>4337</v>
      </c>
      <c r="G49" s="313">
        <f>0</f>
        <v>0</v>
      </c>
      <c r="I49" s="491">
        <v>372</v>
      </c>
      <c r="J49" s="491" t="s">
        <v>492</v>
      </c>
      <c r="K49" s="494"/>
      <c r="M49" s="479">
        <v>4282</v>
      </c>
      <c r="N49" s="479" t="s">
        <v>674</v>
      </c>
      <c r="O49" s="480">
        <f>0</f>
        <v>0</v>
      </c>
      <c r="Q49" s="479">
        <v>5314</v>
      </c>
      <c r="R49" s="479" t="s">
        <v>675</v>
      </c>
      <c r="S49" s="480">
        <f>0</f>
        <v>0</v>
      </c>
      <c r="U49" s="308">
        <v>6122</v>
      </c>
      <c r="V49" s="308" t="s">
        <v>445</v>
      </c>
      <c r="W49" s="57">
        <f>0</f>
        <v>0</v>
      </c>
      <c r="Y49" s="475">
        <v>74</v>
      </c>
      <c r="Z49" s="475" t="s">
        <v>86</v>
      </c>
      <c r="AA49" s="476">
        <f>0</f>
        <v>0</v>
      </c>
    </row>
    <row r="50" spans="1:27" ht="242.25" x14ac:dyDescent="0.25">
      <c r="A50" s="479">
        <v>1312</v>
      </c>
      <c r="B50" s="479" t="s">
        <v>676</v>
      </c>
      <c r="C50" s="496">
        <f>0</f>
        <v>0</v>
      </c>
      <c r="E50" s="33">
        <v>215</v>
      </c>
      <c r="F50" s="33" t="s">
        <v>661</v>
      </c>
      <c r="G50" s="313">
        <f>SUM(G51,G54,G57:G59)</f>
        <v>0</v>
      </c>
      <c r="I50" s="22">
        <v>38</v>
      </c>
      <c r="J50" s="474" t="s">
        <v>376</v>
      </c>
      <c r="K50" s="473">
        <f>0</f>
        <v>0</v>
      </c>
      <c r="M50" s="479">
        <v>4284</v>
      </c>
      <c r="N50" s="479" t="s">
        <v>678</v>
      </c>
      <c r="O50" s="480">
        <f>0</f>
        <v>0</v>
      </c>
      <c r="Q50" s="491">
        <v>532</v>
      </c>
      <c r="R50" s="491" t="s">
        <v>679</v>
      </c>
      <c r="S50" s="494">
        <f>0</f>
        <v>0</v>
      </c>
      <c r="U50" s="308">
        <v>6125</v>
      </c>
      <c r="V50" s="308" t="s">
        <v>450</v>
      </c>
      <c r="W50" s="57">
        <f>0</f>
        <v>0</v>
      </c>
      <c r="Y50" s="475">
        <v>75</v>
      </c>
      <c r="Z50" s="475" t="s">
        <v>681</v>
      </c>
      <c r="AA50" s="476">
        <f>SUM(AA51,AA55:AA58,AA61:AA62)</f>
        <v>0</v>
      </c>
    </row>
    <row r="51" spans="1:27" x14ac:dyDescent="0.25">
      <c r="A51" s="479">
        <v>1313</v>
      </c>
      <c r="B51" s="479" t="s">
        <v>682</v>
      </c>
      <c r="C51" s="496">
        <f>0</f>
        <v>0</v>
      </c>
      <c r="E51" s="35">
        <v>2151</v>
      </c>
      <c r="F51" s="35" t="s">
        <v>664</v>
      </c>
      <c r="G51" s="57">
        <f>SUM(G52:G53)</f>
        <v>0</v>
      </c>
      <c r="I51" s="22">
        <v>39</v>
      </c>
      <c r="J51" s="22" t="s">
        <v>683</v>
      </c>
      <c r="K51" s="473">
        <f>SUM(K52,K56,K60,K63,K66,K69)</f>
        <v>0</v>
      </c>
      <c r="M51" s="479">
        <v>4286</v>
      </c>
      <c r="N51" s="479" t="s">
        <v>684</v>
      </c>
      <c r="O51" s="480">
        <f>0</f>
        <v>0</v>
      </c>
      <c r="Q51" s="491">
        <v>533</v>
      </c>
      <c r="R51" s="491" t="s">
        <v>685</v>
      </c>
      <c r="S51" s="494">
        <f>0</f>
        <v>0</v>
      </c>
      <c r="U51" s="32">
        <v>613</v>
      </c>
      <c r="V51" s="32" t="s">
        <v>680</v>
      </c>
      <c r="W51" s="313">
        <f>SUM(W52:W54)</f>
        <v>0</v>
      </c>
      <c r="Y51" s="33">
        <v>751</v>
      </c>
      <c r="Z51" s="33" t="s">
        <v>687</v>
      </c>
      <c r="AA51" s="313">
        <f>SUM(AA52:AA54)</f>
        <v>0</v>
      </c>
    </row>
    <row r="52" spans="1:27" x14ac:dyDescent="0.25">
      <c r="A52" s="479">
        <v>1314</v>
      </c>
      <c r="B52" s="479" t="s">
        <v>688</v>
      </c>
      <c r="C52" s="496">
        <f>0</f>
        <v>0</v>
      </c>
      <c r="E52" s="481">
        <v>21511</v>
      </c>
      <c r="F52" s="481" t="s">
        <v>669</v>
      </c>
      <c r="G52" s="482">
        <f>0</f>
        <v>0</v>
      </c>
      <c r="I52" s="477">
        <v>391</v>
      </c>
      <c r="J52" s="477" t="s">
        <v>4338</v>
      </c>
      <c r="K52" s="478">
        <f>SUM(K53:K55)</f>
        <v>0</v>
      </c>
      <c r="M52" s="479">
        <v>4287</v>
      </c>
      <c r="N52" s="479" t="s">
        <v>689</v>
      </c>
      <c r="O52" s="480">
        <f>0</f>
        <v>0</v>
      </c>
      <c r="Q52" s="475">
        <v>54</v>
      </c>
      <c r="R52" s="475" t="s">
        <v>690</v>
      </c>
      <c r="S52" s="476">
        <f>0</f>
        <v>0</v>
      </c>
      <c r="U52" s="479">
        <v>6132</v>
      </c>
      <c r="V52" s="479" t="s">
        <v>686</v>
      </c>
      <c r="W52" s="480">
        <f>0</f>
        <v>0</v>
      </c>
      <c r="Y52" s="479">
        <v>7511</v>
      </c>
      <c r="Z52" s="479" t="s">
        <v>692</v>
      </c>
      <c r="AA52" s="480">
        <f>0</f>
        <v>0</v>
      </c>
    </row>
    <row r="53" spans="1:27" x14ac:dyDescent="0.25">
      <c r="A53" s="479">
        <v>1315</v>
      </c>
      <c r="B53" s="479" t="s">
        <v>693</v>
      </c>
      <c r="C53" s="496">
        <f>0</f>
        <v>0</v>
      </c>
      <c r="E53" s="481">
        <v>21514</v>
      </c>
      <c r="F53" s="481" t="s">
        <v>673</v>
      </c>
      <c r="G53" s="482">
        <f>0</f>
        <v>0</v>
      </c>
      <c r="I53" s="479">
        <v>3911</v>
      </c>
      <c r="J53" s="479" t="s">
        <v>420</v>
      </c>
      <c r="K53" s="480">
        <f>0</f>
        <v>0</v>
      </c>
      <c r="M53" s="475">
        <v>43</v>
      </c>
      <c r="N53" s="475" t="s">
        <v>694</v>
      </c>
      <c r="O53" s="476">
        <f>SUM(O54:O56)</f>
        <v>0</v>
      </c>
      <c r="Q53" s="475">
        <v>58</v>
      </c>
      <c r="R53" s="475" t="s">
        <v>397</v>
      </c>
      <c r="S53" s="476">
        <f>0</f>
        <v>0</v>
      </c>
      <c r="U53" s="479">
        <v>6135</v>
      </c>
      <c r="V53" s="479" t="s">
        <v>691</v>
      </c>
      <c r="W53" s="480">
        <f>0</f>
        <v>0</v>
      </c>
      <c r="Y53" s="479">
        <v>7516</v>
      </c>
      <c r="Z53" s="479" t="s">
        <v>696</v>
      </c>
      <c r="AA53" s="480">
        <f>0</f>
        <v>0</v>
      </c>
    </row>
    <row r="54" spans="1:27" x14ac:dyDescent="0.25">
      <c r="A54" s="479">
        <v>1316</v>
      </c>
      <c r="B54" s="479" t="s">
        <v>697</v>
      </c>
      <c r="C54" s="496">
        <f>0</f>
        <v>0</v>
      </c>
      <c r="E54" s="35">
        <v>2153</v>
      </c>
      <c r="F54" s="35" t="s">
        <v>677</v>
      </c>
      <c r="G54" s="57">
        <f>SUM(G55:G56)</f>
        <v>0</v>
      </c>
      <c r="I54" s="479">
        <v>3912</v>
      </c>
      <c r="J54" s="479" t="s">
        <v>428</v>
      </c>
      <c r="K54" s="480">
        <f>0</f>
        <v>0</v>
      </c>
      <c r="M54" s="33">
        <v>431</v>
      </c>
      <c r="N54" s="33" t="s">
        <v>699</v>
      </c>
      <c r="O54" s="313">
        <f>0</f>
        <v>0</v>
      </c>
      <c r="Q54" s="22">
        <v>59</v>
      </c>
      <c r="R54" s="22" t="s">
        <v>700</v>
      </c>
      <c r="S54" s="473">
        <f>SUM(S55)</f>
        <v>0</v>
      </c>
      <c r="U54" s="479">
        <v>6136</v>
      </c>
      <c r="V54" s="479" t="s">
        <v>695</v>
      </c>
      <c r="W54" s="480">
        <f>0</f>
        <v>0</v>
      </c>
      <c r="Y54" s="479">
        <v>7518</v>
      </c>
      <c r="Z54" s="479" t="s">
        <v>702</v>
      </c>
      <c r="AA54" s="480">
        <f>0</f>
        <v>0</v>
      </c>
    </row>
    <row r="55" spans="1:27" x14ac:dyDescent="0.25">
      <c r="A55" s="479">
        <v>1317</v>
      </c>
      <c r="B55" s="479" t="s">
        <v>703</v>
      </c>
      <c r="C55" s="496">
        <f>0</f>
        <v>0</v>
      </c>
      <c r="E55" s="481">
        <v>21531</v>
      </c>
      <c r="F55" s="481" t="s">
        <v>669</v>
      </c>
      <c r="G55" s="482">
        <f>0</f>
        <v>0</v>
      </c>
      <c r="I55" s="479">
        <v>3917</v>
      </c>
      <c r="J55" s="479" t="s">
        <v>425</v>
      </c>
      <c r="K55" s="480">
        <f>0</f>
        <v>0</v>
      </c>
      <c r="M55" s="33">
        <v>437</v>
      </c>
      <c r="N55" s="33" t="s">
        <v>705</v>
      </c>
      <c r="O55" s="313">
        <f>0</f>
        <v>0</v>
      </c>
      <c r="Q55" s="477">
        <v>590</v>
      </c>
      <c r="R55" s="477" t="s">
        <v>706</v>
      </c>
      <c r="S55" s="478">
        <f>SUM(S56:S59)</f>
        <v>0</v>
      </c>
      <c r="U55" s="32">
        <v>614</v>
      </c>
      <c r="V55" s="32" t="s">
        <v>701</v>
      </c>
      <c r="W55" s="313">
        <f>0</f>
        <v>0</v>
      </c>
      <c r="Y55" s="33">
        <v>752</v>
      </c>
      <c r="Z55" s="33" t="s">
        <v>708</v>
      </c>
      <c r="AA55" s="313">
        <f>0</f>
        <v>0</v>
      </c>
    </row>
    <row r="56" spans="1:27" x14ac:dyDescent="0.25">
      <c r="A56" s="479">
        <v>1318</v>
      </c>
      <c r="B56" s="479" t="s">
        <v>7</v>
      </c>
      <c r="C56" s="496">
        <f>0</f>
        <v>0</v>
      </c>
      <c r="E56" s="481">
        <v>21534</v>
      </c>
      <c r="F56" s="481" t="s">
        <v>673</v>
      </c>
      <c r="G56" s="482">
        <f>0</f>
        <v>0</v>
      </c>
      <c r="I56" s="477">
        <v>392</v>
      </c>
      <c r="J56" s="477" t="s">
        <v>710</v>
      </c>
      <c r="K56" s="478">
        <f>SUM(K57:K59)</f>
        <v>0</v>
      </c>
      <c r="M56" s="33">
        <v>438</v>
      </c>
      <c r="N56" s="33" t="s">
        <v>711</v>
      </c>
      <c r="O56" s="313">
        <f>SUM(O57:O59)</f>
        <v>0</v>
      </c>
      <c r="Q56" s="35">
        <v>5903</v>
      </c>
      <c r="R56" s="35" t="s">
        <v>442</v>
      </c>
      <c r="S56" s="57">
        <f>0</f>
        <v>0</v>
      </c>
      <c r="U56" s="32">
        <v>615</v>
      </c>
      <c r="V56" s="32" t="s">
        <v>707</v>
      </c>
      <c r="W56" s="313">
        <f>SUM(W57:W59)</f>
        <v>0</v>
      </c>
      <c r="Y56" s="477">
        <v>753</v>
      </c>
      <c r="Z56" s="477" t="s">
        <v>713</v>
      </c>
      <c r="AA56" s="478">
        <f>0</f>
        <v>0</v>
      </c>
    </row>
    <row r="57" spans="1:27" x14ac:dyDescent="0.25">
      <c r="A57" s="32">
        <v>138</v>
      </c>
      <c r="B57" s="32" t="s">
        <v>4339</v>
      </c>
      <c r="C57" s="497">
        <f>0</f>
        <v>0</v>
      </c>
      <c r="E57" s="35">
        <v>2154</v>
      </c>
      <c r="F57" s="35" t="s">
        <v>4340</v>
      </c>
      <c r="G57" s="57">
        <f>0</f>
        <v>0</v>
      </c>
      <c r="I57" s="479">
        <v>3921</v>
      </c>
      <c r="J57" s="479" t="s">
        <v>715</v>
      </c>
      <c r="K57" s="480">
        <f>0</f>
        <v>0</v>
      </c>
      <c r="M57" s="479">
        <v>4382</v>
      </c>
      <c r="N57" s="479" t="s">
        <v>716</v>
      </c>
      <c r="O57" s="480">
        <f>0</f>
        <v>0</v>
      </c>
      <c r="Q57" s="35">
        <v>5904</v>
      </c>
      <c r="R57" s="35" t="s">
        <v>462</v>
      </c>
      <c r="S57" s="57">
        <f>0</f>
        <v>0</v>
      </c>
      <c r="U57" s="479">
        <v>6152</v>
      </c>
      <c r="V57" s="479" t="s">
        <v>712</v>
      </c>
      <c r="W57" s="480">
        <f>0</f>
        <v>0</v>
      </c>
      <c r="Y57" s="477">
        <v>754</v>
      </c>
      <c r="Z57" s="477" t="s">
        <v>718</v>
      </c>
      <c r="AA57" s="478">
        <f>0</f>
        <v>0</v>
      </c>
    </row>
    <row r="58" spans="1:27" x14ac:dyDescent="0.25">
      <c r="A58" s="32">
        <v>139</v>
      </c>
      <c r="B58" s="32" t="s">
        <v>719</v>
      </c>
      <c r="C58" s="497">
        <f>SUM(C59,C68)</f>
        <v>0</v>
      </c>
      <c r="E58" s="35">
        <v>2155</v>
      </c>
      <c r="F58" s="35" t="s">
        <v>698</v>
      </c>
      <c r="G58" s="57">
        <f>0</f>
        <v>0</v>
      </c>
      <c r="I58" s="479">
        <v>3922</v>
      </c>
      <c r="J58" s="479" t="s">
        <v>721</v>
      </c>
      <c r="K58" s="480">
        <f>0</f>
        <v>0</v>
      </c>
      <c r="M58" s="479">
        <v>4386</v>
      </c>
      <c r="N58" s="479" t="s">
        <v>722</v>
      </c>
      <c r="O58" s="480">
        <f>0</f>
        <v>0</v>
      </c>
      <c r="Q58" s="35">
        <v>5906</v>
      </c>
      <c r="R58" s="35" t="s">
        <v>475</v>
      </c>
      <c r="S58" s="57">
        <f>0</f>
        <v>0</v>
      </c>
      <c r="U58" s="479">
        <v>6155</v>
      </c>
      <c r="V58" s="479" t="s">
        <v>717</v>
      </c>
      <c r="W58" s="480">
        <f>0</f>
        <v>0</v>
      </c>
      <c r="Y58" s="477">
        <v>755</v>
      </c>
      <c r="Z58" s="477" t="s">
        <v>724</v>
      </c>
      <c r="AA58" s="478">
        <f>SUM(AA59:AA60)</f>
        <v>0</v>
      </c>
    </row>
    <row r="59" spans="1:27" x14ac:dyDescent="0.25">
      <c r="A59" s="308">
        <v>1391</v>
      </c>
      <c r="B59" s="308" t="s">
        <v>668</v>
      </c>
      <c r="C59" s="57">
        <f>SUM(C60:C67)</f>
        <v>0</v>
      </c>
      <c r="E59" s="35">
        <v>2157</v>
      </c>
      <c r="F59" s="35" t="s">
        <v>704</v>
      </c>
      <c r="G59" s="57">
        <f>0</f>
        <v>0</v>
      </c>
      <c r="I59" s="479">
        <v>3926</v>
      </c>
      <c r="J59" s="479" t="s">
        <v>726</v>
      </c>
      <c r="K59" s="480">
        <f>0</f>
        <v>0</v>
      </c>
      <c r="M59" s="479">
        <v>4387</v>
      </c>
      <c r="N59" s="479" t="s">
        <v>689</v>
      </c>
      <c r="O59" s="480">
        <f>0</f>
        <v>0</v>
      </c>
      <c r="Q59" s="35">
        <v>5908</v>
      </c>
      <c r="R59" s="35" t="s">
        <v>727</v>
      </c>
      <c r="S59" s="57">
        <f>0</f>
        <v>0</v>
      </c>
      <c r="U59" s="479">
        <v>6156</v>
      </c>
      <c r="V59" s="479" t="s">
        <v>723</v>
      </c>
      <c r="W59" s="480">
        <f>0</f>
        <v>0</v>
      </c>
      <c r="Y59" s="479">
        <v>7551</v>
      </c>
      <c r="Z59" s="479" t="s">
        <v>729</v>
      </c>
      <c r="AA59" s="480">
        <f>0</f>
        <v>0</v>
      </c>
    </row>
    <row r="60" spans="1:27" x14ac:dyDescent="0.25">
      <c r="A60" s="481">
        <v>13911</v>
      </c>
      <c r="B60" s="481" t="s">
        <v>672</v>
      </c>
      <c r="C60" s="482">
        <f>0</f>
        <v>0</v>
      </c>
      <c r="E60" s="33">
        <v>218</v>
      </c>
      <c r="F60" s="33" t="s">
        <v>709</v>
      </c>
      <c r="G60" s="313">
        <f>SUM(G61:G67)</f>
        <v>0</v>
      </c>
      <c r="I60" s="477">
        <v>393</v>
      </c>
      <c r="J60" s="477" t="s">
        <v>731</v>
      </c>
      <c r="K60" s="478">
        <f>SUM(K61:K62)</f>
        <v>0</v>
      </c>
      <c r="M60" s="22">
        <v>44</v>
      </c>
      <c r="N60" s="22" t="s">
        <v>732</v>
      </c>
      <c r="O60" s="473">
        <f>SUM(O61,O66,O72,O75:O76,O97:O99,O103)</f>
        <v>0</v>
      </c>
      <c r="U60" s="32">
        <v>616</v>
      </c>
      <c r="V60" s="32" t="s">
        <v>728</v>
      </c>
      <c r="W60" s="313">
        <f>SUM(W61:W63,W67:W68)</f>
        <v>0</v>
      </c>
      <c r="Y60" s="479">
        <v>7555</v>
      </c>
      <c r="Z60" s="479" t="s">
        <v>734</v>
      </c>
      <c r="AA60" s="480">
        <f>0</f>
        <v>0</v>
      </c>
    </row>
    <row r="61" spans="1:27" x14ac:dyDescent="0.25">
      <c r="A61" s="481">
        <v>13912</v>
      </c>
      <c r="B61" s="481" t="s">
        <v>676</v>
      </c>
      <c r="C61" s="482">
        <f>0</f>
        <v>0</v>
      </c>
      <c r="E61" s="35">
        <v>2181</v>
      </c>
      <c r="F61" s="35" t="s">
        <v>714</v>
      </c>
      <c r="G61" s="57">
        <f>0</f>
        <v>0</v>
      </c>
      <c r="I61" s="479">
        <v>3931</v>
      </c>
      <c r="J61" s="479" t="s">
        <v>736</v>
      </c>
      <c r="K61" s="480">
        <f>0</f>
        <v>0</v>
      </c>
      <c r="M61" s="33">
        <v>441</v>
      </c>
      <c r="N61" s="33" t="s">
        <v>737</v>
      </c>
      <c r="O61" s="313">
        <f>SUM(O62:O65)</f>
        <v>0</v>
      </c>
      <c r="U61" s="479">
        <v>6161</v>
      </c>
      <c r="V61" s="479" t="s">
        <v>733</v>
      </c>
      <c r="W61" s="480">
        <f>0</f>
        <v>0</v>
      </c>
      <c r="Y61" s="33">
        <v>756</v>
      </c>
      <c r="Z61" s="33" t="s">
        <v>739</v>
      </c>
      <c r="AA61" s="313">
        <f>0</f>
        <v>0</v>
      </c>
    </row>
    <row r="62" spans="1:27" x14ac:dyDescent="0.25">
      <c r="A62" s="481">
        <v>13913</v>
      </c>
      <c r="B62" s="481" t="s">
        <v>682</v>
      </c>
      <c r="C62" s="482">
        <f>0</f>
        <v>0</v>
      </c>
      <c r="E62" s="35">
        <v>2182</v>
      </c>
      <c r="F62" s="35" t="s">
        <v>720</v>
      </c>
      <c r="G62" s="57">
        <f>0</f>
        <v>0</v>
      </c>
      <c r="I62" s="479">
        <v>3935</v>
      </c>
      <c r="J62" s="479" t="s">
        <v>741</v>
      </c>
      <c r="K62" s="480">
        <f>0</f>
        <v>0</v>
      </c>
      <c r="M62" s="479">
        <v>4411</v>
      </c>
      <c r="N62" s="479" t="s">
        <v>34</v>
      </c>
      <c r="O62" s="480">
        <f>0</f>
        <v>0</v>
      </c>
      <c r="U62" s="479">
        <v>6162</v>
      </c>
      <c r="V62" s="479" t="s">
        <v>738</v>
      </c>
      <c r="W62" s="480">
        <f>0</f>
        <v>0</v>
      </c>
      <c r="Y62" s="33">
        <v>758</v>
      </c>
      <c r="Z62" s="33" t="s">
        <v>743</v>
      </c>
      <c r="AA62" s="313">
        <f>0</f>
        <v>0</v>
      </c>
    </row>
    <row r="63" spans="1:27" x14ac:dyDescent="0.25">
      <c r="A63" s="481">
        <v>13914</v>
      </c>
      <c r="B63" s="481" t="s">
        <v>688</v>
      </c>
      <c r="C63" s="482">
        <f>0</f>
        <v>0</v>
      </c>
      <c r="E63" s="35">
        <v>2183</v>
      </c>
      <c r="F63" s="35" t="s">
        <v>725</v>
      </c>
      <c r="G63" s="57">
        <f>0</f>
        <v>0</v>
      </c>
      <c r="I63" s="477">
        <v>394</v>
      </c>
      <c r="J63" s="477" t="s">
        <v>745</v>
      </c>
      <c r="K63" s="478">
        <f>SUM(K64:K65)</f>
        <v>0</v>
      </c>
      <c r="M63" s="479">
        <v>4417</v>
      </c>
      <c r="N63" s="479" t="s">
        <v>86</v>
      </c>
      <c r="O63" s="480">
        <f>0</f>
        <v>0</v>
      </c>
      <c r="U63" s="479">
        <v>6163</v>
      </c>
      <c r="V63" s="479" t="s">
        <v>742</v>
      </c>
      <c r="W63" s="480">
        <f>SUM(W64:W66)</f>
        <v>0</v>
      </c>
      <c r="Y63" s="475">
        <v>76</v>
      </c>
      <c r="Z63" s="475" t="s">
        <v>90</v>
      </c>
      <c r="AA63" s="476">
        <f>SUM(AA64,AA69,AA73,AA76:AA80)</f>
        <v>0</v>
      </c>
    </row>
    <row r="64" spans="1:27" x14ac:dyDescent="0.25">
      <c r="A64" s="481">
        <v>13915</v>
      </c>
      <c r="B64" s="481" t="s">
        <v>693</v>
      </c>
      <c r="C64" s="482">
        <f>0</f>
        <v>0</v>
      </c>
      <c r="E64" s="35">
        <v>2184</v>
      </c>
      <c r="F64" s="35" t="s">
        <v>730</v>
      </c>
      <c r="G64" s="57">
        <f>0</f>
        <v>0</v>
      </c>
      <c r="I64" s="479">
        <v>3941</v>
      </c>
      <c r="J64" s="479" t="s">
        <v>747</v>
      </c>
      <c r="K64" s="480"/>
      <c r="M64" s="479">
        <v>4418</v>
      </c>
      <c r="N64" s="479" t="s">
        <v>748</v>
      </c>
      <c r="O64" s="480">
        <f>0</f>
        <v>0</v>
      </c>
      <c r="U64" s="481">
        <v>61636</v>
      </c>
      <c r="V64" s="481" t="s">
        <v>746</v>
      </c>
      <c r="W64" s="482">
        <f>0</f>
        <v>0</v>
      </c>
      <c r="Y64" s="33">
        <v>761</v>
      </c>
      <c r="Z64" s="33" t="s">
        <v>750</v>
      </c>
      <c r="AA64" s="313">
        <f>SUM(AA65:AA68)</f>
        <v>0</v>
      </c>
    </row>
    <row r="65" spans="1:27" x14ac:dyDescent="0.25">
      <c r="A65" s="481">
        <v>13916</v>
      </c>
      <c r="B65" s="481" t="s">
        <v>697</v>
      </c>
      <c r="C65" s="482">
        <f>0</f>
        <v>0</v>
      </c>
      <c r="E65" s="35">
        <v>2185</v>
      </c>
      <c r="F65" s="35" t="s">
        <v>735</v>
      </c>
      <c r="G65" s="57">
        <f>0</f>
        <v>0</v>
      </c>
      <c r="I65" s="479">
        <v>3945</v>
      </c>
      <c r="J65" s="479" t="s">
        <v>751</v>
      </c>
      <c r="K65" s="480"/>
      <c r="M65" s="479">
        <v>4419</v>
      </c>
      <c r="N65" s="479" t="s">
        <v>752</v>
      </c>
      <c r="O65" s="480">
        <f>0</f>
        <v>0</v>
      </c>
      <c r="U65" s="481">
        <v>61637</v>
      </c>
      <c r="V65" s="481" t="s">
        <v>749</v>
      </c>
      <c r="W65" s="482">
        <f>0</f>
        <v>0</v>
      </c>
      <c r="Y65" s="479">
        <v>7611</v>
      </c>
      <c r="Z65" s="479" t="s">
        <v>754</v>
      </c>
      <c r="AA65" s="480">
        <f>0</f>
        <v>0</v>
      </c>
    </row>
    <row r="66" spans="1:27" x14ac:dyDescent="0.25">
      <c r="A66" s="481">
        <v>13917</v>
      </c>
      <c r="B66" s="481" t="s">
        <v>703</v>
      </c>
      <c r="C66" s="482">
        <f>0</f>
        <v>0</v>
      </c>
      <c r="E66" s="35">
        <v>2186</v>
      </c>
      <c r="F66" s="35" t="s">
        <v>740</v>
      </c>
      <c r="G66" s="57">
        <f>0</f>
        <v>0</v>
      </c>
      <c r="I66" s="477">
        <v>395</v>
      </c>
      <c r="J66" s="477" t="s">
        <v>756</v>
      </c>
      <c r="K66" s="478">
        <f>SUM(K67:K68)</f>
        <v>0</v>
      </c>
      <c r="M66" s="33">
        <v>442</v>
      </c>
      <c r="N66" s="33" t="s">
        <v>757</v>
      </c>
      <c r="O66" s="313">
        <f>SUM(O67:O71)</f>
        <v>0</v>
      </c>
      <c r="U66" s="481">
        <v>61638</v>
      </c>
      <c r="V66" s="481" t="s">
        <v>753</v>
      </c>
      <c r="W66" s="482">
        <f>0</f>
        <v>0</v>
      </c>
      <c r="Y66" s="479">
        <v>7612</v>
      </c>
      <c r="Z66" s="479" t="s">
        <v>759</v>
      </c>
      <c r="AA66" s="480">
        <f>0</f>
        <v>0</v>
      </c>
    </row>
    <row r="67" spans="1:27" x14ac:dyDescent="0.25">
      <c r="A67" s="481">
        <v>13918</v>
      </c>
      <c r="B67" s="481" t="s">
        <v>7</v>
      </c>
      <c r="C67" s="482">
        <f>0</f>
        <v>0</v>
      </c>
      <c r="E67" s="35">
        <v>2187</v>
      </c>
      <c r="F67" s="35" t="s">
        <v>744</v>
      </c>
      <c r="G67" s="57">
        <f>0</f>
        <v>0</v>
      </c>
      <c r="I67" s="479">
        <v>3951</v>
      </c>
      <c r="J67" s="479" t="s">
        <v>760</v>
      </c>
      <c r="K67" s="480">
        <f>0</f>
        <v>0</v>
      </c>
      <c r="M67" s="35">
        <v>4421</v>
      </c>
      <c r="N67" s="35" t="s">
        <v>761</v>
      </c>
      <c r="O67" s="57">
        <f>0</f>
        <v>0</v>
      </c>
      <c r="U67" s="479">
        <v>6164</v>
      </c>
      <c r="V67" s="479" t="s">
        <v>758</v>
      </c>
      <c r="W67" s="480">
        <f>0</f>
        <v>0</v>
      </c>
      <c r="Y67" s="479">
        <v>7616</v>
      </c>
      <c r="Z67" s="479" t="s">
        <v>763</v>
      </c>
      <c r="AA67" s="480">
        <f>0</f>
        <v>0</v>
      </c>
    </row>
    <row r="68" spans="1:27" x14ac:dyDescent="0.25">
      <c r="A68" s="308">
        <v>1398</v>
      </c>
      <c r="B68" s="308" t="s">
        <v>4341</v>
      </c>
      <c r="C68" s="57">
        <f>0</f>
        <v>0</v>
      </c>
      <c r="E68" s="22">
        <v>22</v>
      </c>
      <c r="F68" s="22" t="s">
        <v>355</v>
      </c>
      <c r="G68" s="473">
        <f>0</f>
        <v>0</v>
      </c>
      <c r="I68" s="479">
        <v>3955</v>
      </c>
      <c r="J68" s="479" t="s">
        <v>764</v>
      </c>
      <c r="K68" s="480">
        <f>0</f>
        <v>0</v>
      </c>
      <c r="M68" s="35">
        <v>4422</v>
      </c>
      <c r="N68" s="35" t="s">
        <v>765</v>
      </c>
      <c r="O68" s="57">
        <f>0</f>
        <v>0</v>
      </c>
      <c r="U68" s="479">
        <v>6165</v>
      </c>
      <c r="V68" s="479" t="s">
        <v>762</v>
      </c>
      <c r="W68" s="480">
        <f>0</f>
        <v>0</v>
      </c>
      <c r="Y68" s="479">
        <v>7617</v>
      </c>
      <c r="Z68" s="479" t="s">
        <v>767</v>
      </c>
      <c r="AA68" s="480">
        <f>0</f>
        <v>0</v>
      </c>
    </row>
    <row r="69" spans="1:27" x14ac:dyDescent="0.25">
      <c r="A69" s="22">
        <v>14</v>
      </c>
      <c r="B69" s="22" t="s">
        <v>35</v>
      </c>
      <c r="C69" s="473">
        <f>SUM(C70,C73,C76:C80)</f>
        <v>0</v>
      </c>
      <c r="E69" s="475">
        <v>23</v>
      </c>
      <c r="F69" s="475" t="s">
        <v>755</v>
      </c>
      <c r="G69" s="476">
        <f>SUM(G70,G75:G77)</f>
        <v>0</v>
      </c>
      <c r="I69" s="477">
        <v>397</v>
      </c>
      <c r="J69" s="477" t="s">
        <v>768</v>
      </c>
      <c r="K69" s="478">
        <f>SUM(K70:K71)</f>
        <v>0</v>
      </c>
      <c r="M69" s="35">
        <v>4423</v>
      </c>
      <c r="N69" s="35" t="s">
        <v>769</v>
      </c>
      <c r="O69" s="57">
        <f>0</f>
        <v>0</v>
      </c>
      <c r="U69" s="32">
        <v>617</v>
      </c>
      <c r="V69" s="32" t="s">
        <v>766</v>
      </c>
      <c r="W69" s="313">
        <f>0</f>
        <v>0</v>
      </c>
      <c r="Y69" s="33">
        <v>762</v>
      </c>
      <c r="Z69" s="33" t="s">
        <v>771</v>
      </c>
      <c r="AA69" s="313">
        <f>SUM(AA70:AA72)</f>
        <v>0</v>
      </c>
    </row>
    <row r="70" spans="1:27" x14ac:dyDescent="0.25">
      <c r="A70" s="32">
        <v>142</v>
      </c>
      <c r="B70" s="32" t="s">
        <v>772</v>
      </c>
      <c r="C70" s="313">
        <f>SUM(C71:C72)</f>
        <v>0</v>
      </c>
      <c r="E70" s="33">
        <v>231</v>
      </c>
      <c r="F70" s="33" t="s">
        <v>12</v>
      </c>
      <c r="G70" s="313">
        <f>SUM(G71:G74)</f>
        <v>0</v>
      </c>
      <c r="I70" s="479">
        <v>3971</v>
      </c>
      <c r="J70" s="479" t="s">
        <v>580</v>
      </c>
      <c r="K70" s="480">
        <f>0</f>
        <v>0</v>
      </c>
      <c r="M70" s="479">
        <v>4424</v>
      </c>
      <c r="N70" s="479" t="s">
        <v>774</v>
      </c>
      <c r="O70" s="480">
        <f>0</f>
        <v>0</v>
      </c>
      <c r="U70" s="32">
        <v>618</v>
      </c>
      <c r="V70" s="32" t="s">
        <v>770</v>
      </c>
      <c r="W70" s="313">
        <f>SUM(W71:W73)</f>
        <v>0</v>
      </c>
      <c r="Y70" s="479">
        <v>7621</v>
      </c>
      <c r="Z70" s="479" t="s">
        <v>776</v>
      </c>
      <c r="AA70" s="480">
        <f>0</f>
        <v>0</v>
      </c>
    </row>
    <row r="71" spans="1:27" x14ac:dyDescent="0.25">
      <c r="A71" s="479">
        <v>1423</v>
      </c>
      <c r="B71" s="479" t="s">
        <v>777</v>
      </c>
      <c r="C71" s="480">
        <f>0</f>
        <v>0</v>
      </c>
      <c r="E71" s="479">
        <v>2312</v>
      </c>
      <c r="F71" s="479" t="s">
        <v>10</v>
      </c>
      <c r="G71" s="480">
        <f>0</f>
        <v>0</v>
      </c>
      <c r="I71" s="479">
        <v>3972</v>
      </c>
      <c r="J71" s="479" t="s">
        <v>585</v>
      </c>
      <c r="K71" s="480">
        <f>0</f>
        <v>0</v>
      </c>
      <c r="M71" s="479">
        <v>4425</v>
      </c>
      <c r="N71" s="479" t="s">
        <v>779</v>
      </c>
      <c r="O71" s="480">
        <f>0</f>
        <v>0</v>
      </c>
      <c r="U71" s="479">
        <v>6181</v>
      </c>
      <c r="V71" s="479" t="s">
        <v>775</v>
      </c>
      <c r="W71" s="480">
        <f>0</f>
        <v>0</v>
      </c>
      <c r="Y71" s="479">
        <v>7626</v>
      </c>
      <c r="Z71" s="479" t="s">
        <v>781</v>
      </c>
      <c r="AA71" s="480">
        <f>0</f>
        <v>0</v>
      </c>
    </row>
    <row r="72" spans="1:27" x14ac:dyDescent="0.25">
      <c r="A72" s="479">
        <v>1424</v>
      </c>
      <c r="B72" s="479" t="s">
        <v>4342</v>
      </c>
      <c r="C72" s="480">
        <f>0</f>
        <v>0</v>
      </c>
      <c r="E72" s="479">
        <v>2313</v>
      </c>
      <c r="F72" s="479" t="s">
        <v>11</v>
      </c>
      <c r="G72" s="480">
        <f>0</f>
        <v>0</v>
      </c>
      <c r="M72" s="33">
        <v>443</v>
      </c>
      <c r="N72" s="33" t="s">
        <v>783</v>
      </c>
      <c r="O72" s="313">
        <f>SUM(O73:O74)</f>
        <v>0</v>
      </c>
      <c r="U72" s="479">
        <v>6183</v>
      </c>
      <c r="V72" s="479" t="s">
        <v>780</v>
      </c>
      <c r="W72" s="480">
        <f>0</f>
        <v>0</v>
      </c>
      <c r="Y72" s="479">
        <v>7627</v>
      </c>
      <c r="Z72" s="479" t="s">
        <v>785</v>
      </c>
      <c r="AA72" s="480">
        <f>0</f>
        <v>0</v>
      </c>
    </row>
    <row r="73" spans="1:27" x14ac:dyDescent="0.25">
      <c r="A73" s="32">
        <v>143</v>
      </c>
      <c r="B73" s="32" t="s">
        <v>786</v>
      </c>
      <c r="C73" s="313">
        <f>SUM(C74:C75)</f>
        <v>0</v>
      </c>
      <c r="E73" s="479">
        <v>2315</v>
      </c>
      <c r="F73" s="479" t="s">
        <v>773</v>
      </c>
      <c r="G73" s="480">
        <f>0</f>
        <v>0</v>
      </c>
      <c r="M73" s="35">
        <v>4431</v>
      </c>
      <c r="N73" s="35" t="s">
        <v>788</v>
      </c>
      <c r="O73" s="57">
        <f>0</f>
        <v>0</v>
      </c>
      <c r="U73" s="479">
        <v>6185</v>
      </c>
      <c r="V73" s="479" t="s">
        <v>784</v>
      </c>
      <c r="W73" s="480">
        <f>0</f>
        <v>0</v>
      </c>
      <c r="Y73" s="33">
        <v>763</v>
      </c>
      <c r="Z73" s="33" t="s">
        <v>790</v>
      </c>
      <c r="AA73" s="313">
        <f>SUM(AA74:AA75)</f>
        <v>0</v>
      </c>
    </row>
    <row r="74" spans="1:27" x14ac:dyDescent="0.25">
      <c r="A74" s="479">
        <v>1431</v>
      </c>
      <c r="B74" s="479" t="s">
        <v>791</v>
      </c>
      <c r="C74" s="480">
        <f>0</f>
        <v>0</v>
      </c>
      <c r="E74" s="479">
        <v>2318</v>
      </c>
      <c r="F74" s="479" t="s">
        <v>778</v>
      </c>
      <c r="G74" s="480">
        <f>0</f>
        <v>0</v>
      </c>
      <c r="M74" s="35">
        <v>4438</v>
      </c>
      <c r="N74" s="35" t="s">
        <v>793</v>
      </c>
      <c r="O74" s="57">
        <f>0</f>
        <v>0</v>
      </c>
      <c r="U74" s="32">
        <v>619</v>
      </c>
      <c r="V74" s="32" t="s">
        <v>789</v>
      </c>
      <c r="W74" s="313">
        <f>0</f>
        <v>0</v>
      </c>
      <c r="Y74" s="479">
        <v>7631</v>
      </c>
      <c r="Z74" s="479" t="s">
        <v>795</v>
      </c>
      <c r="AA74" s="480">
        <f>0</f>
        <v>0</v>
      </c>
    </row>
    <row r="75" spans="1:27" x14ac:dyDescent="0.25">
      <c r="A75" s="479">
        <v>1432</v>
      </c>
      <c r="B75" s="479" t="s">
        <v>796</v>
      </c>
      <c r="C75" s="480">
        <f>0</f>
        <v>0</v>
      </c>
      <c r="E75" s="33">
        <v>232</v>
      </c>
      <c r="F75" s="33" t="s">
        <v>782</v>
      </c>
      <c r="G75" s="313">
        <f>0</f>
        <v>0</v>
      </c>
      <c r="M75" s="477">
        <v>444</v>
      </c>
      <c r="N75" s="477" t="s">
        <v>797</v>
      </c>
      <c r="O75" s="478">
        <f>0</f>
        <v>0</v>
      </c>
      <c r="U75" s="475">
        <v>62</v>
      </c>
      <c r="V75" s="475" t="s">
        <v>794</v>
      </c>
      <c r="W75" s="476">
        <f>SUM(W76,W79,W87,W96,W103,W108:W109,W115,W118)</f>
        <v>0</v>
      </c>
      <c r="Y75" s="479">
        <v>7638</v>
      </c>
      <c r="Z75" s="479" t="s">
        <v>799</v>
      </c>
      <c r="AA75" s="480">
        <f>0</f>
        <v>0</v>
      </c>
    </row>
    <row r="76" spans="1:27" x14ac:dyDescent="0.25">
      <c r="A76" s="32">
        <v>144</v>
      </c>
      <c r="B76" s="32" t="s">
        <v>800</v>
      </c>
      <c r="C76" s="313">
        <f>0</f>
        <v>0</v>
      </c>
      <c r="E76" s="33">
        <v>237</v>
      </c>
      <c r="F76" s="33" t="s">
        <v>787</v>
      </c>
      <c r="G76" s="313">
        <f>0</f>
        <v>0</v>
      </c>
      <c r="M76" s="477">
        <v>445</v>
      </c>
      <c r="N76" s="477" t="s">
        <v>801</v>
      </c>
      <c r="O76" s="478">
        <f>SUM(O77:O78,O81,O87,O90)</f>
        <v>0</v>
      </c>
      <c r="U76" s="32">
        <v>621</v>
      </c>
      <c r="V76" s="32" t="s">
        <v>798</v>
      </c>
      <c r="W76" s="313">
        <f>SUM(W77:W78)</f>
        <v>0</v>
      </c>
      <c r="Y76" s="33">
        <v>764</v>
      </c>
      <c r="Z76" s="33" t="s">
        <v>803</v>
      </c>
      <c r="AA76" s="313">
        <f>0</f>
        <v>0</v>
      </c>
    </row>
    <row r="77" spans="1:27" x14ac:dyDescent="0.25">
      <c r="A77" s="477">
        <v>145</v>
      </c>
      <c r="B77" s="477" t="s">
        <v>804</v>
      </c>
      <c r="C77" s="478">
        <f>0</f>
        <v>0</v>
      </c>
      <c r="E77" s="33">
        <v>238</v>
      </c>
      <c r="F77" s="33" t="s">
        <v>792</v>
      </c>
      <c r="G77" s="313">
        <f>SUM(G78:G81)</f>
        <v>0</v>
      </c>
      <c r="M77" s="35">
        <v>4452</v>
      </c>
      <c r="N77" s="35" t="s">
        <v>805</v>
      </c>
      <c r="O77" s="57">
        <f>0</f>
        <v>0</v>
      </c>
      <c r="U77" s="479">
        <v>6211</v>
      </c>
      <c r="V77" s="479" t="s">
        <v>802</v>
      </c>
      <c r="W77" s="480">
        <f>0</f>
        <v>0</v>
      </c>
      <c r="Y77" s="33">
        <v>765</v>
      </c>
      <c r="Z77" s="33" t="s">
        <v>807</v>
      </c>
      <c r="AA77" s="313">
        <f>0</f>
        <v>0</v>
      </c>
    </row>
    <row r="78" spans="1:27" x14ac:dyDescent="0.25">
      <c r="A78" s="477">
        <v>146</v>
      </c>
      <c r="B78" s="477" t="s">
        <v>808</v>
      </c>
      <c r="C78" s="478">
        <f>0</f>
        <v>0</v>
      </c>
      <c r="E78" s="479">
        <v>2382</v>
      </c>
      <c r="F78" s="479" t="s">
        <v>10</v>
      </c>
      <c r="G78" s="480">
        <f>0</f>
        <v>0</v>
      </c>
      <c r="M78" s="35">
        <v>4455</v>
      </c>
      <c r="N78" s="35" t="s">
        <v>809</v>
      </c>
      <c r="O78" s="57">
        <f>SUM(O79:O80)</f>
        <v>0</v>
      </c>
      <c r="U78" s="479">
        <v>6214</v>
      </c>
      <c r="V78" s="479" t="s">
        <v>806</v>
      </c>
      <c r="W78" s="480">
        <f>0</f>
        <v>0</v>
      </c>
      <c r="Y78" s="33">
        <v>766</v>
      </c>
      <c r="Z78" s="33" t="s">
        <v>811</v>
      </c>
      <c r="AA78" s="313">
        <f>0</f>
        <v>0</v>
      </c>
    </row>
    <row r="79" spans="1:27" x14ac:dyDescent="0.25">
      <c r="A79" s="477">
        <v>147</v>
      </c>
      <c r="B79" s="477" t="s">
        <v>812</v>
      </c>
      <c r="C79" s="478">
        <f>0</f>
        <v>0</v>
      </c>
      <c r="E79" s="479">
        <v>2383</v>
      </c>
      <c r="F79" s="479" t="s">
        <v>11</v>
      </c>
      <c r="G79" s="480">
        <f>0</f>
        <v>0</v>
      </c>
      <c r="M79" s="481">
        <v>44551</v>
      </c>
      <c r="N79" s="481" t="s">
        <v>813</v>
      </c>
      <c r="O79" s="482">
        <f>0</f>
        <v>0</v>
      </c>
      <c r="U79" s="32">
        <v>622</v>
      </c>
      <c r="V79" s="32" t="s">
        <v>810</v>
      </c>
      <c r="W79" s="313">
        <f>SUM(W80:W86)</f>
        <v>0</v>
      </c>
      <c r="Y79" s="33">
        <v>767</v>
      </c>
      <c r="Z79" s="33" t="s">
        <v>815</v>
      </c>
      <c r="AA79" s="313">
        <f>0</f>
        <v>0</v>
      </c>
    </row>
    <row r="80" spans="1:27" x14ac:dyDescent="0.25">
      <c r="A80" s="477">
        <v>148</v>
      </c>
      <c r="B80" s="477" t="s">
        <v>816</v>
      </c>
      <c r="C80" s="478">
        <f>0</f>
        <v>0</v>
      </c>
      <c r="E80" s="479">
        <v>2385</v>
      </c>
      <c r="F80" s="479" t="s">
        <v>773</v>
      </c>
      <c r="G80" s="480">
        <f>0</f>
        <v>0</v>
      </c>
      <c r="M80" s="481">
        <v>44558</v>
      </c>
      <c r="N80" s="481" t="s">
        <v>818</v>
      </c>
      <c r="O80" s="482">
        <f>0</f>
        <v>0</v>
      </c>
      <c r="U80" s="479">
        <v>6221</v>
      </c>
      <c r="V80" s="479" t="s">
        <v>814</v>
      </c>
      <c r="W80" s="480">
        <f>0</f>
        <v>0</v>
      </c>
      <c r="Y80" s="33">
        <v>768</v>
      </c>
      <c r="Z80" s="33" t="s">
        <v>820</v>
      </c>
      <c r="AA80" s="313">
        <f>0</f>
        <v>0</v>
      </c>
    </row>
    <row r="81" spans="1:27" x14ac:dyDescent="0.25">
      <c r="A81" s="475">
        <v>15</v>
      </c>
      <c r="B81" s="475" t="s">
        <v>343</v>
      </c>
      <c r="C81" s="476">
        <f>SUM(C82,C90:C94,C96)</f>
        <v>0</v>
      </c>
      <c r="E81" s="35">
        <v>2388</v>
      </c>
      <c r="F81" s="35" t="s">
        <v>778</v>
      </c>
      <c r="G81" s="57">
        <f>0</f>
        <v>0</v>
      </c>
      <c r="M81" s="35">
        <v>4456</v>
      </c>
      <c r="N81" s="35" t="s">
        <v>822</v>
      </c>
      <c r="O81" s="57">
        <f>SUM(O82:O86)</f>
        <v>0</v>
      </c>
      <c r="U81" s="479">
        <v>6222</v>
      </c>
      <c r="V81" s="479" t="s">
        <v>819</v>
      </c>
      <c r="W81" s="480">
        <f>0</f>
        <v>0</v>
      </c>
      <c r="Y81" s="475">
        <v>77</v>
      </c>
      <c r="Z81" s="475" t="s">
        <v>96</v>
      </c>
      <c r="AA81" s="476">
        <f>SUM(AA82,AA89:AA90,AA93,AA98:AA99)</f>
        <v>0</v>
      </c>
    </row>
    <row r="82" spans="1:27" x14ac:dyDescent="0.25">
      <c r="A82" s="32">
        <v>151</v>
      </c>
      <c r="B82" s="32" t="s">
        <v>36</v>
      </c>
      <c r="C82" s="313">
        <f>SUM(C83:C89)</f>
        <v>0</v>
      </c>
      <c r="E82" s="22">
        <v>25</v>
      </c>
      <c r="F82" s="22" t="s">
        <v>358</v>
      </c>
      <c r="G82" s="473">
        <f>0</f>
        <v>0</v>
      </c>
      <c r="M82" s="481">
        <v>44562</v>
      </c>
      <c r="N82" s="481" t="s">
        <v>824</v>
      </c>
      <c r="O82" s="482">
        <f>0</f>
        <v>0</v>
      </c>
      <c r="U82" s="479">
        <v>6224</v>
      </c>
      <c r="V82" s="479" t="s">
        <v>823</v>
      </c>
      <c r="W82" s="480">
        <f>0</f>
        <v>0</v>
      </c>
      <c r="Y82" s="33">
        <v>771</v>
      </c>
      <c r="Z82" s="33" t="s">
        <v>826</v>
      </c>
      <c r="AA82" s="313">
        <f>SUM(AA83:AA88)</f>
        <v>0</v>
      </c>
    </row>
    <row r="83" spans="1:27" x14ac:dyDescent="0.25">
      <c r="A83" s="479">
        <v>1511</v>
      </c>
      <c r="B83" s="479" t="s">
        <v>827</v>
      </c>
      <c r="C83" s="480">
        <f>0</f>
        <v>0</v>
      </c>
      <c r="E83" s="22">
        <v>26</v>
      </c>
      <c r="F83" s="22" t="s">
        <v>817</v>
      </c>
      <c r="G83" s="473">
        <f>SUM(G84,G87,G89,G96,G99)</f>
        <v>0</v>
      </c>
      <c r="M83" s="481">
        <v>44563</v>
      </c>
      <c r="N83" s="481" t="s">
        <v>829</v>
      </c>
      <c r="O83" s="482">
        <f>0</f>
        <v>0</v>
      </c>
      <c r="U83" s="479">
        <v>6225</v>
      </c>
      <c r="V83" s="479" t="s">
        <v>825</v>
      </c>
      <c r="W83" s="480">
        <f>0</f>
        <v>0</v>
      </c>
      <c r="Y83" s="479">
        <v>7711</v>
      </c>
      <c r="Z83" s="479" t="s">
        <v>831</v>
      </c>
      <c r="AA83" s="480">
        <f>0</f>
        <v>0</v>
      </c>
    </row>
    <row r="84" spans="1:27" x14ac:dyDescent="0.25">
      <c r="A84" s="479">
        <v>1512</v>
      </c>
      <c r="B84" s="479" t="s">
        <v>832</v>
      </c>
      <c r="C84" s="480">
        <f>0</f>
        <v>0</v>
      </c>
      <c r="E84" s="33">
        <v>261</v>
      </c>
      <c r="F84" s="33" t="s">
        <v>821</v>
      </c>
      <c r="G84" s="313">
        <f>SUM(G85:G86)</f>
        <v>0</v>
      </c>
      <c r="M84" s="481">
        <v>44566</v>
      </c>
      <c r="N84" s="481" t="s">
        <v>834</v>
      </c>
      <c r="O84" s="482">
        <f>0</f>
        <v>0</v>
      </c>
      <c r="U84" s="479">
        <v>6226</v>
      </c>
      <c r="V84" s="479" t="s">
        <v>830</v>
      </c>
      <c r="W84" s="480">
        <f>0</f>
        <v>0</v>
      </c>
      <c r="Y84" s="479">
        <v>7713</v>
      </c>
      <c r="Z84" s="479" t="s">
        <v>836</v>
      </c>
      <c r="AA84" s="480">
        <f>0</f>
        <v>0</v>
      </c>
    </row>
    <row r="85" spans="1:27" x14ac:dyDescent="0.25">
      <c r="A85" s="479">
        <v>1513</v>
      </c>
      <c r="B85" s="479" t="s">
        <v>837</v>
      </c>
      <c r="C85" s="480">
        <f>0</f>
        <v>0</v>
      </c>
      <c r="E85" s="479">
        <v>2611</v>
      </c>
      <c r="F85" s="479" t="s">
        <v>442</v>
      </c>
      <c r="G85" s="480">
        <f>0</f>
        <v>0</v>
      </c>
      <c r="M85" s="481">
        <v>44567</v>
      </c>
      <c r="N85" s="481" t="s">
        <v>839</v>
      </c>
      <c r="O85" s="482">
        <f>0</f>
        <v>0</v>
      </c>
      <c r="U85" s="479">
        <v>6227</v>
      </c>
      <c r="V85" s="479" t="s">
        <v>835</v>
      </c>
      <c r="W85" s="480">
        <f>0</f>
        <v>0</v>
      </c>
      <c r="Y85" s="479">
        <v>7714</v>
      </c>
      <c r="Z85" s="479" t="s">
        <v>841</v>
      </c>
      <c r="AA85" s="480">
        <f>0</f>
        <v>0</v>
      </c>
    </row>
    <row r="86" spans="1:27" x14ac:dyDescent="0.25">
      <c r="A86" s="479">
        <v>1514</v>
      </c>
      <c r="B86" s="479" t="s">
        <v>842</v>
      </c>
      <c r="C86" s="480">
        <f>0</f>
        <v>0</v>
      </c>
      <c r="E86" s="479">
        <v>2618</v>
      </c>
      <c r="F86" s="479" t="s">
        <v>828</v>
      </c>
      <c r="G86" s="480">
        <f>0</f>
        <v>0</v>
      </c>
      <c r="M86" s="481">
        <v>44568</v>
      </c>
      <c r="N86" s="481" t="s">
        <v>818</v>
      </c>
      <c r="O86" s="482">
        <f>0</f>
        <v>0</v>
      </c>
      <c r="U86" s="479">
        <v>6228</v>
      </c>
      <c r="V86" s="479" t="s">
        <v>840</v>
      </c>
      <c r="W86" s="480">
        <f>0</f>
        <v>0</v>
      </c>
      <c r="Y86" s="479">
        <v>7715</v>
      </c>
      <c r="Z86" s="479" t="s">
        <v>748</v>
      </c>
      <c r="AA86" s="480">
        <f>0</f>
        <v>0</v>
      </c>
    </row>
    <row r="87" spans="1:27" x14ac:dyDescent="0.25">
      <c r="A87" s="479">
        <v>1515</v>
      </c>
      <c r="B87" s="479" t="s">
        <v>845</v>
      </c>
      <c r="C87" s="480">
        <f>0</f>
        <v>0</v>
      </c>
      <c r="E87" s="33">
        <v>266</v>
      </c>
      <c r="F87" s="33" t="s">
        <v>833</v>
      </c>
      <c r="G87" s="313">
        <f>SUM(G88)</f>
        <v>0</v>
      </c>
      <c r="M87" s="35">
        <v>4457</v>
      </c>
      <c r="N87" s="35" t="s">
        <v>846</v>
      </c>
      <c r="O87" s="57">
        <f>SUM(O88:O89)</f>
        <v>0</v>
      </c>
      <c r="U87" s="32">
        <v>623</v>
      </c>
      <c r="V87" s="32" t="s">
        <v>844</v>
      </c>
      <c r="W87" s="313">
        <f>SUM(W88:W95)</f>
        <v>0</v>
      </c>
      <c r="Y87" s="479">
        <v>7717</v>
      </c>
      <c r="Z87" s="479" t="s">
        <v>848</v>
      </c>
      <c r="AA87" s="480">
        <f>0</f>
        <v>0</v>
      </c>
    </row>
    <row r="88" spans="1:27" x14ac:dyDescent="0.25">
      <c r="A88" s="479">
        <v>1516</v>
      </c>
      <c r="B88" s="479" t="s">
        <v>849</v>
      </c>
      <c r="C88" s="480">
        <f>0</f>
        <v>0</v>
      </c>
      <c r="E88" s="35">
        <v>2661</v>
      </c>
      <c r="F88" s="35" t="s">
        <v>838</v>
      </c>
      <c r="G88" s="57">
        <f>0</f>
        <v>0</v>
      </c>
      <c r="M88" s="481">
        <v>44571</v>
      </c>
      <c r="N88" s="481" t="s">
        <v>850</v>
      </c>
      <c r="O88" s="482">
        <f>0</f>
        <v>0</v>
      </c>
      <c r="U88" s="479">
        <v>6231</v>
      </c>
      <c r="V88" s="479" t="s">
        <v>847</v>
      </c>
      <c r="W88" s="480">
        <f>0</f>
        <v>0</v>
      </c>
      <c r="Y88" s="479">
        <v>7718</v>
      </c>
      <c r="Z88" s="479" t="s">
        <v>852</v>
      </c>
      <c r="AA88" s="480">
        <f>0</f>
        <v>0</v>
      </c>
    </row>
    <row r="89" spans="1:27" x14ac:dyDescent="0.25">
      <c r="A89" s="479">
        <v>1518</v>
      </c>
      <c r="B89" s="479" t="s">
        <v>853</v>
      </c>
      <c r="C89" s="480">
        <f>0</f>
        <v>0</v>
      </c>
      <c r="E89" s="33">
        <v>267</v>
      </c>
      <c r="F89" s="33" t="s">
        <v>843</v>
      </c>
      <c r="G89" s="313">
        <f>SUM(G90:G95)</f>
        <v>0</v>
      </c>
      <c r="M89" s="481">
        <v>44578</v>
      </c>
      <c r="N89" s="481" t="s">
        <v>818</v>
      </c>
      <c r="O89" s="482">
        <f>0</f>
        <v>0</v>
      </c>
      <c r="U89" s="479">
        <v>6232</v>
      </c>
      <c r="V89" s="479" t="s">
        <v>851</v>
      </c>
      <c r="W89" s="480">
        <f>0</f>
        <v>0</v>
      </c>
      <c r="Y89" s="33">
        <v>772</v>
      </c>
      <c r="Z89" s="33" t="s">
        <v>855</v>
      </c>
      <c r="AA89" s="313">
        <f>0</f>
        <v>0</v>
      </c>
    </row>
    <row r="90" spans="1:27" x14ac:dyDescent="0.25">
      <c r="A90" s="32">
        <v>153</v>
      </c>
      <c r="B90" s="32" t="s">
        <v>856</v>
      </c>
      <c r="C90" s="313">
        <f>0</f>
        <v>0</v>
      </c>
      <c r="E90" s="479">
        <v>2671</v>
      </c>
      <c r="F90" s="479" t="s">
        <v>4343</v>
      </c>
      <c r="G90" s="480">
        <f>0</f>
        <v>0</v>
      </c>
      <c r="M90" s="35">
        <v>4458</v>
      </c>
      <c r="N90" s="35" t="s">
        <v>858</v>
      </c>
      <c r="O90" s="57">
        <f>SUM(O91:O96)</f>
        <v>0</v>
      </c>
      <c r="U90" s="479">
        <v>6233</v>
      </c>
      <c r="V90" s="479" t="s">
        <v>854</v>
      </c>
      <c r="W90" s="480">
        <f>0</f>
        <v>0</v>
      </c>
      <c r="Y90" s="33">
        <v>774</v>
      </c>
      <c r="Z90" s="33" t="s">
        <v>860</v>
      </c>
      <c r="AA90" s="313">
        <f>SUM(AA91:AA92)</f>
        <v>0</v>
      </c>
    </row>
    <row r="91" spans="1:27" x14ac:dyDescent="0.25">
      <c r="A91" s="32">
        <v>154</v>
      </c>
      <c r="B91" s="32" t="s">
        <v>861</v>
      </c>
      <c r="C91" s="313">
        <f>0</f>
        <v>0</v>
      </c>
      <c r="E91" s="479">
        <v>2674</v>
      </c>
      <c r="F91" s="479" t="s">
        <v>4344</v>
      </c>
      <c r="G91" s="480">
        <f>0</f>
        <v>0</v>
      </c>
      <c r="M91" s="481">
        <v>44581</v>
      </c>
      <c r="N91" s="481" t="s">
        <v>863</v>
      </c>
      <c r="O91" s="482">
        <f>0</f>
        <v>0</v>
      </c>
      <c r="U91" s="479">
        <v>6234</v>
      </c>
      <c r="V91" s="479" t="s">
        <v>859</v>
      </c>
      <c r="W91" s="480">
        <f>0</f>
        <v>0</v>
      </c>
      <c r="Y91" s="479">
        <v>7741</v>
      </c>
      <c r="Z91" s="479" t="s">
        <v>865</v>
      </c>
      <c r="AA91" s="480">
        <f>0</f>
        <v>0</v>
      </c>
    </row>
    <row r="92" spans="1:27" x14ac:dyDescent="0.25">
      <c r="A92" s="32">
        <v>155</v>
      </c>
      <c r="B92" s="32" t="s">
        <v>866</v>
      </c>
      <c r="C92" s="313">
        <f>0</f>
        <v>0</v>
      </c>
      <c r="E92" s="479">
        <v>2675</v>
      </c>
      <c r="F92" s="479" t="s">
        <v>4345</v>
      </c>
      <c r="G92" s="480">
        <f>0</f>
        <v>0</v>
      </c>
      <c r="M92" s="481">
        <v>44582</v>
      </c>
      <c r="N92" s="481" t="s">
        <v>867</v>
      </c>
      <c r="O92" s="482">
        <f>0</f>
        <v>0</v>
      </c>
      <c r="U92" s="479">
        <v>6235</v>
      </c>
      <c r="V92" s="479" t="s">
        <v>864</v>
      </c>
      <c r="W92" s="480">
        <f>0</f>
        <v>0</v>
      </c>
      <c r="Y92" s="479">
        <v>7742</v>
      </c>
      <c r="Z92" s="479" t="s">
        <v>869</v>
      </c>
      <c r="AA92" s="480">
        <f>0</f>
        <v>0</v>
      </c>
    </row>
    <row r="93" spans="1:27" x14ac:dyDescent="0.25">
      <c r="A93" s="32">
        <v>156</v>
      </c>
      <c r="B93" s="32" t="s">
        <v>4346</v>
      </c>
      <c r="C93" s="313">
        <f>0</f>
        <v>0</v>
      </c>
      <c r="E93" s="479">
        <v>2676</v>
      </c>
      <c r="F93" s="479" t="s">
        <v>857</v>
      </c>
      <c r="G93" s="480">
        <f>0</f>
        <v>0</v>
      </c>
      <c r="M93" s="481">
        <v>44583</v>
      </c>
      <c r="N93" s="481" t="s">
        <v>871</v>
      </c>
      <c r="O93" s="482">
        <f>0</f>
        <v>0</v>
      </c>
      <c r="U93" s="479">
        <v>6236</v>
      </c>
      <c r="V93" s="479" t="s">
        <v>868</v>
      </c>
      <c r="W93" s="480">
        <f>0</f>
        <v>0</v>
      </c>
      <c r="Y93" s="33">
        <v>775</v>
      </c>
      <c r="Z93" s="33" t="s">
        <v>873</v>
      </c>
      <c r="AA93" s="313">
        <f>SUM(AA94:AA97)</f>
        <v>0</v>
      </c>
    </row>
    <row r="94" spans="1:27" x14ac:dyDescent="0.25">
      <c r="A94" s="32">
        <v>157</v>
      </c>
      <c r="B94" s="32" t="s">
        <v>874</v>
      </c>
      <c r="C94" s="313">
        <f>SUM(C95)</f>
        <v>0</v>
      </c>
      <c r="E94" s="479">
        <v>2677</v>
      </c>
      <c r="F94" s="479" t="s">
        <v>862</v>
      </c>
      <c r="G94" s="480">
        <f>0</f>
        <v>0</v>
      </c>
      <c r="M94" s="481">
        <v>44584</v>
      </c>
      <c r="N94" s="481" t="s">
        <v>876</v>
      </c>
      <c r="O94" s="482">
        <f>0</f>
        <v>0</v>
      </c>
      <c r="U94" s="479">
        <v>6237</v>
      </c>
      <c r="V94" s="479" t="s">
        <v>872</v>
      </c>
      <c r="W94" s="480">
        <f>0</f>
        <v>0</v>
      </c>
      <c r="Y94" s="479">
        <v>7751</v>
      </c>
      <c r="Z94" s="479" t="s">
        <v>877</v>
      </c>
      <c r="AA94" s="480">
        <f>0</f>
        <v>0</v>
      </c>
    </row>
    <row r="95" spans="1:27" x14ac:dyDescent="0.25">
      <c r="A95" s="479">
        <v>1572</v>
      </c>
      <c r="B95" s="479" t="s">
        <v>878</v>
      </c>
      <c r="C95" s="480">
        <f>0</f>
        <v>0</v>
      </c>
      <c r="E95" s="479">
        <v>2678</v>
      </c>
      <c r="F95" s="479" t="s">
        <v>603</v>
      </c>
      <c r="G95" s="480">
        <f>0</f>
        <v>0</v>
      </c>
      <c r="M95" s="481">
        <v>44586</v>
      </c>
      <c r="N95" s="481" t="s">
        <v>879</v>
      </c>
      <c r="O95" s="482">
        <f>0</f>
        <v>0</v>
      </c>
      <c r="U95" s="479">
        <v>6238</v>
      </c>
      <c r="V95" s="479" t="s">
        <v>4347</v>
      </c>
      <c r="W95" s="480">
        <f>0</f>
        <v>0</v>
      </c>
      <c r="Y95" s="479">
        <v>7752</v>
      </c>
      <c r="Z95" s="479" t="s">
        <v>109</v>
      </c>
      <c r="AA95" s="480">
        <f>0</f>
        <v>0</v>
      </c>
    </row>
    <row r="96" spans="1:27" x14ac:dyDescent="0.25">
      <c r="A96" s="32">
        <v>158</v>
      </c>
      <c r="B96" s="32" t="s">
        <v>881</v>
      </c>
      <c r="C96" s="313">
        <f>SUM(C97)</f>
        <v>0</v>
      </c>
      <c r="E96" s="33">
        <v>268</v>
      </c>
      <c r="F96" s="33" t="s">
        <v>870</v>
      </c>
      <c r="G96" s="313">
        <f>SUM(G97:G98)</f>
        <v>0</v>
      </c>
      <c r="M96" s="481">
        <v>44587</v>
      </c>
      <c r="N96" s="481" t="s">
        <v>883</v>
      </c>
      <c r="O96" s="482">
        <f>0</f>
        <v>0</v>
      </c>
      <c r="U96" s="32">
        <v>624</v>
      </c>
      <c r="V96" s="32" t="s">
        <v>880</v>
      </c>
      <c r="W96" s="313">
        <f>SUM(W97:W102)</f>
        <v>0</v>
      </c>
      <c r="Y96" s="479">
        <v>7756</v>
      </c>
      <c r="Z96" s="479" t="s">
        <v>885</v>
      </c>
      <c r="AA96" s="480">
        <f>0</f>
        <v>0</v>
      </c>
    </row>
    <row r="97" spans="1:27" x14ac:dyDescent="0.25">
      <c r="A97" s="479">
        <v>1581</v>
      </c>
      <c r="B97" s="479" t="s">
        <v>886</v>
      </c>
      <c r="C97" s="480">
        <f>0</f>
        <v>0</v>
      </c>
      <c r="E97" s="479">
        <v>2681</v>
      </c>
      <c r="F97" s="479" t="s">
        <v>875</v>
      </c>
      <c r="G97" s="480">
        <f>0</f>
        <v>0</v>
      </c>
      <c r="M97" s="33">
        <v>446</v>
      </c>
      <c r="N97" s="33" t="s">
        <v>888</v>
      </c>
      <c r="O97" s="313">
        <f>0</f>
        <v>0</v>
      </c>
      <c r="U97" s="479">
        <v>6241</v>
      </c>
      <c r="V97" s="479" t="s">
        <v>884</v>
      </c>
      <c r="W97" s="480">
        <f>0</f>
        <v>0</v>
      </c>
      <c r="Y97" s="479">
        <v>7758</v>
      </c>
      <c r="Z97" s="479" t="s">
        <v>890</v>
      </c>
      <c r="AA97" s="480">
        <f>0</f>
        <v>0</v>
      </c>
    </row>
    <row r="98" spans="1:27" x14ac:dyDescent="0.25">
      <c r="A98" s="475">
        <v>16</v>
      </c>
      <c r="B98" s="475" t="s">
        <v>344</v>
      </c>
      <c r="C98" s="476">
        <f>SUM(C99:C103,C106,C109,C113,C125)</f>
        <v>0</v>
      </c>
      <c r="E98" s="479">
        <v>2688</v>
      </c>
      <c r="F98" s="479" t="s">
        <v>603</v>
      </c>
      <c r="G98" s="480">
        <f>0</f>
        <v>0</v>
      </c>
      <c r="M98" s="477">
        <v>447</v>
      </c>
      <c r="N98" s="477" t="s">
        <v>891</v>
      </c>
      <c r="O98" s="478">
        <f>0</f>
        <v>0</v>
      </c>
      <c r="U98" s="479">
        <v>6242</v>
      </c>
      <c r="V98" s="479" t="s">
        <v>889</v>
      </c>
      <c r="W98" s="480">
        <f>0</f>
        <v>0</v>
      </c>
      <c r="Y98" s="33">
        <v>777</v>
      </c>
      <c r="Z98" s="33" t="s">
        <v>893</v>
      </c>
      <c r="AA98" s="313">
        <f>0</f>
        <v>0</v>
      </c>
    </row>
    <row r="99" spans="1:27" x14ac:dyDescent="0.25">
      <c r="A99" s="32">
        <v>161</v>
      </c>
      <c r="B99" s="32" t="s">
        <v>39</v>
      </c>
      <c r="C99" s="313">
        <f>0</f>
        <v>0</v>
      </c>
      <c r="E99" s="33">
        <v>269</v>
      </c>
      <c r="F99" s="33" t="s">
        <v>882</v>
      </c>
      <c r="G99" s="313">
        <f>0</f>
        <v>0</v>
      </c>
      <c r="M99" s="33">
        <v>448</v>
      </c>
      <c r="N99" s="33" t="s">
        <v>894</v>
      </c>
      <c r="O99" s="313">
        <f>SUM(O100:O102)</f>
        <v>0</v>
      </c>
      <c r="U99" s="479">
        <v>6243</v>
      </c>
      <c r="V99" s="479" t="s">
        <v>892</v>
      </c>
      <c r="W99" s="480">
        <f>0</f>
        <v>0</v>
      </c>
      <c r="Y99" s="33">
        <v>778</v>
      </c>
      <c r="Z99" s="33" t="s">
        <v>896</v>
      </c>
      <c r="AA99" s="313">
        <f>SUM(AA100:AA103)</f>
        <v>0</v>
      </c>
    </row>
    <row r="100" spans="1:27" x14ac:dyDescent="0.25">
      <c r="A100" s="32">
        <v>162</v>
      </c>
      <c r="B100" s="32" t="s">
        <v>4348</v>
      </c>
      <c r="C100" s="313">
        <f>0</f>
        <v>0</v>
      </c>
      <c r="E100" s="475">
        <v>27</v>
      </c>
      <c r="F100" s="475" t="s">
        <v>887</v>
      </c>
      <c r="G100" s="476">
        <f>SUM(G101,G104,G107:G108,G113,G116)</f>
        <v>0</v>
      </c>
      <c r="M100" s="479">
        <v>4482</v>
      </c>
      <c r="N100" s="479" t="s">
        <v>897</v>
      </c>
      <c r="O100" s="480">
        <f>0</f>
        <v>0</v>
      </c>
      <c r="U100" s="479">
        <v>6244</v>
      </c>
      <c r="V100" s="479" t="s">
        <v>895</v>
      </c>
      <c r="W100" s="480">
        <f>0</f>
        <v>0</v>
      </c>
      <c r="Y100" s="479">
        <v>7781</v>
      </c>
      <c r="Z100" s="479" t="s">
        <v>899</v>
      </c>
      <c r="AA100" s="480">
        <f>0</f>
        <v>0</v>
      </c>
    </row>
    <row r="101" spans="1:27" x14ac:dyDescent="0.25">
      <c r="A101" s="32">
        <v>163</v>
      </c>
      <c r="B101" s="32" t="s">
        <v>40</v>
      </c>
      <c r="C101" s="313">
        <f>0</f>
        <v>0</v>
      </c>
      <c r="E101" s="33">
        <v>271</v>
      </c>
      <c r="F101" s="33" t="s">
        <v>4349</v>
      </c>
      <c r="G101" s="313">
        <f>SUM(G102:G103)</f>
        <v>0</v>
      </c>
      <c r="M101" s="479">
        <v>4486</v>
      </c>
      <c r="N101" s="479" t="s">
        <v>901</v>
      </c>
      <c r="O101" s="480">
        <f>0</f>
        <v>0</v>
      </c>
      <c r="U101" s="479">
        <v>6247</v>
      </c>
      <c r="V101" s="479" t="s">
        <v>898</v>
      </c>
      <c r="W101" s="480">
        <f>0</f>
        <v>0</v>
      </c>
      <c r="Y101" s="479">
        <v>7782</v>
      </c>
      <c r="Z101" s="479" t="s">
        <v>902</v>
      </c>
      <c r="AA101" s="480">
        <f>0</f>
        <v>0</v>
      </c>
    </row>
    <row r="102" spans="1:27" x14ac:dyDescent="0.25">
      <c r="A102" s="32">
        <v>164</v>
      </c>
      <c r="B102" s="32" t="s">
        <v>900</v>
      </c>
      <c r="C102" s="313">
        <f>0</f>
        <v>0</v>
      </c>
      <c r="E102" s="479">
        <v>2711</v>
      </c>
      <c r="F102" s="479" t="s">
        <v>442</v>
      </c>
      <c r="G102" s="480">
        <f>0</f>
        <v>0</v>
      </c>
      <c r="M102" s="479">
        <v>4487</v>
      </c>
      <c r="N102" s="479" t="s">
        <v>904</v>
      </c>
      <c r="O102" s="480">
        <f>0</f>
        <v>0</v>
      </c>
      <c r="U102" s="479">
        <v>6248</v>
      </c>
      <c r="V102" s="479" t="s">
        <v>840</v>
      </c>
      <c r="W102" s="480">
        <f>0</f>
        <v>0</v>
      </c>
      <c r="Y102" s="479">
        <v>7783</v>
      </c>
      <c r="Z102" s="479" t="s">
        <v>906</v>
      </c>
      <c r="AA102" s="480">
        <f>0</f>
        <v>0</v>
      </c>
    </row>
    <row r="103" spans="1:27" x14ac:dyDescent="0.25">
      <c r="A103" s="32">
        <v>165</v>
      </c>
      <c r="B103" s="32" t="s">
        <v>903</v>
      </c>
      <c r="C103" s="313">
        <f>SUM(C104:C105)</f>
        <v>0</v>
      </c>
      <c r="E103" s="479">
        <v>2718</v>
      </c>
      <c r="F103" s="479" t="s">
        <v>828</v>
      </c>
      <c r="G103" s="480">
        <f>0</f>
        <v>0</v>
      </c>
      <c r="M103" s="33">
        <v>449</v>
      </c>
      <c r="N103" s="33" t="s">
        <v>909</v>
      </c>
      <c r="O103" s="313">
        <f>0</f>
        <v>0</v>
      </c>
      <c r="U103" s="32">
        <v>625</v>
      </c>
      <c r="V103" s="32" t="s">
        <v>905</v>
      </c>
      <c r="W103" s="313">
        <f>SUM(W104:W107)</f>
        <v>0</v>
      </c>
      <c r="Y103" s="479">
        <v>7788</v>
      </c>
      <c r="Z103" s="479" t="s">
        <v>911</v>
      </c>
      <c r="AA103" s="480">
        <f>0</f>
        <v>0</v>
      </c>
    </row>
    <row r="104" spans="1:27" x14ac:dyDescent="0.25">
      <c r="A104" s="479">
        <v>1651</v>
      </c>
      <c r="B104" s="479" t="s">
        <v>907</v>
      </c>
      <c r="C104" s="480">
        <f>0</f>
        <v>0</v>
      </c>
      <c r="E104" s="33">
        <v>272</v>
      </c>
      <c r="F104" s="33" t="s">
        <v>4350</v>
      </c>
      <c r="G104" s="313">
        <f>SUM(G105:G106)</f>
        <v>0</v>
      </c>
      <c r="M104" s="475">
        <v>45</v>
      </c>
      <c r="N104" s="475" t="s">
        <v>914</v>
      </c>
      <c r="O104" s="476">
        <f>SUM(O105:O106,O109,O120:O121)</f>
        <v>0</v>
      </c>
      <c r="U104" s="479">
        <v>6251</v>
      </c>
      <c r="V104" s="479" t="s">
        <v>910</v>
      </c>
      <c r="W104" s="480">
        <f>0</f>
        <v>0</v>
      </c>
      <c r="Y104" s="22">
        <v>78</v>
      </c>
      <c r="Z104" s="22" t="s">
        <v>916</v>
      </c>
      <c r="AA104" s="473">
        <f>SUM(AA105,AA116,AA121)</f>
        <v>0</v>
      </c>
    </row>
    <row r="105" spans="1:27" x14ac:dyDescent="0.25">
      <c r="A105" s="479">
        <v>1655</v>
      </c>
      <c r="B105" s="479" t="s">
        <v>912</v>
      </c>
      <c r="C105" s="480">
        <f>0</f>
        <v>0</v>
      </c>
      <c r="E105" s="479">
        <v>2721</v>
      </c>
      <c r="F105" s="479" t="s">
        <v>475</v>
      </c>
      <c r="G105" s="480">
        <f>0</f>
        <v>0</v>
      </c>
      <c r="M105" s="33">
        <v>451</v>
      </c>
      <c r="N105" s="33" t="s">
        <v>917</v>
      </c>
      <c r="O105" s="313">
        <f>0</f>
        <v>0</v>
      </c>
      <c r="U105" s="479">
        <v>6255</v>
      </c>
      <c r="V105" s="479" t="s">
        <v>915</v>
      </c>
      <c r="W105" s="480">
        <f>0</f>
        <v>0</v>
      </c>
      <c r="Y105" s="477">
        <v>781</v>
      </c>
      <c r="Z105" s="477" t="s">
        <v>919</v>
      </c>
      <c r="AA105" s="478">
        <f>SUM(AA106,AA109:AA110,AA113)</f>
        <v>0</v>
      </c>
    </row>
    <row r="106" spans="1:27" x14ac:dyDescent="0.25">
      <c r="A106" s="491">
        <v>166</v>
      </c>
      <c r="B106" s="491" t="s">
        <v>639</v>
      </c>
      <c r="C106" s="494">
        <f>SUM(C107:C108)</f>
        <v>0</v>
      </c>
      <c r="E106" s="479">
        <v>2722</v>
      </c>
      <c r="F106" s="479" t="s">
        <v>908</v>
      </c>
      <c r="G106" s="480">
        <f>0</f>
        <v>0</v>
      </c>
      <c r="M106" s="477">
        <v>455</v>
      </c>
      <c r="N106" s="477" t="s">
        <v>922</v>
      </c>
      <c r="O106" s="478">
        <f>SUM(O107:O108)</f>
        <v>0</v>
      </c>
      <c r="U106" s="479">
        <v>6256</v>
      </c>
      <c r="V106" s="479" t="s">
        <v>918</v>
      </c>
      <c r="W106" s="480">
        <f>0</f>
        <v>0</v>
      </c>
      <c r="Y106" s="35">
        <v>7811</v>
      </c>
      <c r="Z106" s="35" t="s">
        <v>924</v>
      </c>
      <c r="AA106" s="57">
        <f>SUM(AA107:AA108)</f>
        <v>0</v>
      </c>
    </row>
    <row r="107" spans="1:27" x14ac:dyDescent="0.25">
      <c r="A107" s="479">
        <v>1661</v>
      </c>
      <c r="B107" s="479" t="s">
        <v>920</v>
      </c>
      <c r="C107" s="480">
        <f>0</f>
        <v>0</v>
      </c>
      <c r="E107" s="33">
        <v>273</v>
      </c>
      <c r="F107" s="33" t="s">
        <v>913</v>
      </c>
      <c r="G107" s="313">
        <f>0</f>
        <v>0</v>
      </c>
      <c r="M107" s="479">
        <v>4551</v>
      </c>
      <c r="N107" s="479" t="s">
        <v>875</v>
      </c>
      <c r="O107" s="480">
        <f>0</f>
        <v>0</v>
      </c>
      <c r="U107" s="479">
        <v>6257</v>
      </c>
      <c r="V107" s="479" t="s">
        <v>923</v>
      </c>
      <c r="W107" s="480">
        <f>0</f>
        <v>0</v>
      </c>
      <c r="Y107" s="481">
        <v>78111</v>
      </c>
      <c r="Z107" s="481" t="s">
        <v>877</v>
      </c>
      <c r="AA107" s="482">
        <f>0</f>
        <v>0</v>
      </c>
    </row>
    <row r="108" spans="1:27" x14ac:dyDescent="0.25">
      <c r="A108" s="479">
        <v>1662</v>
      </c>
      <c r="B108" s="479" t="s">
        <v>925</v>
      </c>
      <c r="C108" s="480">
        <f>0</f>
        <v>0</v>
      </c>
      <c r="E108" s="33">
        <v>274</v>
      </c>
      <c r="F108" s="33" t="s">
        <v>16</v>
      </c>
      <c r="G108" s="313">
        <f>SUM(G109:G112)</f>
        <v>0</v>
      </c>
      <c r="M108" s="479">
        <v>4558</v>
      </c>
      <c r="N108" s="479" t="s">
        <v>603</v>
      </c>
      <c r="O108" s="480">
        <f>0</f>
        <v>0</v>
      </c>
      <c r="U108" s="32">
        <v>626</v>
      </c>
      <c r="V108" s="32" t="s">
        <v>927</v>
      </c>
      <c r="W108" s="313">
        <f>0</f>
        <v>0</v>
      </c>
      <c r="Y108" s="481">
        <v>78112</v>
      </c>
      <c r="Z108" s="481" t="s">
        <v>109</v>
      </c>
      <c r="AA108" s="482">
        <f>0</f>
        <v>0</v>
      </c>
    </row>
    <row r="109" spans="1:27" x14ac:dyDescent="0.25">
      <c r="A109" s="32">
        <v>167</v>
      </c>
      <c r="B109" s="32" t="s">
        <v>928</v>
      </c>
      <c r="C109" s="313">
        <f>SUM(C110:C112)</f>
        <v>0</v>
      </c>
      <c r="E109" s="479">
        <v>2741</v>
      </c>
      <c r="F109" s="479" t="s">
        <v>921</v>
      </c>
      <c r="G109" s="480">
        <f>0</f>
        <v>0</v>
      </c>
      <c r="M109" s="33">
        <v>456</v>
      </c>
      <c r="N109" s="33" t="s">
        <v>933</v>
      </c>
      <c r="O109" s="313">
        <f>SUM(O110,O113,O116:O119)</f>
        <v>0</v>
      </c>
      <c r="U109" s="32">
        <v>627</v>
      </c>
      <c r="V109" s="32" t="s">
        <v>930</v>
      </c>
      <c r="W109" s="313">
        <f>SUM(W110:W114)</f>
        <v>0</v>
      </c>
      <c r="Y109" s="35">
        <v>7815</v>
      </c>
      <c r="Z109" s="35" t="s">
        <v>935</v>
      </c>
      <c r="AA109" s="57">
        <f>0</f>
        <v>0</v>
      </c>
    </row>
    <row r="110" spans="1:27" x14ac:dyDescent="0.25">
      <c r="A110" s="308">
        <v>1671</v>
      </c>
      <c r="B110" s="308" t="s">
        <v>931</v>
      </c>
      <c r="C110" s="57">
        <f>0</f>
        <v>0</v>
      </c>
      <c r="E110" s="479">
        <v>2742</v>
      </c>
      <c r="F110" s="479" t="s">
        <v>926</v>
      </c>
      <c r="G110" s="480">
        <f>0</f>
        <v>0</v>
      </c>
      <c r="M110" s="479">
        <v>4561</v>
      </c>
      <c r="N110" s="479" t="s">
        <v>938</v>
      </c>
      <c r="O110" s="480">
        <f>SUM(O111:O112)</f>
        <v>0</v>
      </c>
      <c r="U110" s="479">
        <v>6271</v>
      </c>
      <c r="V110" s="479" t="s">
        <v>934</v>
      </c>
      <c r="W110" s="480">
        <f>0</f>
        <v>0</v>
      </c>
      <c r="Y110" s="35">
        <v>7816</v>
      </c>
      <c r="Z110" s="35" t="s">
        <v>940</v>
      </c>
      <c r="AA110" s="57">
        <f>SUM(AA111:AA112)</f>
        <v>0</v>
      </c>
    </row>
    <row r="111" spans="1:27" x14ac:dyDescent="0.25">
      <c r="A111" s="308">
        <v>1674</v>
      </c>
      <c r="B111" s="308" t="s">
        <v>936</v>
      </c>
      <c r="C111" s="57">
        <f>0</f>
        <v>0</v>
      </c>
      <c r="E111" s="479">
        <v>2743</v>
      </c>
      <c r="F111" s="479" t="s">
        <v>929</v>
      </c>
      <c r="G111" s="480">
        <f>0</f>
        <v>0</v>
      </c>
      <c r="M111" s="481">
        <v>45611</v>
      </c>
      <c r="N111" s="481" t="s">
        <v>942</v>
      </c>
      <c r="O111" s="482">
        <f>0</f>
        <v>0</v>
      </c>
      <c r="U111" s="479">
        <v>6272</v>
      </c>
      <c r="V111" s="479" t="s">
        <v>939</v>
      </c>
      <c r="W111" s="480">
        <f>0</f>
        <v>0</v>
      </c>
      <c r="Y111" s="481">
        <v>78161</v>
      </c>
      <c r="Z111" s="481" t="s">
        <v>944</v>
      </c>
      <c r="AA111" s="482">
        <f>0</f>
        <v>0</v>
      </c>
    </row>
    <row r="112" spans="1:27" x14ac:dyDescent="0.25">
      <c r="A112" s="308">
        <v>1675</v>
      </c>
      <c r="B112" s="308" t="s">
        <v>941</v>
      </c>
      <c r="C112" s="57">
        <f>0</f>
        <v>0</v>
      </c>
      <c r="E112" s="479">
        <v>2748</v>
      </c>
      <c r="F112" s="479" t="s">
        <v>932</v>
      </c>
      <c r="G112" s="480">
        <f>0</f>
        <v>0</v>
      </c>
      <c r="M112" s="481">
        <v>45615</v>
      </c>
      <c r="N112" s="481" t="s">
        <v>946</v>
      </c>
      <c r="O112" s="482">
        <f>0</f>
        <v>0</v>
      </c>
      <c r="U112" s="479">
        <v>6275</v>
      </c>
      <c r="V112" s="479" t="s">
        <v>943</v>
      </c>
      <c r="W112" s="480">
        <f>0</f>
        <v>0</v>
      </c>
      <c r="Y112" s="481">
        <v>78162</v>
      </c>
      <c r="Z112" s="481" t="s">
        <v>109</v>
      </c>
      <c r="AA112" s="482">
        <f>0</f>
        <v>0</v>
      </c>
    </row>
    <row r="113" spans="1:27" x14ac:dyDescent="0.25">
      <c r="A113" s="32">
        <v>168</v>
      </c>
      <c r="B113" s="32" t="s">
        <v>945</v>
      </c>
      <c r="C113" s="313">
        <f>SUM(C114:C117)</f>
        <v>0</v>
      </c>
      <c r="E113" s="33">
        <v>275</v>
      </c>
      <c r="F113" s="33" t="s">
        <v>937</v>
      </c>
      <c r="G113" s="313">
        <f>SUM(G114:G115)</f>
        <v>0</v>
      </c>
      <c r="M113" s="479">
        <v>4562</v>
      </c>
      <c r="N113" s="479" t="s">
        <v>950</v>
      </c>
      <c r="O113" s="480">
        <f>SUM(O114:O115)</f>
        <v>0</v>
      </c>
      <c r="U113" s="479">
        <v>6276</v>
      </c>
      <c r="V113" s="479" t="s">
        <v>947</v>
      </c>
      <c r="W113" s="480">
        <f>0</f>
        <v>0</v>
      </c>
      <c r="Y113" s="35">
        <v>7817</v>
      </c>
      <c r="Z113" s="35" t="s">
        <v>952</v>
      </c>
      <c r="AA113" s="57">
        <f>SUM(AA114:AA115)</f>
        <v>0</v>
      </c>
    </row>
    <row r="114" spans="1:27" x14ac:dyDescent="0.25">
      <c r="A114" s="479">
        <v>1681</v>
      </c>
      <c r="B114" s="479" t="s">
        <v>948</v>
      </c>
      <c r="C114" s="480">
        <f>0</f>
        <v>0</v>
      </c>
      <c r="E114" s="479">
        <v>2751</v>
      </c>
      <c r="F114" s="479" t="s">
        <v>907</v>
      </c>
      <c r="G114" s="480">
        <f>0</f>
        <v>0</v>
      </c>
      <c r="M114" s="481">
        <v>45621</v>
      </c>
      <c r="N114" s="481" t="s">
        <v>955</v>
      </c>
      <c r="O114" s="482">
        <f>0</f>
        <v>0</v>
      </c>
      <c r="U114" s="479">
        <v>6278</v>
      </c>
      <c r="V114" s="479" t="s">
        <v>951</v>
      </c>
      <c r="W114" s="480">
        <f>0</f>
        <v>0</v>
      </c>
      <c r="Y114" s="481">
        <v>78173</v>
      </c>
      <c r="Z114" s="481" t="s">
        <v>275</v>
      </c>
      <c r="AA114" s="482">
        <f>0</f>
        <v>0</v>
      </c>
    </row>
    <row r="115" spans="1:27" x14ac:dyDescent="0.25">
      <c r="A115" s="479">
        <v>1685</v>
      </c>
      <c r="B115" s="479" t="s">
        <v>953</v>
      </c>
      <c r="C115" s="480">
        <f>0</f>
        <v>0</v>
      </c>
      <c r="E115" s="479">
        <v>2755</v>
      </c>
      <c r="F115" s="479" t="s">
        <v>912</v>
      </c>
      <c r="G115" s="480">
        <f>0</f>
        <v>0</v>
      </c>
      <c r="M115" s="481">
        <v>45625</v>
      </c>
      <c r="N115" s="481" t="s">
        <v>956</v>
      </c>
      <c r="O115" s="482">
        <f>0</f>
        <v>0</v>
      </c>
      <c r="U115" s="32">
        <v>628</v>
      </c>
      <c r="V115" s="32" t="s">
        <v>770</v>
      </c>
      <c r="W115" s="313">
        <f>SUM(W116:W117)</f>
        <v>0</v>
      </c>
      <c r="Y115" s="481">
        <v>78174</v>
      </c>
      <c r="Z115" s="481" t="s">
        <v>957</v>
      </c>
      <c r="AA115" s="482">
        <f>0</f>
        <v>0</v>
      </c>
    </row>
    <row r="116" spans="1:27" x14ac:dyDescent="0.25">
      <c r="A116" s="479">
        <v>1687</v>
      </c>
      <c r="B116" s="479" t="s">
        <v>49</v>
      </c>
      <c r="C116" s="480">
        <f>0</f>
        <v>0</v>
      </c>
      <c r="E116" s="33">
        <v>276</v>
      </c>
      <c r="F116" s="33" t="s">
        <v>949</v>
      </c>
      <c r="G116" s="313">
        <f>SUM(G117:G118)</f>
        <v>0</v>
      </c>
      <c r="M116" s="479">
        <v>4563</v>
      </c>
      <c r="N116" s="479" t="s">
        <v>958</v>
      </c>
      <c r="O116" s="480">
        <f>0</f>
        <v>0</v>
      </c>
      <c r="U116" s="479">
        <v>6281</v>
      </c>
      <c r="V116" s="479" t="s">
        <v>4351</v>
      </c>
      <c r="W116" s="480">
        <f>0</f>
        <v>0</v>
      </c>
      <c r="Y116" s="477">
        <v>786</v>
      </c>
      <c r="Z116" s="477" t="s">
        <v>960</v>
      </c>
      <c r="AA116" s="478">
        <f>SUM(AA117:AA118)</f>
        <v>0</v>
      </c>
    </row>
    <row r="117" spans="1:27" x14ac:dyDescent="0.25">
      <c r="A117" s="479">
        <v>1688</v>
      </c>
      <c r="B117" s="479" t="s">
        <v>603</v>
      </c>
      <c r="C117" s="480">
        <f>SUM(C118:C124)</f>
        <v>0</v>
      </c>
      <c r="E117" s="479">
        <v>2761</v>
      </c>
      <c r="F117" s="479" t="s">
        <v>954</v>
      </c>
      <c r="G117" s="480">
        <f>0</f>
        <v>0</v>
      </c>
      <c r="M117" s="479">
        <v>4564</v>
      </c>
      <c r="N117" s="479" t="s">
        <v>963</v>
      </c>
      <c r="O117" s="480">
        <f>0</f>
        <v>0</v>
      </c>
      <c r="U117" s="479">
        <v>6284</v>
      </c>
      <c r="V117" s="479" t="s">
        <v>959</v>
      </c>
      <c r="W117" s="480">
        <f>0</f>
        <v>0</v>
      </c>
      <c r="Y117" s="35">
        <v>7865</v>
      </c>
      <c r="Z117" s="35" t="s">
        <v>965</v>
      </c>
      <c r="AA117" s="57">
        <f>0</f>
        <v>0</v>
      </c>
    </row>
    <row r="118" spans="1:27" x14ac:dyDescent="0.25">
      <c r="A118" s="481">
        <v>16881</v>
      </c>
      <c r="B118" s="481" t="s">
        <v>961</v>
      </c>
      <c r="C118" s="482">
        <f>0</f>
        <v>0</v>
      </c>
      <c r="E118" s="479">
        <v>2768</v>
      </c>
      <c r="F118" s="479" t="s">
        <v>603</v>
      </c>
      <c r="G118" s="480">
        <f>SUM(G119:G122)</f>
        <v>0</v>
      </c>
      <c r="M118" s="479">
        <v>4566</v>
      </c>
      <c r="N118" s="479" t="s">
        <v>968</v>
      </c>
      <c r="O118" s="480">
        <f>0</f>
        <v>0</v>
      </c>
      <c r="U118" s="32">
        <v>629</v>
      </c>
      <c r="V118" s="32" t="s">
        <v>964</v>
      </c>
      <c r="W118" s="313">
        <f>0</f>
        <v>0</v>
      </c>
      <c r="Y118" s="35">
        <v>7866</v>
      </c>
      <c r="Z118" s="35" t="s">
        <v>970</v>
      </c>
      <c r="AA118" s="57">
        <f>SUM(AA119:AA120)</f>
        <v>0</v>
      </c>
    </row>
    <row r="119" spans="1:27" x14ac:dyDescent="0.25">
      <c r="A119" s="481">
        <v>16883</v>
      </c>
      <c r="B119" s="481" t="s">
        <v>966</v>
      </c>
      <c r="C119" s="482">
        <f>0</f>
        <v>0</v>
      </c>
      <c r="E119" s="481">
        <v>27682</v>
      </c>
      <c r="F119" s="481" t="s">
        <v>4352</v>
      </c>
      <c r="G119" s="482">
        <f>0</f>
        <v>0</v>
      </c>
      <c r="M119" s="479">
        <v>4567</v>
      </c>
      <c r="N119" s="479" t="s">
        <v>973</v>
      </c>
      <c r="O119" s="480">
        <f>0</f>
        <v>0</v>
      </c>
      <c r="U119" s="475">
        <v>63</v>
      </c>
      <c r="V119" s="475" t="s">
        <v>969</v>
      </c>
      <c r="W119" s="476">
        <f>SUM(W120,W126,W133,W144)</f>
        <v>0</v>
      </c>
      <c r="Y119" s="481">
        <v>78662</v>
      </c>
      <c r="Z119" s="481" t="s">
        <v>885</v>
      </c>
      <c r="AA119" s="482">
        <f>0</f>
        <v>0</v>
      </c>
    </row>
    <row r="120" spans="1:27" x14ac:dyDescent="0.25">
      <c r="A120" s="481">
        <v>16884</v>
      </c>
      <c r="B120" s="481" t="s">
        <v>971</v>
      </c>
      <c r="C120" s="482">
        <f>0</f>
        <v>0</v>
      </c>
      <c r="E120" s="481">
        <v>27684</v>
      </c>
      <c r="F120" s="481" t="s">
        <v>962</v>
      </c>
      <c r="G120" s="482">
        <f>0</f>
        <v>0</v>
      </c>
      <c r="M120" s="33">
        <v>457</v>
      </c>
      <c r="N120" s="33" t="s">
        <v>977</v>
      </c>
      <c r="O120" s="313">
        <f>0</f>
        <v>0</v>
      </c>
      <c r="U120" s="32">
        <v>631</v>
      </c>
      <c r="V120" s="32" t="s">
        <v>974</v>
      </c>
      <c r="W120" s="313">
        <f>SUM(W121:W125)</f>
        <v>0</v>
      </c>
      <c r="Y120" s="481">
        <v>78665</v>
      </c>
      <c r="Z120" s="481" t="s">
        <v>979</v>
      </c>
      <c r="AA120" s="482">
        <f>0</f>
        <v>0</v>
      </c>
    </row>
    <row r="121" spans="1:27" x14ac:dyDescent="0.25">
      <c r="A121" s="481">
        <v>16885</v>
      </c>
      <c r="B121" s="481" t="s">
        <v>975</v>
      </c>
      <c r="C121" s="482">
        <f>0</f>
        <v>0</v>
      </c>
      <c r="E121" s="481">
        <v>27685</v>
      </c>
      <c r="F121" s="481" t="s">
        <v>967</v>
      </c>
      <c r="G121" s="482">
        <f>0</f>
        <v>0</v>
      </c>
      <c r="M121" s="33">
        <v>458</v>
      </c>
      <c r="N121" s="33" t="s">
        <v>982</v>
      </c>
      <c r="O121" s="313">
        <f>SUM(O122:O123)</f>
        <v>0</v>
      </c>
      <c r="U121" s="479">
        <v>6311</v>
      </c>
      <c r="V121" s="479" t="s">
        <v>978</v>
      </c>
      <c r="W121" s="480">
        <f>0</f>
        <v>0</v>
      </c>
      <c r="Y121" s="477">
        <v>787</v>
      </c>
      <c r="Z121" s="477" t="s">
        <v>984</v>
      </c>
      <c r="AA121" s="478">
        <f>SUM(AA122,AA126:AA129)</f>
        <v>0</v>
      </c>
    </row>
    <row r="122" spans="1:27" x14ac:dyDescent="0.25">
      <c r="A122" s="481">
        <v>16886</v>
      </c>
      <c r="B122" s="481" t="s">
        <v>980</v>
      </c>
      <c r="C122" s="482">
        <f>0</f>
        <v>0</v>
      </c>
      <c r="E122" s="481">
        <v>27688</v>
      </c>
      <c r="F122" s="481" t="s">
        <v>972</v>
      </c>
      <c r="G122" s="482">
        <f>0</f>
        <v>0</v>
      </c>
      <c r="M122" s="35">
        <v>4581</v>
      </c>
      <c r="N122" s="35" t="s">
        <v>987</v>
      </c>
      <c r="O122" s="57">
        <f>0</f>
        <v>0</v>
      </c>
      <c r="U122" s="479">
        <v>6312</v>
      </c>
      <c r="V122" s="479" t="s">
        <v>983</v>
      </c>
      <c r="W122" s="480">
        <f>0</f>
        <v>0</v>
      </c>
      <c r="Y122" s="35">
        <v>7872</v>
      </c>
      <c r="Z122" s="35" t="s">
        <v>989</v>
      </c>
      <c r="AA122" s="57">
        <f>SUM(AA123:AA125)</f>
        <v>0</v>
      </c>
    </row>
    <row r="123" spans="1:27" x14ac:dyDescent="0.25">
      <c r="A123" s="481">
        <v>16887</v>
      </c>
      <c r="B123" s="481" t="s">
        <v>985</v>
      </c>
      <c r="C123" s="482">
        <f>0</f>
        <v>0</v>
      </c>
      <c r="E123" s="33">
        <v>277</v>
      </c>
      <c r="F123" s="33" t="s">
        <v>976</v>
      </c>
      <c r="G123" s="313">
        <f>SUM(G124:G125)</f>
        <v>0</v>
      </c>
      <c r="M123" s="35">
        <v>4588</v>
      </c>
      <c r="N123" s="35" t="s">
        <v>603</v>
      </c>
      <c r="O123" s="57">
        <f>0</f>
        <v>0</v>
      </c>
      <c r="U123" s="479">
        <v>6313</v>
      </c>
      <c r="V123" s="479" t="s">
        <v>988</v>
      </c>
      <c r="W123" s="480">
        <f>0</f>
        <v>0</v>
      </c>
      <c r="Y123" s="481">
        <v>78725</v>
      </c>
      <c r="Z123" s="481" t="s">
        <v>993</v>
      </c>
      <c r="AA123" s="482">
        <f>0</f>
        <v>0</v>
      </c>
    </row>
    <row r="124" spans="1:27" x14ac:dyDescent="0.25">
      <c r="A124" s="481">
        <v>16888</v>
      </c>
      <c r="B124" s="481" t="s">
        <v>990</v>
      </c>
      <c r="C124" s="482">
        <f>0</f>
        <v>0</v>
      </c>
      <c r="E124" s="35">
        <v>2771</v>
      </c>
      <c r="F124" s="35" t="s">
        <v>981</v>
      </c>
      <c r="G124" s="57">
        <f>0</f>
        <v>0</v>
      </c>
      <c r="M124" s="475">
        <v>46</v>
      </c>
      <c r="N124" s="475" t="s">
        <v>996</v>
      </c>
      <c r="O124" s="476">
        <f>SUM(O125:O129)</f>
        <v>0</v>
      </c>
      <c r="U124" s="479">
        <v>6314</v>
      </c>
      <c r="V124" s="479" t="s">
        <v>992</v>
      </c>
      <c r="W124" s="480">
        <f>0</f>
        <v>0</v>
      </c>
      <c r="Y124" s="481">
        <v>78726</v>
      </c>
      <c r="Z124" s="481" t="s">
        <v>808</v>
      </c>
      <c r="AA124" s="482">
        <f>0</f>
        <v>0</v>
      </c>
    </row>
    <row r="125" spans="1:27" x14ac:dyDescent="0.25">
      <c r="A125" s="32">
        <v>169</v>
      </c>
      <c r="B125" s="32" t="s">
        <v>994</v>
      </c>
      <c r="C125" s="313">
        <f>0</f>
        <v>0</v>
      </c>
      <c r="E125" s="35">
        <v>2772</v>
      </c>
      <c r="F125" s="35" t="s">
        <v>986</v>
      </c>
      <c r="G125" s="57">
        <f>0</f>
        <v>0</v>
      </c>
      <c r="M125" s="491">
        <v>462</v>
      </c>
      <c r="N125" s="491" t="s">
        <v>999</v>
      </c>
      <c r="O125" s="494">
        <f>0</f>
        <v>0</v>
      </c>
      <c r="U125" s="479">
        <v>6318</v>
      </c>
      <c r="V125" s="479" t="s">
        <v>7</v>
      </c>
      <c r="W125" s="480">
        <f>0</f>
        <v>0</v>
      </c>
      <c r="Y125" s="481">
        <v>78727</v>
      </c>
      <c r="Z125" s="481" t="s">
        <v>1001</v>
      </c>
      <c r="AA125" s="482">
        <f>0</f>
        <v>0</v>
      </c>
    </row>
    <row r="126" spans="1:27" x14ac:dyDescent="0.25">
      <c r="A126" s="22">
        <v>17</v>
      </c>
      <c r="B126" s="22" t="s">
        <v>997</v>
      </c>
      <c r="C126" s="473">
        <f>SUM(C127:C129)</f>
        <v>0</v>
      </c>
      <c r="E126" s="32">
        <v>278</v>
      </c>
      <c r="F126" s="32" t="s">
        <v>991</v>
      </c>
      <c r="G126" s="313">
        <f>0</f>
        <v>0</v>
      </c>
      <c r="M126" s="491">
        <v>464</v>
      </c>
      <c r="N126" s="491" t="s">
        <v>1003</v>
      </c>
      <c r="O126" s="494">
        <f>0</f>
        <v>0</v>
      </c>
      <c r="U126" s="32">
        <v>633</v>
      </c>
      <c r="V126" s="32" t="s">
        <v>1000</v>
      </c>
      <c r="W126" s="313">
        <f>SUM(W127:W132)</f>
        <v>0</v>
      </c>
      <c r="Y126" s="35">
        <v>7873</v>
      </c>
      <c r="Z126" s="35" t="s">
        <v>1005</v>
      </c>
      <c r="AA126" s="57">
        <f>0</f>
        <v>0</v>
      </c>
    </row>
    <row r="127" spans="1:27" x14ac:dyDescent="0.25">
      <c r="A127" s="32">
        <v>171</v>
      </c>
      <c r="B127" s="32" t="s">
        <v>4353</v>
      </c>
      <c r="C127" s="313">
        <f>0</f>
        <v>0</v>
      </c>
      <c r="E127" s="33">
        <v>279</v>
      </c>
      <c r="F127" s="33" t="s">
        <v>995</v>
      </c>
      <c r="G127" s="313">
        <f>0</f>
        <v>0</v>
      </c>
      <c r="M127" s="491">
        <v>465</v>
      </c>
      <c r="N127" s="491" t="s">
        <v>1007</v>
      </c>
      <c r="O127" s="494">
        <f>0</f>
        <v>0</v>
      </c>
      <c r="U127" s="479">
        <v>6331</v>
      </c>
      <c r="V127" s="479" t="s">
        <v>1004</v>
      </c>
      <c r="W127" s="480">
        <f>0</f>
        <v>0</v>
      </c>
      <c r="Y127" s="35">
        <v>7874</v>
      </c>
      <c r="Z127" s="35" t="s">
        <v>1009</v>
      </c>
      <c r="AA127" s="57">
        <f>0</f>
        <v>0</v>
      </c>
    </row>
    <row r="128" spans="1:27" x14ac:dyDescent="0.25">
      <c r="A128" s="32">
        <v>174</v>
      </c>
      <c r="B128" s="32" t="s">
        <v>4354</v>
      </c>
      <c r="C128" s="313">
        <f>0</f>
        <v>0</v>
      </c>
      <c r="E128" s="22">
        <v>28</v>
      </c>
      <c r="F128" s="22" t="s">
        <v>998</v>
      </c>
      <c r="G128" s="473">
        <f>SUM(G129,G136,G143)</f>
        <v>0</v>
      </c>
      <c r="M128" s="491">
        <v>467</v>
      </c>
      <c r="N128" s="491" t="s">
        <v>1011</v>
      </c>
      <c r="O128" s="494">
        <f>0</f>
        <v>0</v>
      </c>
      <c r="U128" s="479">
        <v>6332</v>
      </c>
      <c r="V128" s="479" t="s">
        <v>1008</v>
      </c>
      <c r="W128" s="480">
        <f>0</f>
        <v>0</v>
      </c>
      <c r="Y128" s="35">
        <v>7875</v>
      </c>
      <c r="Z128" s="35" t="s">
        <v>1012</v>
      </c>
      <c r="AA128" s="57">
        <f>0</f>
        <v>0</v>
      </c>
    </row>
    <row r="129" spans="1:27" x14ac:dyDescent="0.25">
      <c r="A129" s="32">
        <v>178</v>
      </c>
      <c r="B129" s="32" t="s">
        <v>1010</v>
      </c>
      <c r="C129" s="313">
        <f>SUM(C130:C131)</f>
        <v>0</v>
      </c>
      <c r="E129" s="477">
        <v>280</v>
      </c>
      <c r="F129" s="477" t="s">
        <v>1002</v>
      </c>
      <c r="G129" s="478">
        <f>SUM(G130:G134)</f>
        <v>0</v>
      </c>
      <c r="M129" s="491">
        <v>468</v>
      </c>
      <c r="N129" s="491" t="s">
        <v>1014</v>
      </c>
      <c r="O129" s="494">
        <f>SUM(O130:O131)</f>
        <v>0</v>
      </c>
      <c r="U129" s="479">
        <v>6333</v>
      </c>
      <c r="V129" s="479" t="s">
        <v>988</v>
      </c>
      <c r="W129" s="480">
        <f>0</f>
        <v>0</v>
      </c>
      <c r="Y129" s="35">
        <v>7876</v>
      </c>
      <c r="Z129" s="35" t="s">
        <v>1016</v>
      </c>
      <c r="AA129" s="57">
        <f>0</f>
        <v>0</v>
      </c>
    </row>
    <row r="130" spans="1:27" x14ac:dyDescent="0.25">
      <c r="A130" s="479">
        <v>1781</v>
      </c>
      <c r="B130" s="479" t="s">
        <v>875</v>
      </c>
      <c r="C130" s="480">
        <f>0</f>
        <v>0</v>
      </c>
      <c r="E130" s="35">
        <v>2801</v>
      </c>
      <c r="F130" s="35" t="s">
        <v>1006</v>
      </c>
      <c r="G130" s="57">
        <f>0</f>
        <v>0</v>
      </c>
      <c r="M130" s="479">
        <v>4686</v>
      </c>
      <c r="N130" s="479" t="s">
        <v>1017</v>
      </c>
      <c r="O130" s="480">
        <f>0</f>
        <v>0</v>
      </c>
      <c r="U130" s="479">
        <v>6334</v>
      </c>
      <c r="V130" s="479" t="s">
        <v>1015</v>
      </c>
      <c r="W130" s="480">
        <f>0</f>
        <v>0</v>
      </c>
      <c r="Y130" s="475">
        <v>79</v>
      </c>
      <c r="Z130" s="475" t="s">
        <v>87</v>
      </c>
      <c r="AA130" s="476">
        <f>SUM(AA131:AA133)</f>
        <v>0</v>
      </c>
    </row>
    <row r="131" spans="1:27" x14ac:dyDescent="0.25">
      <c r="A131" s="479">
        <v>1788</v>
      </c>
      <c r="B131" s="479" t="s">
        <v>603</v>
      </c>
      <c r="C131" s="480">
        <f>0</f>
        <v>0</v>
      </c>
      <c r="E131" s="35">
        <v>2803</v>
      </c>
      <c r="F131" s="35" t="s">
        <v>452</v>
      </c>
      <c r="G131" s="57">
        <f>0</f>
        <v>0</v>
      </c>
      <c r="M131" s="479">
        <v>4687</v>
      </c>
      <c r="N131" s="479" t="s">
        <v>689</v>
      </c>
      <c r="O131" s="480">
        <f>0</f>
        <v>0</v>
      </c>
      <c r="U131" s="479">
        <v>6335</v>
      </c>
      <c r="V131" s="479" t="s">
        <v>1018</v>
      </c>
      <c r="W131" s="480">
        <f>0</f>
        <v>0</v>
      </c>
      <c r="Y131" s="33">
        <v>791</v>
      </c>
      <c r="Z131" s="33" t="s">
        <v>1020</v>
      </c>
      <c r="AA131" s="313">
        <f>0</f>
        <v>0</v>
      </c>
    </row>
    <row r="132" spans="1:27" x14ac:dyDescent="0.25">
      <c r="A132" s="22">
        <v>18</v>
      </c>
      <c r="B132" s="22" t="s">
        <v>1019</v>
      </c>
      <c r="C132" s="473">
        <f>SUM(C133:C136)</f>
        <v>0</v>
      </c>
      <c r="E132" s="35">
        <v>2805</v>
      </c>
      <c r="F132" s="35" t="s">
        <v>1013</v>
      </c>
      <c r="G132" s="57">
        <f>0</f>
        <v>0</v>
      </c>
      <c r="M132" s="475">
        <v>47</v>
      </c>
      <c r="N132" s="475" t="s">
        <v>1023</v>
      </c>
      <c r="O132" s="476">
        <f>SUM(O133:O136,O139:O140,O144,O148)</f>
        <v>0</v>
      </c>
      <c r="U132" s="479">
        <v>6338</v>
      </c>
      <c r="V132" s="479" t="s">
        <v>7</v>
      </c>
      <c r="W132" s="480">
        <f>0</f>
        <v>0</v>
      </c>
      <c r="Y132" s="33">
        <v>796</v>
      </c>
      <c r="Z132" s="33" t="s">
        <v>1025</v>
      </c>
      <c r="AA132" s="313">
        <f>0</f>
        <v>0</v>
      </c>
    </row>
    <row r="133" spans="1:27" x14ac:dyDescent="0.25">
      <c r="A133" s="491">
        <v>181</v>
      </c>
      <c r="B133" s="491" t="s">
        <v>1021</v>
      </c>
      <c r="C133" s="494">
        <f>0</f>
        <v>0</v>
      </c>
      <c r="E133" s="35">
        <v>2807</v>
      </c>
      <c r="F133" s="35" t="s">
        <v>472</v>
      </c>
      <c r="G133" s="57">
        <f>0</f>
        <v>0</v>
      </c>
      <c r="M133" s="33">
        <v>471</v>
      </c>
      <c r="N133" s="33" t="s">
        <v>1027</v>
      </c>
      <c r="O133" s="313">
        <f>0</f>
        <v>0</v>
      </c>
      <c r="U133" s="32">
        <v>635</v>
      </c>
      <c r="V133" s="32" t="s">
        <v>1024</v>
      </c>
      <c r="W133" s="313">
        <f>SUM(W134,W139:W141,W143)</f>
        <v>0</v>
      </c>
      <c r="Y133" s="33">
        <v>797</v>
      </c>
      <c r="Z133" s="33" t="s">
        <v>1029</v>
      </c>
      <c r="AA133" s="313">
        <f>0</f>
        <v>0</v>
      </c>
    </row>
    <row r="134" spans="1:27" x14ac:dyDescent="0.25">
      <c r="A134" s="491">
        <v>186</v>
      </c>
      <c r="B134" s="491" t="s">
        <v>4355</v>
      </c>
      <c r="C134" s="494">
        <f>0</f>
        <v>0</v>
      </c>
      <c r="E134" s="35">
        <v>2808</v>
      </c>
      <c r="F134" s="35" t="s">
        <v>479</v>
      </c>
      <c r="G134" s="57">
        <f>SUM(G135)</f>
        <v>0</v>
      </c>
      <c r="M134" s="33">
        <v>472</v>
      </c>
      <c r="N134" s="33" t="s">
        <v>1027</v>
      </c>
      <c r="O134" s="313">
        <f>0</f>
        <v>0</v>
      </c>
      <c r="U134" s="479">
        <v>6351</v>
      </c>
      <c r="V134" s="479" t="s">
        <v>1028</v>
      </c>
      <c r="W134" s="480">
        <f>SUM(W135:W138)</f>
        <v>0</v>
      </c>
    </row>
    <row r="135" spans="1:27" x14ac:dyDescent="0.25">
      <c r="A135" s="491">
        <v>187</v>
      </c>
      <c r="B135" s="491" t="s">
        <v>4356</v>
      </c>
      <c r="C135" s="494">
        <f>0</f>
        <v>0</v>
      </c>
      <c r="E135" s="36">
        <v>28081</v>
      </c>
      <c r="F135" s="36" t="s">
        <v>1022</v>
      </c>
      <c r="G135" s="318">
        <f>0</f>
        <v>0</v>
      </c>
      <c r="M135" s="33">
        <v>473</v>
      </c>
      <c r="N135" s="33" t="s">
        <v>1027</v>
      </c>
      <c r="O135" s="313">
        <f>0</f>
        <v>0</v>
      </c>
      <c r="U135" s="481">
        <v>63511</v>
      </c>
      <c r="V135" s="481" t="s">
        <v>1031</v>
      </c>
      <c r="W135" s="482">
        <f>0</f>
        <v>0</v>
      </c>
    </row>
    <row r="136" spans="1:27" x14ac:dyDescent="0.25">
      <c r="A136" s="491">
        <v>188</v>
      </c>
      <c r="B136" s="491" t="s">
        <v>1032</v>
      </c>
      <c r="C136" s="494">
        <f>0</f>
        <v>0</v>
      </c>
      <c r="E136" s="477">
        <v>281</v>
      </c>
      <c r="F136" s="477" t="s">
        <v>1026</v>
      </c>
      <c r="G136" s="478">
        <f>SUM(G137:G141)</f>
        <v>0</v>
      </c>
      <c r="M136" s="33">
        <v>474</v>
      </c>
      <c r="N136" s="33" t="s">
        <v>4357</v>
      </c>
      <c r="O136" s="313">
        <f>SUM(O137:O138)</f>
        <v>0</v>
      </c>
      <c r="U136" s="481">
        <v>63512</v>
      </c>
      <c r="V136" s="481" t="s">
        <v>1034</v>
      </c>
      <c r="W136" s="482">
        <f>0</f>
        <v>0</v>
      </c>
    </row>
    <row r="137" spans="1:27" x14ac:dyDescent="0.25">
      <c r="E137" s="35">
        <v>2812</v>
      </c>
      <c r="F137" s="35" t="s">
        <v>1030</v>
      </c>
      <c r="G137" s="57">
        <f>0</f>
        <v>0</v>
      </c>
      <c r="M137" s="479">
        <v>4746</v>
      </c>
      <c r="N137" s="479" t="s">
        <v>1038</v>
      </c>
      <c r="O137" s="480">
        <f>0</f>
        <v>0</v>
      </c>
      <c r="U137" s="481">
        <v>63513</v>
      </c>
      <c r="V137" s="481" t="s">
        <v>1036</v>
      </c>
      <c r="W137" s="482">
        <f>0</f>
        <v>0</v>
      </c>
    </row>
    <row r="138" spans="1:27" x14ac:dyDescent="0.25">
      <c r="E138" s="35">
        <v>2813</v>
      </c>
      <c r="F138" s="35" t="s">
        <v>1033</v>
      </c>
      <c r="G138" s="57">
        <f>0</f>
        <v>0</v>
      </c>
      <c r="M138" s="479">
        <v>4747</v>
      </c>
      <c r="N138" s="479" t="s">
        <v>1041</v>
      </c>
      <c r="O138" s="480">
        <f>0</f>
        <v>0</v>
      </c>
      <c r="U138" s="481">
        <v>63514</v>
      </c>
      <c r="V138" s="481" t="s">
        <v>1039</v>
      </c>
      <c r="W138" s="482">
        <f>0</f>
        <v>0</v>
      </c>
    </row>
    <row r="139" spans="1:27" x14ac:dyDescent="0.25">
      <c r="E139" s="35">
        <v>2814</v>
      </c>
      <c r="F139" s="35" t="s">
        <v>1035</v>
      </c>
      <c r="G139" s="57">
        <f>0</f>
        <v>0</v>
      </c>
      <c r="M139" s="33">
        <v>475</v>
      </c>
      <c r="N139" s="33" t="s">
        <v>1027</v>
      </c>
      <c r="O139" s="313">
        <f>0</f>
        <v>0</v>
      </c>
      <c r="U139" s="479">
        <v>6352</v>
      </c>
      <c r="V139" s="479" t="s">
        <v>1042</v>
      </c>
      <c r="W139" s="480">
        <f>0</f>
        <v>0</v>
      </c>
    </row>
    <row r="140" spans="1:27" x14ac:dyDescent="0.25">
      <c r="E140" s="35">
        <v>2815</v>
      </c>
      <c r="F140" s="35" t="s">
        <v>1037</v>
      </c>
      <c r="G140" s="57">
        <f>0</f>
        <v>0</v>
      </c>
      <c r="M140" s="33">
        <v>476</v>
      </c>
      <c r="N140" s="33" t="s">
        <v>1046</v>
      </c>
      <c r="O140" s="313">
        <f>SUM(O141:O143)</f>
        <v>0</v>
      </c>
      <c r="U140" s="479">
        <v>6353</v>
      </c>
      <c r="V140" s="479" t="s">
        <v>1044</v>
      </c>
      <c r="W140" s="480">
        <f>0</f>
        <v>0</v>
      </c>
    </row>
    <row r="141" spans="1:27" x14ac:dyDescent="0.25">
      <c r="E141" s="35">
        <v>2818</v>
      </c>
      <c r="F141" s="35" t="s">
        <v>1040</v>
      </c>
      <c r="G141" s="57">
        <f>SUM(G142)</f>
        <v>0</v>
      </c>
      <c r="M141" s="479">
        <v>4761</v>
      </c>
      <c r="N141" s="479" t="s">
        <v>1049</v>
      </c>
      <c r="O141" s="480">
        <f>0</f>
        <v>0</v>
      </c>
      <c r="U141" s="479">
        <v>6354</v>
      </c>
      <c r="V141" s="479" t="s">
        <v>1047</v>
      </c>
      <c r="W141" s="480">
        <f>SUM(W142)</f>
        <v>0</v>
      </c>
    </row>
    <row r="142" spans="1:27" x14ac:dyDescent="0.25">
      <c r="E142" s="36">
        <v>28187</v>
      </c>
      <c r="F142" s="36" t="s">
        <v>1043</v>
      </c>
      <c r="G142" s="318">
        <f>0</f>
        <v>0</v>
      </c>
      <c r="M142" s="479">
        <v>4762</v>
      </c>
      <c r="N142" s="479" t="s">
        <v>1052</v>
      </c>
      <c r="O142" s="480">
        <f>0</f>
        <v>0</v>
      </c>
      <c r="U142" s="481">
        <v>63541</v>
      </c>
      <c r="V142" s="481" t="s">
        <v>1050</v>
      </c>
      <c r="W142" s="482">
        <f>0</f>
        <v>0</v>
      </c>
    </row>
    <row r="143" spans="1:27" x14ac:dyDescent="0.25">
      <c r="E143" s="33">
        <v>282</v>
      </c>
      <c r="F143" s="33" t="s">
        <v>1045</v>
      </c>
      <c r="G143" s="313">
        <f>0</f>
        <v>0</v>
      </c>
      <c r="M143" s="479">
        <v>4768</v>
      </c>
      <c r="N143" s="479" t="s">
        <v>1055</v>
      </c>
      <c r="O143" s="480">
        <f>0</f>
        <v>0</v>
      </c>
      <c r="U143" s="308">
        <v>6358</v>
      </c>
      <c r="V143" s="308" t="s">
        <v>1053</v>
      </c>
      <c r="W143" s="57">
        <f>0</f>
        <v>0</v>
      </c>
    </row>
    <row r="144" spans="1:27" x14ac:dyDescent="0.25">
      <c r="E144" s="22">
        <v>29</v>
      </c>
      <c r="F144" s="22" t="s">
        <v>1048</v>
      </c>
      <c r="G144" s="473">
        <f>SUM(G145,G151,G153:G154,G157,G162)</f>
        <v>0</v>
      </c>
      <c r="M144" s="33">
        <v>477</v>
      </c>
      <c r="N144" s="33" t="s">
        <v>1057</v>
      </c>
      <c r="O144" s="483">
        <f>SUM(O145:O147)</f>
        <v>0</v>
      </c>
      <c r="U144" s="32">
        <v>637</v>
      </c>
      <c r="V144" s="32" t="s">
        <v>1056</v>
      </c>
      <c r="W144" s="313">
        <f>SUM(W145:W148)</f>
        <v>0</v>
      </c>
    </row>
    <row r="145" spans="5:23" x14ac:dyDescent="0.25">
      <c r="E145" s="477">
        <v>290</v>
      </c>
      <c r="F145" s="477" t="s">
        <v>1051</v>
      </c>
      <c r="G145" s="478">
        <f>SUM(G146:G149)</f>
        <v>0</v>
      </c>
      <c r="M145" s="479">
        <v>4771</v>
      </c>
      <c r="N145" s="479" t="s">
        <v>1059</v>
      </c>
      <c r="O145" s="480">
        <f>0</f>
        <v>0</v>
      </c>
      <c r="U145" s="479">
        <v>6371</v>
      </c>
      <c r="V145" s="479" t="s">
        <v>1058</v>
      </c>
      <c r="W145" s="480">
        <f>0</f>
        <v>0</v>
      </c>
    </row>
    <row r="146" spans="5:23" x14ac:dyDescent="0.25">
      <c r="E146" s="35">
        <v>2905</v>
      </c>
      <c r="F146" s="35" t="s">
        <v>1054</v>
      </c>
      <c r="G146" s="57">
        <f>0</f>
        <v>0</v>
      </c>
      <c r="M146" s="479">
        <v>4772</v>
      </c>
      <c r="N146" s="479" t="s">
        <v>1061</v>
      </c>
      <c r="O146" s="480">
        <f>0</f>
        <v>0</v>
      </c>
      <c r="U146" s="479">
        <v>6372</v>
      </c>
      <c r="V146" s="479" t="s">
        <v>1060</v>
      </c>
      <c r="W146" s="480">
        <f>0</f>
        <v>0</v>
      </c>
    </row>
    <row r="147" spans="5:23" x14ac:dyDescent="0.25">
      <c r="E147" s="35">
        <v>2906</v>
      </c>
      <c r="F147" s="35" t="s">
        <v>466</v>
      </c>
      <c r="G147" s="57">
        <f>0</f>
        <v>0</v>
      </c>
      <c r="M147" s="479">
        <v>4778</v>
      </c>
      <c r="N147" s="479" t="s">
        <v>1055</v>
      </c>
      <c r="O147" s="480">
        <f>0</f>
        <v>0</v>
      </c>
      <c r="U147" s="479">
        <v>6374</v>
      </c>
      <c r="V147" s="479" t="s">
        <v>1062</v>
      </c>
      <c r="W147" s="480">
        <f>0</f>
        <v>0</v>
      </c>
    </row>
    <row r="148" spans="5:23" x14ac:dyDescent="0.25">
      <c r="E148" s="35">
        <v>2907</v>
      </c>
      <c r="F148" s="35" t="s">
        <v>472</v>
      </c>
      <c r="G148" s="57">
        <f>0</f>
        <v>0</v>
      </c>
      <c r="M148" s="33">
        <v>478</v>
      </c>
      <c r="N148" s="33" t="s">
        <v>1066</v>
      </c>
      <c r="O148" s="313">
        <f>SUM(O149:O152)</f>
        <v>0</v>
      </c>
      <c r="U148" s="479">
        <v>6378</v>
      </c>
      <c r="V148" s="479" t="s">
        <v>1064</v>
      </c>
      <c r="W148" s="480">
        <f>0</f>
        <v>0</v>
      </c>
    </row>
    <row r="149" spans="5:23" x14ac:dyDescent="0.25">
      <c r="E149" s="35">
        <v>2908</v>
      </c>
      <c r="F149" s="35" t="s">
        <v>479</v>
      </c>
      <c r="G149" s="57">
        <f>SUM(G150)</f>
        <v>0</v>
      </c>
      <c r="M149" s="479">
        <v>47861</v>
      </c>
      <c r="N149" s="479" t="s">
        <v>1068</v>
      </c>
      <c r="O149" s="480">
        <f>0</f>
        <v>0</v>
      </c>
      <c r="U149" s="22">
        <v>64</v>
      </c>
      <c r="V149" s="22" t="s">
        <v>58</v>
      </c>
      <c r="W149" s="473">
        <f>SUM(W150,W156:W157,W163:W164,W170)</f>
        <v>0</v>
      </c>
    </row>
    <row r="150" spans="5:23" x14ac:dyDescent="0.25">
      <c r="E150" s="36">
        <v>29081</v>
      </c>
      <c r="F150" s="36" t="s">
        <v>1063</v>
      </c>
      <c r="G150" s="318">
        <f>0</f>
        <v>0</v>
      </c>
      <c r="M150" s="479">
        <v>47862</v>
      </c>
      <c r="N150" s="479" t="s">
        <v>1071</v>
      </c>
      <c r="O150" s="480">
        <f>0</f>
        <v>0</v>
      </c>
      <c r="U150" s="477">
        <v>641</v>
      </c>
      <c r="V150" s="477" t="s">
        <v>1069</v>
      </c>
      <c r="W150" s="478">
        <f>SUM(W151:W155)</f>
        <v>0</v>
      </c>
    </row>
    <row r="151" spans="5:23" x14ac:dyDescent="0.25">
      <c r="E151" s="477">
        <v>291</v>
      </c>
      <c r="F151" s="477" t="s">
        <v>1065</v>
      </c>
      <c r="G151" s="478">
        <f>SUM(G152)</f>
        <v>0</v>
      </c>
      <c r="M151" s="479">
        <v>47871</v>
      </c>
      <c r="N151" s="479" t="s">
        <v>1074</v>
      </c>
      <c r="O151" s="480">
        <f>0</f>
        <v>0</v>
      </c>
      <c r="U151" s="479">
        <v>6411</v>
      </c>
      <c r="V151" s="479" t="s">
        <v>1072</v>
      </c>
      <c r="W151" s="480">
        <f>0</f>
        <v>0</v>
      </c>
    </row>
    <row r="152" spans="5:23" x14ac:dyDescent="0.25">
      <c r="E152" s="36">
        <v>29187</v>
      </c>
      <c r="F152" s="36" t="s">
        <v>1067</v>
      </c>
      <c r="G152" s="318">
        <f>0</f>
        <v>0</v>
      </c>
      <c r="M152" s="479">
        <v>47872</v>
      </c>
      <c r="N152" s="479" t="s">
        <v>1077</v>
      </c>
      <c r="O152" s="480">
        <f>0</f>
        <v>0</v>
      </c>
      <c r="U152" s="479">
        <v>6412</v>
      </c>
      <c r="V152" s="479" t="s">
        <v>1075</v>
      </c>
      <c r="W152" s="480">
        <f>0</f>
        <v>0</v>
      </c>
    </row>
    <row r="153" spans="5:23" x14ac:dyDescent="0.25">
      <c r="E153" s="33">
        <v>292</v>
      </c>
      <c r="F153" s="33" t="s">
        <v>1070</v>
      </c>
      <c r="G153" s="313">
        <f>0</f>
        <v>0</v>
      </c>
      <c r="M153" s="22">
        <v>48</v>
      </c>
      <c r="N153" s="22" t="s">
        <v>388</v>
      </c>
      <c r="O153" s="473">
        <f>SUM(O154,O156:O157,O159)</f>
        <v>0</v>
      </c>
      <c r="U153" s="479">
        <v>6413</v>
      </c>
      <c r="V153" s="479" t="s">
        <v>1078</v>
      </c>
      <c r="W153" s="480">
        <f>0</f>
        <v>0</v>
      </c>
    </row>
    <row r="154" spans="5:23" x14ac:dyDescent="0.25">
      <c r="E154" s="33">
        <v>293</v>
      </c>
      <c r="F154" s="33" t="s">
        <v>1073</v>
      </c>
      <c r="G154" s="313">
        <f>SUM(G155:G156)</f>
        <v>0</v>
      </c>
      <c r="M154" s="477">
        <v>481</v>
      </c>
      <c r="N154" s="477" t="s">
        <v>1081</v>
      </c>
      <c r="O154" s="478">
        <f>SUM(O155)</f>
        <v>0</v>
      </c>
      <c r="U154" s="479">
        <v>6414</v>
      </c>
      <c r="V154" s="479" t="s">
        <v>1079</v>
      </c>
      <c r="W154" s="480">
        <f>0</f>
        <v>0</v>
      </c>
    </row>
    <row r="155" spans="5:23" x14ac:dyDescent="0.25">
      <c r="E155" s="35">
        <v>2931</v>
      </c>
      <c r="F155" s="35" t="s">
        <v>1076</v>
      </c>
      <c r="G155" s="57">
        <f>0</f>
        <v>0</v>
      </c>
      <c r="M155" s="479">
        <v>4816</v>
      </c>
      <c r="N155" s="479" t="s">
        <v>1083</v>
      </c>
      <c r="O155" s="480">
        <f>0</f>
        <v>0</v>
      </c>
      <c r="U155" s="479">
        <v>6415</v>
      </c>
      <c r="V155" s="479" t="s">
        <v>1082</v>
      </c>
      <c r="W155" s="480">
        <f>0</f>
        <v>0</v>
      </c>
    </row>
    <row r="156" spans="5:23" x14ac:dyDescent="0.25">
      <c r="E156" s="35">
        <v>2932</v>
      </c>
      <c r="F156" s="35" t="s">
        <v>782</v>
      </c>
      <c r="G156" s="57">
        <f>0</f>
        <v>0</v>
      </c>
      <c r="M156" s="477">
        <v>486</v>
      </c>
      <c r="N156" s="477" t="s">
        <v>1086</v>
      </c>
      <c r="O156" s="478">
        <f>0</f>
        <v>0</v>
      </c>
      <c r="U156" s="477">
        <v>644</v>
      </c>
      <c r="V156" s="477" t="s">
        <v>1084</v>
      </c>
      <c r="W156" s="478">
        <f>0</f>
        <v>0</v>
      </c>
    </row>
    <row r="157" spans="5:23" x14ac:dyDescent="0.25">
      <c r="E157" s="33">
        <v>296</v>
      </c>
      <c r="F157" s="33" t="s">
        <v>1080</v>
      </c>
      <c r="G157" s="313">
        <f>SUM(G158:G161)</f>
        <v>0</v>
      </c>
      <c r="M157" s="477">
        <v>487</v>
      </c>
      <c r="N157" s="477" t="s">
        <v>1089</v>
      </c>
      <c r="O157" s="478">
        <f>SUM(O158)</f>
        <v>0</v>
      </c>
      <c r="U157" s="477">
        <v>645</v>
      </c>
      <c r="V157" s="477" t="s">
        <v>1087</v>
      </c>
      <c r="W157" s="478">
        <f>SUM(W158:W162)</f>
        <v>0</v>
      </c>
    </row>
    <row r="158" spans="5:23" x14ac:dyDescent="0.25">
      <c r="E158" s="35">
        <v>2961</v>
      </c>
      <c r="F158" s="35" t="s">
        <v>821</v>
      </c>
      <c r="G158" s="57">
        <f>0</f>
        <v>0</v>
      </c>
      <c r="M158" s="35">
        <v>4871</v>
      </c>
      <c r="N158" s="35" t="s">
        <v>1092</v>
      </c>
      <c r="O158" s="57">
        <f>0</f>
        <v>0</v>
      </c>
      <c r="U158" s="479">
        <v>6451</v>
      </c>
      <c r="V158" s="479" t="s">
        <v>1090</v>
      </c>
      <c r="W158" s="480">
        <f>0</f>
        <v>0</v>
      </c>
    </row>
    <row r="159" spans="5:23" x14ac:dyDescent="0.25">
      <c r="E159" s="35">
        <v>2966</v>
      </c>
      <c r="F159" s="35" t="s">
        <v>1085</v>
      </c>
      <c r="G159" s="57">
        <f>0</f>
        <v>0</v>
      </c>
      <c r="M159" s="33">
        <v>488</v>
      </c>
      <c r="N159" s="33" t="s">
        <v>1095</v>
      </c>
      <c r="O159" s="313">
        <f>SUM(O160:O161)</f>
        <v>0</v>
      </c>
      <c r="U159" s="479">
        <v>6452</v>
      </c>
      <c r="V159" s="479" t="s">
        <v>1093</v>
      </c>
      <c r="W159" s="480">
        <f>0</f>
        <v>0</v>
      </c>
    </row>
    <row r="160" spans="5:23" x14ac:dyDescent="0.25">
      <c r="E160" s="35">
        <v>2967</v>
      </c>
      <c r="F160" s="35" t="s">
        <v>1088</v>
      </c>
      <c r="G160" s="57">
        <f>0</f>
        <v>0</v>
      </c>
      <c r="M160" s="479">
        <v>4886</v>
      </c>
      <c r="N160" s="479" t="s">
        <v>205</v>
      </c>
      <c r="O160" s="480">
        <f>0</f>
        <v>0</v>
      </c>
      <c r="U160" s="479">
        <v>6453</v>
      </c>
      <c r="V160" s="479" t="s">
        <v>1096</v>
      </c>
      <c r="W160" s="480">
        <f>0</f>
        <v>0</v>
      </c>
    </row>
    <row r="161" spans="5:23" x14ac:dyDescent="0.25">
      <c r="E161" s="35">
        <v>2968</v>
      </c>
      <c r="F161" s="35" t="s">
        <v>1091</v>
      </c>
      <c r="G161" s="57">
        <f>0</f>
        <v>0</v>
      </c>
      <c r="M161" s="479">
        <v>4887</v>
      </c>
      <c r="N161" s="479" t="s">
        <v>203</v>
      </c>
      <c r="O161" s="480">
        <f>0</f>
        <v>0</v>
      </c>
      <c r="U161" s="479">
        <v>6454</v>
      </c>
      <c r="V161" s="479" t="s">
        <v>1098</v>
      </c>
      <c r="W161" s="480">
        <f>0</f>
        <v>0</v>
      </c>
    </row>
    <row r="162" spans="5:23" x14ac:dyDescent="0.25">
      <c r="E162" s="477">
        <v>297</v>
      </c>
      <c r="F162" s="477" t="s">
        <v>1094</v>
      </c>
      <c r="G162" s="478">
        <f>SUM(G163:G168)</f>
        <v>0</v>
      </c>
      <c r="M162" s="22">
        <v>49</v>
      </c>
      <c r="N162" s="22" t="s">
        <v>1101</v>
      </c>
      <c r="O162" s="473">
        <f>SUM(O163:O164,O168)</f>
        <v>0</v>
      </c>
      <c r="U162" s="479">
        <v>6458</v>
      </c>
      <c r="V162" s="479" t="s">
        <v>1100</v>
      </c>
      <c r="W162" s="480">
        <f>0</f>
        <v>0</v>
      </c>
    </row>
    <row r="163" spans="5:23" x14ac:dyDescent="0.25">
      <c r="E163" s="35">
        <v>2971</v>
      </c>
      <c r="F163" s="35" t="s">
        <v>1097</v>
      </c>
      <c r="G163" s="57">
        <f>0</f>
        <v>0</v>
      </c>
      <c r="M163" s="477">
        <v>491</v>
      </c>
      <c r="N163" s="477" t="s">
        <v>1104</v>
      </c>
      <c r="O163" s="478">
        <f>0</f>
        <v>0</v>
      </c>
      <c r="U163" s="477">
        <v>646</v>
      </c>
      <c r="V163" s="477" t="s">
        <v>1102</v>
      </c>
      <c r="W163" s="478">
        <f>0</f>
        <v>0</v>
      </c>
    </row>
    <row r="164" spans="5:23" x14ac:dyDescent="0.25">
      <c r="E164" s="35">
        <v>2972</v>
      </c>
      <c r="F164" s="35" t="s">
        <v>1099</v>
      </c>
      <c r="G164" s="57">
        <f>0</f>
        <v>0</v>
      </c>
      <c r="M164" s="33">
        <v>495</v>
      </c>
      <c r="N164" s="33" t="s">
        <v>1107</v>
      </c>
      <c r="O164" s="313">
        <f>SUM(O165:O167)</f>
        <v>0</v>
      </c>
      <c r="U164" s="32">
        <v>647</v>
      </c>
      <c r="V164" s="32" t="s">
        <v>1105</v>
      </c>
      <c r="W164" s="313">
        <f>SUM(W165:W169)</f>
        <v>0</v>
      </c>
    </row>
    <row r="165" spans="5:23" x14ac:dyDescent="0.25">
      <c r="E165" s="35">
        <v>2973</v>
      </c>
      <c r="F165" s="35" t="s">
        <v>913</v>
      </c>
      <c r="G165" s="57">
        <f>0</f>
        <v>0</v>
      </c>
      <c r="M165" s="35">
        <v>4951</v>
      </c>
      <c r="N165" s="35" t="s">
        <v>1110</v>
      </c>
      <c r="O165" s="57">
        <f>0</f>
        <v>0</v>
      </c>
      <c r="U165" s="479">
        <v>6471</v>
      </c>
      <c r="V165" s="479" t="s">
        <v>1108</v>
      </c>
      <c r="W165" s="480">
        <f>0</f>
        <v>0</v>
      </c>
    </row>
    <row r="166" spans="5:23" x14ac:dyDescent="0.25">
      <c r="E166" s="35">
        <v>2974</v>
      </c>
      <c r="F166" s="35" t="s">
        <v>1103</v>
      </c>
      <c r="G166" s="57">
        <f>0</f>
        <v>0</v>
      </c>
      <c r="M166" s="35">
        <v>4955</v>
      </c>
      <c r="N166" s="35" t="s">
        <v>1113</v>
      </c>
      <c r="O166" s="57">
        <f>0</f>
        <v>0</v>
      </c>
      <c r="U166" s="479">
        <v>6472</v>
      </c>
      <c r="V166" s="479" t="s">
        <v>1111</v>
      </c>
      <c r="W166" s="480">
        <f>0</f>
        <v>0</v>
      </c>
    </row>
    <row r="167" spans="5:23" x14ac:dyDescent="0.25">
      <c r="E167" s="35">
        <v>2975</v>
      </c>
      <c r="F167" s="35" t="s">
        <v>1106</v>
      </c>
      <c r="G167" s="57">
        <f>0</f>
        <v>0</v>
      </c>
      <c r="M167" s="35">
        <v>4958</v>
      </c>
      <c r="N167" s="35" t="s">
        <v>1115</v>
      </c>
      <c r="O167" s="57">
        <f>0</f>
        <v>0</v>
      </c>
      <c r="U167" s="479">
        <v>6473</v>
      </c>
      <c r="V167" s="479" t="s">
        <v>1114</v>
      </c>
      <c r="W167" s="480">
        <f>0</f>
        <v>0</v>
      </c>
    </row>
    <row r="168" spans="5:23" x14ac:dyDescent="0.25">
      <c r="E168" s="35">
        <v>2976</v>
      </c>
      <c r="F168" s="35" t="s">
        <v>1109</v>
      </c>
      <c r="G168" s="57">
        <f>SUM(G169)</f>
        <v>0</v>
      </c>
      <c r="M168" s="477">
        <v>496</v>
      </c>
      <c r="N168" s="477" t="s">
        <v>1117</v>
      </c>
      <c r="O168" s="478">
        <f>SUM(O169:O171)</f>
        <v>0</v>
      </c>
      <c r="U168" s="479">
        <v>6474</v>
      </c>
      <c r="V168" s="479" t="s">
        <v>1116</v>
      </c>
      <c r="W168" s="480">
        <f>0</f>
        <v>0</v>
      </c>
    </row>
    <row r="169" spans="5:23" x14ac:dyDescent="0.25">
      <c r="E169" s="36">
        <v>29787</v>
      </c>
      <c r="F169" s="36" t="s">
        <v>1112</v>
      </c>
      <c r="G169" s="318">
        <f>0</f>
        <v>0</v>
      </c>
      <c r="M169" s="479">
        <v>4962</v>
      </c>
      <c r="N169" s="479" t="s">
        <v>999</v>
      </c>
      <c r="O169" s="480">
        <f>0</f>
        <v>0</v>
      </c>
      <c r="U169" s="479">
        <v>6475</v>
      </c>
      <c r="V169" s="479" t="s">
        <v>1118</v>
      </c>
      <c r="W169" s="480">
        <f>0</f>
        <v>0</v>
      </c>
    </row>
    <row r="170" spans="5:23" x14ac:dyDescent="0.25">
      <c r="M170" s="479">
        <v>4965</v>
      </c>
      <c r="N170" s="479" t="s">
        <v>1007</v>
      </c>
      <c r="O170" s="480">
        <f>0</f>
        <v>0</v>
      </c>
      <c r="U170" s="32">
        <v>648</v>
      </c>
      <c r="V170" s="32" t="s">
        <v>1119</v>
      </c>
      <c r="W170" s="313">
        <f>0</f>
        <v>0</v>
      </c>
    </row>
    <row r="171" spans="5:23" x14ac:dyDescent="0.25">
      <c r="M171" s="479">
        <v>4967</v>
      </c>
      <c r="N171" s="479" t="s">
        <v>1121</v>
      </c>
      <c r="O171" s="480">
        <f>0</f>
        <v>0</v>
      </c>
      <c r="U171" s="475">
        <v>65</v>
      </c>
      <c r="V171" s="475" t="s">
        <v>1120</v>
      </c>
      <c r="W171" s="476">
        <f>SUM(W172,W176:W177,W180,W183:W184)</f>
        <v>0</v>
      </c>
    </row>
    <row r="172" spans="5:23" x14ac:dyDescent="0.25">
      <c r="U172" s="32">
        <v>651</v>
      </c>
      <c r="V172" s="32" t="s">
        <v>687</v>
      </c>
      <c r="W172" s="313">
        <f>SUM(W173:W175)</f>
        <v>0</v>
      </c>
    </row>
    <row r="173" spans="5:23" x14ac:dyDescent="0.25">
      <c r="U173" s="479">
        <v>6511</v>
      </c>
      <c r="V173" s="479" t="s">
        <v>692</v>
      </c>
      <c r="W173" s="480">
        <f>0</f>
        <v>0</v>
      </c>
    </row>
    <row r="174" spans="5:23" x14ac:dyDescent="0.25">
      <c r="U174" s="479">
        <v>6516</v>
      </c>
      <c r="V174" s="479" t="s">
        <v>696</v>
      </c>
      <c r="W174" s="480">
        <f>0</f>
        <v>0</v>
      </c>
    </row>
    <row r="175" spans="5:23" x14ac:dyDescent="0.25">
      <c r="U175" s="479">
        <v>6518</v>
      </c>
      <c r="V175" s="479" t="s">
        <v>702</v>
      </c>
      <c r="W175" s="480">
        <f>0</f>
        <v>0</v>
      </c>
    </row>
    <row r="176" spans="5:23" x14ac:dyDescent="0.25">
      <c r="U176" s="32">
        <v>653</v>
      </c>
      <c r="V176" s="32" t="s">
        <v>1122</v>
      </c>
      <c r="W176" s="313">
        <f>0</f>
        <v>0</v>
      </c>
    </row>
    <row r="177" spans="21:23" x14ac:dyDescent="0.25">
      <c r="U177" s="32">
        <v>654</v>
      </c>
      <c r="V177" s="32" t="s">
        <v>1123</v>
      </c>
      <c r="W177" s="313">
        <f>SUM(W178:W179)</f>
        <v>0</v>
      </c>
    </row>
    <row r="178" spans="21:23" x14ac:dyDescent="0.25">
      <c r="U178" s="479">
        <v>6541</v>
      </c>
      <c r="V178" s="479" t="s">
        <v>1124</v>
      </c>
      <c r="W178" s="480">
        <f>0</f>
        <v>0</v>
      </c>
    </row>
    <row r="179" spans="21:23" x14ac:dyDescent="0.25">
      <c r="U179" s="479">
        <v>6544</v>
      </c>
      <c r="V179" s="479" t="s">
        <v>1125</v>
      </c>
      <c r="W179" s="480">
        <f>0</f>
        <v>0</v>
      </c>
    </row>
    <row r="180" spans="21:23" x14ac:dyDescent="0.25">
      <c r="U180" s="32">
        <v>655</v>
      </c>
      <c r="V180" s="32" t="s">
        <v>1126</v>
      </c>
      <c r="W180" s="313">
        <f>SUM(W181:W182)</f>
        <v>0</v>
      </c>
    </row>
    <row r="181" spans="21:23" x14ac:dyDescent="0.25">
      <c r="U181" s="479">
        <v>6551</v>
      </c>
      <c r="V181" s="479" t="s">
        <v>4358</v>
      </c>
      <c r="W181" s="480">
        <f>0</f>
        <v>0</v>
      </c>
    </row>
    <row r="182" spans="21:23" x14ac:dyDescent="0.25">
      <c r="U182" s="479">
        <v>6555</v>
      </c>
      <c r="V182" s="479" t="s">
        <v>4359</v>
      </c>
      <c r="W182" s="480">
        <f>0</f>
        <v>0</v>
      </c>
    </row>
    <row r="183" spans="21:23" x14ac:dyDescent="0.25">
      <c r="U183" s="32">
        <v>656</v>
      </c>
      <c r="V183" s="32" t="s">
        <v>1127</v>
      </c>
      <c r="W183" s="313">
        <f>0</f>
        <v>0</v>
      </c>
    </row>
    <row r="184" spans="21:23" x14ac:dyDescent="0.25">
      <c r="U184" s="32">
        <v>658</v>
      </c>
      <c r="V184" s="32" t="s">
        <v>1128</v>
      </c>
      <c r="W184" s="313">
        <f>0</f>
        <v>0</v>
      </c>
    </row>
    <row r="185" spans="21:23" x14ac:dyDescent="0.25">
      <c r="U185" s="475">
        <v>66</v>
      </c>
      <c r="V185" s="475" t="s">
        <v>64</v>
      </c>
      <c r="W185" s="476">
        <f>SUM(W186,W197:W201)</f>
        <v>0</v>
      </c>
    </row>
    <row r="186" spans="21:23" x14ac:dyDescent="0.25">
      <c r="U186" s="32">
        <v>661</v>
      </c>
      <c r="V186" s="32" t="s">
        <v>1129</v>
      </c>
      <c r="W186" s="313">
        <f>SUM(W187,W190:W194)</f>
        <v>0</v>
      </c>
    </row>
    <row r="187" spans="21:23" x14ac:dyDescent="0.25">
      <c r="U187" s="479">
        <v>6611</v>
      </c>
      <c r="V187" s="479" t="s">
        <v>1130</v>
      </c>
      <c r="W187" s="480">
        <f>SUM(W188:W189)</f>
        <v>0</v>
      </c>
    </row>
    <row r="188" spans="21:23" x14ac:dyDescent="0.25">
      <c r="U188" s="481">
        <v>66116</v>
      </c>
      <c r="V188" s="481" t="s">
        <v>1131</v>
      </c>
      <c r="W188" s="482">
        <f>0</f>
        <v>0</v>
      </c>
    </row>
    <row r="189" spans="21:23" x14ac:dyDescent="0.25">
      <c r="U189" s="481">
        <v>66117</v>
      </c>
      <c r="V189" s="481" t="s">
        <v>1132</v>
      </c>
      <c r="W189" s="482">
        <f>0</f>
        <v>0</v>
      </c>
    </row>
    <row r="190" spans="21:23" x14ac:dyDescent="0.25">
      <c r="U190" s="479">
        <v>6612</v>
      </c>
      <c r="V190" s="479" t="s">
        <v>1133</v>
      </c>
      <c r="W190" s="480">
        <f>0</f>
        <v>0</v>
      </c>
    </row>
    <row r="191" spans="21:23" x14ac:dyDescent="0.25">
      <c r="U191" s="479">
        <v>6615</v>
      </c>
      <c r="V191" s="479" t="s">
        <v>1134</v>
      </c>
      <c r="W191" s="480">
        <f>0</f>
        <v>0</v>
      </c>
    </row>
    <row r="192" spans="21:23" x14ac:dyDescent="0.25">
      <c r="U192" s="479">
        <v>6616</v>
      </c>
      <c r="V192" s="479" t="s">
        <v>4360</v>
      </c>
      <c r="W192" s="480">
        <f>0</f>
        <v>0</v>
      </c>
    </row>
    <row r="193" spans="21:23" x14ac:dyDescent="0.25">
      <c r="U193" s="479">
        <v>6617</v>
      </c>
      <c r="V193" s="479" t="s">
        <v>4361</v>
      </c>
      <c r="W193" s="480">
        <f>0</f>
        <v>0</v>
      </c>
    </row>
    <row r="194" spans="21:23" x14ac:dyDescent="0.25">
      <c r="U194" s="479">
        <v>6618</v>
      </c>
      <c r="V194" s="479" t="s">
        <v>4362</v>
      </c>
      <c r="W194" s="480">
        <f>SUM(W195:W196)</f>
        <v>0</v>
      </c>
    </row>
    <row r="195" spans="21:23" x14ac:dyDescent="0.25">
      <c r="U195" s="481">
        <v>66181</v>
      </c>
      <c r="V195" s="481" t="s">
        <v>1135</v>
      </c>
      <c r="W195" s="482">
        <f>0</f>
        <v>0</v>
      </c>
    </row>
    <row r="196" spans="21:23" x14ac:dyDescent="0.25">
      <c r="U196" s="481">
        <v>66188</v>
      </c>
      <c r="V196" s="481" t="s">
        <v>1136</v>
      </c>
      <c r="W196" s="482">
        <f>0</f>
        <v>0</v>
      </c>
    </row>
    <row r="197" spans="21:23" x14ac:dyDescent="0.25">
      <c r="U197" s="32">
        <v>664</v>
      </c>
      <c r="V197" s="32" t="s">
        <v>1137</v>
      </c>
      <c r="W197" s="313">
        <f>0</f>
        <v>0</v>
      </c>
    </row>
    <row r="198" spans="21:23" x14ac:dyDescent="0.25">
      <c r="U198" s="32">
        <v>665</v>
      </c>
      <c r="V198" s="32" t="s">
        <v>1138</v>
      </c>
      <c r="W198" s="313">
        <f>0</f>
        <v>0</v>
      </c>
    </row>
    <row r="199" spans="21:23" x14ac:dyDescent="0.25">
      <c r="U199" s="32">
        <v>666</v>
      </c>
      <c r="V199" s="32" t="s">
        <v>1139</v>
      </c>
      <c r="W199" s="313">
        <f>0</f>
        <v>0</v>
      </c>
    </row>
    <row r="200" spans="21:23" x14ac:dyDescent="0.25">
      <c r="U200" s="32">
        <v>667</v>
      </c>
      <c r="V200" s="32" t="s">
        <v>1140</v>
      </c>
      <c r="W200" s="313">
        <f>0</f>
        <v>0</v>
      </c>
    </row>
    <row r="201" spans="21:23" x14ac:dyDescent="0.25">
      <c r="U201" s="32">
        <v>668</v>
      </c>
      <c r="V201" s="32" t="s">
        <v>1141</v>
      </c>
      <c r="W201" s="313">
        <f>0</f>
        <v>0</v>
      </c>
    </row>
    <row r="202" spans="21:23" x14ac:dyDescent="0.25">
      <c r="U202" s="475">
        <v>67</v>
      </c>
      <c r="V202" s="475" t="s">
        <v>68</v>
      </c>
      <c r="W202" s="476">
        <f>SUM(W203,W211:W212,W215,W220)</f>
        <v>0</v>
      </c>
    </row>
    <row r="203" spans="21:23" x14ac:dyDescent="0.25">
      <c r="U203" s="32">
        <v>671</v>
      </c>
      <c r="V203" s="32" t="s">
        <v>1142</v>
      </c>
      <c r="W203" s="313">
        <f>SUM(W204:W210)</f>
        <v>0</v>
      </c>
    </row>
    <row r="204" spans="21:23" x14ac:dyDescent="0.25">
      <c r="U204" s="479">
        <v>6711</v>
      </c>
      <c r="V204" s="479" t="s">
        <v>4363</v>
      </c>
      <c r="W204" s="480">
        <f>0</f>
        <v>0</v>
      </c>
    </row>
    <row r="205" spans="21:23" x14ac:dyDescent="0.25">
      <c r="U205" s="479">
        <v>6712</v>
      </c>
      <c r="V205" s="479" t="s">
        <v>1143</v>
      </c>
      <c r="W205" s="480">
        <f>0</f>
        <v>0</v>
      </c>
    </row>
    <row r="206" spans="21:23" x14ac:dyDescent="0.25">
      <c r="U206" s="479">
        <v>6713</v>
      </c>
      <c r="V206" s="479" t="s">
        <v>1144</v>
      </c>
      <c r="W206" s="480">
        <f>0</f>
        <v>0</v>
      </c>
    </row>
    <row r="207" spans="21:23" x14ac:dyDescent="0.25">
      <c r="U207" s="479">
        <v>6714</v>
      </c>
      <c r="V207" s="479" t="s">
        <v>1145</v>
      </c>
      <c r="W207" s="480">
        <f>0</f>
        <v>0</v>
      </c>
    </row>
    <row r="208" spans="21:23" x14ac:dyDescent="0.25">
      <c r="U208" s="479">
        <v>6715</v>
      </c>
      <c r="V208" s="479" t="s">
        <v>1146</v>
      </c>
      <c r="W208" s="480">
        <f>0</f>
        <v>0</v>
      </c>
    </row>
    <row r="209" spans="21:23" x14ac:dyDescent="0.25">
      <c r="U209" s="479">
        <v>6717</v>
      </c>
      <c r="V209" s="479" t="s">
        <v>1147</v>
      </c>
      <c r="W209" s="480">
        <f>0</f>
        <v>0</v>
      </c>
    </row>
    <row r="210" spans="21:23" x14ac:dyDescent="0.25">
      <c r="U210" s="479">
        <v>6718</v>
      </c>
      <c r="V210" s="479" t="s">
        <v>1148</v>
      </c>
      <c r="W210" s="480">
        <f>0</f>
        <v>0</v>
      </c>
    </row>
    <row r="211" spans="21:23" x14ac:dyDescent="0.25">
      <c r="U211" s="32">
        <v>672</v>
      </c>
      <c r="V211" s="32" t="s">
        <v>1149</v>
      </c>
      <c r="W211" s="313">
        <f>0</f>
        <v>0</v>
      </c>
    </row>
    <row r="212" spans="21:23" x14ac:dyDescent="0.25">
      <c r="U212" s="32">
        <v>674</v>
      </c>
      <c r="V212" s="32" t="s">
        <v>860</v>
      </c>
      <c r="W212" s="313">
        <f>SUM(W213:W214)</f>
        <v>0</v>
      </c>
    </row>
    <row r="213" spans="21:23" x14ac:dyDescent="0.25">
      <c r="U213" s="479">
        <v>6741</v>
      </c>
      <c r="V213" s="479" t="s">
        <v>865</v>
      </c>
      <c r="W213" s="480">
        <f>0</f>
        <v>0</v>
      </c>
    </row>
    <row r="214" spans="21:23" x14ac:dyDescent="0.25">
      <c r="U214" s="479">
        <v>6742</v>
      </c>
      <c r="V214" s="479" t="s">
        <v>1150</v>
      </c>
      <c r="W214" s="480">
        <f>0</f>
        <v>0</v>
      </c>
    </row>
    <row r="215" spans="21:23" x14ac:dyDescent="0.25">
      <c r="U215" s="32">
        <v>675</v>
      </c>
      <c r="V215" s="32" t="s">
        <v>1151</v>
      </c>
      <c r="W215" s="313">
        <f>SUM(W216:W219)</f>
        <v>0</v>
      </c>
    </row>
    <row r="216" spans="21:23" x14ac:dyDescent="0.25">
      <c r="U216" s="479">
        <v>6751</v>
      </c>
      <c r="V216" s="479" t="s">
        <v>877</v>
      </c>
      <c r="W216" s="480">
        <f>0</f>
        <v>0</v>
      </c>
    </row>
    <row r="217" spans="21:23" x14ac:dyDescent="0.25">
      <c r="U217" s="479">
        <v>6752</v>
      </c>
      <c r="V217" s="479" t="s">
        <v>109</v>
      </c>
      <c r="W217" s="480">
        <f>0</f>
        <v>0</v>
      </c>
    </row>
    <row r="218" spans="21:23" x14ac:dyDescent="0.25">
      <c r="U218" s="479">
        <v>6756</v>
      </c>
      <c r="V218" s="479" t="s">
        <v>885</v>
      </c>
      <c r="W218" s="480">
        <f>0</f>
        <v>0</v>
      </c>
    </row>
    <row r="219" spans="21:23" x14ac:dyDescent="0.25">
      <c r="U219" s="479">
        <v>6758</v>
      </c>
      <c r="V219" s="479" t="s">
        <v>890</v>
      </c>
      <c r="W219" s="480">
        <f>0</f>
        <v>0</v>
      </c>
    </row>
    <row r="220" spans="21:23" x14ac:dyDescent="0.25">
      <c r="U220" s="32">
        <v>678</v>
      </c>
      <c r="V220" s="32" t="s">
        <v>1152</v>
      </c>
      <c r="W220" s="313">
        <f>SUM(W221:W224)</f>
        <v>0</v>
      </c>
    </row>
    <row r="221" spans="21:23" x14ac:dyDescent="0.25">
      <c r="U221" s="479">
        <v>6781</v>
      </c>
      <c r="V221" s="479" t="s">
        <v>1153</v>
      </c>
      <c r="W221" s="480">
        <f>0</f>
        <v>0</v>
      </c>
    </row>
    <row r="222" spans="21:23" x14ac:dyDescent="0.25">
      <c r="U222" s="479">
        <v>6782</v>
      </c>
      <c r="V222" s="479" t="s">
        <v>902</v>
      </c>
      <c r="W222" s="480">
        <f>0</f>
        <v>0</v>
      </c>
    </row>
    <row r="223" spans="21:23" x14ac:dyDescent="0.25">
      <c r="U223" s="479">
        <v>6783</v>
      </c>
      <c r="V223" s="479" t="s">
        <v>1154</v>
      </c>
      <c r="W223" s="480">
        <f>0</f>
        <v>0</v>
      </c>
    </row>
    <row r="224" spans="21:23" x14ac:dyDescent="0.25">
      <c r="U224" s="479">
        <v>6788</v>
      </c>
      <c r="V224" s="479" t="s">
        <v>1155</v>
      </c>
      <c r="W224" s="480">
        <f>0</f>
        <v>0</v>
      </c>
    </row>
    <row r="225" spans="21:23" x14ac:dyDescent="0.25">
      <c r="U225" s="22">
        <v>68</v>
      </c>
      <c r="V225" s="22" t="s">
        <v>1156</v>
      </c>
      <c r="W225" s="473">
        <f>SUM(W226,W238,W245)</f>
        <v>0</v>
      </c>
    </row>
    <row r="226" spans="21:23" x14ac:dyDescent="0.25">
      <c r="U226" s="477">
        <v>681</v>
      </c>
      <c r="V226" s="477" t="s">
        <v>4364</v>
      </c>
      <c r="W226" s="478">
        <f>SUM(W227,W230:W232,W235)</f>
        <v>0</v>
      </c>
    </row>
    <row r="227" spans="21:23" x14ac:dyDescent="0.25">
      <c r="U227" s="308">
        <v>6811</v>
      </c>
      <c r="V227" s="308" t="s">
        <v>1157</v>
      </c>
      <c r="W227" s="57">
        <f>SUM(W228:W229)</f>
        <v>0</v>
      </c>
    </row>
    <row r="228" spans="21:23" x14ac:dyDescent="0.25">
      <c r="U228" s="481">
        <v>68111</v>
      </c>
      <c r="V228" s="481" t="s">
        <v>877</v>
      </c>
      <c r="W228" s="482">
        <f>0</f>
        <v>0</v>
      </c>
    </row>
    <row r="229" spans="21:23" x14ac:dyDescent="0.25">
      <c r="U229" s="481">
        <v>68112</v>
      </c>
      <c r="V229" s="481" t="s">
        <v>109</v>
      </c>
      <c r="W229" s="482">
        <f>0</f>
        <v>0</v>
      </c>
    </row>
    <row r="230" spans="21:23" x14ac:dyDescent="0.25">
      <c r="U230" s="308">
        <v>6812</v>
      </c>
      <c r="V230" s="308" t="s">
        <v>1158</v>
      </c>
      <c r="W230" s="57">
        <f>0</f>
        <v>0</v>
      </c>
    </row>
    <row r="231" spans="21:23" x14ac:dyDescent="0.25">
      <c r="U231" s="308">
        <v>6815</v>
      </c>
      <c r="V231" s="308" t="s">
        <v>1159</v>
      </c>
      <c r="W231" s="57">
        <f>0</f>
        <v>0</v>
      </c>
    </row>
    <row r="232" spans="21:23" x14ac:dyDescent="0.25">
      <c r="U232" s="308">
        <v>6816</v>
      </c>
      <c r="V232" s="308" t="s">
        <v>1160</v>
      </c>
      <c r="W232" s="57">
        <f>SUM(W233:W234)</f>
        <v>0</v>
      </c>
    </row>
    <row r="233" spans="21:23" x14ac:dyDescent="0.25">
      <c r="U233" s="481">
        <v>68161</v>
      </c>
      <c r="V233" s="481" t="s">
        <v>877</v>
      </c>
      <c r="W233" s="482">
        <f>0</f>
        <v>0</v>
      </c>
    </row>
    <row r="234" spans="21:23" x14ac:dyDescent="0.25">
      <c r="U234" s="481">
        <v>68162</v>
      </c>
      <c r="V234" s="481" t="s">
        <v>109</v>
      </c>
      <c r="W234" s="482">
        <f>0</f>
        <v>0</v>
      </c>
    </row>
    <row r="235" spans="21:23" x14ac:dyDescent="0.25">
      <c r="U235" s="308">
        <v>6817</v>
      </c>
      <c r="V235" s="308" t="s">
        <v>1161</v>
      </c>
      <c r="W235" s="57">
        <f>SUM(W236:W237)</f>
        <v>0</v>
      </c>
    </row>
    <row r="236" spans="21:23" x14ac:dyDescent="0.25">
      <c r="U236" s="37">
        <v>68173</v>
      </c>
      <c r="V236" s="37" t="s">
        <v>275</v>
      </c>
      <c r="W236" s="318">
        <f>0</f>
        <v>0</v>
      </c>
    </row>
    <row r="237" spans="21:23" x14ac:dyDescent="0.25">
      <c r="U237" s="37">
        <v>68174</v>
      </c>
      <c r="V237" s="37" t="s">
        <v>957</v>
      </c>
      <c r="W237" s="318">
        <f>0</f>
        <v>0</v>
      </c>
    </row>
    <row r="238" spans="21:23" x14ac:dyDescent="0.25">
      <c r="U238" s="477">
        <v>686</v>
      </c>
      <c r="V238" s="477" t="s">
        <v>4365</v>
      </c>
      <c r="W238" s="478">
        <f>SUM(W239:W241,W244)</f>
        <v>0</v>
      </c>
    </row>
    <row r="239" spans="21:23" x14ac:dyDescent="0.25">
      <c r="U239" s="308">
        <v>6861</v>
      </c>
      <c r="V239" s="308" t="s">
        <v>1162</v>
      </c>
      <c r="W239" s="57">
        <f>0</f>
        <v>0</v>
      </c>
    </row>
    <row r="240" spans="21:23" x14ac:dyDescent="0.25">
      <c r="U240" s="308">
        <v>6865</v>
      </c>
      <c r="V240" s="308" t="s">
        <v>1163</v>
      </c>
      <c r="W240" s="57">
        <f>0</f>
        <v>0</v>
      </c>
    </row>
    <row r="241" spans="21:23" x14ac:dyDescent="0.25">
      <c r="U241" s="308">
        <v>6866</v>
      </c>
      <c r="V241" s="308" t="s">
        <v>1164</v>
      </c>
      <c r="W241" s="57">
        <f>SUM(W242:W243)</f>
        <v>0</v>
      </c>
    </row>
    <row r="242" spans="21:23" x14ac:dyDescent="0.25">
      <c r="U242" s="481">
        <v>68662</v>
      </c>
      <c r="V242" s="481" t="s">
        <v>885</v>
      </c>
      <c r="W242" s="482">
        <f>0</f>
        <v>0</v>
      </c>
    </row>
    <row r="243" spans="21:23" x14ac:dyDescent="0.25">
      <c r="U243" s="481">
        <v>68665</v>
      </c>
      <c r="V243" s="481" t="s">
        <v>408</v>
      </c>
      <c r="W243" s="482">
        <f>0</f>
        <v>0</v>
      </c>
    </row>
    <row r="244" spans="21:23" x14ac:dyDescent="0.25">
      <c r="U244" s="308">
        <v>6868</v>
      </c>
      <c r="V244" s="308" t="s">
        <v>1165</v>
      </c>
      <c r="W244" s="57">
        <f>0</f>
        <v>0</v>
      </c>
    </row>
    <row r="245" spans="21:23" x14ac:dyDescent="0.25">
      <c r="U245" s="477">
        <v>687</v>
      </c>
      <c r="V245" s="477" t="s">
        <v>1166</v>
      </c>
      <c r="W245" s="478">
        <f>SUM(W246:W247,W249:W252)</f>
        <v>0</v>
      </c>
    </row>
    <row r="246" spans="21:23" x14ac:dyDescent="0.25">
      <c r="U246" s="308">
        <v>6871</v>
      </c>
      <c r="V246" s="308" t="s">
        <v>1167</v>
      </c>
      <c r="W246" s="57">
        <f>0</f>
        <v>0</v>
      </c>
    </row>
    <row r="247" spans="21:23" x14ac:dyDescent="0.25">
      <c r="U247" s="308">
        <v>6872</v>
      </c>
      <c r="V247" s="308" t="s">
        <v>4366</v>
      </c>
      <c r="W247" s="57">
        <f>SUM(W248)</f>
        <v>0</v>
      </c>
    </row>
    <row r="248" spans="21:23" x14ac:dyDescent="0.25">
      <c r="U248" s="481">
        <v>68725</v>
      </c>
      <c r="V248" s="481" t="s">
        <v>804</v>
      </c>
      <c r="W248" s="482">
        <f>0</f>
        <v>0</v>
      </c>
    </row>
    <row r="249" spans="21:23" x14ac:dyDescent="0.25">
      <c r="U249" s="308">
        <v>6873</v>
      </c>
      <c r="V249" s="308" t="s">
        <v>4367</v>
      </c>
      <c r="W249" s="57">
        <f>0</f>
        <v>0</v>
      </c>
    </row>
    <row r="250" spans="21:23" x14ac:dyDescent="0.25">
      <c r="U250" s="308">
        <v>6874</v>
      </c>
      <c r="V250" s="308" t="s">
        <v>1168</v>
      </c>
      <c r="W250" s="57">
        <f>0</f>
        <v>0</v>
      </c>
    </row>
    <row r="251" spans="21:23" x14ac:dyDescent="0.25">
      <c r="U251" s="308">
        <v>6875</v>
      </c>
      <c r="V251" s="308" t="s">
        <v>1169</v>
      </c>
      <c r="W251" s="57">
        <f>0</f>
        <v>0</v>
      </c>
    </row>
    <row r="252" spans="21:23" x14ac:dyDescent="0.25">
      <c r="U252" s="308">
        <v>6876</v>
      </c>
      <c r="V252" s="308" t="s">
        <v>1170</v>
      </c>
      <c r="W252" s="57">
        <f>0</f>
        <v>0</v>
      </c>
    </row>
    <row r="253" spans="21:23" x14ac:dyDescent="0.25">
      <c r="U253" s="22">
        <v>69</v>
      </c>
      <c r="V253" s="22" t="s">
        <v>1171</v>
      </c>
      <c r="W253" s="473">
        <f>SUM(W254:W255,W259:W260,W263)</f>
        <v>0</v>
      </c>
    </row>
    <row r="254" spans="21:23" x14ac:dyDescent="0.25">
      <c r="U254" s="477">
        <v>691</v>
      </c>
      <c r="V254" s="477" t="s">
        <v>639</v>
      </c>
      <c r="W254" s="478">
        <f>0</f>
        <v>0</v>
      </c>
    </row>
    <row r="255" spans="21:23" x14ac:dyDescent="0.25">
      <c r="U255" s="477">
        <v>695</v>
      </c>
      <c r="V255" s="477" t="s">
        <v>1172</v>
      </c>
      <c r="W255" s="478">
        <f>SUM(W256:W258)</f>
        <v>0</v>
      </c>
    </row>
    <row r="256" spans="21:23" x14ac:dyDescent="0.25">
      <c r="U256" s="479">
        <v>6951</v>
      </c>
      <c r="V256" s="479" t="s">
        <v>1173</v>
      </c>
      <c r="W256" s="480">
        <f>0</f>
        <v>0</v>
      </c>
    </row>
    <row r="257" spans="21:23" x14ac:dyDescent="0.25">
      <c r="U257" s="479">
        <v>6952</v>
      </c>
      <c r="V257" s="479" t="s">
        <v>1174</v>
      </c>
      <c r="W257" s="480">
        <f>0</f>
        <v>0</v>
      </c>
    </row>
    <row r="258" spans="21:23" x14ac:dyDescent="0.25">
      <c r="U258" s="479">
        <v>6954</v>
      </c>
      <c r="V258" s="479" t="s">
        <v>1175</v>
      </c>
      <c r="W258" s="480">
        <f>0</f>
        <v>0</v>
      </c>
    </row>
    <row r="259" spans="21:23" x14ac:dyDescent="0.25">
      <c r="U259" s="32">
        <v>696</v>
      </c>
      <c r="V259" s="32" t="s">
        <v>1176</v>
      </c>
      <c r="W259" s="313">
        <f>0</f>
        <v>0</v>
      </c>
    </row>
    <row r="260" spans="21:23" x14ac:dyDescent="0.25">
      <c r="U260" s="32">
        <v>698</v>
      </c>
      <c r="V260" s="32" t="s">
        <v>1177</v>
      </c>
      <c r="W260" s="313">
        <f>SUM(W261:W262)</f>
        <v>0</v>
      </c>
    </row>
    <row r="261" spans="21:23" x14ac:dyDescent="0.25">
      <c r="U261" s="308">
        <v>6981</v>
      </c>
      <c r="V261" s="308" t="s">
        <v>1178</v>
      </c>
      <c r="W261" s="57">
        <f>0</f>
        <v>0</v>
      </c>
    </row>
    <row r="262" spans="21:23" x14ac:dyDescent="0.25">
      <c r="U262" s="308">
        <v>6989</v>
      </c>
      <c r="V262" s="308" t="s">
        <v>1179</v>
      </c>
      <c r="W262" s="57">
        <f>0</f>
        <v>0</v>
      </c>
    </row>
    <row r="263" spans="21:23" x14ac:dyDescent="0.25">
      <c r="U263" s="477">
        <v>699</v>
      </c>
      <c r="V263" s="477" t="s">
        <v>1180</v>
      </c>
      <c r="W263" s="478">
        <f>0</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selection sqref="A1:AQ209"/>
    </sheetView>
  </sheetViews>
  <sheetFormatPr baseColWidth="10" defaultRowHeight="15" x14ac:dyDescent="0.25"/>
  <sheetData>
    <row r="1" spans="1:31" ht="165" x14ac:dyDescent="0.25">
      <c r="A1" s="69"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ht="30" x14ac:dyDescent="0.25">
      <c r="A2" s="20" t="s">
        <v>328</v>
      </c>
      <c r="B2" s="307" t="s">
        <v>329</v>
      </c>
      <c r="C2" s="20" t="s">
        <v>330</v>
      </c>
      <c r="E2" s="20" t="s">
        <v>328</v>
      </c>
      <c r="F2" s="307"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ht="51" x14ac:dyDescent="0.25">
      <c r="A3" s="311">
        <v>10</v>
      </c>
      <c r="B3" s="322" t="s">
        <v>331</v>
      </c>
      <c r="C3" s="473"/>
      <c r="E3" s="475">
        <v>20</v>
      </c>
      <c r="F3" s="498" t="s">
        <v>108</v>
      </c>
      <c r="G3" s="476"/>
      <c r="I3" s="475">
        <v>31</v>
      </c>
      <c r="J3" s="475" t="s">
        <v>407</v>
      </c>
      <c r="K3" s="476"/>
      <c r="M3" s="22">
        <v>40</v>
      </c>
      <c r="N3" s="22" t="s">
        <v>380</v>
      </c>
      <c r="O3" s="473"/>
      <c r="Q3" s="475">
        <v>50</v>
      </c>
      <c r="R3" s="475" t="s">
        <v>408</v>
      </c>
      <c r="S3" s="476"/>
      <c r="U3" s="475">
        <v>60</v>
      </c>
      <c r="V3" s="475" t="s">
        <v>409</v>
      </c>
      <c r="W3" s="476"/>
      <c r="Y3" s="22">
        <v>70</v>
      </c>
      <c r="Z3" s="22" t="s">
        <v>354</v>
      </c>
      <c r="AA3" s="473"/>
      <c r="AC3" s="22">
        <v>80</v>
      </c>
      <c r="AD3" s="22" t="s">
        <v>333</v>
      </c>
      <c r="AE3" s="473"/>
    </row>
    <row r="4" spans="1:31" ht="45" x14ac:dyDescent="0.25">
      <c r="A4" s="477">
        <v>101</v>
      </c>
      <c r="B4" s="499" t="s">
        <v>410</v>
      </c>
      <c r="C4" s="478"/>
      <c r="E4" s="477">
        <v>201</v>
      </c>
      <c r="F4" s="499" t="s">
        <v>3</v>
      </c>
      <c r="G4" s="478"/>
      <c r="I4" s="33">
        <v>311</v>
      </c>
      <c r="J4" s="33" t="s">
        <v>411</v>
      </c>
      <c r="K4" s="313"/>
      <c r="M4" s="477">
        <v>400</v>
      </c>
      <c r="N4" s="477" t="s">
        <v>412</v>
      </c>
      <c r="O4" s="478"/>
      <c r="Q4" s="33">
        <v>501</v>
      </c>
      <c r="R4" s="33" t="s">
        <v>413</v>
      </c>
      <c r="S4" s="313"/>
      <c r="U4" s="32">
        <v>601</v>
      </c>
      <c r="V4" s="32" t="s">
        <v>4308</v>
      </c>
      <c r="W4" s="313"/>
      <c r="Y4" s="477">
        <v>701</v>
      </c>
      <c r="Z4" s="477" t="s">
        <v>414</v>
      </c>
      <c r="AA4" s="478"/>
      <c r="AC4" s="477">
        <v>801</v>
      </c>
      <c r="AD4" s="477" t="s">
        <v>415</v>
      </c>
      <c r="AE4" s="478"/>
    </row>
    <row r="5" spans="1:31" ht="75" x14ac:dyDescent="0.25">
      <c r="A5" s="32">
        <v>102</v>
      </c>
      <c r="B5" s="87" t="s">
        <v>458</v>
      </c>
      <c r="C5" s="483"/>
      <c r="E5" s="33">
        <v>203</v>
      </c>
      <c r="F5" s="500" t="s">
        <v>452</v>
      </c>
      <c r="G5" s="313"/>
      <c r="I5" s="33">
        <v>312</v>
      </c>
      <c r="J5" s="33" t="s">
        <v>418</v>
      </c>
      <c r="K5" s="313"/>
      <c r="M5" s="33">
        <v>401</v>
      </c>
      <c r="N5" s="33" t="s">
        <v>419</v>
      </c>
      <c r="O5" s="313"/>
      <c r="Q5" s="33">
        <v>502</v>
      </c>
      <c r="R5" s="33" t="s">
        <v>24</v>
      </c>
      <c r="S5" s="313"/>
      <c r="U5" s="32">
        <v>602</v>
      </c>
      <c r="V5" s="32" t="s">
        <v>443</v>
      </c>
      <c r="W5" s="313"/>
      <c r="Y5" s="33">
        <v>702</v>
      </c>
      <c r="Z5" s="33" t="s">
        <v>436</v>
      </c>
      <c r="AA5" s="313"/>
      <c r="AC5" s="477">
        <v>802</v>
      </c>
      <c r="AD5" s="477" t="s">
        <v>464</v>
      </c>
      <c r="AE5" s="478"/>
    </row>
    <row r="6" spans="1:31" ht="165" x14ac:dyDescent="0.25">
      <c r="A6" s="32">
        <v>104</v>
      </c>
      <c r="B6" s="87" t="s">
        <v>465</v>
      </c>
      <c r="C6" s="483"/>
      <c r="E6" s="33">
        <v>205</v>
      </c>
      <c r="F6" s="500" t="s">
        <v>459</v>
      </c>
      <c r="G6" s="313"/>
      <c r="I6" s="33">
        <v>317</v>
      </c>
      <c r="J6" s="33" t="s">
        <v>425</v>
      </c>
      <c r="K6" s="313"/>
      <c r="M6" s="33">
        <v>403</v>
      </c>
      <c r="N6" s="33" t="s">
        <v>441</v>
      </c>
      <c r="O6" s="313"/>
      <c r="Q6" s="33">
        <v>503</v>
      </c>
      <c r="R6" s="33" t="s">
        <v>442</v>
      </c>
      <c r="S6" s="313"/>
      <c r="U6" s="308">
        <v>6021</v>
      </c>
      <c r="V6" s="308" t="s">
        <v>440</v>
      </c>
      <c r="W6" s="57"/>
      <c r="Y6" s="33">
        <v>703</v>
      </c>
      <c r="Z6" s="33" t="s">
        <v>444</v>
      </c>
      <c r="AA6" s="313"/>
      <c r="AC6" s="477">
        <v>809</v>
      </c>
      <c r="AD6" s="477" t="s">
        <v>508</v>
      </c>
      <c r="AE6" s="478"/>
    </row>
    <row r="7" spans="1:31" ht="45" x14ac:dyDescent="0.25">
      <c r="A7" s="477">
        <v>105</v>
      </c>
      <c r="B7" s="499" t="s">
        <v>501</v>
      </c>
      <c r="C7" s="478"/>
      <c r="E7" s="477">
        <v>206</v>
      </c>
      <c r="F7" s="499" t="s">
        <v>466</v>
      </c>
      <c r="G7" s="478"/>
      <c r="I7" s="475">
        <v>32</v>
      </c>
      <c r="J7" s="475" t="s">
        <v>370</v>
      </c>
      <c r="K7" s="476"/>
      <c r="M7" s="33">
        <v>404</v>
      </c>
      <c r="N7" s="33" t="s">
        <v>448</v>
      </c>
      <c r="O7" s="313"/>
      <c r="Q7" s="33">
        <v>504</v>
      </c>
      <c r="R7" s="33" t="s">
        <v>462</v>
      </c>
      <c r="S7" s="313"/>
      <c r="U7" s="308">
        <v>6022</v>
      </c>
      <c r="V7" s="308" t="s">
        <v>460</v>
      </c>
      <c r="W7" s="57"/>
      <c r="Y7" s="33">
        <v>704</v>
      </c>
      <c r="Z7" s="33" t="s">
        <v>79</v>
      </c>
      <c r="AA7" s="313"/>
      <c r="AC7" s="22">
        <v>88</v>
      </c>
      <c r="AD7" s="22" t="s">
        <v>336</v>
      </c>
      <c r="AE7" s="473"/>
    </row>
    <row r="8" spans="1:31" ht="30" x14ac:dyDescent="0.25">
      <c r="A8" s="32">
        <v>106</v>
      </c>
      <c r="B8" s="87" t="s">
        <v>546</v>
      </c>
      <c r="C8" s="313"/>
      <c r="E8" s="477">
        <v>207</v>
      </c>
      <c r="F8" s="499" t="s">
        <v>472</v>
      </c>
      <c r="G8" s="478"/>
      <c r="I8" s="33">
        <v>321</v>
      </c>
      <c r="J8" s="33" t="s">
        <v>440</v>
      </c>
      <c r="K8" s="313"/>
      <c r="M8" s="33">
        <v>405</v>
      </c>
      <c r="N8" s="33" t="s">
        <v>468</v>
      </c>
      <c r="O8" s="313"/>
      <c r="Q8" s="33">
        <v>505</v>
      </c>
      <c r="R8" s="33" t="s">
        <v>469</v>
      </c>
      <c r="S8" s="313"/>
      <c r="U8" s="308">
        <v>6026</v>
      </c>
      <c r="V8" s="308" t="s">
        <v>506</v>
      </c>
      <c r="W8" s="57"/>
      <c r="Y8" s="35">
        <v>7041</v>
      </c>
      <c r="Z8" s="35" t="s">
        <v>456</v>
      </c>
      <c r="AA8" s="57"/>
      <c r="AC8" s="22">
        <v>89</v>
      </c>
      <c r="AD8" s="22" t="s">
        <v>339</v>
      </c>
      <c r="AE8" s="473"/>
    </row>
    <row r="9" spans="1:31" ht="75" x14ac:dyDescent="0.25">
      <c r="A9" s="486">
        <v>1061</v>
      </c>
      <c r="B9" s="501" t="s">
        <v>30</v>
      </c>
      <c r="C9" s="487"/>
      <c r="E9" s="477">
        <v>208</v>
      </c>
      <c r="F9" s="499" t="s">
        <v>479</v>
      </c>
      <c r="G9" s="478"/>
      <c r="I9" s="33">
        <v>322</v>
      </c>
      <c r="J9" s="33" t="s">
        <v>460</v>
      </c>
      <c r="K9" s="313"/>
      <c r="M9" s="33">
        <v>408</v>
      </c>
      <c r="N9" s="33" t="s">
        <v>474</v>
      </c>
      <c r="O9" s="313"/>
      <c r="Q9" s="33">
        <v>506</v>
      </c>
      <c r="R9" s="33" t="s">
        <v>475</v>
      </c>
      <c r="S9" s="313"/>
      <c r="U9" s="32">
        <v>604</v>
      </c>
      <c r="V9" s="32" t="s">
        <v>531</v>
      </c>
      <c r="W9" s="313"/>
      <c r="Y9" s="35">
        <v>7042</v>
      </c>
      <c r="Z9" s="35" t="s">
        <v>463</v>
      </c>
      <c r="AA9" s="57"/>
      <c r="AC9" s="32">
        <v>890</v>
      </c>
      <c r="AD9" s="32" t="s">
        <v>4311</v>
      </c>
      <c r="AE9" s="313"/>
    </row>
    <row r="10" spans="1:31" ht="60" x14ac:dyDescent="0.25">
      <c r="A10" s="308">
        <v>1062</v>
      </c>
      <c r="B10" s="92" t="s">
        <v>571</v>
      </c>
      <c r="C10" s="57"/>
      <c r="E10" s="308">
        <v>2081</v>
      </c>
      <c r="F10" s="92" t="s">
        <v>484</v>
      </c>
      <c r="G10" s="57"/>
      <c r="I10" s="33">
        <v>326</v>
      </c>
      <c r="J10" s="33" t="s">
        <v>495</v>
      </c>
      <c r="K10" s="313"/>
      <c r="M10" s="477">
        <v>409</v>
      </c>
      <c r="N10" s="477" t="s">
        <v>496</v>
      </c>
      <c r="O10" s="485"/>
      <c r="Q10" s="33">
        <v>507</v>
      </c>
      <c r="R10" s="33" t="s">
        <v>491</v>
      </c>
      <c r="S10" s="313"/>
      <c r="U10" s="32">
        <v>605</v>
      </c>
      <c r="V10" s="32" t="s">
        <v>538</v>
      </c>
      <c r="W10" s="313"/>
      <c r="Y10" s="38">
        <v>705</v>
      </c>
      <c r="Z10" s="38" t="s">
        <v>470</v>
      </c>
      <c r="AA10" s="313"/>
      <c r="AC10" s="32">
        <v>891</v>
      </c>
      <c r="AD10" s="32" t="s">
        <v>4312</v>
      </c>
      <c r="AE10" s="313"/>
    </row>
    <row r="11" spans="1:31" ht="75" x14ac:dyDescent="0.25">
      <c r="A11" s="486">
        <v>1063</v>
      </c>
      <c r="B11" s="501" t="s">
        <v>31</v>
      </c>
      <c r="C11" s="487"/>
      <c r="E11" s="475">
        <v>21</v>
      </c>
      <c r="F11" s="498" t="s">
        <v>109</v>
      </c>
      <c r="G11" s="476"/>
      <c r="I11" s="475">
        <v>33</v>
      </c>
      <c r="J11" s="475" t="s">
        <v>524</v>
      </c>
      <c r="K11" s="476"/>
      <c r="M11" s="35">
        <v>4091</v>
      </c>
      <c r="N11" s="35" t="s">
        <v>504</v>
      </c>
      <c r="O11" s="57"/>
      <c r="Q11" s="33">
        <v>508</v>
      </c>
      <c r="R11" s="33" t="s">
        <v>497</v>
      </c>
      <c r="S11" s="313"/>
      <c r="U11" s="32">
        <v>606</v>
      </c>
      <c r="V11" s="32" t="s">
        <v>544</v>
      </c>
      <c r="W11" s="313"/>
      <c r="Y11" s="484">
        <v>706</v>
      </c>
      <c r="Z11" s="484" t="s">
        <v>476</v>
      </c>
      <c r="AA11" s="478"/>
    </row>
    <row r="12" spans="1:31" ht="45" x14ac:dyDescent="0.25">
      <c r="A12" s="486">
        <v>1064</v>
      </c>
      <c r="B12" s="501" t="s">
        <v>32</v>
      </c>
      <c r="C12" s="487"/>
      <c r="E12" s="33">
        <v>211</v>
      </c>
      <c r="F12" s="500" t="s">
        <v>494</v>
      </c>
      <c r="G12" s="313"/>
      <c r="I12" s="33">
        <v>331</v>
      </c>
      <c r="J12" s="33" t="s">
        <v>529</v>
      </c>
      <c r="K12" s="313"/>
      <c r="M12" s="35">
        <v>4096</v>
      </c>
      <c r="N12" s="35" t="s">
        <v>512</v>
      </c>
      <c r="O12" s="57"/>
      <c r="Q12" s="33">
        <v>509</v>
      </c>
      <c r="R12" s="33" t="s">
        <v>526</v>
      </c>
      <c r="S12" s="313"/>
      <c r="U12" s="32">
        <v>607</v>
      </c>
      <c r="V12" s="32" t="s">
        <v>575</v>
      </c>
      <c r="W12" s="313"/>
      <c r="Y12" s="484">
        <v>707</v>
      </c>
      <c r="Z12" s="484" t="s">
        <v>76</v>
      </c>
      <c r="AA12" s="478"/>
    </row>
    <row r="13" spans="1:31" ht="30" x14ac:dyDescent="0.25">
      <c r="A13" s="486">
        <v>1068</v>
      </c>
      <c r="B13" s="501" t="s">
        <v>601</v>
      </c>
      <c r="C13" s="487"/>
      <c r="E13" s="35">
        <v>2111</v>
      </c>
      <c r="F13" s="502" t="s">
        <v>502</v>
      </c>
      <c r="G13" s="57"/>
      <c r="I13" s="33">
        <v>335</v>
      </c>
      <c r="J13" s="33" t="s">
        <v>548</v>
      </c>
      <c r="K13" s="313"/>
      <c r="M13" s="35">
        <v>4097</v>
      </c>
      <c r="N13" s="35" t="s">
        <v>519</v>
      </c>
      <c r="O13" s="57"/>
      <c r="Q13" s="475">
        <v>51</v>
      </c>
      <c r="R13" s="475" t="s">
        <v>530</v>
      </c>
      <c r="S13" s="476"/>
      <c r="U13" s="32">
        <v>608</v>
      </c>
      <c r="V13" s="32" t="s">
        <v>4319</v>
      </c>
      <c r="W13" s="313"/>
      <c r="Y13" s="477">
        <v>708</v>
      </c>
      <c r="Z13" s="477" t="s">
        <v>499</v>
      </c>
      <c r="AA13" s="478"/>
    </row>
    <row r="14" spans="1:31" ht="45" x14ac:dyDescent="0.25">
      <c r="A14" s="32">
        <v>107</v>
      </c>
      <c r="B14" s="87" t="s">
        <v>616</v>
      </c>
      <c r="C14" s="313"/>
      <c r="E14" s="35">
        <v>2112</v>
      </c>
      <c r="F14" s="502" t="s">
        <v>510</v>
      </c>
      <c r="G14" s="57"/>
      <c r="I14" s="475">
        <v>34</v>
      </c>
      <c r="J14" s="475" t="s">
        <v>566</v>
      </c>
      <c r="K14" s="476"/>
      <c r="M14" s="35">
        <v>4098</v>
      </c>
      <c r="N14" s="35" t="s">
        <v>536</v>
      </c>
      <c r="O14" s="57"/>
      <c r="Q14" s="33">
        <v>511</v>
      </c>
      <c r="R14" s="33" t="s">
        <v>537</v>
      </c>
      <c r="S14" s="313"/>
      <c r="U14" s="32">
        <v>609</v>
      </c>
      <c r="V14" s="32" t="s">
        <v>595</v>
      </c>
      <c r="W14" s="313"/>
      <c r="Y14" s="477">
        <v>709</v>
      </c>
      <c r="Z14" s="477" t="s">
        <v>556</v>
      </c>
      <c r="AA14" s="478"/>
    </row>
    <row r="15" spans="1:31" ht="30" x14ac:dyDescent="0.25">
      <c r="A15" s="477">
        <v>108</v>
      </c>
      <c r="B15" s="499" t="s">
        <v>622</v>
      </c>
      <c r="C15" s="478"/>
      <c r="E15" s="35">
        <v>2113</v>
      </c>
      <c r="F15" s="502" t="s">
        <v>517</v>
      </c>
      <c r="G15" s="57"/>
      <c r="I15" s="33">
        <v>341</v>
      </c>
      <c r="J15" s="33" t="s">
        <v>572</v>
      </c>
      <c r="K15" s="313"/>
      <c r="M15" s="22">
        <v>41</v>
      </c>
      <c r="N15" s="22" t="s">
        <v>381</v>
      </c>
      <c r="O15" s="473"/>
      <c r="Q15" s="33">
        <v>512</v>
      </c>
      <c r="R15" s="33" t="s">
        <v>568</v>
      </c>
      <c r="S15" s="313"/>
      <c r="U15" s="490">
        <v>603</v>
      </c>
      <c r="V15" s="490" t="s">
        <v>4330</v>
      </c>
      <c r="W15" s="478"/>
      <c r="Y15" s="22">
        <v>71</v>
      </c>
      <c r="Z15" s="22" t="s">
        <v>4322</v>
      </c>
      <c r="AA15" s="473"/>
    </row>
    <row r="16" spans="1:31" ht="60" x14ac:dyDescent="0.25">
      <c r="A16" s="32">
        <v>109</v>
      </c>
      <c r="B16" s="87" t="s">
        <v>627</v>
      </c>
      <c r="C16" s="313"/>
      <c r="E16" s="35">
        <v>2114</v>
      </c>
      <c r="F16" s="502" t="s">
        <v>4310</v>
      </c>
      <c r="G16" s="57"/>
      <c r="I16" s="33">
        <v>345</v>
      </c>
      <c r="J16" s="33" t="s">
        <v>588</v>
      </c>
      <c r="K16" s="313"/>
      <c r="M16" s="477">
        <v>410</v>
      </c>
      <c r="N16" s="477" t="s">
        <v>549</v>
      </c>
      <c r="O16" s="478"/>
      <c r="Q16" s="33">
        <v>514</v>
      </c>
      <c r="R16" s="33" t="s">
        <v>584</v>
      </c>
      <c r="S16" s="313"/>
      <c r="U16" s="308">
        <v>6031</v>
      </c>
      <c r="V16" s="308" t="s">
        <v>4333</v>
      </c>
      <c r="W16" s="57"/>
      <c r="Y16" s="477">
        <v>713</v>
      </c>
      <c r="Z16" s="477" t="s">
        <v>4324</v>
      </c>
      <c r="AA16" s="478"/>
    </row>
    <row r="17" spans="1:27" ht="90" x14ac:dyDescent="0.25">
      <c r="A17" s="311">
        <v>11</v>
      </c>
      <c r="B17" s="322" t="s">
        <v>632</v>
      </c>
      <c r="C17" s="473"/>
      <c r="E17" s="35">
        <v>2115</v>
      </c>
      <c r="F17" s="502" t="s">
        <v>534</v>
      </c>
      <c r="G17" s="57"/>
      <c r="I17" s="475">
        <v>35</v>
      </c>
      <c r="J17" s="475" t="s">
        <v>373</v>
      </c>
      <c r="K17" s="476"/>
      <c r="M17" s="33">
        <v>411</v>
      </c>
      <c r="N17" s="33" t="s">
        <v>553</v>
      </c>
      <c r="O17" s="313"/>
      <c r="Q17" s="33">
        <v>515</v>
      </c>
      <c r="R17" s="33" t="s">
        <v>4318</v>
      </c>
      <c r="S17" s="313"/>
      <c r="U17" s="308">
        <v>6032</v>
      </c>
      <c r="V17" s="308" t="s">
        <v>647</v>
      </c>
      <c r="W17" s="57"/>
      <c r="Y17" s="35">
        <v>7133</v>
      </c>
      <c r="Z17" s="35" t="s">
        <v>610</v>
      </c>
      <c r="AA17" s="57"/>
    </row>
    <row r="18" spans="1:27" ht="60" x14ac:dyDescent="0.25">
      <c r="A18" s="495">
        <v>12</v>
      </c>
      <c r="B18" s="503" t="s">
        <v>649</v>
      </c>
      <c r="C18" s="476"/>
      <c r="E18" s="35">
        <v>2116</v>
      </c>
      <c r="F18" s="502" t="s">
        <v>4315</v>
      </c>
      <c r="G18" s="57"/>
      <c r="I18" s="33">
        <v>351</v>
      </c>
      <c r="J18" s="33" t="s">
        <v>606</v>
      </c>
      <c r="K18" s="313"/>
      <c r="M18" s="33">
        <v>413</v>
      </c>
      <c r="N18" s="33" t="s">
        <v>573</v>
      </c>
      <c r="O18" s="313"/>
      <c r="Q18" s="33">
        <v>516</v>
      </c>
      <c r="R18" s="33" t="s">
        <v>594</v>
      </c>
      <c r="S18" s="313"/>
      <c r="U18" s="308">
        <v>6037</v>
      </c>
      <c r="V18" s="308" t="s">
        <v>654</v>
      </c>
      <c r="W18" s="57"/>
      <c r="Y18" s="35">
        <v>7134</v>
      </c>
      <c r="Z18" s="35" t="s">
        <v>626</v>
      </c>
      <c r="AA18" s="57"/>
    </row>
    <row r="19" spans="1:27" ht="150" x14ac:dyDescent="0.25">
      <c r="A19" s="311">
        <v>13</v>
      </c>
      <c r="B19" s="322" t="s">
        <v>34</v>
      </c>
      <c r="C19" s="473"/>
      <c r="E19" s="33">
        <v>212</v>
      </c>
      <c r="F19" s="500" t="s">
        <v>4316</v>
      </c>
      <c r="G19" s="313"/>
      <c r="I19" s="33">
        <v>355</v>
      </c>
      <c r="J19" s="33" t="s">
        <v>624</v>
      </c>
      <c r="K19" s="313"/>
      <c r="M19" s="33">
        <v>416</v>
      </c>
      <c r="N19" s="33" t="s">
        <v>578</v>
      </c>
      <c r="O19" s="313"/>
      <c r="Q19" s="33">
        <v>517</v>
      </c>
      <c r="R19" s="33" t="s">
        <v>600</v>
      </c>
      <c r="S19" s="313"/>
      <c r="U19" s="311" t="s">
        <v>4334</v>
      </c>
      <c r="V19" s="311" t="s">
        <v>4335</v>
      </c>
      <c r="W19" s="473"/>
      <c r="Y19" s="35">
        <v>7135</v>
      </c>
      <c r="Z19" s="35" t="s">
        <v>641</v>
      </c>
      <c r="AA19" s="57"/>
    </row>
    <row r="20" spans="1:27" ht="60" x14ac:dyDescent="0.25">
      <c r="A20" s="32">
        <v>131</v>
      </c>
      <c r="B20" s="87" t="s">
        <v>668</v>
      </c>
      <c r="C20" s="313"/>
      <c r="E20" s="33">
        <v>213</v>
      </c>
      <c r="F20" s="500" t="s">
        <v>11</v>
      </c>
      <c r="G20" s="313"/>
      <c r="I20" s="33">
        <v>358</v>
      </c>
      <c r="J20" s="33" t="s">
        <v>4332</v>
      </c>
      <c r="K20" s="313"/>
      <c r="M20" s="33">
        <v>418</v>
      </c>
      <c r="N20" s="33" t="s">
        <v>583</v>
      </c>
      <c r="O20" s="313"/>
      <c r="Q20" s="33">
        <v>518</v>
      </c>
      <c r="R20" s="33" t="s">
        <v>603</v>
      </c>
      <c r="S20" s="313"/>
      <c r="U20" s="475">
        <v>61</v>
      </c>
      <c r="V20" s="475" t="s">
        <v>338</v>
      </c>
      <c r="W20" s="476"/>
      <c r="Y20" s="475">
        <v>72</v>
      </c>
      <c r="Z20" s="475" t="s">
        <v>85</v>
      </c>
      <c r="AA20" s="476"/>
    </row>
    <row r="21" spans="1:27" ht="150" x14ac:dyDescent="0.25">
      <c r="A21" s="32">
        <v>138</v>
      </c>
      <c r="B21" s="87" t="s">
        <v>4339</v>
      </c>
      <c r="C21" s="497"/>
      <c r="E21" s="35">
        <v>2131</v>
      </c>
      <c r="F21" s="502" t="s">
        <v>587</v>
      </c>
      <c r="G21" s="57"/>
      <c r="I21" s="22">
        <v>36</v>
      </c>
      <c r="J21" s="22" t="s">
        <v>4336</v>
      </c>
      <c r="K21" s="473"/>
      <c r="M21" s="477">
        <v>419</v>
      </c>
      <c r="N21" s="477" t="s">
        <v>599</v>
      </c>
      <c r="O21" s="478"/>
      <c r="Q21" s="33">
        <v>519</v>
      </c>
      <c r="R21" s="33" t="s">
        <v>620</v>
      </c>
      <c r="S21" s="313"/>
      <c r="U21" s="32">
        <v>611</v>
      </c>
      <c r="V21" s="32" t="s">
        <v>663</v>
      </c>
      <c r="W21" s="313"/>
      <c r="Y21" s="33">
        <v>721</v>
      </c>
      <c r="Z21" s="33" t="s">
        <v>108</v>
      </c>
      <c r="AA21" s="313"/>
    </row>
    <row r="22" spans="1:27" ht="120" x14ac:dyDescent="0.25">
      <c r="A22" s="32">
        <v>139</v>
      </c>
      <c r="B22" s="87" t="s">
        <v>719</v>
      </c>
      <c r="C22" s="497"/>
      <c r="E22" s="35">
        <v>2135</v>
      </c>
      <c r="F22" s="502" t="s">
        <v>617</v>
      </c>
      <c r="G22" s="57"/>
      <c r="I22" s="475">
        <v>37</v>
      </c>
      <c r="J22" s="475" t="s">
        <v>375</v>
      </c>
      <c r="K22" s="476"/>
      <c r="M22" s="35">
        <v>4191</v>
      </c>
      <c r="N22" s="35" t="s">
        <v>602</v>
      </c>
      <c r="O22" s="57"/>
      <c r="Q22" s="22">
        <v>52</v>
      </c>
      <c r="R22" s="22" t="s">
        <v>640</v>
      </c>
      <c r="S22" s="473"/>
      <c r="U22" s="32">
        <v>612</v>
      </c>
      <c r="V22" s="32" t="s">
        <v>667</v>
      </c>
      <c r="W22" s="313"/>
      <c r="Y22" s="33">
        <v>722</v>
      </c>
      <c r="Z22" s="33" t="s">
        <v>109</v>
      </c>
      <c r="AA22" s="313"/>
    </row>
    <row r="23" spans="1:27" ht="242.25" x14ac:dyDescent="0.25">
      <c r="A23" s="308">
        <v>1391</v>
      </c>
      <c r="B23" s="92" t="s">
        <v>668</v>
      </c>
      <c r="C23" s="57"/>
      <c r="E23" s="35">
        <v>2138</v>
      </c>
      <c r="F23" s="502" t="s">
        <v>623</v>
      </c>
      <c r="G23" s="57"/>
      <c r="I23" s="22">
        <v>38</v>
      </c>
      <c r="J23" s="474" t="s">
        <v>376</v>
      </c>
      <c r="K23" s="473"/>
      <c r="M23" s="35">
        <v>4196</v>
      </c>
      <c r="N23" s="35" t="s">
        <v>607</v>
      </c>
      <c r="O23" s="57"/>
      <c r="Q23" s="475">
        <v>53</v>
      </c>
      <c r="R23" s="475" t="s">
        <v>395</v>
      </c>
      <c r="S23" s="476"/>
      <c r="U23" s="308">
        <v>6122</v>
      </c>
      <c r="V23" s="308" t="s">
        <v>445</v>
      </c>
      <c r="W23" s="57"/>
      <c r="Y23" s="475">
        <v>74</v>
      </c>
      <c r="Z23" s="475" t="s">
        <v>86</v>
      </c>
      <c r="AA23" s="476"/>
    </row>
    <row r="24" spans="1:27" ht="150" x14ac:dyDescent="0.25">
      <c r="A24" s="308">
        <v>1398</v>
      </c>
      <c r="B24" s="92" t="s">
        <v>4341</v>
      </c>
      <c r="C24" s="57"/>
      <c r="E24" s="33">
        <v>214</v>
      </c>
      <c r="F24" s="500" t="s">
        <v>4337</v>
      </c>
      <c r="G24" s="313"/>
      <c r="I24" s="22">
        <v>39</v>
      </c>
      <c r="J24" s="22" t="s">
        <v>683</v>
      </c>
      <c r="K24" s="473"/>
      <c r="M24" s="35">
        <v>4197</v>
      </c>
      <c r="N24" s="35" t="s">
        <v>613</v>
      </c>
      <c r="O24" s="57"/>
      <c r="Q24" s="33">
        <v>531</v>
      </c>
      <c r="R24" s="33" t="s">
        <v>666</v>
      </c>
      <c r="S24" s="313"/>
      <c r="U24" s="308">
        <v>6125</v>
      </c>
      <c r="V24" s="308" t="s">
        <v>450</v>
      </c>
      <c r="W24" s="57"/>
      <c r="Y24" s="475">
        <v>75</v>
      </c>
      <c r="Z24" s="475" t="s">
        <v>681</v>
      </c>
      <c r="AA24" s="476"/>
    </row>
    <row r="25" spans="1:27" ht="90" x14ac:dyDescent="0.25">
      <c r="A25" s="22">
        <v>14</v>
      </c>
      <c r="B25" s="474" t="s">
        <v>35</v>
      </c>
      <c r="C25" s="473"/>
      <c r="E25" s="33">
        <v>215</v>
      </c>
      <c r="F25" s="500" t="s">
        <v>661</v>
      </c>
      <c r="G25" s="313"/>
      <c r="I25" s="477">
        <v>391</v>
      </c>
      <c r="J25" s="477" t="s">
        <v>4338</v>
      </c>
      <c r="K25" s="478"/>
      <c r="M25" s="35">
        <v>4198</v>
      </c>
      <c r="N25" s="35" t="s">
        <v>619</v>
      </c>
      <c r="O25" s="57"/>
      <c r="Q25" s="475">
        <v>54</v>
      </c>
      <c r="R25" s="475" t="s">
        <v>690</v>
      </c>
      <c r="S25" s="476"/>
      <c r="U25" s="32">
        <v>613</v>
      </c>
      <c r="V25" s="32" t="s">
        <v>680</v>
      </c>
      <c r="W25" s="313"/>
      <c r="Y25" s="33">
        <v>751</v>
      </c>
      <c r="Z25" s="33" t="s">
        <v>687</v>
      </c>
      <c r="AA25" s="313"/>
    </row>
    <row r="26" spans="1:27" ht="90" x14ac:dyDescent="0.25">
      <c r="A26" s="32">
        <v>142</v>
      </c>
      <c r="B26" s="87" t="s">
        <v>772</v>
      </c>
      <c r="C26" s="313"/>
      <c r="E26" s="35">
        <v>2151</v>
      </c>
      <c r="F26" s="502" t="s">
        <v>664</v>
      </c>
      <c r="G26" s="57"/>
      <c r="I26" s="477">
        <v>392</v>
      </c>
      <c r="J26" s="477" t="s">
        <v>710</v>
      </c>
      <c r="K26" s="478"/>
      <c r="M26" s="22">
        <v>42</v>
      </c>
      <c r="N26" s="22" t="s">
        <v>382</v>
      </c>
      <c r="O26" s="473"/>
      <c r="Q26" s="475">
        <v>58</v>
      </c>
      <c r="R26" s="475" t="s">
        <v>397</v>
      </c>
      <c r="S26" s="476"/>
      <c r="U26" s="32">
        <v>614</v>
      </c>
      <c r="V26" s="32" t="s">
        <v>701</v>
      </c>
      <c r="W26" s="313"/>
      <c r="Y26" s="33">
        <v>752</v>
      </c>
      <c r="Z26" s="33" t="s">
        <v>708</v>
      </c>
      <c r="AA26" s="313"/>
    </row>
    <row r="27" spans="1:27" ht="60" x14ac:dyDescent="0.25">
      <c r="A27" s="32">
        <v>143</v>
      </c>
      <c r="B27" s="87" t="s">
        <v>786</v>
      </c>
      <c r="C27" s="313"/>
      <c r="E27" s="35">
        <v>2153</v>
      </c>
      <c r="F27" s="502" t="s">
        <v>677</v>
      </c>
      <c r="G27" s="57"/>
      <c r="I27" s="477">
        <v>393</v>
      </c>
      <c r="J27" s="477" t="s">
        <v>731</v>
      </c>
      <c r="K27" s="478"/>
      <c r="M27" s="477">
        <v>421</v>
      </c>
      <c r="N27" s="477" t="s">
        <v>629</v>
      </c>
      <c r="O27" s="478"/>
      <c r="Q27" s="22">
        <v>59</v>
      </c>
      <c r="R27" s="22" t="s">
        <v>700</v>
      </c>
      <c r="S27" s="473"/>
      <c r="U27" s="32">
        <v>615</v>
      </c>
      <c r="V27" s="32" t="s">
        <v>707</v>
      </c>
      <c r="W27" s="313"/>
      <c r="Y27" s="477">
        <v>753</v>
      </c>
      <c r="Z27" s="477" t="s">
        <v>713</v>
      </c>
      <c r="AA27" s="478"/>
    </row>
    <row r="28" spans="1:27" ht="90" x14ac:dyDescent="0.25">
      <c r="A28" s="32">
        <v>144</v>
      </c>
      <c r="B28" s="87" t="s">
        <v>800</v>
      </c>
      <c r="C28" s="313"/>
      <c r="E28" s="35">
        <v>2154</v>
      </c>
      <c r="F28" s="502" t="s">
        <v>4340</v>
      </c>
      <c r="G28" s="57"/>
      <c r="I28" s="477">
        <v>394</v>
      </c>
      <c r="J28" s="477" t="s">
        <v>745</v>
      </c>
      <c r="K28" s="478"/>
      <c r="M28" s="33">
        <v>422</v>
      </c>
      <c r="N28" s="33" t="s">
        <v>634</v>
      </c>
      <c r="O28" s="313"/>
      <c r="Q28" s="477">
        <v>590</v>
      </c>
      <c r="R28" s="477" t="s">
        <v>706</v>
      </c>
      <c r="S28" s="478"/>
      <c r="U28" s="32">
        <v>616</v>
      </c>
      <c r="V28" s="32" t="s">
        <v>728</v>
      </c>
      <c r="W28" s="313"/>
      <c r="Y28" s="477">
        <v>754</v>
      </c>
      <c r="Z28" s="477" t="s">
        <v>718</v>
      </c>
      <c r="AA28" s="478"/>
    </row>
    <row r="29" spans="1:27" ht="60" x14ac:dyDescent="0.25">
      <c r="A29" s="477">
        <v>145</v>
      </c>
      <c r="B29" s="499" t="s">
        <v>804</v>
      </c>
      <c r="C29" s="478"/>
      <c r="E29" s="35">
        <v>2155</v>
      </c>
      <c r="F29" s="502" t="s">
        <v>698</v>
      </c>
      <c r="G29" s="57"/>
      <c r="I29" s="477">
        <v>395</v>
      </c>
      <c r="J29" s="477" t="s">
        <v>756</v>
      </c>
      <c r="K29" s="478"/>
      <c r="M29" s="33">
        <v>424</v>
      </c>
      <c r="N29" s="33" t="s">
        <v>639</v>
      </c>
      <c r="O29" s="313"/>
      <c r="Q29" s="35">
        <v>5903</v>
      </c>
      <c r="R29" s="35" t="s">
        <v>442</v>
      </c>
      <c r="S29" s="57"/>
      <c r="U29" s="32">
        <v>617</v>
      </c>
      <c r="V29" s="32" t="s">
        <v>766</v>
      </c>
      <c r="W29" s="313"/>
      <c r="Y29" s="477">
        <v>755</v>
      </c>
      <c r="Z29" s="477" t="s">
        <v>724</v>
      </c>
      <c r="AA29" s="478"/>
    </row>
    <row r="30" spans="1:27" ht="105" x14ac:dyDescent="0.25">
      <c r="A30" s="477">
        <v>146</v>
      </c>
      <c r="B30" s="499" t="s">
        <v>808</v>
      </c>
      <c r="C30" s="478"/>
      <c r="E30" s="35">
        <v>2157</v>
      </c>
      <c r="F30" s="502" t="s">
        <v>704</v>
      </c>
      <c r="G30" s="57"/>
      <c r="I30" s="477">
        <v>397</v>
      </c>
      <c r="J30" s="477" t="s">
        <v>768</v>
      </c>
      <c r="K30" s="478"/>
      <c r="M30" s="33">
        <v>425</v>
      </c>
      <c r="N30" s="33" t="s">
        <v>657</v>
      </c>
      <c r="O30" s="313"/>
      <c r="Q30" s="35">
        <v>5904</v>
      </c>
      <c r="R30" s="35" t="s">
        <v>462</v>
      </c>
      <c r="S30" s="57"/>
      <c r="U30" s="32">
        <v>618</v>
      </c>
      <c r="V30" s="32" t="s">
        <v>770</v>
      </c>
      <c r="W30" s="313"/>
      <c r="Y30" s="33">
        <v>756</v>
      </c>
      <c r="Z30" s="33" t="s">
        <v>739</v>
      </c>
      <c r="AA30" s="313"/>
    </row>
    <row r="31" spans="1:27" ht="60" x14ac:dyDescent="0.25">
      <c r="A31" s="477">
        <v>147</v>
      </c>
      <c r="B31" s="499" t="s">
        <v>812</v>
      </c>
      <c r="C31" s="478"/>
      <c r="E31" s="33">
        <v>218</v>
      </c>
      <c r="F31" s="500" t="s">
        <v>709</v>
      </c>
      <c r="G31" s="313"/>
      <c r="M31" s="33">
        <v>426</v>
      </c>
      <c r="N31" s="33" t="s">
        <v>662</v>
      </c>
      <c r="O31" s="313"/>
      <c r="Q31" s="35">
        <v>5906</v>
      </c>
      <c r="R31" s="35" t="s">
        <v>475</v>
      </c>
      <c r="S31" s="57"/>
      <c r="U31" s="32">
        <v>619</v>
      </c>
      <c r="V31" s="32" t="s">
        <v>789</v>
      </c>
      <c r="W31" s="313"/>
      <c r="Y31" s="33">
        <v>758</v>
      </c>
      <c r="Z31" s="33" t="s">
        <v>743</v>
      </c>
      <c r="AA31" s="313"/>
    </row>
    <row r="32" spans="1:27" ht="105" x14ac:dyDescent="0.25">
      <c r="A32" s="477">
        <v>148</v>
      </c>
      <c r="B32" s="499" t="s">
        <v>816</v>
      </c>
      <c r="C32" s="478"/>
      <c r="E32" s="35">
        <v>2181</v>
      </c>
      <c r="F32" s="502" t="s">
        <v>714</v>
      </c>
      <c r="G32" s="57"/>
      <c r="M32" s="33">
        <v>427</v>
      </c>
      <c r="N32" s="33" t="s">
        <v>665</v>
      </c>
      <c r="O32" s="313"/>
      <c r="Q32" s="35">
        <v>5908</v>
      </c>
      <c r="R32" s="35" t="s">
        <v>727</v>
      </c>
      <c r="S32" s="57"/>
      <c r="U32" s="475">
        <v>62</v>
      </c>
      <c r="V32" s="475" t="s">
        <v>794</v>
      </c>
      <c r="W32" s="476"/>
      <c r="Y32" s="475">
        <v>76</v>
      </c>
      <c r="Z32" s="475" t="s">
        <v>90</v>
      </c>
      <c r="AA32" s="476"/>
    </row>
    <row r="33" spans="1:27" ht="30" x14ac:dyDescent="0.25">
      <c r="A33" s="475">
        <v>15</v>
      </c>
      <c r="B33" s="498" t="s">
        <v>343</v>
      </c>
      <c r="C33" s="476"/>
      <c r="E33" s="35">
        <v>2182</v>
      </c>
      <c r="F33" s="502" t="s">
        <v>720</v>
      </c>
      <c r="G33" s="57"/>
      <c r="M33" s="477">
        <v>428</v>
      </c>
      <c r="N33" s="477" t="s">
        <v>670</v>
      </c>
      <c r="O33" s="478"/>
      <c r="U33" s="32">
        <v>621</v>
      </c>
      <c r="V33" s="32" t="s">
        <v>798</v>
      </c>
      <c r="W33" s="313"/>
      <c r="Y33" s="33">
        <v>761</v>
      </c>
      <c r="Z33" s="33" t="s">
        <v>750</v>
      </c>
      <c r="AA33" s="313"/>
    </row>
    <row r="34" spans="1:27" ht="75" x14ac:dyDescent="0.25">
      <c r="A34" s="32">
        <v>151</v>
      </c>
      <c r="B34" s="87" t="s">
        <v>36</v>
      </c>
      <c r="C34" s="313"/>
      <c r="E34" s="35">
        <v>2183</v>
      </c>
      <c r="F34" s="502" t="s">
        <v>725</v>
      </c>
      <c r="G34" s="57"/>
      <c r="M34" s="475">
        <v>43</v>
      </c>
      <c r="N34" s="475" t="s">
        <v>694</v>
      </c>
      <c r="O34" s="476"/>
      <c r="U34" s="32">
        <v>622</v>
      </c>
      <c r="V34" s="32" t="s">
        <v>810</v>
      </c>
      <c r="W34" s="313"/>
      <c r="Y34" s="33">
        <v>762</v>
      </c>
      <c r="Z34" s="33" t="s">
        <v>771</v>
      </c>
      <c r="AA34" s="313"/>
    </row>
    <row r="35" spans="1:27" ht="75" x14ac:dyDescent="0.25">
      <c r="A35" s="32">
        <v>153</v>
      </c>
      <c r="B35" s="87" t="s">
        <v>856</v>
      </c>
      <c r="C35" s="313"/>
      <c r="E35" s="35">
        <v>2184</v>
      </c>
      <c r="F35" s="502" t="s">
        <v>730</v>
      </c>
      <c r="G35" s="57"/>
      <c r="M35" s="33">
        <v>431</v>
      </c>
      <c r="N35" s="33" t="s">
        <v>699</v>
      </c>
      <c r="O35" s="313"/>
      <c r="U35" s="32">
        <v>623</v>
      </c>
      <c r="V35" s="32" t="s">
        <v>844</v>
      </c>
      <c r="W35" s="313"/>
      <c r="Y35" s="33">
        <v>763</v>
      </c>
      <c r="Z35" s="33" t="s">
        <v>790</v>
      </c>
      <c r="AA35" s="313"/>
    </row>
    <row r="36" spans="1:27" ht="60" x14ac:dyDescent="0.25">
      <c r="A36" s="32">
        <v>154</v>
      </c>
      <c r="B36" s="87" t="s">
        <v>861</v>
      </c>
      <c r="C36" s="313"/>
      <c r="E36" s="35">
        <v>2185</v>
      </c>
      <c r="F36" s="502" t="s">
        <v>735</v>
      </c>
      <c r="G36" s="57"/>
      <c r="M36" s="33">
        <v>437</v>
      </c>
      <c r="N36" s="33" t="s">
        <v>705</v>
      </c>
      <c r="O36" s="313"/>
      <c r="U36" s="32">
        <v>624</v>
      </c>
      <c r="V36" s="32" t="s">
        <v>880</v>
      </c>
      <c r="W36" s="313"/>
      <c r="Y36" s="33">
        <v>764</v>
      </c>
      <c r="Z36" s="33" t="s">
        <v>803</v>
      </c>
      <c r="AA36" s="313"/>
    </row>
    <row r="37" spans="1:27" ht="45" x14ac:dyDescent="0.25">
      <c r="A37" s="32">
        <v>155</v>
      </c>
      <c r="B37" s="87" t="s">
        <v>866</v>
      </c>
      <c r="C37" s="313"/>
      <c r="E37" s="35">
        <v>2186</v>
      </c>
      <c r="F37" s="502" t="s">
        <v>740</v>
      </c>
      <c r="G37" s="57"/>
      <c r="M37" s="33">
        <v>438</v>
      </c>
      <c r="N37" s="33" t="s">
        <v>711</v>
      </c>
      <c r="O37" s="313"/>
      <c r="U37" s="32">
        <v>625</v>
      </c>
      <c r="V37" s="32" t="s">
        <v>905</v>
      </c>
      <c r="W37" s="313"/>
      <c r="Y37" s="33">
        <v>765</v>
      </c>
      <c r="Z37" s="33" t="s">
        <v>807</v>
      </c>
      <c r="AA37" s="313"/>
    </row>
    <row r="38" spans="1:27" ht="150" x14ac:dyDescent="0.25">
      <c r="A38" s="32">
        <v>156</v>
      </c>
      <c r="B38" s="87" t="s">
        <v>4346</v>
      </c>
      <c r="C38" s="313"/>
      <c r="E38" s="35">
        <v>2187</v>
      </c>
      <c r="F38" s="502" t="s">
        <v>744</v>
      </c>
      <c r="G38" s="57"/>
      <c r="M38" s="22">
        <v>44</v>
      </c>
      <c r="N38" s="22" t="s">
        <v>732</v>
      </c>
      <c r="O38" s="473"/>
      <c r="U38" s="32">
        <v>626</v>
      </c>
      <c r="V38" s="32" t="s">
        <v>927</v>
      </c>
      <c r="W38" s="313"/>
      <c r="Y38" s="33">
        <v>766</v>
      </c>
      <c r="Z38" s="33" t="s">
        <v>811</v>
      </c>
      <c r="AA38" s="313"/>
    </row>
    <row r="39" spans="1:27" ht="90" x14ac:dyDescent="0.25">
      <c r="A39" s="32">
        <v>157</v>
      </c>
      <c r="B39" s="87" t="s">
        <v>874</v>
      </c>
      <c r="C39" s="313"/>
      <c r="E39" s="22">
        <v>22</v>
      </c>
      <c r="F39" s="474" t="s">
        <v>355</v>
      </c>
      <c r="G39" s="473"/>
      <c r="M39" s="33">
        <v>441</v>
      </c>
      <c r="N39" s="33" t="s">
        <v>737</v>
      </c>
      <c r="O39" s="313"/>
      <c r="U39" s="32">
        <v>627</v>
      </c>
      <c r="V39" s="32" t="s">
        <v>930</v>
      </c>
      <c r="W39" s="313"/>
      <c r="Y39" s="33">
        <v>767</v>
      </c>
      <c r="Z39" s="33" t="s">
        <v>815</v>
      </c>
      <c r="AA39" s="313"/>
    </row>
    <row r="40" spans="1:27" ht="60" x14ac:dyDescent="0.25">
      <c r="A40" s="32">
        <v>158</v>
      </c>
      <c r="B40" s="87" t="s">
        <v>881</v>
      </c>
      <c r="C40" s="313"/>
      <c r="E40" s="475">
        <v>23</v>
      </c>
      <c r="F40" s="498" t="s">
        <v>755</v>
      </c>
      <c r="G40" s="476"/>
      <c r="M40" s="33">
        <v>442</v>
      </c>
      <c r="N40" s="33" t="s">
        <v>757</v>
      </c>
      <c r="O40" s="313"/>
      <c r="U40" s="32">
        <v>628</v>
      </c>
      <c r="V40" s="32" t="s">
        <v>770</v>
      </c>
      <c r="W40" s="313"/>
      <c r="Y40" s="33">
        <v>768</v>
      </c>
      <c r="Z40" s="33" t="s">
        <v>820</v>
      </c>
      <c r="AA40" s="313"/>
    </row>
    <row r="41" spans="1:27" ht="60" x14ac:dyDescent="0.25">
      <c r="A41" s="475">
        <v>16</v>
      </c>
      <c r="B41" s="498" t="s">
        <v>344</v>
      </c>
      <c r="C41" s="476"/>
      <c r="E41" s="33">
        <v>231</v>
      </c>
      <c r="F41" s="500" t="s">
        <v>12</v>
      </c>
      <c r="G41" s="313"/>
      <c r="M41" s="35">
        <v>4421</v>
      </c>
      <c r="N41" s="35" t="s">
        <v>761</v>
      </c>
      <c r="O41" s="57"/>
      <c r="U41" s="32">
        <v>629</v>
      </c>
      <c r="V41" s="32" t="s">
        <v>964</v>
      </c>
      <c r="W41" s="313"/>
      <c r="Y41" s="475">
        <v>77</v>
      </c>
      <c r="Z41" s="475" t="s">
        <v>96</v>
      </c>
      <c r="AA41" s="476"/>
    </row>
    <row r="42" spans="1:27" ht="60" x14ac:dyDescent="0.25">
      <c r="A42" s="32">
        <v>161</v>
      </c>
      <c r="B42" s="87" t="s">
        <v>39</v>
      </c>
      <c r="C42" s="313"/>
      <c r="E42" s="33">
        <v>232</v>
      </c>
      <c r="F42" s="500" t="s">
        <v>782</v>
      </c>
      <c r="G42" s="313"/>
      <c r="M42" s="35">
        <v>4422</v>
      </c>
      <c r="N42" s="35" t="s">
        <v>765</v>
      </c>
      <c r="O42" s="57"/>
      <c r="U42" s="475">
        <v>63</v>
      </c>
      <c r="V42" s="475" t="s">
        <v>969</v>
      </c>
      <c r="W42" s="476"/>
      <c r="Y42" s="33">
        <v>771</v>
      </c>
      <c r="Z42" s="33" t="s">
        <v>826</v>
      </c>
      <c r="AA42" s="313"/>
    </row>
    <row r="43" spans="1:27" ht="105" x14ac:dyDescent="0.25">
      <c r="A43" s="32">
        <v>162</v>
      </c>
      <c r="B43" s="87" t="s">
        <v>4348</v>
      </c>
      <c r="C43" s="313"/>
      <c r="E43" s="33">
        <v>237</v>
      </c>
      <c r="F43" s="500" t="s">
        <v>787</v>
      </c>
      <c r="G43" s="313"/>
      <c r="M43" s="35">
        <v>4423</v>
      </c>
      <c r="N43" s="35" t="s">
        <v>769</v>
      </c>
      <c r="O43" s="57"/>
      <c r="U43" s="32">
        <v>631</v>
      </c>
      <c r="V43" s="32" t="s">
        <v>974</v>
      </c>
      <c r="W43" s="313"/>
      <c r="Y43" s="33">
        <v>772</v>
      </c>
      <c r="Z43" s="33" t="s">
        <v>855</v>
      </c>
      <c r="AA43" s="313"/>
    </row>
    <row r="44" spans="1:27" ht="120" x14ac:dyDescent="0.25">
      <c r="A44" s="32">
        <v>163</v>
      </c>
      <c r="B44" s="87" t="s">
        <v>40</v>
      </c>
      <c r="C44" s="313"/>
      <c r="E44" s="33">
        <v>238</v>
      </c>
      <c r="F44" s="500" t="s">
        <v>792</v>
      </c>
      <c r="G44" s="313"/>
      <c r="M44" s="33">
        <v>443</v>
      </c>
      <c r="N44" s="33" t="s">
        <v>783</v>
      </c>
      <c r="O44" s="313"/>
      <c r="U44" s="32">
        <v>633</v>
      </c>
      <c r="V44" s="32" t="s">
        <v>1000</v>
      </c>
      <c r="W44" s="313"/>
      <c r="Y44" s="33">
        <v>774</v>
      </c>
      <c r="Z44" s="33" t="s">
        <v>860</v>
      </c>
      <c r="AA44" s="313"/>
    </row>
    <row r="45" spans="1:27" ht="75" x14ac:dyDescent="0.25">
      <c r="A45" s="32">
        <v>164</v>
      </c>
      <c r="B45" s="87" t="s">
        <v>900</v>
      </c>
      <c r="C45" s="313"/>
      <c r="E45" s="35">
        <v>2388</v>
      </c>
      <c r="F45" s="502" t="s">
        <v>778</v>
      </c>
      <c r="G45" s="57"/>
      <c r="M45" s="35">
        <v>4431</v>
      </c>
      <c r="N45" s="35" t="s">
        <v>788</v>
      </c>
      <c r="O45" s="57"/>
      <c r="U45" s="32">
        <v>635</v>
      </c>
      <c r="V45" s="32" t="s">
        <v>1024</v>
      </c>
      <c r="W45" s="313"/>
      <c r="Y45" s="33">
        <v>775</v>
      </c>
      <c r="Z45" s="33" t="s">
        <v>873</v>
      </c>
      <c r="AA45" s="313"/>
    </row>
    <row r="46" spans="1:27" ht="102" x14ac:dyDescent="0.25">
      <c r="A46" s="32">
        <v>165</v>
      </c>
      <c r="B46" s="87" t="s">
        <v>903</v>
      </c>
      <c r="C46" s="313"/>
      <c r="E46" s="22">
        <v>25</v>
      </c>
      <c r="F46" s="474" t="s">
        <v>358</v>
      </c>
      <c r="G46" s="473"/>
      <c r="M46" s="35">
        <v>4438</v>
      </c>
      <c r="N46" s="35" t="s">
        <v>793</v>
      </c>
      <c r="O46" s="57"/>
      <c r="U46" s="308">
        <v>6358</v>
      </c>
      <c r="V46" s="308" t="s">
        <v>1053</v>
      </c>
      <c r="W46" s="57"/>
      <c r="Y46" s="33">
        <v>777</v>
      </c>
      <c r="Z46" s="33" t="s">
        <v>893</v>
      </c>
      <c r="AA46" s="313"/>
    </row>
    <row r="47" spans="1:27" ht="90" x14ac:dyDescent="0.25">
      <c r="A47" s="32">
        <v>167</v>
      </c>
      <c r="B47" s="87" t="s">
        <v>928</v>
      </c>
      <c r="C47" s="313"/>
      <c r="E47" s="22">
        <v>26</v>
      </c>
      <c r="F47" s="474" t="s">
        <v>817</v>
      </c>
      <c r="G47" s="473"/>
      <c r="M47" s="477">
        <v>444</v>
      </c>
      <c r="N47" s="477" t="s">
        <v>797</v>
      </c>
      <c r="O47" s="478"/>
      <c r="U47" s="32">
        <v>637</v>
      </c>
      <c r="V47" s="32" t="s">
        <v>1056</v>
      </c>
      <c r="W47" s="313"/>
      <c r="Y47" s="33">
        <v>778</v>
      </c>
      <c r="Z47" s="33" t="s">
        <v>896</v>
      </c>
      <c r="AA47" s="313"/>
    </row>
    <row r="48" spans="1:27" ht="60" x14ac:dyDescent="0.25">
      <c r="A48" s="308">
        <v>1671</v>
      </c>
      <c r="B48" s="92" t="s">
        <v>931</v>
      </c>
      <c r="C48" s="57"/>
      <c r="E48" s="33">
        <v>261</v>
      </c>
      <c r="F48" s="500" t="s">
        <v>821</v>
      </c>
      <c r="G48" s="313"/>
      <c r="M48" s="477">
        <v>445</v>
      </c>
      <c r="N48" s="477" t="s">
        <v>801</v>
      </c>
      <c r="O48" s="478"/>
      <c r="U48" s="22">
        <v>64</v>
      </c>
      <c r="V48" s="22" t="s">
        <v>58</v>
      </c>
      <c r="W48" s="473"/>
      <c r="Y48" s="22">
        <v>78</v>
      </c>
      <c r="Z48" s="22" t="s">
        <v>916</v>
      </c>
      <c r="AA48" s="473"/>
    </row>
    <row r="49" spans="1:27" ht="60" x14ac:dyDescent="0.25">
      <c r="A49" s="308">
        <v>1674</v>
      </c>
      <c r="B49" s="92" t="s">
        <v>936</v>
      </c>
      <c r="C49" s="57"/>
      <c r="E49" s="33">
        <v>266</v>
      </c>
      <c r="F49" s="500" t="s">
        <v>833</v>
      </c>
      <c r="G49" s="313"/>
      <c r="M49" s="35">
        <v>4452</v>
      </c>
      <c r="N49" s="35" t="s">
        <v>805</v>
      </c>
      <c r="O49" s="57"/>
      <c r="U49" s="477">
        <v>641</v>
      </c>
      <c r="V49" s="477" t="s">
        <v>1069</v>
      </c>
      <c r="W49" s="478"/>
      <c r="Y49" s="477">
        <v>781</v>
      </c>
      <c r="Z49" s="477" t="s">
        <v>919</v>
      </c>
      <c r="AA49" s="478"/>
    </row>
    <row r="50" spans="1:27" ht="75" x14ac:dyDescent="0.25">
      <c r="A50" s="308">
        <v>1675</v>
      </c>
      <c r="B50" s="92" t="s">
        <v>941</v>
      </c>
      <c r="C50" s="57"/>
      <c r="E50" s="35">
        <v>2661</v>
      </c>
      <c r="F50" s="502" t="s">
        <v>838</v>
      </c>
      <c r="G50" s="57"/>
      <c r="M50" s="35">
        <v>4455</v>
      </c>
      <c r="N50" s="35" t="s">
        <v>809</v>
      </c>
      <c r="O50" s="57"/>
      <c r="U50" s="477">
        <v>644</v>
      </c>
      <c r="V50" s="477" t="s">
        <v>1084</v>
      </c>
      <c r="W50" s="478"/>
      <c r="Y50" s="35">
        <v>7811</v>
      </c>
      <c r="Z50" s="35" t="s">
        <v>924</v>
      </c>
      <c r="AA50" s="57"/>
    </row>
    <row r="51" spans="1:27" ht="75" x14ac:dyDescent="0.25">
      <c r="A51" s="32">
        <v>168</v>
      </c>
      <c r="B51" s="87" t="s">
        <v>945</v>
      </c>
      <c r="C51" s="313"/>
      <c r="E51" s="33">
        <v>267</v>
      </c>
      <c r="F51" s="500" t="s">
        <v>843</v>
      </c>
      <c r="G51" s="313"/>
      <c r="M51" s="35">
        <v>4456</v>
      </c>
      <c r="N51" s="35" t="s">
        <v>822</v>
      </c>
      <c r="O51" s="57"/>
      <c r="U51" s="477">
        <v>645</v>
      </c>
      <c r="V51" s="477" t="s">
        <v>1087</v>
      </c>
      <c r="W51" s="478"/>
      <c r="Y51" s="35">
        <v>7815</v>
      </c>
      <c r="Z51" s="35" t="s">
        <v>935</v>
      </c>
      <c r="AA51" s="57"/>
    </row>
    <row r="52" spans="1:27" ht="90" x14ac:dyDescent="0.25">
      <c r="A52" s="32">
        <v>169</v>
      </c>
      <c r="B52" s="87" t="s">
        <v>994</v>
      </c>
      <c r="C52" s="313"/>
      <c r="E52" s="33">
        <v>268</v>
      </c>
      <c r="F52" s="500" t="s">
        <v>870</v>
      </c>
      <c r="G52" s="313"/>
      <c r="M52" s="35">
        <v>4457</v>
      </c>
      <c r="N52" s="35" t="s">
        <v>846</v>
      </c>
      <c r="O52" s="57"/>
      <c r="U52" s="477">
        <v>646</v>
      </c>
      <c r="V52" s="477" t="s">
        <v>1102</v>
      </c>
      <c r="W52" s="478"/>
      <c r="Y52" s="35">
        <v>7816</v>
      </c>
      <c r="Z52" s="35" t="s">
        <v>940</v>
      </c>
      <c r="AA52" s="57"/>
    </row>
    <row r="53" spans="1:27" ht="120" x14ac:dyDescent="0.25">
      <c r="A53" s="22">
        <v>17</v>
      </c>
      <c r="B53" s="474" t="s">
        <v>997</v>
      </c>
      <c r="C53" s="473"/>
      <c r="E53" s="33">
        <v>269</v>
      </c>
      <c r="F53" s="500" t="s">
        <v>882</v>
      </c>
      <c r="G53" s="313"/>
      <c r="M53" s="35">
        <v>4458</v>
      </c>
      <c r="N53" s="35" t="s">
        <v>858</v>
      </c>
      <c r="O53" s="57"/>
      <c r="U53" s="32">
        <v>647</v>
      </c>
      <c r="V53" s="32" t="s">
        <v>1105</v>
      </c>
      <c r="W53" s="313"/>
      <c r="Y53" s="35">
        <v>7817</v>
      </c>
      <c r="Z53" s="35" t="s">
        <v>952</v>
      </c>
      <c r="AA53" s="57"/>
    </row>
    <row r="54" spans="1:27" ht="75" x14ac:dyDescent="0.25">
      <c r="A54" s="32">
        <v>171</v>
      </c>
      <c r="B54" s="87" t="s">
        <v>4353</v>
      </c>
      <c r="C54" s="313"/>
      <c r="E54" s="475">
        <v>27</v>
      </c>
      <c r="F54" s="498" t="s">
        <v>887</v>
      </c>
      <c r="G54" s="476"/>
      <c r="M54" s="33">
        <v>446</v>
      </c>
      <c r="N54" s="33" t="s">
        <v>888</v>
      </c>
      <c r="O54" s="313"/>
      <c r="U54" s="32">
        <v>648</v>
      </c>
      <c r="V54" s="32" t="s">
        <v>1119</v>
      </c>
      <c r="W54" s="313"/>
      <c r="Y54" s="477">
        <v>786</v>
      </c>
      <c r="Z54" s="477" t="s">
        <v>960</v>
      </c>
      <c r="AA54" s="478"/>
    </row>
    <row r="55" spans="1:27" ht="165" x14ac:dyDescent="0.25">
      <c r="A55" s="32">
        <v>174</v>
      </c>
      <c r="B55" s="87" t="s">
        <v>4354</v>
      </c>
      <c r="C55" s="313"/>
      <c r="E55" s="33">
        <v>271</v>
      </c>
      <c r="F55" s="500" t="s">
        <v>4349</v>
      </c>
      <c r="G55" s="313"/>
      <c r="M55" s="477">
        <v>447</v>
      </c>
      <c r="N55" s="477" t="s">
        <v>891</v>
      </c>
      <c r="O55" s="478"/>
      <c r="U55" s="475">
        <v>65</v>
      </c>
      <c r="V55" s="475" t="s">
        <v>1120</v>
      </c>
      <c r="W55" s="476"/>
      <c r="Y55" s="35">
        <v>7865</v>
      </c>
      <c r="Z55" s="35" t="s">
        <v>965</v>
      </c>
      <c r="AA55" s="57"/>
    </row>
    <row r="56" spans="1:27" ht="90" x14ac:dyDescent="0.25">
      <c r="A56" s="32">
        <v>178</v>
      </c>
      <c r="B56" s="87" t="s">
        <v>1010</v>
      </c>
      <c r="C56" s="313"/>
      <c r="E56" s="33">
        <v>272</v>
      </c>
      <c r="F56" s="500" t="s">
        <v>4350</v>
      </c>
      <c r="G56" s="313"/>
      <c r="M56" s="33">
        <v>448</v>
      </c>
      <c r="N56" s="33" t="s">
        <v>894</v>
      </c>
      <c r="O56" s="313"/>
      <c r="U56" s="32">
        <v>651</v>
      </c>
      <c r="V56" s="32" t="s">
        <v>687</v>
      </c>
      <c r="W56" s="313"/>
      <c r="Y56" s="35">
        <v>7866</v>
      </c>
      <c r="Z56" s="35" t="s">
        <v>970</v>
      </c>
      <c r="AA56" s="57"/>
    </row>
    <row r="57" spans="1:27" ht="90" x14ac:dyDescent="0.25">
      <c r="A57" s="22">
        <v>18</v>
      </c>
      <c r="B57" s="474" t="s">
        <v>1019</v>
      </c>
      <c r="C57" s="473"/>
      <c r="E57" s="33">
        <v>273</v>
      </c>
      <c r="F57" s="500" t="s">
        <v>913</v>
      </c>
      <c r="G57" s="313"/>
      <c r="M57" s="33">
        <v>449</v>
      </c>
      <c r="N57" s="33" t="s">
        <v>909</v>
      </c>
      <c r="O57" s="313"/>
      <c r="U57" s="32">
        <v>653</v>
      </c>
      <c r="V57" s="32" t="s">
        <v>1122</v>
      </c>
      <c r="W57" s="313"/>
      <c r="Y57" s="477">
        <v>787</v>
      </c>
      <c r="Z57" s="477" t="s">
        <v>984</v>
      </c>
      <c r="AA57" s="478"/>
    </row>
    <row r="58" spans="1:27" x14ac:dyDescent="0.25">
      <c r="E58" s="33">
        <v>274</v>
      </c>
      <c r="F58" s="500" t="s">
        <v>16</v>
      </c>
      <c r="G58" s="313"/>
      <c r="M58" s="475">
        <v>45</v>
      </c>
      <c r="N58" s="475" t="s">
        <v>914</v>
      </c>
      <c r="O58" s="476"/>
      <c r="U58" s="32">
        <v>654</v>
      </c>
      <c r="V58" s="32" t="s">
        <v>1123</v>
      </c>
      <c r="W58" s="313"/>
      <c r="Y58" s="35">
        <v>7872</v>
      </c>
      <c r="Z58" s="35" t="s">
        <v>989</v>
      </c>
      <c r="AA58" s="57"/>
    </row>
    <row r="59" spans="1:27" ht="60" x14ac:dyDescent="0.25">
      <c r="E59" s="33">
        <v>275</v>
      </c>
      <c r="F59" s="500" t="s">
        <v>937</v>
      </c>
      <c r="G59" s="313"/>
      <c r="M59" s="33">
        <v>451</v>
      </c>
      <c r="N59" s="33" t="s">
        <v>917</v>
      </c>
      <c r="O59" s="313"/>
      <c r="U59" s="32">
        <v>655</v>
      </c>
      <c r="V59" s="32" t="s">
        <v>1126</v>
      </c>
      <c r="W59" s="313"/>
      <c r="Y59" s="35">
        <v>7873</v>
      </c>
      <c r="Z59" s="35" t="s">
        <v>1005</v>
      </c>
      <c r="AA59" s="57"/>
    </row>
    <row r="60" spans="1:27" ht="60" x14ac:dyDescent="0.25">
      <c r="E60" s="33">
        <v>276</v>
      </c>
      <c r="F60" s="500" t="s">
        <v>949</v>
      </c>
      <c r="G60" s="313"/>
      <c r="M60" s="477">
        <v>455</v>
      </c>
      <c r="N60" s="477" t="s">
        <v>922</v>
      </c>
      <c r="O60" s="478"/>
      <c r="U60" s="32">
        <v>656</v>
      </c>
      <c r="V60" s="32" t="s">
        <v>1127</v>
      </c>
      <c r="W60" s="313"/>
      <c r="Y60" s="35">
        <v>7874</v>
      </c>
      <c r="Z60" s="35" t="s">
        <v>1009</v>
      </c>
      <c r="AA60" s="57"/>
    </row>
    <row r="61" spans="1:27" ht="60" x14ac:dyDescent="0.25">
      <c r="E61" s="33">
        <v>277</v>
      </c>
      <c r="F61" s="500" t="s">
        <v>976</v>
      </c>
      <c r="G61" s="313"/>
      <c r="M61" s="33">
        <v>456</v>
      </c>
      <c r="N61" s="33" t="s">
        <v>933</v>
      </c>
      <c r="O61" s="313"/>
      <c r="U61" s="32">
        <v>658</v>
      </c>
      <c r="V61" s="32" t="s">
        <v>1128</v>
      </c>
      <c r="W61" s="313"/>
      <c r="Y61" s="35">
        <v>7875</v>
      </c>
      <c r="Z61" s="35" t="s">
        <v>1012</v>
      </c>
      <c r="AA61" s="57"/>
    </row>
    <row r="62" spans="1:27" ht="60" x14ac:dyDescent="0.25">
      <c r="E62" s="35">
        <v>2771</v>
      </c>
      <c r="F62" s="502" t="s">
        <v>981</v>
      </c>
      <c r="G62" s="57"/>
      <c r="M62" s="33">
        <v>457</v>
      </c>
      <c r="N62" s="33" t="s">
        <v>977</v>
      </c>
      <c r="O62" s="313"/>
      <c r="U62" s="475">
        <v>66</v>
      </c>
      <c r="V62" s="475" t="s">
        <v>64</v>
      </c>
      <c r="W62" s="476"/>
      <c r="Y62" s="35">
        <v>7876</v>
      </c>
      <c r="Z62" s="35" t="s">
        <v>1016</v>
      </c>
      <c r="AA62" s="57"/>
    </row>
    <row r="63" spans="1:27" ht="105" x14ac:dyDescent="0.25">
      <c r="E63" s="35">
        <v>2772</v>
      </c>
      <c r="F63" s="502" t="s">
        <v>986</v>
      </c>
      <c r="G63" s="57"/>
      <c r="M63" s="33">
        <v>458</v>
      </c>
      <c r="N63" s="33" t="s">
        <v>982</v>
      </c>
      <c r="O63" s="313"/>
      <c r="U63" s="32">
        <v>661</v>
      </c>
      <c r="V63" s="32" t="s">
        <v>1129</v>
      </c>
      <c r="W63" s="313"/>
      <c r="Y63" s="475">
        <v>79</v>
      </c>
      <c r="Z63" s="475" t="s">
        <v>87</v>
      </c>
      <c r="AA63" s="476"/>
    </row>
    <row r="64" spans="1:27" ht="60" x14ac:dyDescent="0.25">
      <c r="E64" s="32">
        <v>278</v>
      </c>
      <c r="F64" s="87" t="s">
        <v>991</v>
      </c>
      <c r="G64" s="313"/>
      <c r="M64" s="35">
        <v>4581</v>
      </c>
      <c r="N64" s="35" t="s">
        <v>987</v>
      </c>
      <c r="O64" s="57"/>
      <c r="U64" s="32">
        <v>664</v>
      </c>
      <c r="V64" s="32" t="s">
        <v>1137</v>
      </c>
      <c r="W64" s="313"/>
      <c r="Y64" s="33">
        <v>791</v>
      </c>
      <c r="Z64" s="33" t="s">
        <v>1020</v>
      </c>
      <c r="AA64" s="313"/>
    </row>
    <row r="65" spans="5:27" ht="105" x14ac:dyDescent="0.25">
      <c r="E65" s="33">
        <v>279</v>
      </c>
      <c r="F65" s="500" t="s">
        <v>995</v>
      </c>
      <c r="G65" s="313"/>
      <c r="M65" s="35">
        <v>4588</v>
      </c>
      <c r="N65" s="35" t="s">
        <v>603</v>
      </c>
      <c r="O65" s="57"/>
      <c r="U65" s="32">
        <v>665</v>
      </c>
      <c r="V65" s="32" t="s">
        <v>1138</v>
      </c>
      <c r="W65" s="313"/>
      <c r="Y65" s="33">
        <v>796</v>
      </c>
      <c r="Z65" s="33" t="s">
        <v>1025</v>
      </c>
      <c r="AA65" s="313"/>
    </row>
    <row r="66" spans="5:27" ht="51" x14ac:dyDescent="0.25">
      <c r="E66" s="22">
        <v>28</v>
      </c>
      <c r="F66" s="474" t="s">
        <v>998</v>
      </c>
      <c r="G66" s="473"/>
      <c r="M66" s="475">
        <v>46</v>
      </c>
      <c r="N66" s="475" t="s">
        <v>996</v>
      </c>
      <c r="O66" s="476"/>
      <c r="U66" s="32">
        <v>666</v>
      </c>
      <c r="V66" s="32" t="s">
        <v>1139</v>
      </c>
      <c r="W66" s="313"/>
      <c r="Y66" s="33">
        <v>797</v>
      </c>
      <c r="Z66" s="33" t="s">
        <v>1029</v>
      </c>
      <c r="AA66" s="313"/>
    </row>
    <row r="67" spans="5:27" ht="90" x14ac:dyDescent="0.25">
      <c r="E67" s="477">
        <v>280</v>
      </c>
      <c r="F67" s="499" t="s">
        <v>1002</v>
      </c>
      <c r="G67" s="478"/>
      <c r="M67" s="475">
        <v>47</v>
      </c>
      <c r="N67" s="475" t="s">
        <v>1023</v>
      </c>
      <c r="O67" s="476"/>
      <c r="U67" s="32">
        <v>667</v>
      </c>
      <c r="V67" s="32" t="s">
        <v>1140</v>
      </c>
      <c r="W67" s="313"/>
    </row>
    <row r="68" spans="5:27" ht="120" x14ac:dyDescent="0.25">
      <c r="E68" s="35">
        <v>2801</v>
      </c>
      <c r="F68" s="502" t="s">
        <v>1006</v>
      </c>
      <c r="G68" s="57"/>
      <c r="M68" s="33">
        <v>471</v>
      </c>
      <c r="N68" s="33" t="s">
        <v>1027</v>
      </c>
      <c r="O68" s="313"/>
      <c r="U68" s="32">
        <v>668</v>
      </c>
      <c r="V68" s="32" t="s">
        <v>1141</v>
      </c>
      <c r="W68" s="313"/>
    </row>
    <row r="69" spans="5:27" ht="75" x14ac:dyDescent="0.25">
      <c r="E69" s="35">
        <v>2803</v>
      </c>
      <c r="F69" s="502" t="s">
        <v>452</v>
      </c>
      <c r="G69" s="57"/>
      <c r="M69" s="33">
        <v>472</v>
      </c>
      <c r="N69" s="33" t="s">
        <v>1027</v>
      </c>
      <c r="O69" s="313"/>
      <c r="U69" s="475">
        <v>67</v>
      </c>
      <c r="V69" s="475" t="s">
        <v>68</v>
      </c>
      <c r="W69" s="476"/>
    </row>
    <row r="70" spans="5:27" ht="135" x14ac:dyDescent="0.25">
      <c r="E70" s="35">
        <v>2805</v>
      </c>
      <c r="F70" s="502" t="s">
        <v>1013</v>
      </c>
      <c r="G70" s="57"/>
      <c r="M70" s="33">
        <v>473</v>
      </c>
      <c r="N70" s="33" t="s">
        <v>1027</v>
      </c>
      <c r="O70" s="313"/>
      <c r="U70" s="32">
        <v>671</v>
      </c>
      <c r="V70" s="32" t="s">
        <v>1142</v>
      </c>
      <c r="W70" s="313"/>
    </row>
    <row r="71" spans="5:27" ht="30" x14ac:dyDescent="0.25">
      <c r="E71" s="35">
        <v>2807</v>
      </c>
      <c r="F71" s="502" t="s">
        <v>472</v>
      </c>
      <c r="G71" s="57"/>
      <c r="M71" s="33">
        <v>474</v>
      </c>
      <c r="N71" s="33" t="s">
        <v>4357</v>
      </c>
      <c r="O71" s="313"/>
      <c r="U71" s="32">
        <v>672</v>
      </c>
      <c r="V71" s="32" t="s">
        <v>1149</v>
      </c>
      <c r="W71" s="313"/>
    </row>
    <row r="72" spans="5:27" ht="75" x14ac:dyDescent="0.25">
      <c r="E72" s="35">
        <v>2808</v>
      </c>
      <c r="F72" s="502" t="s">
        <v>479</v>
      </c>
      <c r="G72" s="57"/>
      <c r="M72" s="33">
        <v>475</v>
      </c>
      <c r="N72" s="33" t="s">
        <v>1027</v>
      </c>
      <c r="O72" s="313"/>
      <c r="U72" s="32">
        <v>674</v>
      </c>
      <c r="V72" s="32" t="s">
        <v>860</v>
      </c>
      <c r="W72" s="313"/>
    </row>
    <row r="73" spans="5:27" ht="90" x14ac:dyDescent="0.25">
      <c r="E73" s="36">
        <v>28081</v>
      </c>
      <c r="F73" s="504" t="s">
        <v>1022</v>
      </c>
      <c r="G73" s="318"/>
      <c r="M73" s="33">
        <v>476</v>
      </c>
      <c r="N73" s="33" t="s">
        <v>1046</v>
      </c>
      <c r="O73" s="313"/>
      <c r="U73" s="32">
        <v>675</v>
      </c>
      <c r="V73" s="32" t="s">
        <v>1151</v>
      </c>
      <c r="W73" s="313"/>
    </row>
    <row r="74" spans="5:27" ht="75" x14ac:dyDescent="0.25">
      <c r="E74" s="477">
        <v>281</v>
      </c>
      <c r="F74" s="499" t="s">
        <v>1026</v>
      </c>
      <c r="G74" s="478"/>
      <c r="M74" s="33">
        <v>477</v>
      </c>
      <c r="N74" s="33" t="s">
        <v>1057</v>
      </c>
      <c r="O74" s="483"/>
      <c r="U74" s="32">
        <v>678</v>
      </c>
      <c r="V74" s="32" t="s">
        <v>1152</v>
      </c>
      <c r="W74" s="313"/>
    </row>
    <row r="75" spans="5:27" ht="150" x14ac:dyDescent="0.25">
      <c r="E75" s="35">
        <v>2812</v>
      </c>
      <c r="F75" s="502" t="s">
        <v>1030</v>
      </c>
      <c r="G75" s="57"/>
      <c r="M75" s="33">
        <v>478</v>
      </c>
      <c r="N75" s="33" t="s">
        <v>1066</v>
      </c>
      <c r="O75" s="313"/>
      <c r="U75" s="22">
        <v>68</v>
      </c>
      <c r="V75" s="22" t="s">
        <v>1156</v>
      </c>
      <c r="W75" s="473"/>
    </row>
    <row r="76" spans="5:27" ht="90" x14ac:dyDescent="0.25">
      <c r="E76" s="35">
        <v>2813</v>
      </c>
      <c r="F76" s="502" t="s">
        <v>1033</v>
      </c>
      <c r="G76" s="57"/>
      <c r="M76" s="22">
        <v>48</v>
      </c>
      <c r="N76" s="22" t="s">
        <v>388</v>
      </c>
      <c r="O76" s="473"/>
      <c r="U76" s="477">
        <v>681</v>
      </c>
      <c r="V76" s="477" t="s">
        <v>4364</v>
      </c>
      <c r="W76" s="478"/>
    </row>
    <row r="77" spans="5:27" ht="120" x14ac:dyDescent="0.25">
      <c r="E77" s="35">
        <v>2814</v>
      </c>
      <c r="F77" s="502" t="s">
        <v>1035</v>
      </c>
      <c r="G77" s="57"/>
      <c r="M77" s="477">
        <v>481</v>
      </c>
      <c r="N77" s="477" t="s">
        <v>1081</v>
      </c>
      <c r="O77" s="478"/>
      <c r="U77" s="308">
        <v>6811</v>
      </c>
      <c r="V77" s="308" t="s">
        <v>1157</v>
      </c>
      <c r="W77" s="57"/>
    </row>
    <row r="78" spans="5:27" ht="135" x14ac:dyDescent="0.25">
      <c r="E78" s="35">
        <v>2815</v>
      </c>
      <c r="F78" s="502" t="s">
        <v>1037</v>
      </c>
      <c r="G78" s="57"/>
      <c r="M78" s="477">
        <v>486</v>
      </c>
      <c r="N78" s="477" t="s">
        <v>1086</v>
      </c>
      <c r="O78" s="478"/>
      <c r="U78" s="308">
        <v>6812</v>
      </c>
      <c r="V78" s="308" t="s">
        <v>1158</v>
      </c>
      <c r="W78" s="57"/>
    </row>
    <row r="79" spans="5:27" ht="135" x14ac:dyDescent="0.25">
      <c r="E79" s="35">
        <v>2818</v>
      </c>
      <c r="F79" s="502" t="s">
        <v>1040</v>
      </c>
      <c r="G79" s="57"/>
      <c r="M79" s="477">
        <v>487</v>
      </c>
      <c r="N79" s="477" t="s">
        <v>1089</v>
      </c>
      <c r="O79" s="478"/>
      <c r="U79" s="308">
        <v>6815</v>
      </c>
      <c r="V79" s="308" t="s">
        <v>1159</v>
      </c>
      <c r="W79" s="57"/>
    </row>
    <row r="80" spans="5:27" ht="90" x14ac:dyDescent="0.25">
      <c r="E80" s="36">
        <v>28187</v>
      </c>
      <c r="F80" s="504" t="s">
        <v>1043</v>
      </c>
      <c r="G80" s="318"/>
      <c r="M80" s="35">
        <v>4871</v>
      </c>
      <c r="N80" s="35" t="s">
        <v>1092</v>
      </c>
      <c r="O80" s="57"/>
      <c r="U80" s="308">
        <v>6816</v>
      </c>
      <c r="V80" s="308" t="s">
        <v>1160</v>
      </c>
      <c r="W80" s="57"/>
    </row>
    <row r="81" spans="5:23" ht="90" x14ac:dyDescent="0.25">
      <c r="E81" s="33">
        <v>282</v>
      </c>
      <c r="F81" s="500" t="s">
        <v>1045</v>
      </c>
      <c r="G81" s="313"/>
      <c r="M81" s="33">
        <v>488</v>
      </c>
      <c r="N81" s="33" t="s">
        <v>1095</v>
      </c>
      <c r="O81" s="313"/>
      <c r="U81" s="308">
        <v>6817</v>
      </c>
      <c r="V81" s="308" t="s">
        <v>1161</v>
      </c>
      <c r="W81" s="57"/>
    </row>
    <row r="82" spans="5:23" ht="51" x14ac:dyDescent="0.25">
      <c r="E82" s="22">
        <v>29</v>
      </c>
      <c r="F82" s="474" t="s">
        <v>1048</v>
      </c>
      <c r="G82" s="473"/>
      <c r="M82" s="22">
        <v>49</v>
      </c>
      <c r="N82" s="22" t="s">
        <v>1101</v>
      </c>
      <c r="O82" s="473"/>
      <c r="U82" s="37">
        <v>68173</v>
      </c>
      <c r="V82" s="37" t="s">
        <v>275</v>
      </c>
      <c r="W82" s="318"/>
    </row>
    <row r="83" spans="5:23" ht="90" x14ac:dyDescent="0.25">
      <c r="E83" s="477">
        <v>290</v>
      </c>
      <c r="F83" s="499" t="s">
        <v>1051</v>
      </c>
      <c r="G83" s="478"/>
      <c r="M83" s="477">
        <v>491</v>
      </c>
      <c r="N83" s="477" t="s">
        <v>1104</v>
      </c>
      <c r="O83" s="478"/>
      <c r="U83" s="37">
        <v>68174</v>
      </c>
      <c r="V83" s="37" t="s">
        <v>957</v>
      </c>
      <c r="W83" s="318"/>
    </row>
    <row r="84" spans="5:23" ht="75" x14ac:dyDescent="0.25">
      <c r="E84" s="35">
        <v>2905</v>
      </c>
      <c r="F84" s="502" t="s">
        <v>1054</v>
      </c>
      <c r="G84" s="57"/>
      <c r="M84" s="33">
        <v>495</v>
      </c>
      <c r="N84" s="33" t="s">
        <v>1107</v>
      </c>
      <c r="O84" s="313"/>
      <c r="U84" s="477">
        <v>686</v>
      </c>
      <c r="V84" s="477" t="s">
        <v>4365</v>
      </c>
      <c r="W84" s="478"/>
    </row>
    <row r="85" spans="5:23" ht="30" x14ac:dyDescent="0.25">
      <c r="E85" s="35">
        <v>2906</v>
      </c>
      <c r="F85" s="502" t="s">
        <v>466</v>
      </c>
      <c r="G85" s="57"/>
      <c r="M85" s="35">
        <v>4951</v>
      </c>
      <c r="N85" s="35" t="s">
        <v>1110</v>
      </c>
      <c r="O85" s="57"/>
      <c r="U85" s="308">
        <v>6861</v>
      </c>
      <c r="V85" s="308" t="s">
        <v>1162</v>
      </c>
      <c r="W85" s="57"/>
    </row>
    <row r="86" spans="5:23" ht="30" x14ac:dyDescent="0.25">
      <c r="E86" s="35">
        <v>2907</v>
      </c>
      <c r="F86" s="502" t="s">
        <v>472</v>
      </c>
      <c r="G86" s="57"/>
      <c r="M86" s="35">
        <v>4955</v>
      </c>
      <c r="N86" s="35" t="s">
        <v>1113</v>
      </c>
      <c r="O86" s="57"/>
      <c r="U86" s="308">
        <v>6865</v>
      </c>
      <c r="V86" s="308" t="s">
        <v>1163</v>
      </c>
      <c r="W86" s="57"/>
    </row>
    <row r="87" spans="5:23" ht="75" x14ac:dyDescent="0.25">
      <c r="E87" s="35">
        <v>2908</v>
      </c>
      <c r="F87" s="502" t="s">
        <v>479</v>
      </c>
      <c r="G87" s="57"/>
      <c r="M87" s="35">
        <v>4958</v>
      </c>
      <c r="N87" s="35" t="s">
        <v>1115</v>
      </c>
      <c r="O87" s="57"/>
      <c r="U87" s="308">
        <v>6866</v>
      </c>
      <c r="V87" s="308" t="s">
        <v>1164</v>
      </c>
      <c r="W87" s="57"/>
    </row>
    <row r="88" spans="5:23" ht="75" x14ac:dyDescent="0.25">
      <c r="E88" s="36">
        <v>29081</v>
      </c>
      <c r="F88" s="504" t="s">
        <v>1063</v>
      </c>
      <c r="G88" s="318"/>
      <c r="M88" s="477">
        <v>496</v>
      </c>
      <c r="N88" s="477" t="s">
        <v>1117</v>
      </c>
      <c r="O88" s="478"/>
      <c r="U88" s="308">
        <v>6868</v>
      </c>
      <c r="V88" s="308" t="s">
        <v>1165</v>
      </c>
      <c r="W88" s="57"/>
    </row>
    <row r="89" spans="5:23" ht="150" x14ac:dyDescent="0.25">
      <c r="E89" s="477">
        <v>291</v>
      </c>
      <c r="F89" s="499" t="s">
        <v>1065</v>
      </c>
      <c r="G89" s="478"/>
      <c r="U89" s="477">
        <v>687</v>
      </c>
      <c r="V89" s="477" t="s">
        <v>1166</v>
      </c>
      <c r="W89" s="478"/>
    </row>
    <row r="90" spans="5:23" ht="75" x14ac:dyDescent="0.25">
      <c r="E90" s="36">
        <v>29187</v>
      </c>
      <c r="F90" s="504" t="s">
        <v>1067</v>
      </c>
      <c r="G90" s="318"/>
      <c r="U90" s="308">
        <v>6871</v>
      </c>
      <c r="V90" s="308" t="s">
        <v>1167</v>
      </c>
      <c r="W90" s="57"/>
    </row>
    <row r="91" spans="5:23" ht="90" x14ac:dyDescent="0.25">
      <c r="E91" s="33">
        <v>292</v>
      </c>
      <c r="F91" s="500" t="s">
        <v>1070</v>
      </c>
      <c r="G91" s="313"/>
      <c r="U91" s="308">
        <v>6872</v>
      </c>
      <c r="V91" s="308" t="s">
        <v>4366</v>
      </c>
      <c r="W91" s="57"/>
    </row>
    <row r="92" spans="5:23" ht="75" x14ac:dyDescent="0.25">
      <c r="E92" s="33">
        <v>293</v>
      </c>
      <c r="F92" s="500" t="s">
        <v>1073</v>
      </c>
      <c r="G92" s="313"/>
      <c r="U92" s="308">
        <v>6873</v>
      </c>
      <c r="V92" s="308" t="s">
        <v>4367</v>
      </c>
      <c r="W92" s="57"/>
    </row>
    <row r="93" spans="5:23" ht="60" x14ac:dyDescent="0.25">
      <c r="E93" s="35">
        <v>2931</v>
      </c>
      <c r="F93" s="502" t="s">
        <v>1076</v>
      </c>
      <c r="G93" s="57"/>
      <c r="U93" s="308">
        <v>6874</v>
      </c>
      <c r="V93" s="308" t="s">
        <v>1168</v>
      </c>
      <c r="W93" s="57"/>
    </row>
    <row r="94" spans="5:23" ht="60" x14ac:dyDescent="0.25">
      <c r="E94" s="35">
        <v>2932</v>
      </c>
      <c r="F94" s="502" t="s">
        <v>782</v>
      </c>
      <c r="G94" s="57"/>
      <c r="U94" s="308">
        <v>6875</v>
      </c>
      <c r="V94" s="308" t="s">
        <v>1169</v>
      </c>
      <c r="W94" s="57"/>
    </row>
    <row r="95" spans="5:23" ht="165" x14ac:dyDescent="0.25">
      <c r="E95" s="33">
        <v>296</v>
      </c>
      <c r="F95" s="500" t="s">
        <v>1080</v>
      </c>
      <c r="G95" s="313"/>
      <c r="U95" s="308">
        <v>6876</v>
      </c>
      <c r="V95" s="308" t="s">
        <v>1170</v>
      </c>
      <c r="W95" s="57"/>
    </row>
    <row r="96" spans="5:23" ht="45" x14ac:dyDescent="0.25">
      <c r="E96" s="35">
        <v>2961</v>
      </c>
      <c r="F96" s="502" t="s">
        <v>821</v>
      </c>
      <c r="G96" s="57"/>
      <c r="U96" s="22">
        <v>69</v>
      </c>
      <c r="V96" s="22" t="s">
        <v>1171</v>
      </c>
      <c r="W96" s="473"/>
    </row>
    <row r="97" spans="5:23" ht="60" x14ac:dyDescent="0.25">
      <c r="E97" s="35">
        <v>2966</v>
      </c>
      <c r="F97" s="502" t="s">
        <v>1085</v>
      </c>
      <c r="G97" s="57"/>
      <c r="U97" s="477">
        <v>691</v>
      </c>
      <c r="V97" s="477" t="s">
        <v>639</v>
      </c>
      <c r="W97" s="478"/>
    </row>
    <row r="98" spans="5:23" ht="135" x14ac:dyDescent="0.25">
      <c r="E98" s="35">
        <v>2967</v>
      </c>
      <c r="F98" s="502" t="s">
        <v>1088</v>
      </c>
      <c r="G98" s="57"/>
      <c r="U98" s="477">
        <v>695</v>
      </c>
      <c r="V98" s="477" t="s">
        <v>1172</v>
      </c>
      <c r="W98" s="478"/>
    </row>
    <row r="99" spans="5:23" ht="150" x14ac:dyDescent="0.25">
      <c r="E99" s="35">
        <v>2968</v>
      </c>
      <c r="F99" s="502" t="s">
        <v>1091</v>
      </c>
      <c r="G99" s="57"/>
      <c r="U99" s="32">
        <v>696</v>
      </c>
      <c r="V99" s="32" t="s">
        <v>1176</v>
      </c>
      <c r="W99" s="313"/>
    </row>
    <row r="100" spans="5:23" ht="90" x14ac:dyDescent="0.25">
      <c r="E100" s="477">
        <v>297</v>
      </c>
      <c r="F100" s="499" t="s">
        <v>1094</v>
      </c>
      <c r="G100" s="478"/>
      <c r="U100" s="32">
        <v>698</v>
      </c>
      <c r="V100" s="32" t="s">
        <v>1177</v>
      </c>
      <c r="W100" s="313"/>
    </row>
    <row r="101" spans="5:23" ht="240" x14ac:dyDescent="0.25">
      <c r="E101" s="35">
        <v>2971</v>
      </c>
      <c r="F101" s="502" t="s">
        <v>1097</v>
      </c>
      <c r="G101" s="57"/>
      <c r="U101" s="308">
        <v>6981</v>
      </c>
      <c r="V101" s="308" t="s">
        <v>1178</v>
      </c>
      <c r="W101" s="57"/>
    </row>
    <row r="102" spans="5:23" ht="105" x14ac:dyDescent="0.25">
      <c r="E102" s="35">
        <v>2972</v>
      </c>
      <c r="F102" s="502" t="s">
        <v>1099</v>
      </c>
      <c r="G102" s="57"/>
      <c r="U102" s="308">
        <v>6989</v>
      </c>
      <c r="V102" s="308" t="s">
        <v>1179</v>
      </c>
      <c r="W102" s="57"/>
    </row>
    <row r="103" spans="5:23" ht="90" x14ac:dyDescent="0.25">
      <c r="E103" s="35">
        <v>2973</v>
      </c>
      <c r="F103" s="502" t="s">
        <v>913</v>
      </c>
      <c r="G103" s="57"/>
      <c r="U103" s="477">
        <v>699</v>
      </c>
      <c r="V103" s="477" t="s">
        <v>1180</v>
      </c>
      <c r="W103" s="478"/>
    </row>
    <row r="104" spans="5:23" ht="90" x14ac:dyDescent="0.25">
      <c r="E104" s="35">
        <v>2974</v>
      </c>
      <c r="F104" s="502" t="s">
        <v>1103</v>
      </c>
      <c r="G104" s="57"/>
    </row>
    <row r="105" spans="5:23" ht="135" x14ac:dyDescent="0.25">
      <c r="E105" s="35">
        <v>2975</v>
      </c>
      <c r="F105" s="502" t="s">
        <v>1106</v>
      </c>
      <c r="G105" s="57"/>
    </row>
    <row r="106" spans="5:23" ht="120" x14ac:dyDescent="0.25">
      <c r="E106" s="35">
        <v>2976</v>
      </c>
      <c r="F106" s="502" t="s">
        <v>1109</v>
      </c>
      <c r="G106" s="57"/>
    </row>
    <row r="107" spans="5:23" ht="75" x14ac:dyDescent="0.25">
      <c r="E107" s="36">
        <v>29787</v>
      </c>
      <c r="F107" s="504" t="s">
        <v>1112</v>
      </c>
      <c r="G107" s="31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9"/>
  <sheetViews>
    <sheetView workbookViewId="0">
      <selection activeCell="B1" sqref="B1"/>
    </sheetView>
  </sheetViews>
  <sheetFormatPr baseColWidth="10" defaultRowHeight="15" x14ac:dyDescent="0.25"/>
  <cols>
    <col min="2" max="2" width="38.42578125" bestFit="1" customWidth="1"/>
  </cols>
  <sheetData>
    <row r="1" spans="1:38" ht="165" x14ac:dyDescent="0.25">
      <c r="A1" s="69" t="s">
        <v>325</v>
      </c>
      <c r="B1" s="306"/>
      <c r="C1" s="306"/>
      <c r="D1" s="132"/>
      <c r="E1" s="306" t="s">
        <v>400</v>
      </c>
      <c r="F1" s="306"/>
      <c r="G1" s="306"/>
      <c r="H1" s="132"/>
      <c r="I1" s="505" t="s">
        <v>401</v>
      </c>
      <c r="J1" s="506"/>
      <c r="K1" s="507"/>
      <c r="L1" s="132"/>
      <c r="M1" s="28" t="s">
        <v>402</v>
      </c>
      <c r="N1" s="29"/>
      <c r="O1" s="306"/>
      <c r="P1" s="132"/>
      <c r="Q1" s="505" t="s">
        <v>403</v>
      </c>
      <c r="R1" s="505"/>
      <c r="S1" s="507"/>
      <c r="T1" s="132"/>
      <c r="U1" s="28" t="s">
        <v>404</v>
      </c>
      <c r="V1" s="29"/>
      <c r="W1" s="306"/>
      <c r="X1" s="132"/>
      <c r="Y1" s="28" t="s">
        <v>405</v>
      </c>
      <c r="Z1" s="28"/>
      <c r="AA1" s="507"/>
      <c r="AB1" s="132"/>
      <c r="AC1" s="30" t="s">
        <v>406</v>
      </c>
      <c r="AD1" s="508"/>
      <c r="AE1" s="508"/>
      <c r="AF1" s="132"/>
      <c r="AG1" s="132"/>
      <c r="AH1" s="132"/>
      <c r="AI1" s="132"/>
      <c r="AJ1" s="132"/>
      <c r="AK1" s="132"/>
      <c r="AL1" s="132"/>
    </row>
    <row r="2" spans="1:38" ht="30" x14ac:dyDescent="0.25">
      <c r="A2" s="20" t="s">
        <v>328</v>
      </c>
      <c r="B2" s="20" t="s">
        <v>329</v>
      </c>
      <c r="C2" s="20" t="s">
        <v>330</v>
      </c>
      <c r="D2" s="132"/>
      <c r="E2" s="20" t="s">
        <v>328</v>
      </c>
      <c r="F2" s="307" t="s">
        <v>329</v>
      </c>
      <c r="G2" s="20" t="s">
        <v>330</v>
      </c>
      <c r="H2" s="132"/>
      <c r="I2" s="20" t="s">
        <v>328</v>
      </c>
      <c r="J2" s="307" t="s">
        <v>329</v>
      </c>
      <c r="K2" s="20" t="s">
        <v>330</v>
      </c>
      <c r="L2" s="132"/>
      <c r="M2" s="20" t="s">
        <v>328</v>
      </c>
      <c r="N2" s="20" t="s">
        <v>329</v>
      </c>
      <c r="O2" s="20" t="s">
        <v>330</v>
      </c>
      <c r="P2" s="132"/>
      <c r="Q2" s="20" t="s">
        <v>328</v>
      </c>
      <c r="R2" s="20" t="s">
        <v>329</v>
      </c>
      <c r="S2" s="20" t="s">
        <v>330</v>
      </c>
      <c r="T2" s="132"/>
      <c r="U2" s="20" t="s">
        <v>328</v>
      </c>
      <c r="V2" s="20" t="s">
        <v>329</v>
      </c>
      <c r="W2" s="20" t="s">
        <v>330</v>
      </c>
      <c r="X2" s="132"/>
      <c r="Y2" s="20" t="s">
        <v>328</v>
      </c>
      <c r="Z2" s="20" t="s">
        <v>329</v>
      </c>
      <c r="AA2" s="20" t="s">
        <v>330</v>
      </c>
      <c r="AB2" s="132"/>
      <c r="AC2" s="20" t="s">
        <v>328</v>
      </c>
      <c r="AD2" s="20" t="s">
        <v>329</v>
      </c>
      <c r="AE2" s="20" t="s">
        <v>330</v>
      </c>
      <c r="AF2" s="132"/>
      <c r="AG2" s="132"/>
      <c r="AH2" s="132"/>
      <c r="AI2" s="132"/>
      <c r="AJ2" s="132"/>
      <c r="AK2" s="132"/>
      <c r="AL2" s="132"/>
    </row>
    <row r="3" spans="1:38" ht="63.75" x14ac:dyDescent="0.25">
      <c r="A3" s="477">
        <v>101</v>
      </c>
      <c r="B3" s="477" t="s">
        <v>410</v>
      </c>
      <c r="C3" s="478"/>
      <c r="D3" s="132"/>
      <c r="E3" s="475">
        <v>20</v>
      </c>
      <c r="F3" s="498" t="s">
        <v>108</v>
      </c>
      <c r="G3" s="476"/>
      <c r="H3" s="132"/>
      <c r="I3" s="475">
        <v>31</v>
      </c>
      <c r="J3" s="498" t="s">
        <v>407</v>
      </c>
      <c r="K3" s="476"/>
      <c r="L3" s="132"/>
      <c r="M3" s="477">
        <v>400</v>
      </c>
      <c r="N3" s="477" t="s">
        <v>412</v>
      </c>
      <c r="O3" s="478"/>
      <c r="P3" s="132"/>
      <c r="Q3" s="475">
        <v>50</v>
      </c>
      <c r="R3" s="475" t="s">
        <v>408</v>
      </c>
      <c r="S3" s="476"/>
      <c r="T3" s="132"/>
      <c r="U3" s="475">
        <v>60</v>
      </c>
      <c r="V3" s="475" t="s">
        <v>409</v>
      </c>
      <c r="W3" s="476"/>
      <c r="X3" s="132"/>
      <c r="Y3" s="477">
        <v>701</v>
      </c>
      <c r="Z3" s="477" t="s">
        <v>414</v>
      </c>
      <c r="AA3" s="478"/>
      <c r="AB3" s="132"/>
      <c r="AC3" s="477">
        <v>801</v>
      </c>
      <c r="AD3" s="477" t="s">
        <v>415</v>
      </c>
      <c r="AE3" s="478"/>
      <c r="AF3" s="132"/>
      <c r="AG3" s="132"/>
      <c r="AH3" s="132"/>
      <c r="AI3" s="132"/>
      <c r="AJ3" s="132"/>
      <c r="AK3" s="132"/>
      <c r="AL3" s="132"/>
    </row>
    <row r="4" spans="1:38" ht="45" x14ac:dyDescent="0.25">
      <c r="A4" s="477">
        <v>105</v>
      </c>
      <c r="B4" s="477" t="s">
        <v>501</v>
      </c>
      <c r="C4" s="478"/>
      <c r="D4" s="132"/>
      <c r="E4" s="477">
        <v>201</v>
      </c>
      <c r="F4" s="499" t="s">
        <v>3</v>
      </c>
      <c r="G4" s="478"/>
      <c r="H4" s="132"/>
      <c r="I4" s="475">
        <v>32</v>
      </c>
      <c r="J4" s="498" t="s">
        <v>370</v>
      </c>
      <c r="K4" s="476"/>
      <c r="L4" s="132"/>
      <c r="M4" s="477">
        <v>409</v>
      </c>
      <c r="N4" s="477" t="s">
        <v>496</v>
      </c>
      <c r="O4" s="485"/>
      <c r="P4" s="132"/>
      <c r="Q4" s="475">
        <v>51</v>
      </c>
      <c r="R4" s="475" t="s">
        <v>530</v>
      </c>
      <c r="S4" s="476"/>
      <c r="T4" s="132"/>
      <c r="U4" s="490">
        <v>603</v>
      </c>
      <c r="V4" s="490" t="s">
        <v>4330</v>
      </c>
      <c r="W4" s="478"/>
      <c r="X4" s="132"/>
      <c r="Y4" s="484">
        <v>706</v>
      </c>
      <c r="Z4" s="484" t="s">
        <v>476</v>
      </c>
      <c r="AA4" s="478"/>
      <c r="AB4" s="132"/>
      <c r="AC4" s="477">
        <v>802</v>
      </c>
      <c r="AD4" s="477" t="s">
        <v>464</v>
      </c>
      <c r="AE4" s="478"/>
      <c r="AF4" s="132"/>
      <c r="AG4" s="132"/>
      <c r="AH4" s="132"/>
      <c r="AI4" s="132"/>
      <c r="AJ4" s="132"/>
      <c r="AK4" s="132"/>
      <c r="AL4" s="132"/>
    </row>
    <row r="5" spans="1:38" ht="51" x14ac:dyDescent="0.25">
      <c r="A5" s="486">
        <v>1061</v>
      </c>
      <c r="B5" s="486" t="s">
        <v>30</v>
      </c>
      <c r="C5" s="487"/>
      <c r="D5" s="132"/>
      <c r="E5" s="477">
        <v>206</v>
      </c>
      <c r="F5" s="499" t="s">
        <v>466</v>
      </c>
      <c r="G5" s="478"/>
      <c r="H5" s="132"/>
      <c r="I5" s="475">
        <v>33</v>
      </c>
      <c r="J5" s="498" t="s">
        <v>524</v>
      </c>
      <c r="K5" s="476"/>
      <c r="L5" s="132"/>
      <c r="M5" s="477">
        <v>410</v>
      </c>
      <c r="N5" s="477" t="s">
        <v>549</v>
      </c>
      <c r="O5" s="478"/>
      <c r="P5" s="132"/>
      <c r="Q5" s="475">
        <v>53</v>
      </c>
      <c r="R5" s="475" t="s">
        <v>395</v>
      </c>
      <c r="S5" s="476"/>
      <c r="T5" s="132"/>
      <c r="U5" s="475">
        <v>61</v>
      </c>
      <c r="V5" s="475" t="s">
        <v>338</v>
      </c>
      <c r="W5" s="476"/>
      <c r="X5" s="132"/>
      <c r="Y5" s="484">
        <v>707</v>
      </c>
      <c r="Z5" s="484" t="s">
        <v>76</v>
      </c>
      <c r="AA5" s="478"/>
      <c r="AB5" s="132"/>
      <c r="AC5" s="477">
        <v>809</v>
      </c>
      <c r="AD5" s="477" t="s">
        <v>508</v>
      </c>
      <c r="AE5" s="478"/>
      <c r="AF5" s="132"/>
      <c r="AG5" s="132"/>
      <c r="AH5" s="132"/>
      <c r="AI5" s="132"/>
      <c r="AJ5" s="132"/>
      <c r="AK5" s="132"/>
      <c r="AL5" s="132"/>
    </row>
    <row r="6" spans="1:38" ht="63.75" x14ac:dyDescent="0.25">
      <c r="A6" s="486">
        <v>1063</v>
      </c>
      <c r="B6" s="486" t="s">
        <v>31</v>
      </c>
      <c r="C6" s="487"/>
      <c r="D6" s="132"/>
      <c r="E6" s="477">
        <v>207</v>
      </c>
      <c r="F6" s="499" t="s">
        <v>472</v>
      </c>
      <c r="G6" s="478"/>
      <c r="H6" s="132"/>
      <c r="I6" s="475">
        <v>34</v>
      </c>
      <c r="J6" s="498" t="s">
        <v>566</v>
      </c>
      <c r="K6" s="476"/>
      <c r="L6" s="132"/>
      <c r="M6" s="477">
        <v>419</v>
      </c>
      <c r="N6" s="477" t="s">
        <v>599</v>
      </c>
      <c r="O6" s="478"/>
      <c r="P6" s="132"/>
      <c r="Q6" s="475">
        <v>54</v>
      </c>
      <c r="R6" s="475" t="s">
        <v>690</v>
      </c>
      <c r="S6" s="476"/>
      <c r="T6" s="132"/>
      <c r="U6" s="475">
        <v>62</v>
      </c>
      <c r="V6" s="475" t="s">
        <v>794</v>
      </c>
      <c r="W6" s="476"/>
      <c r="X6" s="132"/>
      <c r="Y6" s="477">
        <v>708</v>
      </c>
      <c r="Z6" s="477" t="s">
        <v>499</v>
      </c>
      <c r="AA6" s="478"/>
      <c r="AB6" s="132"/>
      <c r="AC6" s="132"/>
      <c r="AD6" s="132"/>
      <c r="AE6" s="132"/>
      <c r="AF6" s="132"/>
      <c r="AG6" s="132"/>
      <c r="AH6" s="132"/>
      <c r="AI6" s="132"/>
      <c r="AJ6" s="132"/>
      <c r="AK6" s="132"/>
      <c r="AL6" s="132"/>
    </row>
    <row r="7" spans="1:38" ht="75" x14ac:dyDescent="0.25">
      <c r="A7" s="486">
        <v>1064</v>
      </c>
      <c r="B7" s="486" t="s">
        <v>32</v>
      </c>
      <c r="C7" s="487"/>
      <c r="D7" s="132"/>
      <c r="E7" s="477">
        <v>208</v>
      </c>
      <c r="F7" s="499" t="s">
        <v>479</v>
      </c>
      <c r="G7" s="478"/>
      <c r="H7" s="132"/>
      <c r="I7" s="475">
        <v>35</v>
      </c>
      <c r="J7" s="498" t="s">
        <v>373</v>
      </c>
      <c r="K7" s="476"/>
      <c r="L7" s="132"/>
      <c r="M7" s="477">
        <v>421</v>
      </c>
      <c r="N7" s="477" t="s">
        <v>629</v>
      </c>
      <c r="O7" s="478"/>
      <c r="P7" s="132"/>
      <c r="Q7" s="475">
        <v>58</v>
      </c>
      <c r="R7" s="475" t="s">
        <v>397</v>
      </c>
      <c r="S7" s="476"/>
      <c r="T7" s="132"/>
      <c r="U7" s="475">
        <v>63</v>
      </c>
      <c r="V7" s="475" t="s">
        <v>969</v>
      </c>
      <c r="W7" s="476"/>
      <c r="X7" s="132"/>
      <c r="Y7" s="477">
        <v>709</v>
      </c>
      <c r="Z7" s="477" t="s">
        <v>556</v>
      </c>
      <c r="AA7" s="478"/>
      <c r="AB7" s="132"/>
      <c r="AC7" s="132"/>
      <c r="AD7" s="132"/>
      <c r="AE7" s="132"/>
      <c r="AF7" s="132"/>
      <c r="AG7" s="132"/>
      <c r="AH7" s="132"/>
      <c r="AI7" s="132"/>
      <c r="AJ7" s="132"/>
      <c r="AK7" s="132"/>
      <c r="AL7" s="132"/>
    </row>
    <row r="8" spans="1:38" ht="38.25" x14ac:dyDescent="0.25">
      <c r="A8" s="486">
        <v>1068</v>
      </c>
      <c r="B8" s="486" t="s">
        <v>601</v>
      </c>
      <c r="C8" s="487"/>
      <c r="D8" s="132"/>
      <c r="E8" s="475">
        <v>21</v>
      </c>
      <c r="F8" s="498" t="s">
        <v>109</v>
      </c>
      <c r="G8" s="476"/>
      <c r="H8" s="132"/>
      <c r="I8" s="475">
        <v>37</v>
      </c>
      <c r="J8" s="498" t="s">
        <v>375</v>
      </c>
      <c r="K8" s="476"/>
      <c r="L8" s="132"/>
      <c r="M8" s="477">
        <v>428</v>
      </c>
      <c r="N8" s="477" t="s">
        <v>670</v>
      </c>
      <c r="O8" s="478"/>
      <c r="P8" s="132"/>
      <c r="Q8" s="477">
        <v>590</v>
      </c>
      <c r="R8" s="477" t="s">
        <v>706</v>
      </c>
      <c r="S8" s="478"/>
      <c r="T8" s="132"/>
      <c r="U8" s="477">
        <v>641</v>
      </c>
      <c r="V8" s="477" t="s">
        <v>1069</v>
      </c>
      <c r="W8" s="478"/>
      <c r="X8" s="132"/>
      <c r="Y8" s="477">
        <v>713</v>
      </c>
      <c r="Z8" s="477" t="s">
        <v>4324</v>
      </c>
      <c r="AA8" s="478"/>
      <c r="AB8" s="132"/>
      <c r="AC8" s="132"/>
      <c r="AD8" s="132"/>
      <c r="AE8" s="132"/>
      <c r="AF8" s="132"/>
      <c r="AG8" s="132"/>
      <c r="AH8" s="132"/>
      <c r="AI8" s="132"/>
      <c r="AJ8" s="132"/>
      <c r="AK8" s="132"/>
      <c r="AL8" s="132"/>
    </row>
    <row r="9" spans="1:38" ht="105" x14ac:dyDescent="0.25">
      <c r="A9" s="477">
        <v>108</v>
      </c>
      <c r="B9" s="477" t="s">
        <v>622</v>
      </c>
      <c r="C9" s="478"/>
      <c r="D9" s="132"/>
      <c r="E9" s="475">
        <v>23</v>
      </c>
      <c r="F9" s="498" t="s">
        <v>755</v>
      </c>
      <c r="G9" s="476"/>
      <c r="H9" s="132"/>
      <c r="I9" s="477">
        <v>391</v>
      </c>
      <c r="J9" s="499" t="s">
        <v>4338</v>
      </c>
      <c r="K9" s="478"/>
      <c r="L9" s="132"/>
      <c r="M9" s="475">
        <v>43</v>
      </c>
      <c r="N9" s="475" t="s">
        <v>694</v>
      </c>
      <c r="O9" s="476"/>
      <c r="P9" s="132"/>
      <c r="Q9" s="132"/>
      <c r="R9" s="132"/>
      <c r="S9" s="132"/>
      <c r="T9" s="132"/>
      <c r="U9" s="477">
        <v>644</v>
      </c>
      <c r="V9" s="477" t="s">
        <v>1084</v>
      </c>
      <c r="W9" s="478"/>
      <c r="X9" s="132"/>
      <c r="Y9" s="475">
        <v>72</v>
      </c>
      <c r="Z9" s="475" t="s">
        <v>85</v>
      </c>
      <c r="AA9" s="476"/>
      <c r="AB9" s="132"/>
      <c r="AC9" s="132"/>
      <c r="AD9" s="132"/>
      <c r="AE9" s="132"/>
      <c r="AF9" s="132"/>
      <c r="AG9" s="132"/>
      <c r="AH9" s="132"/>
      <c r="AI9" s="132"/>
      <c r="AJ9" s="132"/>
      <c r="AK9" s="132"/>
      <c r="AL9" s="132"/>
    </row>
    <row r="10" spans="1:38" ht="75" x14ac:dyDescent="0.25">
      <c r="A10" s="495">
        <v>12</v>
      </c>
      <c r="B10" s="495" t="s">
        <v>649</v>
      </c>
      <c r="C10" s="476"/>
      <c r="D10" s="132"/>
      <c r="E10" s="475">
        <v>27</v>
      </c>
      <c r="F10" s="498" t="s">
        <v>887</v>
      </c>
      <c r="G10" s="476"/>
      <c r="H10" s="132"/>
      <c r="I10" s="477">
        <v>392</v>
      </c>
      <c r="J10" s="499" t="s">
        <v>710</v>
      </c>
      <c r="K10" s="478"/>
      <c r="L10" s="132"/>
      <c r="M10" s="477">
        <v>444</v>
      </c>
      <c r="N10" s="477" t="s">
        <v>797</v>
      </c>
      <c r="O10" s="478"/>
      <c r="P10" s="132"/>
      <c r="Q10" s="132"/>
      <c r="R10" s="132"/>
      <c r="S10" s="132"/>
      <c r="T10" s="132"/>
      <c r="U10" s="477">
        <v>645</v>
      </c>
      <c r="V10" s="477" t="s">
        <v>1087</v>
      </c>
      <c r="W10" s="478"/>
      <c r="X10" s="132"/>
      <c r="Y10" s="475">
        <v>74</v>
      </c>
      <c r="Z10" s="475" t="s">
        <v>86</v>
      </c>
      <c r="AA10" s="476"/>
      <c r="AB10" s="132"/>
      <c r="AC10" s="132"/>
      <c r="AD10" s="132"/>
      <c r="AE10" s="132"/>
      <c r="AF10" s="132"/>
      <c r="AG10" s="132"/>
      <c r="AH10" s="132"/>
      <c r="AI10" s="132"/>
      <c r="AJ10" s="132"/>
      <c r="AK10" s="132"/>
      <c r="AL10" s="132"/>
    </row>
    <row r="11" spans="1:38" ht="90" x14ac:dyDescent="0.25">
      <c r="A11" s="477">
        <v>145</v>
      </c>
      <c r="B11" s="477" t="s">
        <v>804</v>
      </c>
      <c r="C11" s="478"/>
      <c r="D11" s="132"/>
      <c r="E11" s="477">
        <v>280</v>
      </c>
      <c r="F11" s="499" t="s">
        <v>1002</v>
      </c>
      <c r="G11" s="478"/>
      <c r="H11" s="132"/>
      <c r="I11" s="477">
        <v>393</v>
      </c>
      <c r="J11" s="499" t="s">
        <v>731</v>
      </c>
      <c r="K11" s="478"/>
      <c r="L11" s="132"/>
      <c r="M11" s="477">
        <v>445</v>
      </c>
      <c r="N11" s="477" t="s">
        <v>801</v>
      </c>
      <c r="O11" s="478"/>
      <c r="P11" s="132"/>
      <c r="Q11" s="132"/>
      <c r="R11" s="132"/>
      <c r="S11" s="132"/>
      <c r="T11" s="132"/>
      <c r="U11" s="477">
        <v>646</v>
      </c>
      <c r="V11" s="477" t="s">
        <v>1102</v>
      </c>
      <c r="W11" s="478"/>
      <c r="X11" s="132"/>
      <c r="Y11" s="475">
        <v>75</v>
      </c>
      <c r="Z11" s="475" t="s">
        <v>681</v>
      </c>
      <c r="AA11" s="476"/>
      <c r="AB11" s="132"/>
      <c r="AC11" s="132"/>
      <c r="AD11" s="132"/>
      <c r="AE11" s="132"/>
      <c r="AF11" s="132"/>
      <c r="AG11" s="132"/>
      <c r="AH11" s="132"/>
      <c r="AI11" s="132"/>
      <c r="AJ11" s="132"/>
      <c r="AK11" s="132"/>
      <c r="AL11" s="132"/>
    </row>
    <row r="12" spans="1:38" ht="75" x14ac:dyDescent="0.25">
      <c r="A12" s="477">
        <v>146</v>
      </c>
      <c r="B12" s="477" t="s">
        <v>808</v>
      </c>
      <c r="C12" s="478"/>
      <c r="D12" s="132"/>
      <c r="E12" s="477">
        <v>281</v>
      </c>
      <c r="F12" s="499" t="s">
        <v>1026</v>
      </c>
      <c r="G12" s="478"/>
      <c r="H12" s="132"/>
      <c r="I12" s="477">
        <v>394</v>
      </c>
      <c r="J12" s="499" t="s">
        <v>745</v>
      </c>
      <c r="K12" s="478"/>
      <c r="L12" s="132"/>
      <c r="M12" s="477">
        <v>447</v>
      </c>
      <c r="N12" s="477" t="s">
        <v>891</v>
      </c>
      <c r="O12" s="478"/>
      <c r="P12" s="132"/>
      <c r="Q12" s="132"/>
      <c r="R12" s="132"/>
      <c r="S12" s="132"/>
      <c r="T12" s="132"/>
      <c r="U12" s="475">
        <v>65</v>
      </c>
      <c r="V12" s="475" t="s">
        <v>1120</v>
      </c>
      <c r="W12" s="476"/>
      <c r="X12" s="132"/>
      <c r="Y12" s="477">
        <v>753</v>
      </c>
      <c r="Z12" s="477" t="s">
        <v>713</v>
      </c>
      <c r="AA12" s="478"/>
      <c r="AB12" s="132"/>
      <c r="AC12" s="132"/>
      <c r="AD12" s="132"/>
      <c r="AE12" s="132"/>
      <c r="AF12" s="132"/>
      <c r="AG12" s="132"/>
      <c r="AH12" s="132"/>
      <c r="AI12" s="132"/>
      <c r="AJ12" s="132"/>
      <c r="AK12" s="132"/>
      <c r="AL12" s="132"/>
    </row>
    <row r="13" spans="1:38" ht="90" x14ac:dyDescent="0.25">
      <c r="A13" s="477">
        <v>147</v>
      </c>
      <c r="B13" s="477" t="s">
        <v>812</v>
      </c>
      <c r="C13" s="478"/>
      <c r="D13" s="132"/>
      <c r="E13" s="477">
        <v>290</v>
      </c>
      <c r="F13" s="499" t="s">
        <v>1051</v>
      </c>
      <c r="G13" s="478"/>
      <c r="H13" s="132"/>
      <c r="I13" s="477">
        <v>395</v>
      </c>
      <c r="J13" s="499" t="s">
        <v>756</v>
      </c>
      <c r="K13" s="478"/>
      <c r="L13" s="132"/>
      <c r="M13" s="475">
        <v>45</v>
      </c>
      <c r="N13" s="475" t="s">
        <v>914</v>
      </c>
      <c r="O13" s="476"/>
      <c r="P13" s="132"/>
      <c r="Q13" s="132"/>
      <c r="R13" s="132"/>
      <c r="S13" s="132"/>
      <c r="T13" s="132"/>
      <c r="U13" s="475">
        <v>66</v>
      </c>
      <c r="V13" s="475" t="s">
        <v>64</v>
      </c>
      <c r="W13" s="476"/>
      <c r="X13" s="132"/>
      <c r="Y13" s="477">
        <v>754</v>
      </c>
      <c r="Z13" s="477" t="s">
        <v>718</v>
      </c>
      <c r="AA13" s="478"/>
      <c r="AB13" s="132"/>
      <c r="AC13" s="132"/>
      <c r="AD13" s="132"/>
      <c r="AE13" s="132"/>
      <c r="AF13" s="132"/>
      <c r="AG13" s="132"/>
      <c r="AH13" s="132"/>
      <c r="AI13" s="132"/>
      <c r="AJ13" s="132"/>
      <c r="AK13" s="132"/>
      <c r="AL13" s="132"/>
    </row>
    <row r="14" spans="1:38" ht="150" x14ac:dyDescent="0.25">
      <c r="A14" s="477">
        <v>148</v>
      </c>
      <c r="B14" s="477" t="s">
        <v>816</v>
      </c>
      <c r="C14" s="478"/>
      <c r="D14" s="132"/>
      <c r="E14" s="477">
        <v>291</v>
      </c>
      <c r="F14" s="499" t="s">
        <v>1065</v>
      </c>
      <c r="G14" s="478"/>
      <c r="H14" s="132"/>
      <c r="I14" s="477">
        <v>397</v>
      </c>
      <c r="J14" s="499" t="s">
        <v>768</v>
      </c>
      <c r="K14" s="478"/>
      <c r="L14" s="132"/>
      <c r="M14" s="477">
        <v>455</v>
      </c>
      <c r="N14" s="477" t="s">
        <v>922</v>
      </c>
      <c r="O14" s="478"/>
      <c r="P14" s="132"/>
      <c r="Q14" s="132"/>
      <c r="R14" s="132"/>
      <c r="S14" s="132"/>
      <c r="T14" s="132"/>
      <c r="U14" s="475">
        <v>67</v>
      </c>
      <c r="V14" s="475" t="s">
        <v>68</v>
      </c>
      <c r="W14" s="476"/>
      <c r="X14" s="132"/>
      <c r="Y14" s="477">
        <v>755</v>
      </c>
      <c r="Z14" s="477" t="s">
        <v>724</v>
      </c>
      <c r="AA14" s="478"/>
      <c r="AB14" s="132"/>
      <c r="AC14" s="132"/>
      <c r="AD14" s="132"/>
      <c r="AE14" s="132"/>
      <c r="AF14" s="132"/>
      <c r="AG14" s="132"/>
      <c r="AH14" s="132"/>
      <c r="AI14" s="132"/>
      <c r="AJ14" s="132"/>
      <c r="AK14" s="132"/>
      <c r="AL14" s="132"/>
    </row>
    <row r="15" spans="1:38" ht="90" x14ac:dyDescent="0.25">
      <c r="A15" s="475">
        <v>15</v>
      </c>
      <c r="B15" s="475" t="s">
        <v>343</v>
      </c>
      <c r="C15" s="476"/>
      <c r="D15" s="132"/>
      <c r="E15" s="477">
        <v>297</v>
      </c>
      <c r="F15" s="499" t="s">
        <v>1094</v>
      </c>
      <c r="G15" s="478"/>
      <c r="H15" s="132"/>
      <c r="I15" s="132"/>
      <c r="J15" s="132"/>
      <c r="K15" s="132"/>
      <c r="L15" s="132"/>
      <c r="M15" s="475">
        <v>46</v>
      </c>
      <c r="N15" s="475" t="s">
        <v>996</v>
      </c>
      <c r="O15" s="476"/>
      <c r="P15" s="132"/>
      <c r="Q15" s="132"/>
      <c r="R15" s="132"/>
      <c r="S15" s="132"/>
      <c r="T15" s="132"/>
      <c r="U15" s="477">
        <v>681</v>
      </c>
      <c r="V15" s="477" t="s">
        <v>4364</v>
      </c>
      <c r="W15" s="478"/>
      <c r="X15" s="132"/>
      <c r="Y15" s="475">
        <v>76</v>
      </c>
      <c r="Z15" s="475" t="s">
        <v>90</v>
      </c>
      <c r="AA15" s="476"/>
      <c r="AB15" s="132"/>
      <c r="AC15" s="132"/>
      <c r="AD15" s="132"/>
      <c r="AE15" s="132"/>
      <c r="AF15" s="132"/>
      <c r="AG15" s="132"/>
      <c r="AH15" s="132"/>
      <c r="AI15" s="132"/>
      <c r="AJ15" s="132"/>
      <c r="AK15" s="132"/>
      <c r="AL15" s="132"/>
    </row>
    <row r="16" spans="1:38" x14ac:dyDescent="0.25">
      <c r="A16" s="475">
        <v>16</v>
      </c>
      <c r="B16" s="475" t="s">
        <v>344</v>
      </c>
      <c r="C16" s="476"/>
      <c r="D16" s="132"/>
      <c r="E16" s="132"/>
      <c r="F16" s="132"/>
      <c r="G16" s="132"/>
      <c r="H16" s="132"/>
      <c r="I16" s="132"/>
      <c r="J16" s="132"/>
      <c r="K16" s="132"/>
      <c r="L16" s="132"/>
      <c r="M16" s="475">
        <v>47</v>
      </c>
      <c r="N16" s="475" t="s">
        <v>1023</v>
      </c>
      <c r="O16" s="476"/>
      <c r="P16" s="132"/>
      <c r="Q16" s="132"/>
      <c r="R16" s="132"/>
      <c r="S16" s="132"/>
      <c r="T16" s="132"/>
      <c r="U16" s="477">
        <v>686</v>
      </c>
      <c r="V16" s="477" t="s">
        <v>4365</v>
      </c>
      <c r="W16" s="478"/>
      <c r="X16" s="132"/>
      <c r="Y16" s="475">
        <v>77</v>
      </c>
      <c r="Z16" s="475" t="s">
        <v>96</v>
      </c>
      <c r="AA16" s="476"/>
      <c r="AB16" s="132"/>
      <c r="AC16" s="132"/>
      <c r="AD16" s="132"/>
      <c r="AE16" s="132"/>
      <c r="AF16" s="132"/>
      <c r="AG16" s="132"/>
      <c r="AH16" s="132"/>
      <c r="AI16" s="132"/>
      <c r="AJ16" s="132"/>
      <c r="AK16" s="132"/>
      <c r="AL16" s="132"/>
    </row>
    <row r="17" spans="1:38" x14ac:dyDescent="0.25">
      <c r="A17" s="132"/>
      <c r="B17" s="132"/>
      <c r="C17" s="132"/>
      <c r="D17" s="132"/>
      <c r="E17" s="132"/>
      <c r="F17" s="132"/>
      <c r="G17" s="132"/>
      <c r="H17" s="132"/>
      <c r="I17" s="132"/>
      <c r="J17" s="132"/>
      <c r="K17" s="132"/>
      <c r="L17" s="132"/>
      <c r="M17" s="477">
        <v>481</v>
      </c>
      <c r="N17" s="477" t="s">
        <v>1081</v>
      </c>
      <c r="O17" s="478"/>
      <c r="P17" s="132"/>
      <c r="Q17" s="132"/>
      <c r="R17" s="132"/>
      <c r="S17" s="132"/>
      <c r="T17" s="132"/>
      <c r="U17" s="477">
        <v>687</v>
      </c>
      <c r="V17" s="477" t="s">
        <v>1166</v>
      </c>
      <c r="W17" s="478"/>
      <c r="X17" s="132"/>
      <c r="Y17" s="477">
        <v>781</v>
      </c>
      <c r="Z17" s="477" t="s">
        <v>919</v>
      </c>
      <c r="AA17" s="478"/>
      <c r="AB17" s="132"/>
      <c r="AC17" s="132"/>
      <c r="AD17" s="132"/>
      <c r="AE17" s="132"/>
      <c r="AF17" s="132"/>
      <c r="AG17" s="132"/>
      <c r="AH17" s="132"/>
      <c r="AI17" s="132"/>
      <c r="AJ17" s="132"/>
      <c r="AK17" s="132"/>
      <c r="AL17" s="132"/>
    </row>
    <row r="18" spans="1:38" x14ac:dyDescent="0.25">
      <c r="A18" s="132"/>
      <c r="B18" s="132"/>
      <c r="C18" s="132"/>
      <c r="D18" s="132"/>
      <c r="E18" s="132"/>
      <c r="F18" s="132"/>
      <c r="G18" s="132"/>
      <c r="H18" s="132"/>
      <c r="I18" s="132"/>
      <c r="J18" s="132"/>
      <c r="K18" s="132"/>
      <c r="L18" s="132"/>
      <c r="M18" s="477">
        <v>486</v>
      </c>
      <c r="N18" s="477" t="s">
        <v>1086</v>
      </c>
      <c r="O18" s="478"/>
      <c r="P18" s="132"/>
      <c r="Q18" s="132"/>
      <c r="R18" s="132"/>
      <c r="S18" s="132"/>
      <c r="T18" s="132"/>
      <c r="U18" s="477">
        <v>691</v>
      </c>
      <c r="V18" s="477" t="s">
        <v>639</v>
      </c>
      <c r="W18" s="478"/>
      <c r="X18" s="132"/>
      <c r="Y18" s="477">
        <v>786</v>
      </c>
      <c r="Z18" s="477" t="s">
        <v>960</v>
      </c>
      <c r="AA18" s="478"/>
      <c r="AB18" s="132"/>
      <c r="AC18" s="132"/>
      <c r="AD18" s="132"/>
      <c r="AE18" s="132"/>
      <c r="AF18" s="132"/>
      <c r="AG18" s="132"/>
      <c r="AH18" s="132"/>
      <c r="AI18" s="132"/>
      <c r="AJ18" s="132"/>
      <c r="AK18" s="132"/>
      <c r="AL18" s="132"/>
    </row>
    <row r="19" spans="1:38" x14ac:dyDescent="0.25">
      <c r="A19" s="132"/>
      <c r="B19" s="132"/>
      <c r="C19" s="132"/>
      <c r="D19" s="132"/>
      <c r="E19" s="132"/>
      <c r="F19" s="132"/>
      <c r="G19" s="132"/>
      <c r="H19" s="132"/>
      <c r="I19" s="132"/>
      <c r="J19" s="132"/>
      <c r="K19" s="132"/>
      <c r="L19" s="132"/>
      <c r="M19" s="477">
        <v>487</v>
      </c>
      <c r="N19" s="477" t="s">
        <v>1089</v>
      </c>
      <c r="O19" s="478"/>
      <c r="P19" s="132"/>
      <c r="Q19" s="132"/>
      <c r="R19" s="132"/>
      <c r="S19" s="132"/>
      <c r="T19" s="132"/>
      <c r="U19" s="477">
        <v>695</v>
      </c>
      <c r="V19" s="477" t="s">
        <v>1172</v>
      </c>
      <c r="W19" s="478"/>
      <c r="X19" s="132"/>
      <c r="Y19" s="477">
        <v>787</v>
      </c>
      <c r="Z19" s="477" t="s">
        <v>984</v>
      </c>
      <c r="AA19" s="478"/>
      <c r="AB19" s="132"/>
      <c r="AC19" s="132"/>
      <c r="AD19" s="132"/>
      <c r="AE19" s="132"/>
      <c r="AF19" s="132"/>
      <c r="AG19" s="132"/>
      <c r="AH19" s="132"/>
      <c r="AI19" s="132"/>
      <c r="AJ19" s="132"/>
      <c r="AK19" s="132"/>
      <c r="AL19" s="132"/>
    </row>
    <row r="20" spans="1:38" x14ac:dyDescent="0.25">
      <c r="A20" s="132"/>
      <c r="B20" s="132"/>
      <c r="C20" s="132"/>
      <c r="D20" s="132"/>
      <c r="E20" s="132"/>
      <c r="F20" s="132"/>
      <c r="G20" s="132"/>
      <c r="H20" s="132"/>
      <c r="I20" s="132"/>
      <c r="J20" s="132"/>
      <c r="K20" s="132"/>
      <c r="L20" s="132"/>
      <c r="M20" s="477">
        <v>491</v>
      </c>
      <c r="N20" s="477" t="s">
        <v>1104</v>
      </c>
      <c r="O20" s="478"/>
      <c r="P20" s="132"/>
      <c r="Q20" s="132"/>
      <c r="R20" s="132"/>
      <c r="S20" s="132"/>
      <c r="T20" s="132"/>
      <c r="U20" s="477">
        <v>699</v>
      </c>
      <c r="V20" s="477" t="s">
        <v>1180</v>
      </c>
      <c r="W20" s="478"/>
      <c r="X20" s="132"/>
      <c r="Y20" s="475">
        <v>79</v>
      </c>
      <c r="Z20" s="475" t="s">
        <v>87</v>
      </c>
      <c r="AA20" s="476"/>
      <c r="AB20" s="132"/>
      <c r="AC20" s="132"/>
      <c r="AD20" s="132"/>
      <c r="AE20" s="132"/>
      <c r="AF20" s="132"/>
      <c r="AG20" s="132"/>
      <c r="AH20" s="132"/>
      <c r="AI20" s="132"/>
      <c r="AJ20" s="132"/>
      <c r="AK20" s="132"/>
      <c r="AL20" s="132"/>
    </row>
    <row r="21" spans="1:38" x14ac:dyDescent="0.25">
      <c r="A21" s="132"/>
      <c r="B21" s="132"/>
      <c r="C21" s="132"/>
      <c r="D21" s="132"/>
      <c r="E21" s="132"/>
      <c r="F21" s="132"/>
      <c r="G21" s="132"/>
      <c r="H21" s="132"/>
      <c r="I21" s="132"/>
      <c r="J21" s="132"/>
      <c r="K21" s="132"/>
      <c r="L21" s="132"/>
      <c r="M21" s="477">
        <v>496</v>
      </c>
      <c r="N21" s="477" t="s">
        <v>1117</v>
      </c>
      <c r="O21" s="478"/>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row>
    <row r="22" spans="1:38" x14ac:dyDescent="0.25">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row>
    <row r="23" spans="1:38" x14ac:dyDescent="0.25">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row>
    <row r="24" spans="1:38" x14ac:dyDescent="0.25">
      <c r="A24" s="132"/>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row>
    <row r="25" spans="1:38" x14ac:dyDescent="0.25">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row>
    <row r="26" spans="1:38" x14ac:dyDescent="0.25">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row>
    <row r="27" spans="1:38" x14ac:dyDescent="0.25">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row>
    <row r="28" spans="1:38" x14ac:dyDescent="0.25">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row>
    <row r="29" spans="1:38" x14ac:dyDescent="0.25">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row>
    <row r="30" spans="1:38" x14ac:dyDescent="0.25">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row>
    <row r="31" spans="1:38" x14ac:dyDescent="0.25">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row>
    <row r="32" spans="1:38" x14ac:dyDescent="0.25">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row>
    <row r="33" spans="1:38" x14ac:dyDescent="0.25">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row>
    <row r="34" spans="1:38" x14ac:dyDescent="0.25">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row>
    <row r="35" spans="1:38" x14ac:dyDescent="0.25">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row>
    <row r="36" spans="1:38" x14ac:dyDescent="0.25">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row>
    <row r="37" spans="1:38" x14ac:dyDescent="0.25">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row>
    <row r="38" spans="1:38" x14ac:dyDescent="0.25">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row>
    <row r="39" spans="1:38" x14ac:dyDescent="0.25">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8" sqref="A8"/>
    </sheetView>
  </sheetViews>
  <sheetFormatPr baseColWidth="10" defaultRowHeight="15" x14ac:dyDescent="0.25"/>
  <cols>
    <col min="1" max="1" width="33" bestFit="1" customWidth="1"/>
    <col min="2" max="2" width="20" bestFit="1" customWidth="1"/>
    <col min="3" max="3" width="21" bestFit="1" customWidth="1"/>
    <col min="4" max="5" width="20.28515625" bestFit="1" customWidth="1"/>
    <col min="6" max="7" width="25.5703125" bestFit="1" customWidth="1"/>
    <col min="8" max="8" width="18.42578125" bestFit="1" customWidth="1"/>
  </cols>
  <sheetData>
    <row r="1" spans="1:8" x14ac:dyDescent="0.25">
      <c r="F1" s="18" t="s">
        <v>1181</v>
      </c>
      <c r="G1" s="18" t="s">
        <v>1182</v>
      </c>
    </row>
    <row r="2" spans="1:8" x14ac:dyDescent="0.25">
      <c r="F2" s="42">
        <f>SUM(F4:F13)</f>
        <v>0</v>
      </c>
      <c r="G2" s="42">
        <f>SUM(G4:G13)</f>
        <v>0</v>
      </c>
    </row>
    <row r="3" spans="1:8" x14ac:dyDescent="0.25">
      <c r="A3" s="19" t="s">
        <v>1191</v>
      </c>
      <c r="B3" s="19" t="s">
        <v>1183</v>
      </c>
      <c r="C3" s="19" t="s">
        <v>1184</v>
      </c>
      <c r="D3" s="19" t="s">
        <v>1185</v>
      </c>
      <c r="E3" s="19" t="s">
        <v>1186</v>
      </c>
      <c r="F3" s="19" t="s">
        <v>1187</v>
      </c>
      <c r="G3" s="19" t="s">
        <v>1188</v>
      </c>
      <c r="H3" s="19" t="s">
        <v>1189</v>
      </c>
    </row>
    <row r="4" spans="1:8" x14ac:dyDescent="0.25">
      <c r="A4" s="40"/>
      <c r="B4" s="40"/>
      <c r="C4" s="40"/>
      <c r="D4" s="40"/>
      <c r="E4" s="40"/>
      <c r="F4" s="14"/>
      <c r="G4" s="14"/>
      <c r="H4" s="40"/>
    </row>
    <row r="5" spans="1:8" x14ac:dyDescent="0.25">
      <c r="A5" s="40"/>
      <c r="B5" s="40"/>
      <c r="C5" s="40"/>
      <c r="D5" s="40"/>
      <c r="E5" s="40"/>
      <c r="F5" s="14"/>
      <c r="G5" s="14"/>
      <c r="H5" s="40"/>
    </row>
    <row r="6" spans="1:8" x14ac:dyDescent="0.25">
      <c r="A6" s="40"/>
      <c r="B6" s="40"/>
      <c r="C6" s="40"/>
      <c r="D6" s="40"/>
      <c r="E6" s="40"/>
      <c r="F6" s="14"/>
      <c r="G6" s="14"/>
      <c r="H6" s="40"/>
    </row>
    <row r="7" spans="1:8" x14ac:dyDescent="0.25">
      <c r="A7" s="40"/>
      <c r="B7" s="40"/>
      <c r="C7" s="40"/>
      <c r="D7" s="40"/>
      <c r="E7" s="40"/>
      <c r="F7" s="14"/>
      <c r="G7" s="14"/>
      <c r="H7" s="40"/>
    </row>
    <row r="8" spans="1:8" x14ac:dyDescent="0.25">
      <c r="A8" s="40"/>
      <c r="B8" s="40"/>
      <c r="C8" s="40"/>
      <c r="D8" s="40"/>
      <c r="E8" s="40"/>
      <c r="F8" s="14"/>
      <c r="G8" s="14"/>
      <c r="H8" s="40"/>
    </row>
    <row r="9" spans="1:8" x14ac:dyDescent="0.25">
      <c r="A9" s="40"/>
      <c r="B9" s="40"/>
      <c r="C9" s="40"/>
      <c r="D9" s="40"/>
      <c r="E9" s="40"/>
      <c r="F9" s="14"/>
      <c r="G9" s="14"/>
      <c r="H9" s="40"/>
    </row>
    <row r="10" spans="1:8" x14ac:dyDescent="0.25">
      <c r="A10" s="40"/>
      <c r="B10" s="40"/>
      <c r="C10" s="40"/>
      <c r="D10" s="40"/>
      <c r="E10" s="40"/>
      <c r="F10" s="14"/>
      <c r="G10" s="14"/>
      <c r="H10" s="40"/>
    </row>
    <row r="11" spans="1:8" x14ac:dyDescent="0.25">
      <c r="A11" s="40"/>
      <c r="B11" s="40"/>
      <c r="C11" s="40"/>
      <c r="D11" s="40"/>
      <c r="E11" s="40"/>
      <c r="F11" s="14"/>
      <c r="G11" s="14"/>
      <c r="H11" s="40"/>
    </row>
    <row r="12" spans="1:8" x14ac:dyDescent="0.25">
      <c r="A12" s="40"/>
      <c r="B12" s="40"/>
      <c r="C12" s="40"/>
      <c r="D12" s="40"/>
      <c r="E12" s="40"/>
      <c r="F12" s="14"/>
      <c r="G12" s="14"/>
      <c r="H12" s="40"/>
    </row>
    <row r="13" spans="1:8" x14ac:dyDescent="0.25">
      <c r="A13" s="40"/>
      <c r="B13" s="40"/>
      <c r="C13" s="40"/>
      <c r="D13" s="40"/>
      <c r="E13" s="40"/>
      <c r="F13" s="14"/>
      <c r="G13" s="14"/>
      <c r="H13"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G9" sqref="G9"/>
    </sheetView>
  </sheetViews>
  <sheetFormatPr baseColWidth="10" defaultRowHeight="15" x14ac:dyDescent="0.25"/>
  <cols>
    <col min="1" max="1" width="28.140625" bestFit="1" customWidth="1"/>
    <col min="2" max="2" width="16.28515625" bestFit="1" customWidth="1"/>
    <col min="3" max="3" width="27.42578125" bestFit="1" customWidth="1"/>
    <col min="4" max="4" width="7" bestFit="1" customWidth="1"/>
    <col min="5" max="6" width="6.5703125" bestFit="1" customWidth="1"/>
    <col min="7" max="7" width="15.85546875" bestFit="1" customWidth="1"/>
    <col min="8" max="8" width="17.42578125" bestFit="1" customWidth="1"/>
  </cols>
  <sheetData>
    <row r="1" spans="1:8" x14ac:dyDescent="0.25">
      <c r="A1" s="23" t="s">
        <v>1192</v>
      </c>
      <c r="B1" s="43"/>
      <c r="C1" s="44"/>
      <c r="D1" s="44"/>
      <c r="E1" s="44"/>
      <c r="F1" s="44"/>
      <c r="G1" s="44"/>
      <c r="H1" s="44"/>
    </row>
    <row r="2" spans="1:8" x14ac:dyDescent="0.25">
      <c r="A2" s="45" t="s">
        <v>1193</v>
      </c>
      <c r="B2" s="40"/>
      <c r="C2" s="45" t="s">
        <v>1194</v>
      </c>
      <c r="D2" s="46"/>
      <c r="E2" s="47"/>
      <c r="F2" s="48"/>
      <c r="G2" s="48"/>
      <c r="H2" s="48"/>
    </row>
    <row r="3" spans="1:8" x14ac:dyDescent="0.25">
      <c r="A3" s="18" t="s">
        <v>1195</v>
      </c>
      <c r="B3" s="18" t="s">
        <v>1196</v>
      </c>
      <c r="C3" s="18" t="s">
        <v>1197</v>
      </c>
      <c r="D3" s="18" t="s">
        <v>1198</v>
      </c>
      <c r="E3" s="49" t="s">
        <v>1199</v>
      </c>
      <c r="F3" s="49" t="s">
        <v>1200</v>
      </c>
      <c r="G3" s="49" t="s">
        <v>1190</v>
      </c>
      <c r="H3" s="49" t="s">
        <v>1201</v>
      </c>
    </row>
    <row r="4" spans="1:8" x14ac:dyDescent="0.25">
      <c r="A4" s="40"/>
      <c r="B4" s="40"/>
      <c r="C4" s="50"/>
      <c r="D4" s="50"/>
      <c r="E4" s="42"/>
      <c r="F4" s="42"/>
      <c r="G4" s="42">
        <f>E4-F4</f>
        <v>0</v>
      </c>
      <c r="H4" s="50"/>
    </row>
    <row r="5" spans="1:8" x14ac:dyDescent="0.25">
      <c r="A5" s="51" t="s">
        <v>1202</v>
      </c>
      <c r="B5" s="52"/>
      <c r="C5" s="51"/>
      <c r="D5" s="51"/>
      <c r="E5" s="53">
        <f>SUM(E4)</f>
        <v>0</v>
      </c>
      <c r="F5" s="53">
        <f>SUM(F4)</f>
        <v>0</v>
      </c>
      <c r="G5" s="53"/>
      <c r="H5" s="51"/>
    </row>
    <row r="6" spans="1:8" x14ac:dyDescent="0.25">
      <c r="A6" s="45" t="s">
        <v>1193</v>
      </c>
      <c r="B6" s="40"/>
      <c r="C6" s="54" t="s">
        <v>1194</v>
      </c>
      <c r="D6" s="43"/>
      <c r="E6" s="55"/>
      <c r="F6" s="55"/>
      <c r="G6" s="55"/>
      <c r="H6" s="55"/>
    </row>
    <row r="7" spans="1:8" x14ac:dyDescent="0.25">
      <c r="A7" s="18" t="s">
        <v>1195</v>
      </c>
      <c r="B7" s="18" t="s">
        <v>1196</v>
      </c>
      <c r="C7" s="18" t="s">
        <v>1197</v>
      </c>
      <c r="D7" s="18" t="s">
        <v>1198</v>
      </c>
      <c r="E7" s="18" t="s">
        <v>1199</v>
      </c>
      <c r="F7" s="18" t="s">
        <v>1200</v>
      </c>
      <c r="G7" s="18" t="s">
        <v>1190</v>
      </c>
      <c r="H7" s="18" t="s">
        <v>1201</v>
      </c>
    </row>
    <row r="8" spans="1:8" x14ac:dyDescent="0.25">
      <c r="A8" s="40"/>
      <c r="B8" s="40"/>
      <c r="C8" s="40"/>
      <c r="D8" s="40"/>
      <c r="E8" s="14"/>
      <c r="F8" s="14"/>
      <c r="G8" s="14">
        <f>E8-F8</f>
        <v>0</v>
      </c>
      <c r="H8" s="40"/>
    </row>
    <row r="9" spans="1:8" x14ac:dyDescent="0.25">
      <c r="A9" s="51" t="s">
        <v>1202</v>
      </c>
      <c r="B9" s="52"/>
      <c r="C9" s="51"/>
      <c r="D9" s="51"/>
      <c r="E9" s="53">
        <f>SUM(E8)</f>
        <v>0</v>
      </c>
      <c r="F9" s="53">
        <f>SUM(F8)</f>
        <v>0</v>
      </c>
      <c r="G9" s="53"/>
      <c r="H9" s="51"/>
    </row>
    <row r="10" spans="1:8" x14ac:dyDescent="0.25">
      <c r="A10" s="34" t="s">
        <v>1203</v>
      </c>
      <c r="B10" s="56"/>
      <c r="C10" s="34"/>
      <c r="D10" s="34"/>
      <c r="E10" s="57">
        <f>SUM(E5,E9)</f>
        <v>0</v>
      </c>
      <c r="F10" s="57">
        <f>SUM(F5,F9)</f>
        <v>0</v>
      </c>
      <c r="G10" s="57">
        <f>SUM(G5,G9)</f>
        <v>0</v>
      </c>
      <c r="H1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40" workbookViewId="0">
      <selection activeCell="A50" sqref="A50"/>
    </sheetView>
  </sheetViews>
  <sheetFormatPr baseColWidth="10" defaultRowHeight="15" x14ac:dyDescent="0.25"/>
  <cols>
    <col min="1" max="1" width="54.7109375" bestFit="1" customWidth="1"/>
    <col min="2" max="2" width="8.140625" bestFit="1" customWidth="1"/>
    <col min="4" max="4" width="57.5703125" bestFit="1" customWidth="1"/>
    <col min="5" max="5" width="17.28515625" bestFit="1" customWidth="1"/>
    <col min="6" max="6" width="54.7109375" bestFit="1" customWidth="1"/>
    <col min="7" max="7" width="12.140625" bestFit="1" customWidth="1"/>
    <col min="8" max="8" width="26.42578125" bestFit="1" customWidth="1"/>
    <col min="9" max="9" width="28.140625" bestFit="1" customWidth="1"/>
    <col min="10" max="11" width="16.7109375" bestFit="1" customWidth="1"/>
    <col min="12" max="12" width="18.28515625" bestFit="1" customWidth="1"/>
  </cols>
  <sheetData>
    <row r="1" spans="1:12" ht="18.75" thickBot="1" x14ac:dyDescent="0.3">
      <c r="A1" s="239" t="s">
        <v>4369</v>
      </c>
      <c r="B1" s="240"/>
      <c r="C1" s="240"/>
      <c r="D1" s="240"/>
      <c r="E1" s="241"/>
      <c r="F1" s="241"/>
      <c r="G1" s="241"/>
      <c r="H1" s="242"/>
      <c r="I1" s="242"/>
      <c r="J1" s="242"/>
      <c r="K1" s="242"/>
      <c r="L1" s="241"/>
    </row>
    <row r="2" spans="1:12" ht="18.75" thickBot="1" x14ac:dyDescent="0.3">
      <c r="A2" s="240"/>
      <c r="B2" s="240"/>
      <c r="C2" s="240"/>
      <c r="D2" s="240"/>
      <c r="E2" s="240"/>
      <c r="F2" s="240"/>
      <c r="G2" s="240"/>
      <c r="H2" s="241"/>
      <c r="I2" s="241"/>
      <c r="J2" s="723"/>
      <c r="K2" s="723"/>
      <c r="L2" s="723"/>
    </row>
    <row r="3" spans="1:12" ht="18.75" thickBot="1" x14ac:dyDescent="0.3">
      <c r="A3" s="724" t="s">
        <v>3707</v>
      </c>
      <c r="B3" s="725"/>
      <c r="C3" s="241"/>
      <c r="D3" s="241"/>
      <c r="E3" s="241"/>
      <c r="F3" s="241"/>
      <c r="G3" s="241"/>
      <c r="H3" s="241"/>
      <c r="I3" s="241"/>
      <c r="J3" s="726"/>
      <c r="K3" s="726"/>
      <c r="L3" s="243"/>
    </row>
    <row r="4" spans="1:12" ht="18.75" thickBot="1" x14ac:dyDescent="0.3">
      <c r="A4" s="244" t="s">
        <v>3708</v>
      </c>
      <c r="B4" s="245" t="s">
        <v>242</v>
      </c>
      <c r="C4" s="241"/>
      <c r="D4" s="241"/>
      <c r="E4" s="246"/>
      <c r="F4" s="246"/>
      <c r="G4" s="246"/>
      <c r="H4" s="241"/>
      <c r="I4" s="241"/>
      <c r="J4" s="726"/>
      <c r="K4" s="726"/>
      <c r="L4" s="247"/>
    </row>
    <row r="5" spans="1:12" ht="18.75" thickBot="1" x14ac:dyDescent="0.3">
      <c r="A5" s="244" t="s">
        <v>3709</v>
      </c>
      <c r="B5" s="248" t="s">
        <v>242</v>
      </c>
      <c r="C5" s="241"/>
      <c r="D5" s="249"/>
      <c r="E5" s="246"/>
      <c r="F5" s="246"/>
      <c r="G5" s="246"/>
      <c r="H5" s="246"/>
      <c r="I5" s="246"/>
      <c r="J5" s="241"/>
      <c r="K5" s="246"/>
      <c r="L5" s="241"/>
    </row>
    <row r="6" spans="1:12" ht="18.75" thickBot="1" x14ac:dyDescent="0.3">
      <c r="A6" s="246"/>
      <c r="B6" s="246"/>
      <c r="C6" s="246"/>
      <c r="D6" s="246"/>
      <c r="E6" s="246"/>
      <c r="F6" s="246"/>
      <c r="G6" s="246"/>
      <c r="H6" s="246"/>
      <c r="I6" s="246"/>
      <c r="J6" s="241"/>
      <c r="K6" s="246"/>
      <c r="L6" s="241"/>
    </row>
    <row r="7" spans="1:12" ht="18.75" thickBot="1" x14ac:dyDescent="0.3">
      <c r="A7" s="727" t="s">
        <v>3710</v>
      </c>
      <c r="B7" s="728"/>
      <c r="C7" s="241"/>
      <c r="D7" s="729" t="s">
        <v>3711</v>
      </c>
      <c r="E7" s="729"/>
      <c r="F7" s="729"/>
      <c r="G7" s="729"/>
      <c r="H7" s="250"/>
      <c r="I7" s="240"/>
      <c r="J7" s="240"/>
      <c r="K7" s="240"/>
      <c r="L7" s="241"/>
    </row>
    <row r="8" spans="1:12" ht="18.75" thickBot="1" x14ac:dyDescent="0.3">
      <c r="A8" s="251" t="s">
        <v>3712</v>
      </c>
      <c r="B8" s="252" t="s">
        <v>242</v>
      </c>
      <c r="C8" s="241"/>
      <c r="D8" s="244" t="s">
        <v>3713</v>
      </c>
      <c r="E8" s="253" t="s">
        <v>242</v>
      </c>
      <c r="F8" s="244" t="s">
        <v>3713</v>
      </c>
      <c r="G8" s="253" t="s">
        <v>242</v>
      </c>
      <c r="H8" s="254"/>
      <c r="I8" s="255"/>
      <c r="J8" s="255"/>
      <c r="K8" s="255"/>
      <c r="L8" s="241"/>
    </row>
    <row r="9" spans="1:12" ht="18.75" thickBot="1" x14ac:dyDescent="0.3">
      <c r="A9" s="256" t="s">
        <v>3714</v>
      </c>
      <c r="B9" s="245" t="s">
        <v>242</v>
      </c>
      <c r="C9" s="241"/>
      <c r="D9" s="244" t="s">
        <v>3715</v>
      </c>
      <c r="E9" s="253" t="s">
        <v>242</v>
      </c>
      <c r="F9" s="244" t="s">
        <v>3716</v>
      </c>
      <c r="G9" s="253" t="s">
        <v>242</v>
      </c>
      <c r="H9" s="254"/>
      <c r="I9" s="255"/>
      <c r="J9" s="255"/>
      <c r="K9" s="255"/>
      <c r="L9" s="241"/>
    </row>
    <row r="10" spans="1:12" ht="18.75" thickBot="1" x14ac:dyDescent="0.3">
      <c r="A10" s="256" t="s">
        <v>3717</v>
      </c>
      <c r="B10" s="245" t="s">
        <v>242</v>
      </c>
      <c r="C10" s="241"/>
      <c r="D10" s="244" t="s">
        <v>3717</v>
      </c>
      <c r="E10" s="253" t="s">
        <v>242</v>
      </c>
      <c r="F10" s="244" t="s">
        <v>3717</v>
      </c>
      <c r="G10" s="253" t="s">
        <v>242</v>
      </c>
      <c r="H10" s="254"/>
      <c r="I10" s="255"/>
      <c r="J10" s="255"/>
      <c r="K10" s="255"/>
      <c r="L10" s="241"/>
    </row>
    <row r="11" spans="1:12" ht="18.75" thickBot="1" x14ac:dyDescent="0.3">
      <c r="A11" s="256" t="s">
        <v>3718</v>
      </c>
      <c r="B11" s="245" t="s">
        <v>242</v>
      </c>
      <c r="C11" s="257"/>
      <c r="D11" s="244" t="s">
        <v>3718</v>
      </c>
      <c r="E11" s="253" t="s">
        <v>242</v>
      </c>
      <c r="F11" s="244" t="s">
        <v>3718</v>
      </c>
      <c r="G11" s="253" t="s">
        <v>242</v>
      </c>
      <c r="H11" s="254"/>
      <c r="I11" s="258"/>
      <c r="J11" s="255"/>
      <c r="K11" s="255"/>
      <c r="L11" s="241"/>
    </row>
    <row r="12" spans="1:12" ht="18.75" thickBot="1" x14ac:dyDescent="0.3">
      <c r="A12" s="256" t="s">
        <v>1442</v>
      </c>
      <c r="B12" s="245" t="s">
        <v>242</v>
      </c>
      <c r="C12" s="241"/>
      <c r="D12" s="244" t="s">
        <v>1442</v>
      </c>
      <c r="E12" s="253" t="s">
        <v>242</v>
      </c>
      <c r="F12" s="244" t="s">
        <v>1442</v>
      </c>
      <c r="G12" s="253" t="s">
        <v>242</v>
      </c>
      <c r="H12" s="254"/>
      <c r="I12" s="255"/>
      <c r="J12" s="255"/>
      <c r="K12" s="255"/>
      <c r="L12" s="241"/>
    </row>
    <row r="13" spans="1:12" ht="18.75" thickBot="1" x14ac:dyDescent="0.3">
      <c r="A13" s="256" t="s">
        <v>3719</v>
      </c>
      <c r="B13" s="259" t="s">
        <v>242</v>
      </c>
      <c r="C13" s="241"/>
      <c r="D13" s="244" t="s">
        <v>3719</v>
      </c>
      <c r="E13" s="253" t="s">
        <v>242</v>
      </c>
      <c r="F13" s="244" t="s">
        <v>3719</v>
      </c>
      <c r="G13" s="253" t="s">
        <v>242</v>
      </c>
      <c r="H13" s="254"/>
      <c r="I13" s="260"/>
      <c r="J13" s="241"/>
      <c r="K13" s="246"/>
      <c r="L13" s="241"/>
    </row>
    <row r="14" spans="1:12" ht="18.75" thickBot="1" x14ac:dyDescent="0.3">
      <c r="A14" s="261"/>
      <c r="B14" s="261"/>
      <c r="C14" s="262"/>
      <c r="D14" s="241"/>
      <c r="E14" s="246"/>
      <c r="F14" s="246"/>
      <c r="G14" s="246"/>
      <c r="H14" s="263"/>
      <c r="I14" s="263"/>
      <c r="J14" s="241"/>
      <c r="K14" s="246"/>
      <c r="L14" s="241"/>
    </row>
    <row r="15" spans="1:12" ht="18.75" thickBot="1" x14ac:dyDescent="0.3">
      <c r="A15" s="244" t="s">
        <v>3720</v>
      </c>
      <c r="B15" s="248" t="s">
        <v>242</v>
      </c>
      <c r="C15" s="262"/>
      <c r="D15" s="256" t="s">
        <v>3721</v>
      </c>
      <c r="E15" s="245" t="s">
        <v>242</v>
      </c>
      <c r="F15" s="246"/>
      <c r="G15" s="246"/>
      <c r="H15" s="263"/>
      <c r="I15" s="263"/>
      <c r="J15" s="241"/>
      <c r="K15" s="246"/>
      <c r="L15" s="241"/>
    </row>
    <row r="16" spans="1:12" ht="18.75" thickBot="1" x14ac:dyDescent="0.3">
      <c r="A16" s="264" t="s">
        <v>3722</v>
      </c>
      <c r="B16" s="265" t="s">
        <v>242</v>
      </c>
      <c r="C16" s="262"/>
      <c r="D16" s="241"/>
      <c r="E16" s="246"/>
      <c r="F16" s="246"/>
      <c r="G16" s="246"/>
      <c r="H16" s="263"/>
      <c r="I16" s="263"/>
      <c r="J16" s="241"/>
      <c r="K16" s="246"/>
      <c r="L16" s="241"/>
    </row>
    <row r="17" spans="1:12" ht="18.75" thickBot="1" x14ac:dyDescent="0.3">
      <c r="A17" s="261"/>
      <c r="B17" s="261"/>
      <c r="C17" s="262"/>
      <c r="D17" s="241"/>
      <c r="E17" s="246"/>
      <c r="F17" s="246"/>
      <c r="G17" s="246"/>
      <c r="H17" s="263"/>
      <c r="I17" s="263"/>
      <c r="J17" s="241"/>
      <c r="K17" s="246"/>
      <c r="L17" s="241"/>
    </row>
    <row r="18" spans="1:12" ht="36.75" thickBot="1" x14ac:dyDescent="0.3">
      <c r="A18" s="266" t="s">
        <v>3723</v>
      </c>
      <c r="B18" s="722" t="s">
        <v>3724</v>
      </c>
      <c r="C18" s="722"/>
      <c r="D18" s="722"/>
      <c r="E18" s="267" t="s">
        <v>3725</v>
      </c>
      <c r="F18" s="267" t="s">
        <v>3726</v>
      </c>
      <c r="G18" s="267" t="s">
        <v>3727</v>
      </c>
      <c r="H18" s="267" t="s">
        <v>3728</v>
      </c>
      <c r="I18" s="267" t="s">
        <v>3729</v>
      </c>
      <c r="J18" s="267" t="s">
        <v>3730</v>
      </c>
      <c r="K18" s="267" t="s">
        <v>3731</v>
      </c>
      <c r="L18" s="267" t="s">
        <v>3732</v>
      </c>
    </row>
    <row r="19" spans="1:12" ht="18.75" thickBot="1" x14ac:dyDescent="0.3">
      <c r="A19" s="268"/>
      <c r="B19" s="721"/>
      <c r="C19" s="721"/>
      <c r="D19" s="721"/>
      <c r="E19" s="269"/>
      <c r="F19" s="269"/>
      <c r="G19" s="270">
        <f>0.05</f>
        <v>0.05</v>
      </c>
      <c r="H19" s="271">
        <f>0</f>
        <v>0</v>
      </c>
      <c r="I19" s="271">
        <f>H19*(1+G19)</f>
        <v>0</v>
      </c>
      <c r="J19" s="271">
        <f>H19*F19</f>
        <v>0</v>
      </c>
      <c r="K19" s="271">
        <f>H19*G19*F19</f>
        <v>0</v>
      </c>
      <c r="L19" s="271">
        <f>I19*F19</f>
        <v>0</v>
      </c>
    </row>
    <row r="20" spans="1:12" ht="18.75" thickBot="1" x14ac:dyDescent="0.3">
      <c r="A20" s="268"/>
      <c r="B20" s="721"/>
      <c r="C20" s="721"/>
      <c r="D20" s="721"/>
      <c r="E20" s="269"/>
      <c r="F20" s="269"/>
      <c r="G20" s="270">
        <f t="shared" ref="G20:G27" si="0">0.05</f>
        <v>0.05</v>
      </c>
      <c r="H20" s="271">
        <f>0</f>
        <v>0</v>
      </c>
      <c r="I20" s="271">
        <f t="shared" ref="I20:I27" si="1">H20*(1+G20)</f>
        <v>0</v>
      </c>
      <c r="J20" s="271">
        <f t="shared" ref="J20:J27" si="2">H20*F20</f>
        <v>0</v>
      </c>
      <c r="K20" s="271">
        <f t="shared" ref="K20:K27" si="3">H20*G20*F20</f>
        <v>0</v>
      </c>
      <c r="L20" s="271">
        <f t="shared" ref="L20:L27" si="4">I20*F20</f>
        <v>0</v>
      </c>
    </row>
    <row r="21" spans="1:12" ht="18.75" thickBot="1" x14ac:dyDescent="0.3">
      <c r="A21" s="272"/>
      <c r="B21" s="721"/>
      <c r="C21" s="721"/>
      <c r="D21" s="721"/>
      <c r="E21" s="269"/>
      <c r="F21" s="269"/>
      <c r="G21" s="270">
        <f t="shared" si="0"/>
        <v>0.05</v>
      </c>
      <c r="H21" s="271">
        <f>0</f>
        <v>0</v>
      </c>
      <c r="I21" s="271">
        <f t="shared" si="1"/>
        <v>0</v>
      </c>
      <c r="J21" s="271">
        <f t="shared" si="2"/>
        <v>0</v>
      </c>
      <c r="K21" s="271">
        <f t="shared" si="3"/>
        <v>0</v>
      </c>
      <c r="L21" s="271">
        <f t="shared" si="4"/>
        <v>0</v>
      </c>
    </row>
    <row r="22" spans="1:12" ht="18.75" thickBot="1" x14ac:dyDescent="0.3">
      <c r="A22" s="272"/>
      <c r="B22" s="721"/>
      <c r="C22" s="721"/>
      <c r="D22" s="721"/>
      <c r="E22" s="269"/>
      <c r="F22" s="269"/>
      <c r="G22" s="270">
        <f t="shared" si="0"/>
        <v>0.05</v>
      </c>
      <c r="H22" s="271">
        <f>0</f>
        <v>0</v>
      </c>
      <c r="I22" s="271">
        <f t="shared" si="1"/>
        <v>0</v>
      </c>
      <c r="J22" s="271">
        <f t="shared" si="2"/>
        <v>0</v>
      </c>
      <c r="K22" s="271">
        <f t="shared" si="3"/>
        <v>0</v>
      </c>
      <c r="L22" s="271">
        <f t="shared" si="4"/>
        <v>0</v>
      </c>
    </row>
    <row r="23" spans="1:12" ht="18.75" thickBot="1" x14ac:dyDescent="0.3">
      <c r="A23" s="272"/>
      <c r="B23" s="721"/>
      <c r="C23" s="721"/>
      <c r="D23" s="721"/>
      <c r="E23" s="269"/>
      <c r="F23" s="269"/>
      <c r="G23" s="270">
        <f t="shared" si="0"/>
        <v>0.05</v>
      </c>
      <c r="H23" s="271">
        <f>0</f>
        <v>0</v>
      </c>
      <c r="I23" s="271">
        <f t="shared" si="1"/>
        <v>0</v>
      </c>
      <c r="J23" s="271">
        <f t="shared" si="2"/>
        <v>0</v>
      </c>
      <c r="K23" s="271">
        <f t="shared" si="3"/>
        <v>0</v>
      </c>
      <c r="L23" s="271">
        <f t="shared" si="4"/>
        <v>0</v>
      </c>
    </row>
    <row r="24" spans="1:12" ht="18.75" thickBot="1" x14ac:dyDescent="0.3">
      <c r="A24" s="272"/>
      <c r="B24" s="721"/>
      <c r="C24" s="721"/>
      <c r="D24" s="721"/>
      <c r="E24" s="269"/>
      <c r="F24" s="269"/>
      <c r="G24" s="270">
        <f t="shared" si="0"/>
        <v>0.05</v>
      </c>
      <c r="H24" s="271">
        <f>0</f>
        <v>0</v>
      </c>
      <c r="I24" s="271">
        <f t="shared" si="1"/>
        <v>0</v>
      </c>
      <c r="J24" s="271">
        <f t="shared" si="2"/>
        <v>0</v>
      </c>
      <c r="K24" s="271">
        <f t="shared" si="3"/>
        <v>0</v>
      </c>
      <c r="L24" s="271">
        <f t="shared" si="4"/>
        <v>0</v>
      </c>
    </row>
    <row r="25" spans="1:12" ht="18.75" thickBot="1" x14ac:dyDescent="0.3">
      <c r="A25" s="272"/>
      <c r="B25" s="721"/>
      <c r="C25" s="721"/>
      <c r="D25" s="721"/>
      <c r="E25" s="269"/>
      <c r="F25" s="269"/>
      <c r="G25" s="270">
        <f t="shared" si="0"/>
        <v>0.05</v>
      </c>
      <c r="H25" s="271">
        <f>0</f>
        <v>0</v>
      </c>
      <c r="I25" s="271">
        <f t="shared" si="1"/>
        <v>0</v>
      </c>
      <c r="J25" s="271">
        <f t="shared" si="2"/>
        <v>0</v>
      </c>
      <c r="K25" s="271">
        <f t="shared" si="3"/>
        <v>0</v>
      </c>
      <c r="L25" s="271">
        <f t="shared" si="4"/>
        <v>0</v>
      </c>
    </row>
    <row r="26" spans="1:12" ht="18.75" thickBot="1" x14ac:dyDescent="0.3">
      <c r="A26" s="272"/>
      <c r="B26" s="721"/>
      <c r="C26" s="721"/>
      <c r="D26" s="721"/>
      <c r="E26" s="269"/>
      <c r="F26" s="269"/>
      <c r="G26" s="270">
        <f t="shared" si="0"/>
        <v>0.05</v>
      </c>
      <c r="H26" s="271">
        <f>0</f>
        <v>0</v>
      </c>
      <c r="I26" s="271">
        <f t="shared" si="1"/>
        <v>0</v>
      </c>
      <c r="J26" s="271">
        <f t="shared" si="2"/>
        <v>0</v>
      </c>
      <c r="K26" s="271">
        <f t="shared" si="3"/>
        <v>0</v>
      </c>
      <c r="L26" s="271">
        <f t="shared" si="4"/>
        <v>0</v>
      </c>
    </row>
    <row r="27" spans="1:12" ht="18.75" thickBot="1" x14ac:dyDescent="0.3">
      <c r="A27" s="272"/>
      <c r="B27" s="721"/>
      <c r="C27" s="721"/>
      <c r="D27" s="721"/>
      <c r="E27" s="269"/>
      <c r="F27" s="269"/>
      <c r="G27" s="270">
        <f t="shared" si="0"/>
        <v>0.05</v>
      </c>
      <c r="H27" s="271">
        <f>0</f>
        <v>0</v>
      </c>
      <c r="I27" s="271">
        <f t="shared" si="1"/>
        <v>0</v>
      </c>
      <c r="J27" s="271">
        <f t="shared" si="2"/>
        <v>0</v>
      </c>
      <c r="K27" s="271">
        <f t="shared" si="3"/>
        <v>0</v>
      </c>
      <c r="L27" s="271">
        <f t="shared" si="4"/>
        <v>0</v>
      </c>
    </row>
    <row r="28" spans="1:12" ht="18.75" thickBot="1" x14ac:dyDescent="0.3">
      <c r="A28" s="241"/>
      <c r="B28" s="241"/>
      <c r="C28" s="241"/>
      <c r="D28" s="241"/>
      <c r="E28" s="241"/>
      <c r="F28" s="241"/>
      <c r="G28" s="241"/>
      <c r="H28" s="241"/>
      <c r="I28" s="241"/>
      <c r="J28" s="273" t="s">
        <v>3730</v>
      </c>
      <c r="K28" s="273" t="s">
        <v>3733</v>
      </c>
      <c r="L28" s="273" t="s">
        <v>3732</v>
      </c>
    </row>
    <row r="29" spans="1:12" ht="18.75" thickBot="1" x14ac:dyDescent="0.3">
      <c r="A29" s="260"/>
      <c r="B29" s="260"/>
      <c r="C29" s="260"/>
      <c r="D29" s="260"/>
      <c r="E29" s="246"/>
      <c r="F29" s="246"/>
      <c r="G29" s="246"/>
      <c r="H29" s="241"/>
      <c r="I29" s="241"/>
      <c r="J29" s="271">
        <f>SUM(J19:J27)</f>
        <v>0</v>
      </c>
      <c r="K29" s="271">
        <f>SUM(K19:K27)</f>
        <v>0</v>
      </c>
      <c r="L29" s="271">
        <f>J29+K29</f>
        <v>0</v>
      </c>
    </row>
    <row r="30" spans="1:12" ht="36.75" thickBot="1" x14ac:dyDescent="0.3">
      <c r="A30" s="266" t="s">
        <v>3734</v>
      </c>
      <c r="B30" s="274">
        <f>0</f>
        <v>0</v>
      </c>
      <c r="C30" s="275"/>
      <c r="D30" s="275"/>
      <c r="E30" s="276"/>
      <c r="F30" s="276"/>
      <c r="G30" s="276"/>
      <c r="H30" s="276"/>
      <c r="I30" s="276"/>
      <c r="J30" s="276"/>
      <c r="K30" s="276"/>
      <c r="L30" s="276"/>
    </row>
    <row r="31" spans="1:12" ht="18.75" thickBot="1" x14ac:dyDescent="0.3">
      <c r="A31" s="267" t="s">
        <v>3735</v>
      </c>
      <c r="B31" s="277">
        <f>0</f>
        <v>0</v>
      </c>
      <c r="C31" s="275"/>
      <c r="D31" s="275"/>
      <c r="E31" s="276"/>
      <c r="F31" s="276"/>
      <c r="G31" s="276"/>
      <c r="H31" s="276"/>
      <c r="I31" s="276"/>
      <c r="J31" s="276"/>
      <c r="K31" s="276"/>
      <c r="L31" s="276"/>
    </row>
    <row r="32" spans="1:12" ht="18" x14ac:dyDescent="0.25">
      <c r="A32" s="278"/>
      <c r="B32" s="275"/>
      <c r="C32" s="275"/>
      <c r="D32" s="278"/>
      <c r="E32" s="276"/>
      <c r="F32" s="276"/>
      <c r="G32" s="276"/>
      <c r="H32" s="276"/>
      <c r="I32" s="276"/>
      <c r="J32" s="276"/>
      <c r="K32" s="276"/>
      <c r="L32" s="276"/>
    </row>
    <row r="33" spans="1:12" ht="54" x14ac:dyDescent="0.25">
      <c r="A33" s="279" t="s">
        <v>3736</v>
      </c>
      <c r="B33" s="278"/>
      <c r="C33" s="280"/>
      <c r="D33" s="280"/>
      <c r="E33" s="276"/>
      <c r="F33" s="276"/>
      <c r="G33" s="276"/>
      <c r="H33" s="276"/>
      <c r="I33" s="276"/>
      <c r="J33" s="276"/>
      <c r="K33" s="276"/>
      <c r="L33" s="276"/>
    </row>
    <row r="34" spans="1:12" ht="54" x14ac:dyDescent="0.25">
      <c r="A34" s="279" t="s">
        <v>3737</v>
      </c>
      <c r="B34" s="280"/>
      <c r="C34" s="280"/>
      <c r="D34" s="280"/>
      <c r="E34" s="276"/>
      <c r="F34" s="276"/>
      <c r="G34" s="276"/>
      <c r="H34" s="276"/>
      <c r="I34" s="276"/>
      <c r="J34" s="276"/>
      <c r="K34" s="276"/>
      <c r="L34" s="276"/>
    </row>
    <row r="35" spans="1:12" ht="54" x14ac:dyDescent="0.25">
      <c r="A35" s="279" t="s">
        <v>3738</v>
      </c>
      <c r="B35" s="280"/>
      <c r="C35" s="280"/>
      <c r="D35" s="280"/>
      <c r="E35" s="276"/>
      <c r="F35" s="276"/>
      <c r="G35" s="276"/>
      <c r="H35" s="276"/>
      <c r="I35" s="276"/>
      <c r="J35" s="276"/>
      <c r="K35" s="276"/>
      <c r="L35" s="276"/>
    </row>
    <row r="36" spans="1:12" ht="18" x14ac:dyDescent="0.25">
      <c r="A36" s="281"/>
      <c r="B36" s="281"/>
      <c r="C36" s="281"/>
      <c r="D36" s="281"/>
      <c r="E36" s="241"/>
      <c r="F36" s="241"/>
      <c r="G36" s="241"/>
      <c r="H36" s="241"/>
      <c r="I36" s="241"/>
      <c r="J36" s="241"/>
      <c r="K36" s="241"/>
      <c r="L36" s="241"/>
    </row>
    <row r="37" spans="1:12" ht="18" x14ac:dyDescent="0.25">
      <c r="A37" s="282" t="s">
        <v>3739</v>
      </c>
      <c r="B37" s="283"/>
      <c r="C37" s="283"/>
      <c r="D37" s="283"/>
      <c r="E37" s="241"/>
      <c r="F37" s="241"/>
      <c r="G37" s="241"/>
      <c r="H37" s="241"/>
      <c r="I37" s="241"/>
      <c r="J37" s="241"/>
      <c r="K37" s="241"/>
      <c r="L37" s="241"/>
    </row>
    <row r="38" spans="1:12" ht="18" x14ac:dyDescent="0.25">
      <c r="A38" s="284" t="s">
        <v>4370</v>
      </c>
      <c r="B38" s="285"/>
      <c r="C38" s="285"/>
      <c r="D38" s="285"/>
      <c r="E38" s="241"/>
      <c r="F38" s="241"/>
      <c r="G38" s="241"/>
      <c r="H38" s="241"/>
      <c r="I38" s="241"/>
      <c r="J38" s="241"/>
      <c r="K38" s="241"/>
      <c r="L38" s="241"/>
    </row>
    <row r="39" spans="1:12" ht="36" x14ac:dyDescent="0.25">
      <c r="A39" s="286" t="s">
        <v>3740</v>
      </c>
      <c r="B39" s="287"/>
      <c r="C39" s="287"/>
      <c r="D39" s="287"/>
      <c r="E39" s="241"/>
      <c r="F39" s="241"/>
      <c r="G39" s="241"/>
      <c r="H39" s="241"/>
      <c r="I39" s="241"/>
      <c r="J39" s="241"/>
      <c r="K39" s="241"/>
      <c r="L39" s="241"/>
    </row>
    <row r="40" spans="1:12" ht="36" x14ac:dyDescent="0.25">
      <c r="A40" s="286" t="s">
        <v>3741</v>
      </c>
      <c r="B40" s="287"/>
      <c r="C40" s="287"/>
      <c r="D40" s="287"/>
      <c r="E40" s="241"/>
      <c r="F40" s="241"/>
      <c r="G40" s="241"/>
      <c r="H40" s="241"/>
      <c r="I40" s="241"/>
      <c r="J40" s="241"/>
      <c r="K40" s="241"/>
      <c r="L40" s="241"/>
    </row>
    <row r="41" spans="1:12" ht="18" x14ac:dyDescent="0.25">
      <c r="A41" s="288" t="s">
        <v>3742</v>
      </c>
      <c r="B41" s="287"/>
      <c r="C41" s="287"/>
      <c r="D41" s="287"/>
      <c r="E41" s="241"/>
      <c r="F41" s="241"/>
      <c r="G41" s="241"/>
      <c r="H41" s="241"/>
      <c r="I41" s="241"/>
      <c r="J41" s="241"/>
      <c r="K41" s="241"/>
      <c r="L41" s="241"/>
    </row>
    <row r="42" spans="1:12" ht="18" x14ac:dyDescent="0.25">
      <c r="A42" s="241"/>
      <c r="B42" s="241"/>
      <c r="C42" s="241"/>
      <c r="D42" s="241"/>
      <c r="E42" s="289"/>
      <c r="F42" s="289"/>
      <c r="G42" s="289"/>
      <c r="H42" s="289"/>
      <c r="I42" s="289"/>
      <c r="J42" s="289"/>
      <c r="K42" s="289"/>
      <c r="L42" s="289"/>
    </row>
    <row r="43" spans="1:12" ht="54" x14ac:dyDescent="0.25">
      <c r="A43" s="279" t="s">
        <v>4368</v>
      </c>
      <c r="B43" s="280"/>
      <c r="C43" s="280"/>
      <c r="D43" s="280"/>
      <c r="E43" s="289"/>
      <c r="F43" s="289"/>
      <c r="G43" s="289"/>
      <c r="H43" s="289"/>
      <c r="I43" s="289"/>
      <c r="J43" s="289"/>
      <c r="K43" s="289"/>
      <c r="L43" s="289"/>
    </row>
    <row r="44" spans="1:12" ht="18" x14ac:dyDescent="0.25">
      <c r="A44" s="279" t="s">
        <v>3743</v>
      </c>
      <c r="B44" s="280"/>
      <c r="C44" s="280"/>
      <c r="D44" s="280"/>
      <c r="E44" s="289"/>
      <c r="F44" s="289"/>
      <c r="G44" s="289"/>
      <c r="H44" s="289"/>
      <c r="I44" s="289"/>
      <c r="J44" s="289"/>
      <c r="K44" s="289"/>
      <c r="L44" s="289"/>
    </row>
    <row r="45" spans="1:12" ht="54" x14ac:dyDescent="0.25">
      <c r="A45" s="279" t="s">
        <v>3744</v>
      </c>
      <c r="B45" s="280"/>
      <c r="C45" s="280"/>
      <c r="D45" s="280"/>
      <c r="E45" s="241"/>
      <c r="F45" s="241"/>
      <c r="G45" s="241"/>
      <c r="H45" s="241"/>
      <c r="I45" s="241"/>
      <c r="J45" s="241"/>
      <c r="K45" s="241"/>
      <c r="L45" s="241"/>
    </row>
  </sheetData>
  <mergeCells count="16">
    <mergeCell ref="J2:L2"/>
    <mergeCell ref="A3:B3"/>
    <mergeCell ref="J3:K3"/>
    <mergeCell ref="J4:K4"/>
    <mergeCell ref="A7:B7"/>
    <mergeCell ref="D7:G7"/>
    <mergeCell ref="B24:D24"/>
    <mergeCell ref="B25:D25"/>
    <mergeCell ref="B26:D26"/>
    <mergeCell ref="B27:D27"/>
    <mergeCell ref="B18:D18"/>
    <mergeCell ref="B19:D19"/>
    <mergeCell ref="B20:D20"/>
    <mergeCell ref="B21:D21"/>
    <mergeCell ref="B22:D22"/>
    <mergeCell ref="B23:D23"/>
  </mergeCells>
  <conditionalFormatting sqref="A33">
    <cfRule type="cellIs" dxfId="1" priority="2" stopIfTrue="1" operator="equal">
      <formula>#REF!</formula>
    </cfRule>
  </conditionalFormatting>
  <conditionalFormatting sqref="A43">
    <cfRule type="cellIs" dxfId="0" priority="1" stopIfTrue="1" operator="equal">
      <formula>#REF!</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C13" sqref="C13"/>
    </sheetView>
  </sheetViews>
  <sheetFormatPr baseColWidth="10" defaultRowHeight="15" x14ac:dyDescent="0.25"/>
  <cols>
    <col min="1" max="1" width="30.7109375" bestFit="1" customWidth="1"/>
    <col min="2" max="2" width="7.5703125" bestFit="1" customWidth="1"/>
    <col min="3" max="3" width="44.42578125" bestFit="1" customWidth="1"/>
  </cols>
  <sheetData>
    <row r="1" spans="1:8" x14ac:dyDescent="0.25">
      <c r="A1" s="622" t="s">
        <v>3989</v>
      </c>
      <c r="B1" s="622"/>
      <c r="C1" s="622"/>
      <c r="D1" s="622"/>
      <c r="E1" s="622"/>
      <c r="F1" s="622"/>
      <c r="G1" s="622"/>
      <c r="H1" s="622"/>
    </row>
    <row r="3" spans="1:8" x14ac:dyDescent="0.25">
      <c r="A3" s="623" t="s">
        <v>0</v>
      </c>
      <c r="B3" s="625" t="s">
        <v>2204</v>
      </c>
      <c r="C3" s="626"/>
      <c r="D3" s="627"/>
      <c r="E3" s="18" t="s">
        <v>3877</v>
      </c>
      <c r="F3" s="628" t="s">
        <v>3990</v>
      </c>
      <c r="G3" s="628" t="s">
        <v>2204</v>
      </c>
      <c r="H3" s="621" t="s">
        <v>3877</v>
      </c>
    </row>
    <row r="4" spans="1:8" x14ac:dyDescent="0.25">
      <c r="A4" s="624"/>
      <c r="B4" s="18" t="s">
        <v>3878</v>
      </c>
      <c r="C4" s="18" t="s">
        <v>3879</v>
      </c>
      <c r="D4" s="18" t="s">
        <v>3880</v>
      </c>
      <c r="E4" s="18" t="s">
        <v>3880</v>
      </c>
      <c r="F4" s="629"/>
      <c r="G4" s="629"/>
      <c r="H4" s="621"/>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75" x14ac:dyDescent="0.25">
      <c r="A13" s="300" t="s">
        <v>4001</v>
      </c>
      <c r="B13" s="314"/>
      <c r="C13" s="314"/>
      <c r="D13" s="314"/>
      <c r="E13" s="314"/>
      <c r="F13" s="300" t="s">
        <v>4002</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75"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60" x14ac:dyDescent="0.25">
      <c r="A23" s="304" t="s">
        <v>4014</v>
      </c>
      <c r="B23" s="318"/>
      <c r="C23" s="318"/>
      <c r="D23" s="318"/>
      <c r="E23" s="318"/>
      <c r="F23" s="304" t="s">
        <v>4015</v>
      </c>
      <c r="G23" s="318"/>
      <c r="H23" s="318"/>
    </row>
    <row r="24" spans="1:8" ht="6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13" t="s">
        <v>4018</v>
      </c>
      <c r="B25" s="614"/>
      <c r="C25" s="615"/>
      <c r="D25" s="159"/>
      <c r="E25" s="159"/>
      <c r="F25" s="23" t="s">
        <v>4019</v>
      </c>
      <c r="G25" s="159"/>
      <c r="H25" s="159"/>
    </row>
    <row r="26" spans="1:8" ht="15" customHeight="1" x14ac:dyDescent="0.25">
      <c r="A26" s="613" t="s">
        <v>4020</v>
      </c>
      <c r="B26" s="614"/>
      <c r="C26" s="615"/>
      <c r="D26" s="159"/>
      <c r="E26" s="159"/>
      <c r="F26" s="630" t="s">
        <v>4021</v>
      </c>
      <c r="G26" s="632"/>
      <c r="H26" s="634"/>
    </row>
    <row r="27" spans="1:8" x14ac:dyDescent="0.25">
      <c r="A27" s="613" t="s">
        <v>4022</v>
      </c>
      <c r="B27" s="614"/>
      <c r="C27" s="615"/>
      <c r="D27" s="159"/>
      <c r="E27" s="159"/>
      <c r="F27" s="631"/>
      <c r="G27" s="633"/>
      <c r="H27" s="635"/>
    </row>
    <row r="28" spans="1:8" ht="180" x14ac:dyDescent="0.25">
      <c r="A28" s="305" t="s">
        <v>3888</v>
      </c>
      <c r="B28" s="338"/>
      <c r="C28" s="338"/>
      <c r="D28" s="338"/>
      <c r="E28" s="338"/>
      <c r="F28" s="338"/>
      <c r="G28" s="338"/>
      <c r="H28" s="338"/>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6" sqref="A6"/>
    </sheetView>
  </sheetViews>
  <sheetFormatPr baseColWidth="10" defaultRowHeight="15" x14ac:dyDescent="0.25"/>
  <cols>
    <col min="1" max="2" width="32.42578125" bestFit="1" customWidth="1"/>
    <col min="3" max="3" width="37.7109375" bestFit="1" customWidth="1"/>
    <col min="4" max="4" width="22.42578125" bestFit="1" customWidth="1"/>
    <col min="5" max="5" width="35.42578125" bestFit="1" customWidth="1"/>
    <col min="6" max="6" width="29.85546875" bestFit="1" customWidth="1"/>
    <col min="7" max="7" width="21.42578125" bestFit="1" customWidth="1"/>
    <col min="8" max="8" width="37.7109375" bestFit="1" customWidth="1"/>
    <col min="9" max="9" width="22.42578125" bestFit="1" customWidth="1"/>
    <col min="10" max="10" width="35.42578125" bestFit="1" customWidth="1"/>
    <col min="11" max="11" width="32.140625" bestFit="1" customWidth="1"/>
    <col min="12" max="12" width="21" bestFit="1" customWidth="1"/>
    <col min="13" max="13" width="20.5703125" bestFit="1" customWidth="1"/>
    <col min="14" max="14" width="22.5703125" bestFit="1" customWidth="1"/>
    <col min="15" max="15" width="15.5703125" bestFit="1" customWidth="1"/>
    <col min="16" max="16" width="24" bestFit="1" customWidth="1"/>
  </cols>
  <sheetData>
    <row r="1" spans="1:16" x14ac:dyDescent="0.25">
      <c r="A1" s="18" t="s">
        <v>3745</v>
      </c>
      <c r="C1" s="132"/>
      <c r="D1" s="132"/>
      <c r="E1" s="132"/>
      <c r="F1" s="132"/>
      <c r="G1" s="132"/>
    </row>
    <row r="2" spans="1:16" x14ac:dyDescent="0.25">
      <c r="A2" s="731" t="s">
        <v>3761</v>
      </c>
      <c r="B2" s="731" t="s">
        <v>3746</v>
      </c>
      <c r="C2" s="733" t="s">
        <v>3747</v>
      </c>
      <c r="D2" s="734"/>
      <c r="E2" s="735"/>
      <c r="F2" s="731" t="s">
        <v>3748</v>
      </c>
      <c r="G2" s="731" t="s">
        <v>3749</v>
      </c>
      <c r="H2" s="733" t="s">
        <v>3747</v>
      </c>
      <c r="I2" s="734"/>
      <c r="J2" s="735"/>
      <c r="K2" s="733" t="s">
        <v>3750</v>
      </c>
      <c r="L2" s="734"/>
      <c r="M2" s="734"/>
      <c r="N2" s="735"/>
      <c r="O2" s="730" t="s">
        <v>3751</v>
      </c>
      <c r="P2" s="730"/>
    </row>
    <row r="3" spans="1:16" x14ac:dyDescent="0.25">
      <c r="A3" s="732"/>
      <c r="B3" s="732"/>
      <c r="C3" s="237" t="s">
        <v>3752</v>
      </c>
      <c r="D3" s="237" t="s">
        <v>3753</v>
      </c>
      <c r="E3" s="237" t="s">
        <v>3754</v>
      </c>
      <c r="F3" s="732"/>
      <c r="G3" s="732"/>
      <c r="H3" s="237" t="s">
        <v>3752</v>
      </c>
      <c r="I3" s="237" t="s">
        <v>3753</v>
      </c>
      <c r="J3" s="237" t="s">
        <v>3754</v>
      </c>
      <c r="K3" s="237" t="s">
        <v>3755</v>
      </c>
      <c r="L3" s="27" t="s">
        <v>3756</v>
      </c>
      <c r="M3" s="27" t="s">
        <v>3757</v>
      </c>
      <c r="N3" s="237" t="s">
        <v>3758</v>
      </c>
      <c r="O3" s="237" t="s">
        <v>3759</v>
      </c>
      <c r="P3" s="237" t="s">
        <v>3760</v>
      </c>
    </row>
    <row r="4" spans="1:16" x14ac:dyDescent="0.25">
      <c r="A4" s="238"/>
      <c r="B4" s="238"/>
      <c r="C4" s="238"/>
      <c r="D4" s="238"/>
      <c r="E4" s="238"/>
      <c r="F4" s="238"/>
      <c r="G4" s="238"/>
      <c r="H4" s="238"/>
      <c r="I4" s="238"/>
      <c r="J4" s="238"/>
      <c r="K4" s="238"/>
      <c r="L4" s="238"/>
      <c r="M4" s="238"/>
      <c r="N4" s="238"/>
      <c r="O4" s="238"/>
      <c r="P4" s="238"/>
    </row>
    <row r="5" spans="1:16" x14ac:dyDescent="0.25">
      <c r="A5" s="238"/>
      <c r="B5" s="238"/>
      <c r="C5" s="238"/>
      <c r="D5" s="238"/>
      <c r="E5" s="238"/>
      <c r="F5" s="238"/>
      <c r="G5" s="238"/>
      <c r="H5" s="238"/>
      <c r="I5" s="238"/>
      <c r="J5" s="238"/>
      <c r="K5" s="238"/>
      <c r="L5" s="238"/>
      <c r="M5" s="238"/>
      <c r="N5" s="238"/>
      <c r="O5" s="238"/>
      <c r="P5" s="238"/>
    </row>
    <row r="6" spans="1:16" x14ac:dyDescent="0.25">
      <c r="A6" s="238"/>
      <c r="B6" s="238"/>
      <c r="C6" s="238"/>
      <c r="D6" s="238"/>
      <c r="E6" s="238"/>
      <c r="F6" s="238"/>
      <c r="G6" s="238"/>
      <c r="H6" s="238"/>
      <c r="I6" s="238"/>
      <c r="J6" s="238"/>
      <c r="K6" s="238"/>
      <c r="L6" s="238"/>
      <c r="M6" s="238"/>
      <c r="N6" s="238"/>
      <c r="O6" s="238"/>
      <c r="P6" s="238"/>
    </row>
  </sheetData>
  <mergeCells count="8">
    <mergeCell ref="O2:P2"/>
    <mergeCell ref="A2:A3"/>
    <mergeCell ref="B2:B3"/>
    <mergeCell ref="C2:E2"/>
    <mergeCell ref="F2:F3"/>
    <mergeCell ref="G2:G3"/>
    <mergeCell ref="H2:J2"/>
    <mergeCell ref="K2:N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18" sqref="D18"/>
    </sheetView>
  </sheetViews>
  <sheetFormatPr baseColWidth="10" defaultRowHeight="15" x14ac:dyDescent="0.25"/>
  <cols>
    <col min="1" max="1" width="20.42578125" bestFit="1" customWidth="1"/>
    <col min="2" max="2" width="16.28515625" bestFit="1" customWidth="1"/>
    <col min="4" max="4" width="18.28515625" bestFit="1" customWidth="1"/>
    <col min="5" max="5" width="37.7109375" bestFit="1" customWidth="1"/>
    <col min="6" max="6" width="16.28515625" bestFit="1" customWidth="1"/>
    <col min="7" max="7" width="21.7109375" customWidth="1"/>
  </cols>
  <sheetData>
    <row r="1" spans="1:7" x14ac:dyDescent="0.25">
      <c r="A1" s="18" t="s">
        <v>3762</v>
      </c>
      <c r="D1" s="733" t="s">
        <v>3763</v>
      </c>
      <c r="E1" s="734"/>
      <c r="F1" s="734"/>
      <c r="G1" s="735"/>
    </row>
    <row r="2" spans="1:7" ht="60" x14ac:dyDescent="0.25">
      <c r="A2" s="292" t="s">
        <v>3764</v>
      </c>
      <c r="B2" s="63"/>
      <c r="D2" s="291" t="s">
        <v>3765</v>
      </c>
      <c r="E2" s="291" t="s">
        <v>3752</v>
      </c>
      <c r="F2" s="291" t="s">
        <v>3766</v>
      </c>
      <c r="G2" s="69" t="s">
        <v>3767</v>
      </c>
    </row>
    <row r="3" spans="1:7" x14ac:dyDescent="0.25">
      <c r="A3" s="736" t="s">
        <v>3768</v>
      </c>
      <c r="B3" s="737"/>
      <c r="D3" s="290"/>
      <c r="E3" s="290"/>
      <c r="F3" s="290"/>
      <c r="G3" s="290"/>
    </row>
    <row r="4" spans="1:7" x14ac:dyDescent="0.25">
      <c r="A4" s="20" t="s">
        <v>3712</v>
      </c>
      <c r="B4" s="20" t="s">
        <v>3769</v>
      </c>
      <c r="D4" s="290"/>
      <c r="E4" s="290"/>
      <c r="F4" s="290"/>
      <c r="G4" s="290"/>
    </row>
    <row r="5" spans="1:7" x14ac:dyDescent="0.25">
      <c r="A5" s="290"/>
      <c r="B5" s="290"/>
      <c r="D5" s="290"/>
      <c r="E5" s="290"/>
      <c r="F5" s="290"/>
      <c r="G5" s="290"/>
    </row>
  </sheetData>
  <mergeCells count="2">
    <mergeCell ref="D1:G1"/>
    <mergeCell ref="A3:B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2" sqref="A2"/>
    </sheetView>
  </sheetViews>
  <sheetFormatPr baseColWidth="10" defaultRowHeight="15" x14ac:dyDescent="0.25"/>
  <cols>
    <col min="1" max="1" width="48.85546875" bestFit="1" customWidth="1"/>
    <col min="2" max="4" width="11" bestFit="1" customWidth="1"/>
  </cols>
  <sheetData>
    <row r="1" spans="1:4" x14ac:dyDescent="0.25">
      <c r="A1" s="19" t="s">
        <v>1495</v>
      </c>
    </row>
    <row r="2" spans="1:4" ht="120" x14ac:dyDescent="0.25">
      <c r="A2" s="18" t="s">
        <v>1496</v>
      </c>
      <c r="B2" s="96" t="s">
        <v>1497</v>
      </c>
      <c r="C2" s="96" t="s">
        <v>1501</v>
      </c>
      <c r="D2" s="96" t="s">
        <v>1500</v>
      </c>
    </row>
    <row r="3" spans="1:4" x14ac:dyDescent="0.25">
      <c r="A3" s="40"/>
      <c r="B3" s="40"/>
      <c r="C3" s="14">
        <f>0</f>
        <v>0</v>
      </c>
      <c r="D3" s="14">
        <f>0</f>
        <v>0</v>
      </c>
    </row>
    <row r="4" spans="1:4" x14ac:dyDescent="0.25">
      <c r="A4" s="40"/>
      <c r="B4" s="40"/>
      <c r="C4" s="14">
        <f>0</f>
        <v>0</v>
      </c>
      <c r="D4" s="14">
        <f>0</f>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
    </sheetView>
  </sheetViews>
  <sheetFormatPr baseColWidth="10" defaultRowHeight="15" x14ac:dyDescent="0.25"/>
  <cols>
    <col min="1" max="1" width="31" customWidth="1"/>
    <col min="2" max="2" width="33" customWidth="1"/>
    <col min="3" max="3" width="35.42578125" customWidth="1"/>
    <col min="4" max="4" width="38.7109375" customWidth="1"/>
    <col min="5" max="5" width="18" customWidth="1"/>
  </cols>
  <sheetData>
    <row r="1" spans="1:5" ht="30" x14ac:dyDescent="0.25">
      <c r="A1" s="69" t="s">
        <v>1495</v>
      </c>
    </row>
    <row r="2" spans="1:5" ht="45" x14ac:dyDescent="0.25">
      <c r="A2" s="96" t="s">
        <v>1496</v>
      </c>
      <c r="B2" s="96" t="s">
        <v>1497</v>
      </c>
      <c r="C2" s="96" t="s">
        <v>1498</v>
      </c>
      <c r="D2" s="96" t="s">
        <v>1499</v>
      </c>
      <c r="E2" s="96" t="s">
        <v>1500</v>
      </c>
    </row>
    <row r="3" spans="1:5" x14ac:dyDescent="0.25">
      <c r="A3" s="40"/>
      <c r="B3" s="40"/>
      <c r="C3" s="14">
        <f>0</f>
        <v>0</v>
      </c>
      <c r="D3" s="40"/>
      <c r="E3" s="14">
        <f>0</f>
        <v>0</v>
      </c>
    </row>
    <row r="4" spans="1:5" x14ac:dyDescent="0.25">
      <c r="A4" s="40"/>
      <c r="B4" s="40"/>
      <c r="C4" s="14">
        <f>0</f>
        <v>0</v>
      </c>
      <c r="D4" s="40"/>
      <c r="E4" s="14">
        <f>0</f>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2"/>
  <sheetViews>
    <sheetView zoomScaleNormal="100" workbookViewId="0"/>
  </sheetViews>
  <sheetFormatPr baseColWidth="10" defaultRowHeight="15" x14ac:dyDescent="0.25"/>
  <cols>
    <col min="1" max="1" width="73.5703125" customWidth="1"/>
    <col min="2" max="2" width="30.28515625" customWidth="1"/>
    <col min="3" max="3" width="18.5703125" customWidth="1"/>
    <col min="4" max="4" width="15.42578125" bestFit="1" customWidth="1"/>
  </cols>
  <sheetData>
    <row r="1" spans="1:5" ht="30" x14ac:dyDescent="0.25">
      <c r="A1" s="87" t="s">
        <v>1204</v>
      </c>
    </row>
    <row r="3" spans="1:5" x14ac:dyDescent="0.25">
      <c r="A3" s="58" t="s">
        <v>1205</v>
      </c>
      <c r="C3" s="59"/>
      <c r="D3" s="60"/>
      <c r="E3" s="59"/>
    </row>
    <row r="4" spans="1:5" x14ac:dyDescent="0.25">
      <c r="A4" s="61" t="s">
        <v>1206</v>
      </c>
      <c r="B4" s="43"/>
      <c r="C4" s="59"/>
      <c r="D4" s="55"/>
      <c r="E4" s="59"/>
    </row>
    <row r="5" spans="1:5" x14ac:dyDescent="0.25">
      <c r="A5" s="61" t="s">
        <v>1207</v>
      </c>
      <c r="B5" s="43"/>
      <c r="C5" s="59"/>
      <c r="D5" s="55"/>
      <c r="E5" s="59"/>
    </row>
    <row r="7" spans="1:5" x14ac:dyDescent="0.25">
      <c r="A7" s="34" t="s">
        <v>1208</v>
      </c>
      <c r="B7" s="20"/>
    </row>
    <row r="8" spans="1:5" x14ac:dyDescent="0.25">
      <c r="A8" s="34" t="s">
        <v>1209</v>
      </c>
      <c r="B8" s="40"/>
    </row>
    <row r="9" spans="1:5" x14ac:dyDescent="0.25">
      <c r="A9" s="34" t="s">
        <v>1210</v>
      </c>
      <c r="B9" s="40"/>
    </row>
    <row r="10" spans="1:5" x14ac:dyDescent="0.25">
      <c r="A10" s="34" t="s">
        <v>1211</v>
      </c>
      <c r="B10" s="40"/>
    </row>
    <row r="11" spans="1:5" x14ac:dyDescent="0.25">
      <c r="A11" s="21" t="s">
        <v>1212</v>
      </c>
    </row>
    <row r="13" spans="1:5" x14ac:dyDescent="0.25">
      <c r="A13" s="34" t="s">
        <v>1213</v>
      </c>
      <c r="B13" s="40"/>
    </row>
    <row r="14" spans="1:5" x14ac:dyDescent="0.25">
      <c r="A14" s="34" t="s">
        <v>1214</v>
      </c>
      <c r="B14" s="40"/>
      <c r="C14" s="62"/>
      <c r="D14" s="62"/>
      <c r="E14" s="62"/>
    </row>
    <row r="15" spans="1:5" x14ac:dyDescent="0.25">
      <c r="A15" s="34" t="s">
        <v>1215</v>
      </c>
      <c r="B15" s="40"/>
      <c r="C15" s="62"/>
      <c r="D15" s="62"/>
      <c r="E15" s="62"/>
    </row>
    <row r="16" spans="1:5" x14ac:dyDescent="0.25">
      <c r="A16" s="34" t="s">
        <v>1216</v>
      </c>
      <c r="B16" s="40"/>
      <c r="C16" s="62"/>
      <c r="D16" s="62"/>
      <c r="E16" s="62"/>
    </row>
    <row r="17" spans="1:5" x14ac:dyDescent="0.25">
      <c r="A17" s="34" t="s">
        <v>1217</v>
      </c>
      <c r="B17" s="40"/>
      <c r="C17" s="62"/>
      <c r="D17" s="62"/>
      <c r="E17" s="62"/>
    </row>
    <row r="18" spans="1:5" x14ac:dyDescent="0.25">
      <c r="A18" s="34" t="s">
        <v>1218</v>
      </c>
      <c r="B18" s="40"/>
      <c r="C18" s="62"/>
      <c r="D18" s="62"/>
      <c r="E18" s="62"/>
    </row>
    <row r="19" spans="1:5" x14ac:dyDescent="0.25">
      <c r="A19" s="34" t="s">
        <v>1219</v>
      </c>
      <c r="B19" s="40"/>
      <c r="C19" s="62"/>
      <c r="D19" s="62"/>
      <c r="E19" s="62"/>
    </row>
    <row r="20" spans="1:5" x14ac:dyDescent="0.25">
      <c r="A20" s="34" t="s">
        <v>1220</v>
      </c>
      <c r="B20" s="40"/>
      <c r="C20" s="62"/>
      <c r="D20" s="62"/>
      <c r="E20" s="62"/>
    </row>
    <row r="22" spans="1:5" x14ac:dyDescent="0.25">
      <c r="A22" s="34" t="s">
        <v>1221</v>
      </c>
      <c r="B22" s="40"/>
    </row>
    <row r="23" spans="1:5" x14ac:dyDescent="0.25">
      <c r="A23" s="92" t="s">
        <v>1222</v>
      </c>
      <c r="B23" s="50"/>
    </row>
    <row r="24" spans="1:5" ht="30" x14ac:dyDescent="0.25">
      <c r="A24" s="21" t="s">
        <v>1223</v>
      </c>
      <c r="B24" s="75" t="s">
        <v>1224</v>
      </c>
      <c r="C24" s="40"/>
    </row>
    <row r="25" spans="1:5" ht="30" x14ac:dyDescent="0.25">
      <c r="A25" s="21" t="s">
        <v>1225</v>
      </c>
      <c r="B25" s="75" t="s">
        <v>1226</v>
      </c>
      <c r="C25" s="40"/>
    </row>
    <row r="27" spans="1:5" x14ac:dyDescent="0.25">
      <c r="A27" s="87" t="s">
        <v>1227</v>
      </c>
    </row>
    <row r="29" spans="1:5" x14ac:dyDescent="0.25">
      <c r="A29" s="58" t="s">
        <v>1228</v>
      </c>
    </row>
    <row r="30" spans="1:5" x14ac:dyDescent="0.25">
      <c r="A30" s="51" t="s">
        <v>1229</v>
      </c>
      <c r="B30" s="63"/>
    </row>
    <row r="31" spans="1:5" x14ac:dyDescent="0.25">
      <c r="A31" s="51" t="s">
        <v>1230</v>
      </c>
      <c r="B31" s="40"/>
    </row>
    <row r="32" spans="1:5" x14ac:dyDescent="0.25">
      <c r="A32" s="51" t="s">
        <v>1231</v>
      </c>
      <c r="B32" s="40"/>
    </row>
    <row r="33" spans="1:2" x14ac:dyDescent="0.25">
      <c r="A33" s="51" t="s">
        <v>1232</v>
      </c>
      <c r="B33" s="41"/>
    </row>
    <row r="34" spans="1:2" x14ac:dyDescent="0.25">
      <c r="A34" s="51" t="s">
        <v>1233</v>
      </c>
      <c r="B34" s="41"/>
    </row>
    <row r="36" spans="1:2" x14ac:dyDescent="0.25">
      <c r="A36" s="58" t="s">
        <v>1234</v>
      </c>
    </row>
    <row r="37" spans="1:2" x14ac:dyDescent="0.25">
      <c r="A37" s="51" t="s">
        <v>1235</v>
      </c>
      <c r="B37" s="40"/>
    </row>
    <row r="38" spans="1:2" x14ac:dyDescent="0.25">
      <c r="A38" s="51" t="s">
        <v>1229</v>
      </c>
      <c r="B38" s="63"/>
    </row>
    <row r="39" spans="1:2" x14ac:dyDescent="0.25">
      <c r="A39" s="51" t="s">
        <v>1236</v>
      </c>
      <c r="B39" s="40"/>
    </row>
    <row r="40" spans="1:2" x14ac:dyDescent="0.25">
      <c r="A40" s="51" t="s">
        <v>1237</v>
      </c>
      <c r="B40" s="40"/>
    </row>
    <row r="41" spans="1:2" x14ac:dyDescent="0.25">
      <c r="A41" s="51" t="s">
        <v>1238</v>
      </c>
      <c r="B41" s="40"/>
    </row>
    <row r="42" spans="1:2" x14ac:dyDescent="0.25">
      <c r="A42" s="64" t="s">
        <v>1239</v>
      </c>
      <c r="B42" s="65"/>
    </row>
    <row r="43" spans="1:2" x14ac:dyDescent="0.25">
      <c r="A43" s="61" t="s">
        <v>1240</v>
      </c>
      <c r="B43" s="40">
        <v>9005</v>
      </c>
    </row>
    <row r="44" spans="1:2" x14ac:dyDescent="0.25">
      <c r="A44" s="61" t="s">
        <v>1241</v>
      </c>
      <c r="B44" s="40">
        <v>9006</v>
      </c>
    </row>
    <row r="45" spans="1:2" x14ac:dyDescent="0.25">
      <c r="A45" s="61" t="s">
        <v>1241</v>
      </c>
      <c r="B45" s="40">
        <v>9007</v>
      </c>
    </row>
    <row r="46" spans="1:2" x14ac:dyDescent="0.25">
      <c r="A46" s="51" t="s">
        <v>1242</v>
      </c>
      <c r="B46" s="63"/>
    </row>
    <row r="48" spans="1:2" x14ac:dyDescent="0.25">
      <c r="A48" s="34" t="s">
        <v>1243</v>
      </c>
    </row>
    <row r="49" spans="1:5" x14ac:dyDescent="0.25">
      <c r="A49" s="41"/>
    </row>
    <row r="51" spans="1:5" x14ac:dyDescent="0.25">
      <c r="A51" s="21" t="s">
        <v>1244</v>
      </c>
    </row>
    <row r="54" spans="1:5" x14ac:dyDescent="0.25">
      <c r="A54" s="34" t="s">
        <v>1245</v>
      </c>
    </row>
    <row r="55" spans="1:5" x14ac:dyDescent="0.25">
      <c r="A55" s="66" t="s">
        <v>1246</v>
      </c>
    </row>
    <row r="56" spans="1:5" x14ac:dyDescent="0.25">
      <c r="A56" s="51" t="s">
        <v>1247</v>
      </c>
      <c r="B56" s="75" t="s">
        <v>1248</v>
      </c>
      <c r="C56" s="61" t="s">
        <v>1249</v>
      </c>
      <c r="D56" s="14">
        <f>D57</f>
        <v>0</v>
      </c>
    </row>
    <row r="57" spans="1:5" x14ac:dyDescent="0.25">
      <c r="A57" s="19" t="s">
        <v>1250</v>
      </c>
      <c r="B57" s="19"/>
      <c r="C57" s="19"/>
      <c r="D57" s="14">
        <f>0</f>
        <v>0</v>
      </c>
      <c r="E57" s="55"/>
    </row>
    <row r="58" spans="1:5" x14ac:dyDescent="0.25">
      <c r="A58" s="51" t="s">
        <v>1251</v>
      </c>
      <c r="B58" s="40" t="s">
        <v>1252</v>
      </c>
      <c r="C58" s="61" t="s">
        <v>1253</v>
      </c>
      <c r="D58" s="14">
        <f>0</f>
        <v>0</v>
      </c>
    </row>
    <row r="59" spans="1:5" ht="60" x14ac:dyDescent="0.25">
      <c r="A59" s="51" t="s">
        <v>1254</v>
      </c>
      <c r="B59" s="75" t="s">
        <v>1255</v>
      </c>
      <c r="C59" s="61" t="s">
        <v>1256</v>
      </c>
      <c r="D59" s="14">
        <f>0</f>
        <v>0</v>
      </c>
    </row>
    <row r="60" spans="1:5" ht="60" x14ac:dyDescent="0.25">
      <c r="A60" s="51" t="s">
        <v>1257</v>
      </c>
      <c r="B60" s="75" t="s">
        <v>1258</v>
      </c>
      <c r="C60" s="61" t="s">
        <v>1259</v>
      </c>
      <c r="D60" s="14">
        <f>0</f>
        <v>0</v>
      </c>
    </row>
    <row r="61" spans="1:5" ht="30" x14ac:dyDescent="0.25">
      <c r="A61" s="51" t="s">
        <v>1260</v>
      </c>
      <c r="B61" s="75" t="s">
        <v>1261</v>
      </c>
      <c r="C61" s="61" t="s">
        <v>1262</v>
      </c>
      <c r="D61" s="14">
        <f>0</f>
        <v>0</v>
      </c>
    </row>
    <row r="62" spans="1:5" ht="45" x14ac:dyDescent="0.25">
      <c r="A62" s="51" t="s">
        <v>1263</v>
      </c>
      <c r="B62" s="75" t="s">
        <v>1264</v>
      </c>
      <c r="C62" s="61" t="s">
        <v>1265</v>
      </c>
      <c r="D62" s="14">
        <f>0</f>
        <v>0</v>
      </c>
    </row>
    <row r="63" spans="1:5" ht="75" x14ac:dyDescent="0.25">
      <c r="A63" s="51" t="s">
        <v>1266</v>
      </c>
      <c r="B63" s="75" t="s">
        <v>1267</v>
      </c>
      <c r="C63" s="61" t="s">
        <v>1268</v>
      </c>
      <c r="D63" s="14">
        <f>0</f>
        <v>0</v>
      </c>
    </row>
    <row r="64" spans="1:5" ht="30" x14ac:dyDescent="0.25">
      <c r="A64" s="51" t="s">
        <v>1269</v>
      </c>
      <c r="B64" s="75" t="s">
        <v>1270</v>
      </c>
      <c r="C64" s="61" t="s">
        <v>1271</v>
      </c>
      <c r="D64" s="14">
        <f>SUM(D65:D66)</f>
        <v>0</v>
      </c>
    </row>
    <row r="65" spans="1:4" x14ac:dyDescent="0.25">
      <c r="A65" s="19" t="s">
        <v>1272</v>
      </c>
      <c r="B65" s="19"/>
      <c r="C65" s="19"/>
      <c r="D65" s="14">
        <f>0</f>
        <v>0</v>
      </c>
    </row>
    <row r="66" spans="1:4" x14ac:dyDescent="0.25">
      <c r="A66" s="19" t="s">
        <v>1273</v>
      </c>
      <c r="B66" s="19"/>
      <c r="C66" s="19"/>
      <c r="D66" s="14">
        <f>0</f>
        <v>0</v>
      </c>
    </row>
    <row r="67" spans="1:4" x14ac:dyDescent="0.25">
      <c r="A67" s="67" t="s">
        <v>1274</v>
      </c>
      <c r="D67" s="68"/>
    </row>
    <row r="68" spans="1:4" x14ac:dyDescent="0.25">
      <c r="A68" s="51" t="s">
        <v>1275</v>
      </c>
      <c r="B68" s="40" t="s">
        <v>1276</v>
      </c>
      <c r="C68" s="61" t="s">
        <v>1277</v>
      </c>
      <c r="D68" s="14">
        <f>0</f>
        <v>0</v>
      </c>
    </row>
    <row r="69" spans="1:4" ht="30" x14ac:dyDescent="0.25">
      <c r="A69" s="51" t="s">
        <v>1278</v>
      </c>
      <c r="B69" s="75" t="s">
        <v>1279</v>
      </c>
      <c r="C69" s="61" t="s">
        <v>1280</v>
      </c>
      <c r="D69" s="14">
        <f>SUM(D70:D78)</f>
        <v>0</v>
      </c>
    </row>
    <row r="70" spans="1:4" x14ac:dyDescent="0.25">
      <c r="A70" s="69" t="s">
        <v>1281</v>
      </c>
      <c r="B70" s="19"/>
      <c r="C70" s="19"/>
      <c r="D70" s="14">
        <f>0</f>
        <v>0</v>
      </c>
    </row>
    <row r="71" spans="1:4" ht="45" x14ac:dyDescent="0.25">
      <c r="A71" s="69" t="s">
        <v>1282</v>
      </c>
      <c r="B71" s="19"/>
      <c r="C71" s="19"/>
      <c r="D71" s="14">
        <f>0</f>
        <v>0</v>
      </c>
    </row>
    <row r="72" spans="1:4" ht="30" x14ac:dyDescent="0.25">
      <c r="A72" s="69" t="s">
        <v>1283</v>
      </c>
      <c r="B72" s="19"/>
      <c r="C72" s="19"/>
      <c r="D72" s="14">
        <f>0</f>
        <v>0</v>
      </c>
    </row>
    <row r="73" spans="1:4" ht="30" x14ac:dyDescent="0.25">
      <c r="A73" s="69" t="s">
        <v>1284</v>
      </c>
      <c r="B73" s="19"/>
      <c r="C73" s="19"/>
      <c r="D73" s="14">
        <f>0</f>
        <v>0</v>
      </c>
    </row>
    <row r="74" spans="1:4" ht="30" x14ac:dyDescent="0.25">
      <c r="A74" s="69" t="s">
        <v>1285</v>
      </c>
      <c r="B74" s="19"/>
      <c r="C74" s="19"/>
      <c r="D74" s="14">
        <f>0</f>
        <v>0</v>
      </c>
    </row>
    <row r="75" spans="1:4" ht="30" x14ac:dyDescent="0.25">
      <c r="A75" s="69" t="s">
        <v>1286</v>
      </c>
      <c r="B75" s="19"/>
      <c r="C75" s="19"/>
      <c r="D75" s="14">
        <f>0</f>
        <v>0</v>
      </c>
    </row>
    <row r="76" spans="1:4" ht="45" x14ac:dyDescent="0.25">
      <c r="A76" s="69" t="s">
        <v>1287</v>
      </c>
      <c r="B76" s="19"/>
      <c r="C76" s="19"/>
      <c r="D76" s="14">
        <f>0</f>
        <v>0</v>
      </c>
    </row>
    <row r="77" spans="1:4" ht="75" x14ac:dyDescent="0.25">
      <c r="A77" s="69" t="s">
        <v>1288</v>
      </c>
      <c r="B77" s="19"/>
      <c r="C77" s="19"/>
      <c r="D77" s="14">
        <f>0</f>
        <v>0</v>
      </c>
    </row>
    <row r="78" spans="1:4" ht="60" x14ac:dyDescent="0.25">
      <c r="A78" s="69" t="s">
        <v>1289</v>
      </c>
      <c r="B78" s="19"/>
      <c r="C78" s="19"/>
      <c r="D78" s="14">
        <f>0</f>
        <v>0</v>
      </c>
    </row>
    <row r="79" spans="1:4" ht="60" x14ac:dyDescent="0.25">
      <c r="A79" s="51" t="s">
        <v>1290</v>
      </c>
      <c r="B79" s="75" t="s">
        <v>1291</v>
      </c>
      <c r="C79" s="61" t="s">
        <v>1292</v>
      </c>
      <c r="D79" s="14">
        <f>0</f>
        <v>0</v>
      </c>
    </row>
    <row r="80" spans="1:4" ht="45" x14ac:dyDescent="0.25">
      <c r="A80" s="51" t="s">
        <v>1293</v>
      </c>
      <c r="B80" s="75" t="s">
        <v>1294</v>
      </c>
      <c r="C80" s="61" t="s">
        <v>1295</v>
      </c>
      <c r="D80" s="14">
        <f>0</f>
        <v>0</v>
      </c>
    </row>
    <row r="81" spans="1:5" ht="45" x14ac:dyDescent="0.25">
      <c r="A81" s="51" t="s">
        <v>1296</v>
      </c>
      <c r="B81" s="75" t="s">
        <v>1297</v>
      </c>
      <c r="C81" s="61" t="s">
        <v>1298</v>
      </c>
      <c r="D81" s="14">
        <f>0</f>
        <v>0</v>
      </c>
    </row>
    <row r="82" spans="1:5" ht="75" x14ac:dyDescent="0.25">
      <c r="A82" s="51" t="s">
        <v>1299</v>
      </c>
      <c r="B82" s="75" t="s">
        <v>1300</v>
      </c>
      <c r="C82" s="61" t="s">
        <v>1301</v>
      </c>
      <c r="D82" s="14">
        <f>0</f>
        <v>0</v>
      </c>
    </row>
    <row r="83" spans="1:5" ht="75" x14ac:dyDescent="0.25">
      <c r="A83" s="51" t="s">
        <v>1302</v>
      </c>
      <c r="B83" s="75" t="s">
        <v>1303</v>
      </c>
      <c r="C83" s="61" t="s">
        <v>1304</v>
      </c>
      <c r="D83" s="14">
        <f>0</f>
        <v>0</v>
      </c>
    </row>
    <row r="84" spans="1:5" ht="30" x14ac:dyDescent="0.25">
      <c r="A84" s="51" t="s">
        <v>1305</v>
      </c>
      <c r="B84" s="75" t="s">
        <v>1270</v>
      </c>
      <c r="C84" s="61" t="s">
        <v>1306</v>
      </c>
      <c r="D84" s="14">
        <f>SUM(D85:D86)</f>
        <v>0</v>
      </c>
    </row>
    <row r="85" spans="1:5" x14ac:dyDescent="0.25">
      <c r="A85" s="19" t="s">
        <v>1272</v>
      </c>
      <c r="B85" s="19"/>
      <c r="C85" s="19"/>
      <c r="D85" s="14">
        <f>0</f>
        <v>0</v>
      </c>
    </row>
    <row r="86" spans="1:5" x14ac:dyDescent="0.25">
      <c r="A86" s="19" t="s">
        <v>1273</v>
      </c>
      <c r="B86" s="19"/>
      <c r="C86" s="19"/>
      <c r="D86" s="14">
        <f>0</f>
        <v>0</v>
      </c>
    </row>
    <row r="88" spans="1:5" x14ac:dyDescent="0.25">
      <c r="A88" s="58" t="s">
        <v>1307</v>
      </c>
    </row>
    <row r="89" spans="1:5" x14ac:dyDescent="0.25">
      <c r="A89" s="70" t="s">
        <v>1308</v>
      </c>
      <c r="B89" s="71"/>
      <c r="C89" s="71"/>
      <c r="D89" s="71" t="s">
        <v>1309</v>
      </c>
      <c r="E89" s="71" t="s">
        <v>1310</v>
      </c>
    </row>
    <row r="90" spans="1:5" x14ac:dyDescent="0.25">
      <c r="A90" s="72" t="s">
        <v>1311</v>
      </c>
      <c r="B90" s="73"/>
      <c r="C90" s="73"/>
      <c r="D90" s="73"/>
      <c r="E90" s="73"/>
    </row>
    <row r="91" spans="1:5" x14ac:dyDescent="0.25">
      <c r="A91" s="51" t="s">
        <v>1312</v>
      </c>
      <c r="B91" s="40" t="s">
        <v>1313</v>
      </c>
      <c r="C91" s="61" t="s">
        <v>1314</v>
      </c>
      <c r="D91" s="14">
        <f>0</f>
        <v>0</v>
      </c>
      <c r="E91" s="14">
        <f>0</f>
        <v>0</v>
      </c>
    </row>
    <row r="92" spans="1:5" x14ac:dyDescent="0.25">
      <c r="A92" s="51" t="s">
        <v>1315</v>
      </c>
      <c r="B92" s="40" t="s">
        <v>1316</v>
      </c>
      <c r="C92" s="61" t="s">
        <v>1317</v>
      </c>
      <c r="D92" s="14">
        <f>0</f>
        <v>0</v>
      </c>
      <c r="E92" s="14">
        <f>0</f>
        <v>0</v>
      </c>
    </row>
    <row r="93" spans="1:5" x14ac:dyDescent="0.25">
      <c r="A93" s="51" t="s">
        <v>1318</v>
      </c>
      <c r="B93" s="40" t="s">
        <v>1319</v>
      </c>
      <c r="C93" s="61" t="s">
        <v>1320</v>
      </c>
      <c r="D93" s="14">
        <f>0</f>
        <v>0</v>
      </c>
      <c r="E93" s="14">
        <f>0</f>
        <v>0</v>
      </c>
    </row>
    <row r="94" spans="1:5" x14ac:dyDescent="0.25">
      <c r="A94" s="72" t="s">
        <v>1321</v>
      </c>
      <c r="B94" s="72"/>
      <c r="C94" s="72"/>
      <c r="D94" s="72"/>
      <c r="E94" s="72"/>
    </row>
    <row r="95" spans="1:5" x14ac:dyDescent="0.25">
      <c r="A95" s="51" t="s">
        <v>1322</v>
      </c>
      <c r="B95" s="40" t="s">
        <v>1323</v>
      </c>
      <c r="C95" s="61" t="s">
        <v>1324</v>
      </c>
      <c r="D95" s="14">
        <f>0</f>
        <v>0</v>
      </c>
      <c r="E95" s="14">
        <f>0</f>
        <v>0</v>
      </c>
    </row>
    <row r="96" spans="1:5" x14ac:dyDescent="0.25">
      <c r="A96" s="51" t="s">
        <v>1325</v>
      </c>
      <c r="B96" s="40" t="s">
        <v>1326</v>
      </c>
      <c r="C96" s="61" t="s">
        <v>1327</v>
      </c>
      <c r="D96" s="14">
        <f>0</f>
        <v>0</v>
      </c>
      <c r="E96" s="14">
        <f>0</f>
        <v>0</v>
      </c>
    </row>
    <row r="97" spans="1:5" ht="30" x14ac:dyDescent="0.25">
      <c r="A97" s="51" t="s">
        <v>1328</v>
      </c>
      <c r="B97" s="75" t="s">
        <v>1329</v>
      </c>
      <c r="C97" s="61"/>
      <c r="D97" s="14">
        <f>0</f>
        <v>0</v>
      </c>
      <c r="E97" s="14">
        <f>0</f>
        <v>0</v>
      </c>
    </row>
    <row r="98" spans="1:5" x14ac:dyDescent="0.25">
      <c r="A98" s="88" t="s">
        <v>1330</v>
      </c>
      <c r="B98" s="72"/>
      <c r="C98" s="72"/>
      <c r="D98" s="72"/>
      <c r="E98" s="72"/>
    </row>
    <row r="99" spans="1:5" x14ac:dyDescent="0.25">
      <c r="A99" s="51" t="s">
        <v>1331</v>
      </c>
      <c r="B99" s="40" t="s">
        <v>1332</v>
      </c>
      <c r="C99" s="61" t="s">
        <v>1333</v>
      </c>
      <c r="D99" s="14">
        <f>0</f>
        <v>0</v>
      </c>
      <c r="E99" s="14">
        <f>0</f>
        <v>0</v>
      </c>
    </row>
    <row r="100" spans="1:5" ht="45" x14ac:dyDescent="0.25">
      <c r="A100" s="51" t="s">
        <v>1334</v>
      </c>
      <c r="B100" s="75" t="s">
        <v>1335</v>
      </c>
      <c r="C100" s="61" t="s">
        <v>1336</v>
      </c>
      <c r="D100" s="14">
        <f>0</f>
        <v>0</v>
      </c>
      <c r="E100" s="14">
        <f>0</f>
        <v>0</v>
      </c>
    </row>
    <row r="101" spans="1:5" ht="30" x14ac:dyDescent="0.25">
      <c r="A101" s="51" t="s">
        <v>1337</v>
      </c>
      <c r="B101" s="89" t="s">
        <v>1338</v>
      </c>
      <c r="C101" s="61" t="s">
        <v>1339</v>
      </c>
      <c r="D101" s="40" t="s">
        <v>1340</v>
      </c>
      <c r="E101" s="14">
        <f>SUM(E102:E108)</f>
        <v>0</v>
      </c>
    </row>
    <row r="102" spans="1:5" x14ac:dyDescent="0.25">
      <c r="A102" s="19" t="s">
        <v>1341</v>
      </c>
      <c r="B102" s="19"/>
      <c r="C102" s="19"/>
      <c r="D102" s="19"/>
      <c r="E102" s="14">
        <f>0</f>
        <v>0</v>
      </c>
    </row>
    <row r="103" spans="1:5" x14ac:dyDescent="0.25">
      <c r="A103" s="19" t="s">
        <v>1342</v>
      </c>
      <c r="B103" s="19"/>
      <c r="C103" s="19"/>
      <c r="D103" s="19"/>
      <c r="E103" s="14">
        <f>0</f>
        <v>0</v>
      </c>
    </row>
    <row r="104" spans="1:5" x14ac:dyDescent="0.25">
      <c r="A104" s="19" t="s">
        <v>1343</v>
      </c>
      <c r="B104" s="19"/>
      <c r="C104" s="19"/>
      <c r="D104" s="19"/>
      <c r="E104" s="14">
        <f>0</f>
        <v>0</v>
      </c>
    </row>
    <row r="105" spans="1:5" ht="30" x14ac:dyDescent="0.25">
      <c r="A105" s="69" t="s">
        <v>1344</v>
      </c>
      <c r="B105" s="19"/>
      <c r="C105" s="19"/>
      <c r="D105" s="19"/>
      <c r="E105" s="14">
        <f>0</f>
        <v>0</v>
      </c>
    </row>
    <row r="106" spans="1:5" ht="30" x14ac:dyDescent="0.25">
      <c r="A106" s="69" t="s">
        <v>1345</v>
      </c>
      <c r="B106" s="19"/>
      <c r="C106" s="19"/>
      <c r="D106" s="19"/>
      <c r="E106" s="14">
        <f>0</f>
        <v>0</v>
      </c>
    </row>
    <row r="107" spans="1:5" x14ac:dyDescent="0.25">
      <c r="A107" s="69" t="s">
        <v>1346</v>
      </c>
      <c r="B107" s="19"/>
      <c r="C107" s="19"/>
      <c r="D107" s="19"/>
      <c r="E107" s="14">
        <f>0</f>
        <v>0</v>
      </c>
    </row>
    <row r="108" spans="1:5" ht="30" x14ac:dyDescent="0.25">
      <c r="A108" s="69" t="s">
        <v>1347</v>
      </c>
      <c r="B108" s="19"/>
      <c r="C108" s="19"/>
      <c r="D108" s="19"/>
      <c r="E108" s="14">
        <f>0</f>
        <v>0</v>
      </c>
    </row>
    <row r="109" spans="1:5" ht="45" x14ac:dyDescent="0.25">
      <c r="A109" s="51" t="s">
        <v>1348</v>
      </c>
      <c r="B109" s="75" t="s">
        <v>1349</v>
      </c>
      <c r="C109" s="61" t="s">
        <v>1350</v>
      </c>
      <c r="D109" s="40" t="s">
        <v>1340</v>
      </c>
      <c r="E109" s="14">
        <f>SUM(E110:E111)</f>
        <v>0</v>
      </c>
    </row>
    <row r="110" spans="1:5" x14ac:dyDescent="0.25">
      <c r="A110" s="19" t="s">
        <v>1351</v>
      </c>
      <c r="B110" s="19"/>
      <c r="C110" s="19"/>
      <c r="D110" s="19"/>
      <c r="E110" s="14">
        <f>0</f>
        <v>0</v>
      </c>
    </row>
    <row r="111" spans="1:5" ht="60" x14ac:dyDescent="0.25">
      <c r="A111" s="69" t="s">
        <v>1352</v>
      </c>
      <c r="B111" s="19"/>
      <c r="C111" s="19"/>
      <c r="D111" s="19"/>
      <c r="E111" s="39">
        <f>0</f>
        <v>0</v>
      </c>
    </row>
    <row r="112" spans="1:5" ht="30" x14ac:dyDescent="0.25">
      <c r="A112" s="74" t="s">
        <v>1353</v>
      </c>
      <c r="B112" s="89" t="s">
        <v>1354</v>
      </c>
      <c r="C112" s="61"/>
      <c r="D112" s="40" t="s">
        <v>1340</v>
      </c>
      <c r="E112" s="14">
        <f>0</f>
        <v>0</v>
      </c>
    </row>
    <row r="113" spans="1:5" ht="90" x14ac:dyDescent="0.25">
      <c r="A113" s="74" t="s">
        <v>1355</v>
      </c>
      <c r="B113" s="75" t="s">
        <v>1356</v>
      </c>
      <c r="C113" s="61" t="s">
        <v>1357</v>
      </c>
      <c r="D113" s="40" t="s">
        <v>1340</v>
      </c>
      <c r="E113" s="14">
        <f>0</f>
        <v>0</v>
      </c>
    </row>
    <row r="114" spans="1:5" ht="90" x14ac:dyDescent="0.25">
      <c r="A114" s="74" t="s">
        <v>1358</v>
      </c>
      <c r="B114" s="75" t="s">
        <v>1359</v>
      </c>
      <c r="C114" s="61" t="s">
        <v>1360</v>
      </c>
      <c r="D114" s="40" t="s">
        <v>1340</v>
      </c>
      <c r="E114" s="14">
        <f>D61</f>
        <v>0</v>
      </c>
    </row>
    <row r="115" spans="1:5" ht="210" x14ac:dyDescent="0.25">
      <c r="A115" s="74" t="s">
        <v>1361</v>
      </c>
      <c r="B115" s="75" t="s">
        <v>1362</v>
      </c>
      <c r="C115" s="61" t="s">
        <v>1363</v>
      </c>
      <c r="D115" s="40" t="s">
        <v>1340</v>
      </c>
      <c r="E115" s="14">
        <f>0</f>
        <v>0</v>
      </c>
    </row>
    <row r="116" spans="1:5" x14ac:dyDescent="0.25">
      <c r="A116" s="76" t="s">
        <v>1244</v>
      </c>
      <c r="E116" s="68"/>
    </row>
    <row r="117" spans="1:5" x14ac:dyDescent="0.25">
      <c r="A117" s="77" t="s">
        <v>1364</v>
      </c>
      <c r="B117" s="71"/>
      <c r="C117" s="71"/>
      <c r="D117" s="71"/>
      <c r="E117" s="71"/>
    </row>
    <row r="118" spans="1:5" ht="30" x14ac:dyDescent="0.25">
      <c r="A118" s="74" t="s">
        <v>1365</v>
      </c>
      <c r="B118" s="75" t="s">
        <v>1366</v>
      </c>
      <c r="C118" s="61" t="s">
        <v>1367</v>
      </c>
      <c r="D118" s="40" t="s">
        <v>1340</v>
      </c>
      <c r="E118" s="14">
        <f>E119</f>
        <v>0</v>
      </c>
    </row>
    <row r="119" spans="1:5" ht="45" x14ac:dyDescent="0.25">
      <c r="A119" s="78" t="s">
        <v>1368</v>
      </c>
      <c r="B119" s="19"/>
      <c r="C119" s="19"/>
      <c r="D119" s="19"/>
      <c r="E119" s="14">
        <f>0</f>
        <v>0</v>
      </c>
    </row>
    <row r="120" spans="1:5" x14ac:dyDescent="0.25">
      <c r="A120" s="74" t="s">
        <v>1369</v>
      </c>
      <c r="B120" s="40" t="s">
        <v>1370</v>
      </c>
      <c r="C120" s="61" t="s">
        <v>1371</v>
      </c>
      <c r="D120" s="40" t="s">
        <v>1340</v>
      </c>
      <c r="E120" s="14">
        <f>SUM(E121,E125)</f>
        <v>0</v>
      </c>
    </row>
    <row r="121" spans="1:5" x14ac:dyDescent="0.25">
      <c r="A121" s="79" t="s">
        <v>1372</v>
      </c>
      <c r="B121" s="19"/>
      <c r="C121" s="19"/>
      <c r="D121" s="19"/>
      <c r="E121" s="14">
        <f>SUM(E122:E124)</f>
        <v>0</v>
      </c>
    </row>
    <row r="122" spans="1:5" x14ac:dyDescent="0.25">
      <c r="A122" s="80" t="s">
        <v>1373</v>
      </c>
      <c r="B122" s="81"/>
      <c r="C122" s="81"/>
      <c r="D122" s="81"/>
      <c r="E122" s="14">
        <f>0</f>
        <v>0</v>
      </c>
    </row>
    <row r="123" spans="1:5" x14ac:dyDescent="0.25">
      <c r="A123" s="80" t="s">
        <v>1374</v>
      </c>
      <c r="B123" s="81"/>
      <c r="C123" s="81"/>
      <c r="D123" s="81"/>
      <c r="E123" s="14">
        <f>0</f>
        <v>0</v>
      </c>
    </row>
    <row r="124" spans="1:5" x14ac:dyDescent="0.25">
      <c r="A124" s="80" t="s">
        <v>1375</v>
      </c>
      <c r="B124" s="81"/>
      <c r="C124" s="81"/>
      <c r="D124" s="81"/>
      <c r="E124" s="14">
        <f>0</f>
        <v>0</v>
      </c>
    </row>
    <row r="125" spans="1:5" x14ac:dyDescent="0.25">
      <c r="A125" s="79" t="s">
        <v>1376</v>
      </c>
      <c r="B125" s="19"/>
      <c r="C125" s="19"/>
      <c r="D125" s="19"/>
      <c r="E125" s="14">
        <f>SUM(E126:E128)</f>
        <v>0</v>
      </c>
    </row>
    <row r="126" spans="1:5" x14ac:dyDescent="0.25">
      <c r="A126" s="80" t="s">
        <v>1377</v>
      </c>
      <c r="B126" s="81"/>
      <c r="C126" s="81"/>
      <c r="D126" s="81"/>
      <c r="E126" s="14">
        <f>0</f>
        <v>0</v>
      </c>
    </row>
    <row r="127" spans="1:5" x14ac:dyDescent="0.25">
      <c r="A127" s="80" t="s">
        <v>1378</v>
      </c>
      <c r="B127" s="81"/>
      <c r="C127" s="81"/>
      <c r="D127" s="81"/>
      <c r="E127" s="14">
        <f>0</f>
        <v>0</v>
      </c>
    </row>
    <row r="128" spans="1:5" x14ac:dyDescent="0.25">
      <c r="A128" s="80" t="s">
        <v>1379</v>
      </c>
      <c r="B128" s="81"/>
      <c r="C128" s="81"/>
      <c r="D128" s="81"/>
      <c r="E128" s="14">
        <f>0</f>
        <v>0</v>
      </c>
    </row>
    <row r="129" spans="1:5" ht="75" x14ac:dyDescent="0.25">
      <c r="A129" s="74" t="s">
        <v>1380</v>
      </c>
      <c r="B129" s="89" t="s">
        <v>1381</v>
      </c>
      <c r="C129" s="61" t="s">
        <v>1382</v>
      </c>
      <c r="D129" s="40" t="s">
        <v>1340</v>
      </c>
      <c r="E129" s="14">
        <f>SUM(E130:E137)</f>
        <v>0</v>
      </c>
    </row>
    <row r="130" spans="1:5" ht="45" x14ac:dyDescent="0.25">
      <c r="A130" s="78" t="s">
        <v>1383</v>
      </c>
      <c r="B130" s="19"/>
      <c r="C130" s="19"/>
      <c r="D130" s="19"/>
      <c r="E130" s="14">
        <f>0</f>
        <v>0</v>
      </c>
    </row>
    <row r="131" spans="1:5" ht="30" x14ac:dyDescent="0.25">
      <c r="A131" s="78" t="s">
        <v>1384</v>
      </c>
      <c r="B131" s="19"/>
      <c r="C131" s="19"/>
      <c r="D131" s="19"/>
      <c r="E131" s="14">
        <f>0</f>
        <v>0</v>
      </c>
    </row>
    <row r="132" spans="1:5" x14ac:dyDescent="0.25">
      <c r="A132" s="78" t="s">
        <v>1385</v>
      </c>
      <c r="B132" s="19"/>
      <c r="C132" s="19"/>
      <c r="D132" s="19"/>
      <c r="E132" s="14">
        <f>0</f>
        <v>0</v>
      </c>
    </row>
    <row r="133" spans="1:5" ht="30" x14ac:dyDescent="0.25">
      <c r="A133" s="78" t="s">
        <v>1386</v>
      </c>
      <c r="B133" s="19"/>
      <c r="C133" s="19"/>
      <c r="D133" s="19"/>
      <c r="E133" s="14">
        <f>0</f>
        <v>0</v>
      </c>
    </row>
    <row r="134" spans="1:5" ht="45" x14ac:dyDescent="0.25">
      <c r="A134" s="78" t="s">
        <v>1387</v>
      </c>
      <c r="B134" s="19"/>
      <c r="C134" s="19"/>
      <c r="D134" s="19"/>
      <c r="E134" s="14">
        <f>0</f>
        <v>0</v>
      </c>
    </row>
    <row r="135" spans="1:5" ht="45" x14ac:dyDescent="0.25">
      <c r="A135" s="78" t="s">
        <v>1388</v>
      </c>
      <c r="B135" s="19"/>
      <c r="C135" s="19"/>
      <c r="D135" s="19"/>
      <c r="E135" s="14">
        <f>0</f>
        <v>0</v>
      </c>
    </row>
    <row r="136" spans="1:5" ht="30" x14ac:dyDescent="0.25">
      <c r="A136" s="78" t="s">
        <v>1389</v>
      </c>
      <c r="B136" s="19"/>
      <c r="C136" s="19"/>
      <c r="D136" s="19"/>
      <c r="E136" s="14">
        <f>0</f>
        <v>0</v>
      </c>
    </row>
    <row r="137" spans="1:5" ht="60" x14ac:dyDescent="0.25">
      <c r="A137" s="78" t="s">
        <v>1390</v>
      </c>
      <c r="B137" s="19"/>
      <c r="C137" s="19"/>
      <c r="D137" s="19"/>
      <c r="E137" s="14">
        <f>0</f>
        <v>0</v>
      </c>
    </row>
    <row r="138" spans="1:5" ht="45" x14ac:dyDescent="0.25">
      <c r="A138" s="74" t="s">
        <v>1391</v>
      </c>
      <c r="B138" s="75" t="s">
        <v>1392</v>
      </c>
      <c r="C138" s="61" t="s">
        <v>1393</v>
      </c>
      <c r="D138" s="40" t="s">
        <v>1340</v>
      </c>
      <c r="E138" s="14">
        <f>0</f>
        <v>0</v>
      </c>
    </row>
    <row r="139" spans="1:5" ht="45" x14ac:dyDescent="0.25">
      <c r="A139" s="74" t="s">
        <v>1394</v>
      </c>
      <c r="B139" s="75" t="s">
        <v>1395</v>
      </c>
      <c r="C139" s="61" t="s">
        <v>1396</v>
      </c>
      <c r="D139" s="40" t="s">
        <v>1340</v>
      </c>
      <c r="E139" s="14">
        <f>SUM(E140:E142)</f>
        <v>0</v>
      </c>
    </row>
    <row r="140" spans="1:5" x14ac:dyDescent="0.25">
      <c r="A140" s="78" t="s">
        <v>1397</v>
      </c>
      <c r="B140" s="19"/>
      <c r="C140" s="19"/>
      <c r="D140" s="19"/>
      <c r="E140" s="14">
        <f>0</f>
        <v>0</v>
      </c>
    </row>
    <row r="141" spans="1:5" ht="30" x14ac:dyDescent="0.25">
      <c r="A141" s="78" t="s">
        <v>1398</v>
      </c>
      <c r="B141" s="19"/>
      <c r="C141" s="19"/>
      <c r="D141" s="19"/>
      <c r="E141" s="14">
        <f>0</f>
        <v>0</v>
      </c>
    </row>
    <row r="142" spans="1:5" ht="60" x14ac:dyDescent="0.25">
      <c r="A142" s="78" t="s">
        <v>1399</v>
      </c>
      <c r="B142" s="19"/>
      <c r="C142" s="19"/>
      <c r="D142" s="19"/>
      <c r="E142" s="14">
        <f>0</f>
        <v>0</v>
      </c>
    </row>
    <row r="143" spans="1:5" ht="45" x14ac:dyDescent="0.25">
      <c r="A143" s="82" t="s">
        <v>1400</v>
      </c>
      <c r="B143" s="90" t="s">
        <v>1401</v>
      </c>
      <c r="C143" s="83">
        <f>E146/E147</f>
        <v>2</v>
      </c>
      <c r="D143" s="83" t="s">
        <v>1402</v>
      </c>
      <c r="E143" s="68"/>
    </row>
    <row r="144" spans="1:5" ht="30" x14ac:dyDescent="0.25">
      <c r="A144" s="91" t="s">
        <v>1403</v>
      </c>
      <c r="B144" s="81"/>
      <c r="C144" s="81"/>
      <c r="D144" s="81"/>
      <c r="E144" s="14">
        <f>1</f>
        <v>1</v>
      </c>
    </row>
    <row r="145" spans="1:5" ht="30" x14ac:dyDescent="0.25">
      <c r="A145" s="91" t="s">
        <v>1404</v>
      </c>
      <c r="B145" s="81"/>
      <c r="C145" s="81"/>
      <c r="D145" s="81"/>
      <c r="E145" s="14">
        <f>1</f>
        <v>1</v>
      </c>
    </row>
    <row r="146" spans="1:5" ht="30" x14ac:dyDescent="0.25">
      <c r="A146" s="69" t="s">
        <v>1405</v>
      </c>
      <c r="B146" s="19"/>
      <c r="C146" s="19"/>
      <c r="D146" s="19"/>
      <c r="E146" s="84">
        <f>E145+E144</f>
        <v>2</v>
      </c>
    </row>
    <row r="147" spans="1:5" ht="45" x14ac:dyDescent="0.25">
      <c r="A147" s="69" t="s">
        <v>1406</v>
      </c>
      <c r="B147" s="19"/>
      <c r="C147" s="19"/>
      <c r="D147" s="19"/>
      <c r="E147" s="84">
        <f>E144+D57</f>
        <v>1</v>
      </c>
    </row>
    <row r="148" spans="1:5" ht="30" x14ac:dyDescent="0.25">
      <c r="A148" s="74" t="s">
        <v>1407</v>
      </c>
      <c r="B148" s="75" t="s">
        <v>1408</v>
      </c>
      <c r="C148" s="61" t="s">
        <v>1409</v>
      </c>
      <c r="D148" s="40" t="s">
        <v>1340</v>
      </c>
      <c r="E148" s="14">
        <f>SUM(E118,E120,E129,E138,E139)</f>
        <v>0</v>
      </c>
    </row>
    <row r="149" spans="1:5" ht="30" x14ac:dyDescent="0.25">
      <c r="A149" s="74" t="s">
        <v>1410</v>
      </c>
      <c r="B149" s="89" t="s">
        <v>1411</v>
      </c>
      <c r="C149" s="61" t="s">
        <v>1412</v>
      </c>
      <c r="D149" s="40" t="s">
        <v>1340</v>
      </c>
      <c r="E149" s="14">
        <f>0</f>
        <v>0</v>
      </c>
    </row>
    <row r="151" spans="1:5" x14ac:dyDescent="0.25">
      <c r="A151" s="85" t="s">
        <v>1413</v>
      </c>
    </row>
    <row r="152" spans="1:5" x14ac:dyDescent="0.25">
      <c r="A152" s="51" t="s">
        <v>1414</v>
      </c>
      <c r="B152" s="40" t="s">
        <v>1415</v>
      </c>
      <c r="C152" s="61" t="s">
        <v>1416</v>
      </c>
      <c r="D152" s="40" t="s">
        <v>1340</v>
      </c>
      <c r="E152" s="14">
        <f>E148-E112</f>
        <v>0</v>
      </c>
    </row>
    <row r="153" spans="1:5" ht="45" x14ac:dyDescent="0.25">
      <c r="A153" s="51" t="s">
        <v>1417</v>
      </c>
      <c r="B153" s="75" t="s">
        <v>1418</v>
      </c>
      <c r="C153" s="61" t="s">
        <v>1419</v>
      </c>
      <c r="D153" s="40" t="s">
        <v>1340</v>
      </c>
      <c r="E153" s="14">
        <f>0</f>
        <v>0</v>
      </c>
    </row>
    <row r="154" spans="1:5" ht="60" x14ac:dyDescent="0.25">
      <c r="A154" s="51" t="s">
        <v>1420</v>
      </c>
      <c r="B154" s="75" t="s">
        <v>1421</v>
      </c>
      <c r="C154" s="61" t="s">
        <v>1422</v>
      </c>
      <c r="D154" s="40" t="s">
        <v>1340</v>
      </c>
      <c r="E154" s="14">
        <f>0</f>
        <v>0</v>
      </c>
    </row>
    <row r="155" spans="1:5" ht="60" x14ac:dyDescent="0.25">
      <c r="A155" s="51" t="s">
        <v>1423</v>
      </c>
      <c r="B155" s="75" t="s">
        <v>1424</v>
      </c>
      <c r="C155" s="61" t="s">
        <v>1425</v>
      </c>
      <c r="D155" s="40" t="s">
        <v>1340</v>
      </c>
      <c r="E155" s="14">
        <f>0</f>
        <v>0</v>
      </c>
    </row>
    <row r="156" spans="1:5" x14ac:dyDescent="0.25">
      <c r="A156" s="21" t="s">
        <v>1244</v>
      </c>
    </row>
    <row r="157" spans="1:5" ht="30" x14ac:dyDescent="0.25">
      <c r="A157" s="51" t="s">
        <v>1426</v>
      </c>
      <c r="B157" s="75" t="s">
        <v>1427</v>
      </c>
      <c r="C157" s="61" t="s">
        <v>1409</v>
      </c>
      <c r="D157" s="14" t="s">
        <v>1340</v>
      </c>
      <c r="E157" s="14">
        <f>E112-E148</f>
        <v>0</v>
      </c>
    </row>
    <row r="158" spans="1:5" ht="30" x14ac:dyDescent="0.25">
      <c r="A158" s="51" t="s">
        <v>1428</v>
      </c>
      <c r="B158" s="75" t="s">
        <v>1429</v>
      </c>
      <c r="C158" s="61" t="s">
        <v>1430</v>
      </c>
      <c r="D158" s="40" t="s">
        <v>1340</v>
      </c>
      <c r="E158" s="14">
        <f>0</f>
        <v>0</v>
      </c>
    </row>
    <row r="159" spans="1:5" ht="60" x14ac:dyDescent="0.25">
      <c r="A159" s="51" t="s">
        <v>1431</v>
      </c>
      <c r="B159" s="75" t="s">
        <v>1432</v>
      </c>
      <c r="C159" s="61" t="s">
        <v>1433</v>
      </c>
      <c r="D159" s="40" t="s">
        <v>1340</v>
      </c>
      <c r="E159" s="14">
        <f>0</f>
        <v>0</v>
      </c>
    </row>
    <row r="160" spans="1:5" ht="45" x14ac:dyDescent="0.25">
      <c r="A160" s="51" t="s">
        <v>1434</v>
      </c>
      <c r="B160" s="75" t="s">
        <v>1435</v>
      </c>
      <c r="C160" s="61" t="s">
        <v>1409</v>
      </c>
      <c r="D160" s="40" t="s">
        <v>1340</v>
      </c>
      <c r="E160" s="14">
        <f>0</f>
        <v>0</v>
      </c>
    </row>
    <row r="162" spans="1:1" x14ac:dyDescent="0.25">
      <c r="A162" s="86" t="s">
        <v>1436</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5"/>
  <sheetViews>
    <sheetView workbookViewId="0"/>
  </sheetViews>
  <sheetFormatPr baseColWidth="10" defaultRowHeight="15" x14ac:dyDescent="0.25"/>
  <cols>
    <col min="1" max="1" width="85.5703125" bestFit="1" customWidth="1"/>
  </cols>
  <sheetData>
    <row r="1" spans="1:2" x14ac:dyDescent="0.25">
      <c r="A1" s="45" t="s">
        <v>1437</v>
      </c>
    </row>
    <row r="2" spans="1:2" x14ac:dyDescent="0.25">
      <c r="A2" s="21" t="s">
        <v>1244</v>
      </c>
    </row>
    <row r="3" spans="1:2" x14ac:dyDescent="0.25">
      <c r="A3" s="93" t="s">
        <v>1438</v>
      </c>
    </row>
    <row r="4" spans="1:2" x14ac:dyDescent="0.25">
      <c r="A4" s="19" t="s">
        <v>1439</v>
      </c>
      <c r="B4" s="40"/>
    </row>
    <row r="5" spans="1:2" x14ac:dyDescent="0.25">
      <c r="A5" s="19" t="s">
        <v>1440</v>
      </c>
      <c r="B5" s="40"/>
    </row>
    <row r="6" spans="1:2" x14ac:dyDescent="0.25">
      <c r="A6" s="19" t="s">
        <v>1441</v>
      </c>
      <c r="B6" s="40"/>
    </row>
    <row r="7" spans="1:2" x14ac:dyDescent="0.25">
      <c r="A7" s="19" t="s">
        <v>1442</v>
      </c>
      <c r="B7" s="40"/>
    </row>
    <row r="8" spans="1:2" x14ac:dyDescent="0.25">
      <c r="A8" s="19" t="s">
        <v>1443</v>
      </c>
      <c r="B8" s="40"/>
    </row>
    <row r="9" spans="1:2" x14ac:dyDescent="0.25">
      <c r="A9" s="19" t="s">
        <v>1444</v>
      </c>
      <c r="B9" s="40"/>
    </row>
    <row r="11" spans="1:2" x14ac:dyDescent="0.25">
      <c r="A11" s="58" t="s">
        <v>1445</v>
      </c>
    </row>
    <row r="12" spans="1:2" x14ac:dyDescent="0.25">
      <c r="A12" s="51" t="s">
        <v>1446</v>
      </c>
      <c r="B12" s="40"/>
    </row>
    <row r="13" spans="1:2" x14ac:dyDescent="0.25">
      <c r="A13" s="51" t="s">
        <v>1447</v>
      </c>
      <c r="B13" s="40"/>
    </row>
    <row r="14" spans="1:2" x14ac:dyDescent="0.25">
      <c r="A14" s="51" t="s">
        <v>1448</v>
      </c>
      <c r="B14" s="40"/>
    </row>
    <row r="15" spans="1:2" x14ac:dyDescent="0.25">
      <c r="A15" s="51" t="s">
        <v>1449</v>
      </c>
      <c r="B15" s="40"/>
    </row>
    <row r="16" spans="1:2" x14ac:dyDescent="0.25">
      <c r="A16" s="51" t="s">
        <v>1450</v>
      </c>
      <c r="B16" s="40"/>
    </row>
    <row r="17" spans="1:2" x14ac:dyDescent="0.25">
      <c r="A17" s="51" t="s">
        <v>1451</v>
      </c>
      <c r="B17" s="40"/>
    </row>
    <row r="18" spans="1:2" x14ac:dyDescent="0.25">
      <c r="A18" s="51" t="s">
        <v>1452</v>
      </c>
      <c r="B18" s="40"/>
    </row>
    <row r="19" spans="1:2" x14ac:dyDescent="0.25">
      <c r="A19" s="51" t="s">
        <v>1453</v>
      </c>
      <c r="B19" s="41"/>
    </row>
    <row r="21" spans="1:2" x14ac:dyDescent="0.25">
      <c r="A21" s="58" t="s">
        <v>1454</v>
      </c>
    </row>
    <row r="22" spans="1:2" x14ac:dyDescent="0.25">
      <c r="A22" s="51" t="s">
        <v>1446</v>
      </c>
      <c r="B22" s="40"/>
    </row>
    <row r="23" spans="1:2" x14ac:dyDescent="0.25">
      <c r="A23" s="51" t="s">
        <v>1447</v>
      </c>
      <c r="B23" s="40"/>
    </row>
    <row r="24" spans="1:2" x14ac:dyDescent="0.25">
      <c r="A24" s="51" t="s">
        <v>1455</v>
      </c>
      <c r="B24" s="40"/>
    </row>
    <row r="25" spans="1:2" x14ac:dyDescent="0.25">
      <c r="A25" s="51" t="s">
        <v>1450</v>
      </c>
      <c r="B25" s="40"/>
    </row>
    <row r="26" spans="1:2" x14ac:dyDescent="0.25">
      <c r="A26" s="51" t="s">
        <v>1456</v>
      </c>
      <c r="B26" s="40"/>
    </row>
    <row r="27" spans="1:2" x14ac:dyDescent="0.25">
      <c r="A27" s="51" t="s">
        <v>1457</v>
      </c>
      <c r="B27" s="40"/>
    </row>
    <row r="28" spans="1:2" x14ac:dyDescent="0.25">
      <c r="A28" s="51" t="s">
        <v>1458</v>
      </c>
      <c r="B28" s="40"/>
    </row>
    <row r="29" spans="1:2" x14ac:dyDescent="0.25">
      <c r="A29" s="51" t="s">
        <v>1459</v>
      </c>
      <c r="B29" s="40"/>
    </row>
    <row r="30" spans="1:2" x14ac:dyDescent="0.25">
      <c r="A30" s="51" t="s">
        <v>1460</v>
      </c>
      <c r="B30" s="40"/>
    </row>
    <row r="31" spans="1:2" x14ac:dyDescent="0.25">
      <c r="A31" s="51" t="s">
        <v>1461</v>
      </c>
      <c r="B31" s="41"/>
    </row>
    <row r="32" spans="1:2" x14ac:dyDescent="0.25">
      <c r="A32" s="51" t="s">
        <v>1462</v>
      </c>
      <c r="B32" s="40"/>
    </row>
    <row r="34" spans="1:4" x14ac:dyDescent="0.25">
      <c r="A34" s="94" t="s">
        <v>1463</v>
      </c>
      <c r="B34" s="40"/>
      <c r="C34" s="94" t="s">
        <v>1464</v>
      </c>
      <c r="D34" s="40"/>
    </row>
    <row r="35" spans="1:4" x14ac:dyDescent="0.25">
      <c r="A35" s="94" t="s">
        <v>1465</v>
      </c>
      <c r="B35" s="55"/>
      <c r="C35" s="55"/>
      <c r="D35" s="62"/>
    </row>
    <row r="37" spans="1:4" x14ac:dyDescent="0.25">
      <c r="A37" s="95" t="s">
        <v>1466</v>
      </c>
    </row>
    <row r="38" spans="1:4" x14ac:dyDescent="0.25">
      <c r="A38" s="51" t="s">
        <v>1467</v>
      </c>
      <c r="B38" s="40"/>
    </row>
    <row r="39" spans="1:4" x14ac:dyDescent="0.25">
      <c r="A39" s="51" t="s">
        <v>1468</v>
      </c>
      <c r="B39" s="40"/>
    </row>
    <row r="40" spans="1:4" x14ac:dyDescent="0.25">
      <c r="A40" s="51" t="s">
        <v>1469</v>
      </c>
      <c r="B40" s="40"/>
    </row>
    <row r="41" spans="1:4" x14ac:dyDescent="0.25">
      <c r="A41" s="51" t="s">
        <v>1470</v>
      </c>
      <c r="B41" s="40"/>
    </row>
    <row r="42" spans="1:4" x14ac:dyDescent="0.25">
      <c r="A42" s="51" t="s">
        <v>1471</v>
      </c>
      <c r="B42" s="40"/>
    </row>
    <row r="43" spans="1:4" x14ac:dyDescent="0.25">
      <c r="A43" s="51" t="s">
        <v>1472</v>
      </c>
      <c r="B43" s="40"/>
    </row>
    <row r="44" spans="1:4" x14ac:dyDescent="0.25">
      <c r="A44" s="51" t="s">
        <v>1473</v>
      </c>
      <c r="B44" s="40"/>
    </row>
    <row r="45" spans="1:4" x14ac:dyDescent="0.25">
      <c r="A45" s="51" t="s">
        <v>1474</v>
      </c>
      <c r="B45" s="40"/>
    </row>
    <row r="46" spans="1:4" x14ac:dyDescent="0.25">
      <c r="A46" s="51" t="s">
        <v>1475</v>
      </c>
      <c r="B46" s="40"/>
    </row>
    <row r="47" spans="1:4" x14ac:dyDescent="0.25">
      <c r="A47" s="51" t="s">
        <v>1476</v>
      </c>
      <c r="B47" s="40"/>
    </row>
    <row r="48" spans="1:4" x14ac:dyDescent="0.25">
      <c r="A48" s="51" t="s">
        <v>1477</v>
      </c>
      <c r="B48" s="40"/>
    </row>
    <row r="49" spans="1:2" x14ac:dyDescent="0.25">
      <c r="A49" s="51" t="s">
        <v>1478</v>
      </c>
      <c r="B49" s="40"/>
    </row>
    <row r="50" spans="1:2" x14ac:dyDescent="0.25">
      <c r="A50" s="51" t="s">
        <v>1479</v>
      </c>
      <c r="B50" s="40"/>
    </row>
    <row r="51" spans="1:2" x14ac:dyDescent="0.25">
      <c r="A51" s="51" t="s">
        <v>1480</v>
      </c>
      <c r="B51" s="40"/>
    </row>
    <row r="52" spans="1:2" x14ac:dyDescent="0.25">
      <c r="A52" s="51" t="s">
        <v>1481</v>
      </c>
      <c r="B52" s="40"/>
    </row>
    <row r="53" spans="1:2" x14ac:dyDescent="0.25">
      <c r="A53" s="51" t="s">
        <v>1482</v>
      </c>
      <c r="B53" s="40"/>
    </row>
    <row r="54" spans="1:2" x14ac:dyDescent="0.25">
      <c r="A54" s="51" t="s">
        <v>1483</v>
      </c>
      <c r="B54" s="40"/>
    </row>
    <row r="55" spans="1:2" x14ac:dyDescent="0.25">
      <c r="A55" s="51" t="s">
        <v>1484</v>
      </c>
      <c r="B55" s="40"/>
    </row>
    <row r="56" spans="1:2" x14ac:dyDescent="0.25">
      <c r="A56" s="51" t="s">
        <v>1485</v>
      </c>
      <c r="B56" s="40"/>
    </row>
    <row r="57" spans="1:2" x14ac:dyDescent="0.25">
      <c r="A57" s="51" t="s">
        <v>1486</v>
      </c>
      <c r="B57" s="40"/>
    </row>
    <row r="58" spans="1:2" x14ac:dyDescent="0.25">
      <c r="A58" s="51" t="s">
        <v>1487</v>
      </c>
      <c r="B58" s="40"/>
    </row>
    <row r="59" spans="1:2" x14ac:dyDescent="0.25">
      <c r="A59" s="51" t="s">
        <v>1488</v>
      </c>
      <c r="B59" s="40"/>
    </row>
    <row r="61" spans="1:2" x14ac:dyDescent="0.25">
      <c r="A61" s="45" t="s">
        <v>1489</v>
      </c>
    </row>
    <row r="62" spans="1:2" x14ac:dyDescent="0.25">
      <c r="A62" s="37" t="s">
        <v>1244</v>
      </c>
    </row>
    <row r="63" spans="1:2" x14ac:dyDescent="0.25">
      <c r="A63" s="93" t="s">
        <v>1438</v>
      </c>
    </row>
    <row r="64" spans="1:2" x14ac:dyDescent="0.25">
      <c r="A64" s="19" t="s">
        <v>1439</v>
      </c>
      <c r="B64" s="40"/>
    </row>
    <row r="65" spans="1:2" x14ac:dyDescent="0.25">
      <c r="A65" s="19" t="s">
        <v>1440</v>
      </c>
      <c r="B65" s="40"/>
    </row>
    <row r="66" spans="1:2" x14ac:dyDescent="0.25">
      <c r="A66" s="19" t="s">
        <v>1490</v>
      </c>
      <c r="B66" s="40"/>
    </row>
    <row r="67" spans="1:2" x14ac:dyDescent="0.25">
      <c r="A67" s="19" t="s">
        <v>1231</v>
      </c>
      <c r="B67" s="40"/>
    </row>
    <row r="68" spans="1:2" x14ac:dyDescent="0.25">
      <c r="A68" s="19" t="s">
        <v>1443</v>
      </c>
      <c r="B68" s="40"/>
    </row>
    <row r="69" spans="1:2" x14ac:dyDescent="0.25">
      <c r="A69" s="19" t="s">
        <v>1491</v>
      </c>
      <c r="B69" s="40"/>
    </row>
    <row r="71" spans="1:2" x14ac:dyDescent="0.25">
      <c r="A71" s="34" t="s">
        <v>1492</v>
      </c>
    </row>
    <row r="72" spans="1:2" x14ac:dyDescent="0.25">
      <c r="A72" s="51" t="s">
        <v>1446</v>
      </c>
      <c r="B72" s="40"/>
    </row>
    <row r="73" spans="1:2" x14ac:dyDescent="0.25">
      <c r="A73" s="51" t="s">
        <v>1447</v>
      </c>
      <c r="B73" s="40"/>
    </row>
    <row r="74" spans="1:2" x14ac:dyDescent="0.25">
      <c r="A74" s="51" t="s">
        <v>1448</v>
      </c>
      <c r="B74" s="40"/>
    </row>
    <row r="75" spans="1:2" x14ac:dyDescent="0.25">
      <c r="A75" s="51" t="s">
        <v>1449</v>
      </c>
      <c r="B75" s="40"/>
    </row>
    <row r="76" spans="1:2" x14ac:dyDescent="0.25">
      <c r="A76" s="51" t="s">
        <v>1450</v>
      </c>
      <c r="B76" s="40"/>
    </row>
    <row r="77" spans="1:2" x14ac:dyDescent="0.25">
      <c r="A77" s="51" t="s">
        <v>1451</v>
      </c>
      <c r="B77" s="40"/>
    </row>
    <row r="78" spans="1:2" x14ac:dyDescent="0.25">
      <c r="A78" s="51" t="s">
        <v>1452</v>
      </c>
      <c r="B78" s="40"/>
    </row>
    <row r="79" spans="1:2" x14ac:dyDescent="0.25">
      <c r="A79" s="51" t="s">
        <v>1453</v>
      </c>
      <c r="B79" s="41"/>
    </row>
    <row r="81" spans="1:4" x14ac:dyDescent="0.25">
      <c r="A81" s="34" t="s">
        <v>1493</v>
      </c>
    </row>
    <row r="82" spans="1:4" x14ac:dyDescent="0.25">
      <c r="A82" s="81" t="s">
        <v>1494</v>
      </c>
    </row>
    <row r="83" spans="1:4" x14ac:dyDescent="0.25">
      <c r="A83" s="51" t="s">
        <v>1447</v>
      </c>
      <c r="B83" s="40"/>
    </row>
    <row r="84" spans="1:4" x14ac:dyDescent="0.25">
      <c r="A84" s="51" t="s">
        <v>1455</v>
      </c>
      <c r="B84" s="40"/>
    </row>
    <row r="85" spans="1:4" x14ac:dyDescent="0.25">
      <c r="A85" s="51" t="s">
        <v>1450</v>
      </c>
      <c r="B85" s="40"/>
    </row>
    <row r="86" spans="1:4" x14ac:dyDescent="0.25">
      <c r="A86" s="51" t="s">
        <v>1456</v>
      </c>
      <c r="B86" s="40"/>
    </row>
    <row r="87" spans="1:4" x14ac:dyDescent="0.25">
      <c r="A87" s="51" t="s">
        <v>1457</v>
      </c>
      <c r="B87" s="40"/>
    </row>
    <row r="88" spans="1:4" x14ac:dyDescent="0.25">
      <c r="A88" s="51" t="s">
        <v>1458</v>
      </c>
      <c r="B88" s="40"/>
    </row>
    <row r="89" spans="1:4" x14ac:dyDescent="0.25">
      <c r="A89" s="51" t="s">
        <v>1459</v>
      </c>
      <c r="B89" s="40"/>
    </row>
    <row r="90" spans="1:4" x14ac:dyDescent="0.25">
      <c r="A90" s="51" t="s">
        <v>1460</v>
      </c>
      <c r="B90" s="40"/>
    </row>
    <row r="91" spans="1:4" x14ac:dyDescent="0.25">
      <c r="A91" s="51" t="s">
        <v>1461</v>
      </c>
      <c r="B91" s="41"/>
    </row>
    <row r="92" spans="1:4" x14ac:dyDescent="0.25">
      <c r="A92" s="51" t="s">
        <v>1462</v>
      </c>
      <c r="B92" s="40"/>
    </row>
    <row r="94" spans="1:4" x14ac:dyDescent="0.25">
      <c r="A94" s="94" t="s">
        <v>1463</v>
      </c>
      <c r="B94" s="40"/>
      <c r="C94" s="94" t="s">
        <v>1464</v>
      </c>
      <c r="D94" s="40"/>
    </row>
    <row r="95" spans="1:4" x14ac:dyDescent="0.25">
      <c r="A95" s="94" t="s">
        <v>1465</v>
      </c>
      <c r="B95" s="43"/>
      <c r="C95" s="55"/>
      <c r="D95" s="62"/>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7"/>
  <sheetViews>
    <sheetView workbookViewId="0"/>
  </sheetViews>
  <sheetFormatPr baseColWidth="10" defaultRowHeight="15" x14ac:dyDescent="0.25"/>
  <cols>
    <col min="1" max="1" width="43.140625" customWidth="1"/>
    <col min="2" max="2" width="25.140625" customWidth="1"/>
    <col min="3" max="3" width="15.140625" customWidth="1"/>
    <col min="4" max="4" width="26.42578125" bestFit="1" customWidth="1"/>
  </cols>
  <sheetData>
    <row r="1" spans="1:2" ht="30" x14ac:dyDescent="0.25">
      <c r="A1" s="97" t="s">
        <v>1502</v>
      </c>
    </row>
    <row r="2" spans="1:2" ht="30" x14ac:dyDescent="0.25">
      <c r="A2" s="97" t="s">
        <v>1503</v>
      </c>
    </row>
    <row r="3" spans="1:2" x14ac:dyDescent="0.25">
      <c r="A3" s="97" t="s">
        <v>1504</v>
      </c>
    </row>
    <row r="4" spans="1:2" ht="30" x14ac:dyDescent="0.25">
      <c r="A4" s="97" t="s">
        <v>1505</v>
      </c>
    </row>
    <row r="6" spans="1:2" x14ac:dyDescent="0.25">
      <c r="A6" s="56" t="s">
        <v>1506</v>
      </c>
      <c r="B6" s="47"/>
    </row>
    <row r="7" spans="1:2" x14ac:dyDescent="0.25">
      <c r="A7" s="34" t="s">
        <v>1206</v>
      </c>
      <c r="B7" s="98"/>
    </row>
    <row r="8" spans="1:2" x14ac:dyDescent="0.25">
      <c r="A8" s="34" t="s">
        <v>1207</v>
      </c>
      <c r="B8" s="63"/>
    </row>
    <row r="10" spans="1:2" x14ac:dyDescent="0.25">
      <c r="A10" s="34" t="s">
        <v>1507</v>
      </c>
      <c r="B10" s="40"/>
    </row>
    <row r="11" spans="1:2" x14ac:dyDescent="0.25">
      <c r="A11" s="34" t="s">
        <v>1508</v>
      </c>
      <c r="B11" s="40"/>
    </row>
    <row r="13" spans="1:2" ht="30" x14ac:dyDescent="0.25">
      <c r="A13" s="99" t="s">
        <v>1509</v>
      </c>
      <c r="B13" s="44"/>
    </row>
    <row r="14" spans="1:2" x14ac:dyDescent="0.25">
      <c r="A14" s="100" t="s">
        <v>1228</v>
      </c>
      <c r="B14" s="47"/>
    </row>
    <row r="15" spans="1:2" ht="30" x14ac:dyDescent="0.25">
      <c r="A15" s="97" t="s">
        <v>1510</v>
      </c>
      <c r="B15" s="101"/>
    </row>
    <row r="16" spans="1:2" x14ac:dyDescent="0.25">
      <c r="A16" s="34" t="s">
        <v>1229</v>
      </c>
      <c r="B16" s="63"/>
    </row>
    <row r="17" spans="1:3" x14ac:dyDescent="0.25">
      <c r="A17" s="34" t="s">
        <v>1231</v>
      </c>
      <c r="B17" s="40"/>
    </row>
    <row r="18" spans="1:3" ht="30" x14ac:dyDescent="0.25">
      <c r="A18" s="92" t="s">
        <v>1511</v>
      </c>
      <c r="B18" s="40"/>
    </row>
    <row r="19" spans="1:3" x14ac:dyDescent="0.25">
      <c r="A19" s="34" t="s">
        <v>1512</v>
      </c>
      <c r="B19" s="40"/>
    </row>
    <row r="20" spans="1:3" ht="45" x14ac:dyDescent="0.25">
      <c r="A20" s="92" t="s">
        <v>1513</v>
      </c>
      <c r="B20" s="40"/>
    </row>
    <row r="21" spans="1:3" ht="30" x14ac:dyDescent="0.25">
      <c r="A21" s="92" t="s">
        <v>1238</v>
      </c>
      <c r="B21" s="40"/>
    </row>
    <row r="22" spans="1:3" x14ac:dyDescent="0.25">
      <c r="A22" s="102" t="s">
        <v>1234</v>
      </c>
    </row>
    <row r="23" spans="1:3" x14ac:dyDescent="0.25">
      <c r="A23" s="34" t="s">
        <v>1235</v>
      </c>
      <c r="B23" s="40"/>
    </row>
    <row r="24" spans="1:3" x14ac:dyDescent="0.25">
      <c r="A24" s="34" t="s">
        <v>1229</v>
      </c>
      <c r="B24" s="40"/>
    </row>
    <row r="25" spans="1:3" x14ac:dyDescent="0.25">
      <c r="A25" s="34" t="s">
        <v>1514</v>
      </c>
      <c r="B25" s="40"/>
    </row>
    <row r="26" spans="1:3" x14ac:dyDescent="0.25">
      <c r="A26" s="34" t="s">
        <v>1515</v>
      </c>
      <c r="B26" s="40"/>
    </row>
    <row r="27" spans="1:3" x14ac:dyDescent="0.25">
      <c r="A27" s="34" t="s">
        <v>1516</v>
      </c>
      <c r="B27" s="40"/>
    </row>
    <row r="28" spans="1:3" x14ac:dyDescent="0.25">
      <c r="A28" s="34" t="s">
        <v>1517</v>
      </c>
      <c r="B28" s="40"/>
    </row>
    <row r="29" spans="1:3" x14ac:dyDescent="0.25">
      <c r="A29" s="34" t="s">
        <v>1518</v>
      </c>
      <c r="B29" s="40"/>
    </row>
    <row r="30" spans="1:3" x14ac:dyDescent="0.25">
      <c r="A30" s="34" t="s">
        <v>1242</v>
      </c>
      <c r="B30" s="40"/>
    </row>
    <row r="32" spans="1:3" ht="60" x14ac:dyDescent="0.25">
      <c r="A32" s="103" t="s">
        <v>1463</v>
      </c>
      <c r="B32" s="104" t="s">
        <v>1519</v>
      </c>
      <c r="C32" s="104" t="s">
        <v>1520</v>
      </c>
    </row>
    <row r="33" spans="1:4" x14ac:dyDescent="0.25">
      <c r="A33" s="40"/>
      <c r="B33" s="40"/>
      <c r="C33" s="23" t="s">
        <v>1521</v>
      </c>
      <c r="D33" s="23" t="s">
        <v>1522</v>
      </c>
    </row>
    <row r="34" spans="1:4" ht="30" x14ac:dyDescent="0.25">
      <c r="A34" s="34">
        <v>35</v>
      </c>
      <c r="B34" s="92" t="s">
        <v>1523</v>
      </c>
      <c r="C34" s="14"/>
      <c r="D34" s="14"/>
    </row>
    <row r="35" spans="1:4" ht="30" x14ac:dyDescent="0.25">
      <c r="A35" s="105" t="s">
        <v>1524</v>
      </c>
      <c r="B35" s="106"/>
      <c r="C35" s="53"/>
      <c r="D35" s="53"/>
    </row>
    <row r="36" spans="1:4" x14ac:dyDescent="0.25">
      <c r="A36" s="34">
        <v>36</v>
      </c>
      <c r="B36" s="34" t="s">
        <v>1525</v>
      </c>
      <c r="C36" s="14"/>
      <c r="D36" s="14"/>
    </row>
    <row r="37" spans="1:4" x14ac:dyDescent="0.25">
      <c r="A37" s="34">
        <v>37</v>
      </c>
      <c r="B37" s="34" t="s">
        <v>1526</v>
      </c>
      <c r="C37" s="14"/>
      <c r="D37" s="14"/>
    </row>
    <row r="38" spans="1:4" ht="30" x14ac:dyDescent="0.25">
      <c r="A38" s="105" t="s">
        <v>1527</v>
      </c>
      <c r="B38" s="106"/>
      <c r="C38" s="53"/>
      <c r="D38" s="53"/>
    </row>
    <row r="39" spans="1:4" x14ac:dyDescent="0.25">
      <c r="A39" s="34">
        <v>39</v>
      </c>
      <c r="B39" s="34" t="s">
        <v>1528</v>
      </c>
      <c r="C39" s="14"/>
      <c r="D39" s="14"/>
    </row>
    <row r="40" spans="1:4" x14ac:dyDescent="0.25">
      <c r="A40" s="34">
        <v>40</v>
      </c>
      <c r="B40" s="34" t="s">
        <v>1529</v>
      </c>
      <c r="C40" s="14"/>
      <c r="D40" s="14"/>
    </row>
    <row r="41" spans="1:4" x14ac:dyDescent="0.25">
      <c r="A41" s="34">
        <v>41</v>
      </c>
      <c r="B41" s="34" t="s">
        <v>1530</v>
      </c>
      <c r="C41" s="84"/>
      <c r="D41" s="84"/>
    </row>
    <row r="42" spans="1:4" x14ac:dyDescent="0.25">
      <c r="A42" s="34">
        <v>42</v>
      </c>
      <c r="B42" s="34" t="s">
        <v>1531</v>
      </c>
      <c r="C42" s="14"/>
      <c r="D42" s="14"/>
    </row>
    <row r="43" spans="1:4" x14ac:dyDescent="0.25">
      <c r="A43" s="34">
        <v>43</v>
      </c>
      <c r="B43" s="34" t="s">
        <v>1532</v>
      </c>
      <c r="C43" s="14"/>
      <c r="D43" s="14"/>
    </row>
    <row r="44" spans="1:4" ht="30" x14ac:dyDescent="0.25">
      <c r="A44" s="105" t="s">
        <v>1533</v>
      </c>
      <c r="B44" s="107"/>
      <c r="C44" s="108"/>
      <c r="D44" s="108"/>
    </row>
    <row r="45" spans="1:4" x14ac:dyDescent="0.25">
      <c r="A45" s="34">
        <v>44</v>
      </c>
      <c r="B45" s="34" t="s">
        <v>1534</v>
      </c>
      <c r="C45" s="14"/>
      <c r="D45" s="14"/>
    </row>
    <row r="46" spans="1:4" x14ac:dyDescent="0.25">
      <c r="A46" s="34">
        <v>45</v>
      </c>
      <c r="B46" s="34" t="s">
        <v>1535</v>
      </c>
      <c r="C46" s="14"/>
      <c r="D46" s="14"/>
    </row>
    <row r="47" spans="1:4" x14ac:dyDescent="0.25">
      <c r="A47" s="34">
        <v>46</v>
      </c>
      <c r="B47" s="34" t="s">
        <v>1536</v>
      </c>
      <c r="C47" s="14"/>
      <c r="D47" s="14"/>
    </row>
    <row r="48" spans="1:4" ht="45" x14ac:dyDescent="0.25">
      <c r="A48" s="37" t="s">
        <v>1243</v>
      </c>
      <c r="B48" s="109" t="s">
        <v>1537</v>
      </c>
      <c r="C48" s="84">
        <f>SUM(C34:C47)</f>
        <v>0</v>
      </c>
      <c r="D48" s="84">
        <f>SUM(D34:D47)</f>
        <v>0</v>
      </c>
    </row>
    <row r="49" spans="1:5" x14ac:dyDescent="0.25">
      <c r="A49" s="40"/>
    </row>
    <row r="51" spans="1:5" ht="30" x14ac:dyDescent="0.25">
      <c r="A51" s="110" t="s">
        <v>1538</v>
      </c>
      <c r="B51" s="111" t="s">
        <v>1539</v>
      </c>
      <c r="C51" s="110" t="s">
        <v>1540</v>
      </c>
    </row>
    <row r="52" spans="1:5" ht="60" x14ac:dyDescent="0.25">
      <c r="A52" s="34">
        <v>47</v>
      </c>
      <c r="B52" s="92" t="s">
        <v>1541</v>
      </c>
      <c r="C52" s="14"/>
      <c r="D52" s="51" t="s">
        <v>1542</v>
      </c>
      <c r="E52" s="14"/>
    </row>
    <row r="53" spans="1:5" ht="60" x14ac:dyDescent="0.25">
      <c r="A53" s="34">
        <v>48</v>
      </c>
      <c r="B53" s="92" t="s">
        <v>1543</v>
      </c>
      <c r="C53" s="14"/>
      <c r="D53" s="51" t="s">
        <v>1542</v>
      </c>
      <c r="E53" s="14"/>
    </row>
    <row r="54" spans="1:5" ht="75" x14ac:dyDescent="0.25">
      <c r="A54" s="34">
        <v>49</v>
      </c>
      <c r="B54" s="92" t="s">
        <v>1544</v>
      </c>
      <c r="C54" s="14"/>
    </row>
    <row r="55" spans="1:5" ht="90" x14ac:dyDescent="0.25">
      <c r="A55" s="34">
        <v>50</v>
      </c>
      <c r="B55" s="92" t="s">
        <v>1545</v>
      </c>
      <c r="C55" s="14"/>
    </row>
    <row r="56" spans="1:5" ht="60" x14ac:dyDescent="0.25">
      <c r="A56" s="34">
        <v>53</v>
      </c>
      <c r="B56" s="92" t="s">
        <v>1546</v>
      </c>
      <c r="C56" s="14"/>
    </row>
    <row r="57" spans="1:5" ht="60" x14ac:dyDescent="0.25">
      <c r="A57" s="34">
        <v>54</v>
      </c>
      <c r="B57" s="92" t="s">
        <v>1547</v>
      </c>
      <c r="C57" s="14"/>
    </row>
    <row r="58" spans="1:5" ht="90" x14ac:dyDescent="0.25">
      <c r="A58" s="34">
        <v>55</v>
      </c>
      <c r="B58" s="92" t="s">
        <v>1548</v>
      </c>
      <c r="C58" s="14"/>
      <c r="D58" s="51" t="s">
        <v>1549</v>
      </c>
      <c r="E58" s="40"/>
    </row>
    <row r="59" spans="1:5" ht="105" x14ac:dyDescent="0.25">
      <c r="A59" s="34">
        <v>56</v>
      </c>
      <c r="B59" s="92" t="s">
        <v>1550</v>
      </c>
      <c r="C59" s="14"/>
    </row>
    <row r="60" spans="1:5" ht="90" x14ac:dyDescent="0.25">
      <c r="A60" s="34">
        <v>57</v>
      </c>
      <c r="B60" s="92" t="s">
        <v>1551</v>
      </c>
      <c r="C60" s="14"/>
    </row>
    <row r="61" spans="1:5" ht="45" x14ac:dyDescent="0.25">
      <c r="A61" s="105" t="s">
        <v>1552</v>
      </c>
      <c r="B61" s="105"/>
      <c r="C61" s="53"/>
    </row>
    <row r="62" spans="1:5" x14ac:dyDescent="0.25">
      <c r="A62" s="34">
        <v>59</v>
      </c>
      <c r="B62" s="34" t="s">
        <v>1553</v>
      </c>
      <c r="C62" s="84"/>
      <c r="D62" s="51" t="s">
        <v>1542</v>
      </c>
      <c r="E62" s="14"/>
    </row>
    <row r="63" spans="1:5" x14ac:dyDescent="0.25">
      <c r="A63" s="34">
        <v>60</v>
      </c>
      <c r="B63" s="34" t="s">
        <v>1554</v>
      </c>
      <c r="C63" s="14"/>
      <c r="D63" s="51" t="s">
        <v>1542</v>
      </c>
      <c r="E63" s="14"/>
    </row>
    <row r="64" spans="1:5" ht="45" x14ac:dyDescent="0.25">
      <c r="A64" s="112" t="s">
        <v>1555</v>
      </c>
      <c r="B64" s="107"/>
      <c r="C64" s="108"/>
    </row>
    <row r="65" spans="1:5" x14ac:dyDescent="0.25">
      <c r="A65" s="34" t="s">
        <v>1556</v>
      </c>
      <c r="B65" s="34" t="s">
        <v>1557</v>
      </c>
      <c r="C65" s="14"/>
      <c r="D65" s="51" t="s">
        <v>1542</v>
      </c>
      <c r="E65" s="14"/>
    </row>
    <row r="66" spans="1:5" x14ac:dyDescent="0.25">
      <c r="A66" s="34" t="s">
        <v>1558</v>
      </c>
      <c r="B66" s="34" t="s">
        <v>1559</v>
      </c>
      <c r="C66" s="14"/>
      <c r="D66" s="51" t="s">
        <v>1542</v>
      </c>
      <c r="E66" s="14"/>
    </row>
    <row r="67" spans="1:5" x14ac:dyDescent="0.25">
      <c r="A67" s="41"/>
      <c r="B67" s="41"/>
      <c r="C67" s="84"/>
    </row>
    <row r="68" spans="1:5" ht="75" x14ac:dyDescent="0.25">
      <c r="A68" s="34">
        <v>61</v>
      </c>
      <c r="B68" s="92" t="s">
        <v>1560</v>
      </c>
      <c r="C68" s="14"/>
    </row>
    <row r="69" spans="1:5" ht="45" x14ac:dyDescent="0.25">
      <c r="A69" s="34">
        <v>62</v>
      </c>
      <c r="B69" s="92" t="s">
        <v>1561</v>
      </c>
      <c r="C69" s="14"/>
    </row>
    <row r="70" spans="1:5" ht="75" x14ac:dyDescent="0.25">
      <c r="A70" s="34">
        <v>63</v>
      </c>
      <c r="B70" s="92" t="s">
        <v>1562</v>
      </c>
      <c r="C70" s="14"/>
    </row>
    <row r="71" spans="1:5" ht="60" x14ac:dyDescent="0.25">
      <c r="A71" s="34">
        <v>64</v>
      </c>
      <c r="B71" s="92" t="s">
        <v>1563</v>
      </c>
      <c r="C71" s="14"/>
      <c r="D71" s="51" t="s">
        <v>1564</v>
      </c>
      <c r="E71" s="40"/>
    </row>
    <row r="72" spans="1:5" ht="90" x14ac:dyDescent="0.25">
      <c r="A72" s="34">
        <v>65</v>
      </c>
      <c r="B72" s="92" t="s">
        <v>1565</v>
      </c>
      <c r="C72" s="14"/>
    </row>
    <row r="73" spans="1:5" ht="90" x14ac:dyDescent="0.25">
      <c r="A73" s="34">
        <v>66</v>
      </c>
      <c r="B73" s="92" t="s">
        <v>1566</v>
      </c>
      <c r="C73" s="14"/>
      <c r="D73" s="51" t="s">
        <v>1567</v>
      </c>
      <c r="E73" s="40"/>
    </row>
    <row r="74" spans="1:5" ht="135" x14ac:dyDescent="0.25">
      <c r="A74" s="34">
        <v>68</v>
      </c>
      <c r="B74" s="92" t="s">
        <v>1568</v>
      </c>
      <c r="C74" s="14"/>
      <c r="D74" s="51" t="s">
        <v>1542</v>
      </c>
      <c r="E74" s="14"/>
    </row>
    <row r="75" spans="1:5" ht="75" x14ac:dyDescent="0.25">
      <c r="A75" s="34">
        <v>69</v>
      </c>
      <c r="B75" s="92" t="s">
        <v>1569</v>
      </c>
      <c r="C75" s="14"/>
    </row>
    <row r="76" spans="1:5" ht="30" x14ac:dyDescent="0.25">
      <c r="A76" s="105" t="s">
        <v>1570</v>
      </c>
      <c r="B76" s="51"/>
      <c r="C76" s="53"/>
    </row>
    <row r="77" spans="1:5" x14ac:dyDescent="0.25">
      <c r="A77" s="34">
        <v>71</v>
      </c>
      <c r="B77" s="34" t="s">
        <v>1571</v>
      </c>
      <c r="C77" s="14"/>
      <c r="D77" s="51" t="s">
        <v>1542</v>
      </c>
      <c r="E77" s="14"/>
    </row>
    <row r="78" spans="1:5" x14ac:dyDescent="0.25">
      <c r="A78" s="34">
        <v>72</v>
      </c>
      <c r="B78" s="34" t="s">
        <v>1572</v>
      </c>
      <c r="C78" s="14"/>
      <c r="D78" s="51" t="s">
        <v>1542</v>
      </c>
      <c r="E78" s="14"/>
    </row>
    <row r="79" spans="1:5" ht="60" x14ac:dyDescent="0.25">
      <c r="A79" s="34">
        <v>75</v>
      </c>
      <c r="B79" s="92" t="s">
        <v>1573</v>
      </c>
      <c r="C79" s="14"/>
      <c r="D79" s="51" t="s">
        <v>1542</v>
      </c>
      <c r="E79" s="14"/>
    </row>
    <row r="80" spans="1:5" ht="75" x14ac:dyDescent="0.25">
      <c r="A80" s="34">
        <v>76</v>
      </c>
      <c r="B80" s="92" t="s">
        <v>1574</v>
      </c>
      <c r="C80" s="84"/>
    </row>
    <row r="81" spans="1:5" ht="60" x14ac:dyDescent="0.25">
      <c r="A81" s="34">
        <v>78</v>
      </c>
      <c r="B81" s="92" t="s">
        <v>1575</v>
      </c>
      <c r="C81" s="14"/>
    </row>
    <row r="82" spans="1:5" ht="45" x14ac:dyDescent="0.25">
      <c r="A82" s="34">
        <v>79</v>
      </c>
      <c r="B82" s="92" t="s">
        <v>1576</v>
      </c>
      <c r="C82" s="14"/>
    </row>
    <row r="83" spans="1:5" ht="45" x14ac:dyDescent="0.25">
      <c r="A83" s="34">
        <v>80</v>
      </c>
      <c r="B83" s="92" t="s">
        <v>1577</v>
      </c>
      <c r="C83" s="14"/>
    </row>
    <row r="84" spans="1:5" ht="45" x14ac:dyDescent="0.25">
      <c r="A84" s="34">
        <v>81</v>
      </c>
      <c r="B84" s="92" t="s">
        <v>1578</v>
      </c>
      <c r="C84" s="14"/>
    </row>
    <row r="85" spans="1:5" ht="120" x14ac:dyDescent="0.25">
      <c r="A85" s="34">
        <v>82</v>
      </c>
      <c r="B85" s="92" t="s">
        <v>1579</v>
      </c>
      <c r="C85" s="14"/>
      <c r="D85" s="51" t="s">
        <v>1542</v>
      </c>
      <c r="E85" s="14"/>
    </row>
    <row r="86" spans="1:5" ht="105" x14ac:dyDescent="0.25">
      <c r="A86" s="34">
        <v>83</v>
      </c>
      <c r="B86" s="92" t="s">
        <v>1580</v>
      </c>
      <c r="C86" s="14"/>
    </row>
    <row r="87" spans="1:5" ht="60" x14ac:dyDescent="0.25">
      <c r="A87" s="34" t="s">
        <v>1581</v>
      </c>
      <c r="B87" s="92" t="s">
        <v>1582</v>
      </c>
      <c r="C87" s="14"/>
    </row>
    <row r="88" spans="1:5" ht="60" x14ac:dyDescent="0.25">
      <c r="A88" s="34" t="s">
        <v>1583</v>
      </c>
      <c r="B88" s="92" t="s">
        <v>1584</v>
      </c>
      <c r="C88" s="14"/>
    </row>
    <row r="89" spans="1:5" ht="75" x14ac:dyDescent="0.25">
      <c r="A89" s="34">
        <v>85</v>
      </c>
      <c r="B89" s="92" t="s">
        <v>1585</v>
      </c>
      <c r="C89" s="14"/>
    </row>
    <row r="90" spans="1:5" ht="90" x14ac:dyDescent="0.25">
      <c r="A90" s="58">
        <v>86</v>
      </c>
      <c r="B90" s="113" t="s">
        <v>1586</v>
      </c>
      <c r="C90" s="114"/>
    </row>
    <row r="91" spans="1:5" ht="90" x14ac:dyDescent="0.25">
      <c r="A91" s="34">
        <v>87</v>
      </c>
      <c r="B91" s="92" t="s">
        <v>1587</v>
      </c>
      <c r="C91" s="14"/>
      <c r="D91" s="51" t="s">
        <v>1588</v>
      </c>
      <c r="E91" s="40"/>
    </row>
    <row r="92" spans="1:5" ht="105" x14ac:dyDescent="0.25">
      <c r="A92" s="34">
        <v>88</v>
      </c>
      <c r="B92" s="92" t="s">
        <v>1589</v>
      </c>
      <c r="C92" s="14"/>
      <c r="D92" s="51" t="s">
        <v>1590</v>
      </c>
      <c r="E92" s="40"/>
    </row>
    <row r="93" spans="1:5" ht="45" x14ac:dyDescent="0.25">
      <c r="A93" s="105" t="s">
        <v>1591</v>
      </c>
      <c r="B93" s="51"/>
      <c r="C93" s="53"/>
    </row>
    <row r="94" spans="1:5" ht="45" x14ac:dyDescent="0.25">
      <c r="A94" s="34">
        <v>89</v>
      </c>
      <c r="B94" s="92" t="s">
        <v>1592</v>
      </c>
      <c r="C94" s="14"/>
    </row>
    <row r="95" spans="1:5" x14ac:dyDescent="0.25">
      <c r="A95" s="34">
        <v>90</v>
      </c>
      <c r="B95" s="34" t="s">
        <v>1593</v>
      </c>
      <c r="C95" s="14"/>
    </row>
    <row r="96" spans="1:5" ht="45" x14ac:dyDescent="0.25">
      <c r="A96" s="112" t="s">
        <v>1594</v>
      </c>
      <c r="B96" s="107"/>
      <c r="C96" s="108"/>
    </row>
    <row r="97" spans="1:5" ht="45" x14ac:dyDescent="0.25">
      <c r="A97" s="34">
        <v>91</v>
      </c>
      <c r="B97" s="92" t="s">
        <v>1595</v>
      </c>
      <c r="C97" s="14"/>
      <c r="D97" s="51" t="s">
        <v>1542</v>
      </c>
      <c r="E97" s="14"/>
    </row>
    <row r="98" spans="1:5" ht="60" x14ac:dyDescent="0.25">
      <c r="A98" s="34">
        <v>92</v>
      </c>
      <c r="B98" s="92" t="s">
        <v>1596</v>
      </c>
      <c r="C98" s="14"/>
      <c r="D98" s="51" t="s">
        <v>1542</v>
      </c>
      <c r="E98" s="14"/>
    </row>
    <row r="99" spans="1:5" ht="45" x14ac:dyDescent="0.25">
      <c r="A99" s="105" t="s">
        <v>1597</v>
      </c>
      <c r="B99" s="51"/>
      <c r="C99" s="53"/>
    </row>
    <row r="100" spans="1:5" ht="30" x14ac:dyDescent="0.25">
      <c r="A100" s="34">
        <v>93</v>
      </c>
      <c r="B100" s="92" t="s">
        <v>1598</v>
      </c>
      <c r="C100" s="14"/>
      <c r="D100" s="51" t="s">
        <v>1542</v>
      </c>
      <c r="E100" s="14"/>
    </row>
    <row r="101" spans="1:5" ht="60" x14ac:dyDescent="0.25">
      <c r="A101" s="34">
        <v>94</v>
      </c>
      <c r="B101" s="92" t="s">
        <v>1599</v>
      </c>
      <c r="C101" s="14"/>
      <c r="D101" s="51" t="s">
        <v>1542</v>
      </c>
      <c r="E101" s="14"/>
    </row>
    <row r="102" spans="1:5" ht="90" x14ac:dyDescent="0.25">
      <c r="A102" s="34">
        <v>95</v>
      </c>
      <c r="B102" s="92" t="s">
        <v>1600</v>
      </c>
      <c r="C102" s="14"/>
    </row>
    <row r="103" spans="1:5" x14ac:dyDescent="0.25">
      <c r="A103" s="51" t="s">
        <v>1601</v>
      </c>
      <c r="B103" s="51"/>
      <c r="C103" s="53"/>
    </row>
    <row r="104" spans="1:5" ht="45" x14ac:dyDescent="0.25">
      <c r="A104" s="34">
        <v>96</v>
      </c>
      <c r="B104" s="92" t="s">
        <v>1602</v>
      </c>
      <c r="C104" s="14"/>
      <c r="D104" s="51" t="s">
        <v>1542</v>
      </c>
      <c r="E104" s="14"/>
    </row>
    <row r="105" spans="1:5" ht="60" x14ac:dyDescent="0.25">
      <c r="A105" s="34">
        <v>97</v>
      </c>
      <c r="B105" s="92" t="s">
        <v>1603</v>
      </c>
      <c r="C105" s="14"/>
      <c r="D105" s="51" t="s">
        <v>1542</v>
      </c>
      <c r="E105" s="14"/>
    </row>
    <row r="106" spans="1:5" ht="90" x14ac:dyDescent="0.25">
      <c r="A106" s="34">
        <v>98</v>
      </c>
      <c r="B106" s="92" t="s">
        <v>1604</v>
      </c>
      <c r="C106" s="84"/>
      <c r="D106" s="51" t="s">
        <v>1542</v>
      </c>
      <c r="E106" s="14"/>
    </row>
    <row r="107" spans="1:5" ht="30" x14ac:dyDescent="0.25">
      <c r="A107" s="105" t="s">
        <v>1605</v>
      </c>
      <c r="B107" s="51"/>
      <c r="C107" s="53"/>
    </row>
    <row r="108" spans="1:5" ht="45" x14ac:dyDescent="0.25">
      <c r="A108" s="34">
        <v>99</v>
      </c>
      <c r="B108" s="92" t="s">
        <v>1606</v>
      </c>
      <c r="C108" s="14"/>
    </row>
    <row r="109" spans="1:5" ht="60" x14ac:dyDescent="0.25">
      <c r="A109" s="34">
        <v>100</v>
      </c>
      <c r="B109" s="92" t="s">
        <v>1607</v>
      </c>
      <c r="C109" s="14"/>
    </row>
    <row r="110" spans="1:5" x14ac:dyDescent="0.25">
      <c r="A110" s="51" t="s">
        <v>1608</v>
      </c>
      <c r="B110" s="51"/>
      <c r="C110" s="53"/>
    </row>
    <row r="111" spans="1:5" ht="45" x14ac:dyDescent="0.25">
      <c r="A111" s="34">
        <v>101</v>
      </c>
      <c r="B111" s="92" t="s">
        <v>1609</v>
      </c>
      <c r="C111" s="14"/>
      <c r="D111" s="51" t="s">
        <v>1542</v>
      </c>
      <c r="E111" s="14"/>
    </row>
    <row r="112" spans="1:5" ht="60" x14ac:dyDescent="0.25">
      <c r="A112" s="34">
        <v>102</v>
      </c>
      <c r="B112" s="92" t="s">
        <v>1610</v>
      </c>
      <c r="C112" s="14"/>
      <c r="D112" s="51" t="s">
        <v>1542</v>
      </c>
      <c r="E112" s="14"/>
    </row>
    <row r="113" spans="1:5" ht="75" x14ac:dyDescent="0.25">
      <c r="A113" s="34">
        <v>103</v>
      </c>
      <c r="B113" s="92" t="s">
        <v>1611</v>
      </c>
      <c r="C113" s="14"/>
      <c r="D113" s="51" t="s">
        <v>1542</v>
      </c>
      <c r="E113" s="14"/>
    </row>
    <row r="114" spans="1:5" x14ac:dyDescent="0.25">
      <c r="A114" s="51" t="s">
        <v>1612</v>
      </c>
      <c r="B114" s="105"/>
      <c r="C114" s="53"/>
    </row>
    <row r="115" spans="1:5" ht="45" x14ac:dyDescent="0.25">
      <c r="A115" s="34">
        <v>104</v>
      </c>
      <c r="B115" s="92" t="s">
        <v>1613</v>
      </c>
      <c r="C115" s="14"/>
      <c r="D115" s="51" t="s">
        <v>1542</v>
      </c>
      <c r="E115" s="14"/>
    </row>
    <row r="116" spans="1:5" ht="60" x14ac:dyDescent="0.25">
      <c r="A116" s="34">
        <v>105</v>
      </c>
      <c r="B116" s="92" t="s">
        <v>1614</v>
      </c>
      <c r="C116" s="14"/>
      <c r="D116" s="51" t="s">
        <v>1542</v>
      </c>
      <c r="E116" s="14"/>
    </row>
    <row r="117" spans="1:5" ht="45" x14ac:dyDescent="0.25">
      <c r="A117" s="112" t="s">
        <v>1615</v>
      </c>
      <c r="B117" s="112"/>
      <c r="C117" s="108"/>
    </row>
    <row r="118" spans="1:5" x14ac:dyDescent="0.25">
      <c r="A118" s="34">
        <v>107</v>
      </c>
      <c r="B118" s="34" t="s">
        <v>1616</v>
      </c>
      <c r="C118" s="14"/>
    </row>
    <row r="119" spans="1:5" x14ac:dyDescent="0.25">
      <c r="A119" s="34">
        <v>108</v>
      </c>
      <c r="B119" s="34" t="s">
        <v>1617</v>
      </c>
      <c r="C119" s="14"/>
    </row>
    <row r="120" spans="1:5" ht="60" x14ac:dyDescent="0.25">
      <c r="A120" s="112" t="s">
        <v>1618</v>
      </c>
      <c r="B120" s="107"/>
      <c r="C120" s="108"/>
    </row>
    <row r="121" spans="1:5" ht="60" x14ac:dyDescent="0.25">
      <c r="A121" s="34">
        <v>109</v>
      </c>
      <c r="B121" s="92" t="s">
        <v>1619</v>
      </c>
      <c r="C121" s="14"/>
      <c r="D121" s="51" t="s">
        <v>1542</v>
      </c>
      <c r="E121" s="14"/>
    </row>
    <row r="122" spans="1:5" ht="75" x14ac:dyDescent="0.25">
      <c r="A122" s="34">
        <v>110</v>
      </c>
      <c r="B122" s="92" t="s">
        <v>1620</v>
      </c>
      <c r="C122" s="84"/>
      <c r="D122" s="51" t="s">
        <v>1542</v>
      </c>
      <c r="E122" s="14"/>
    </row>
    <row r="123" spans="1:5" ht="30" x14ac:dyDescent="0.25">
      <c r="A123" s="105" t="s">
        <v>1621</v>
      </c>
      <c r="B123" s="51"/>
      <c r="C123" s="53"/>
    </row>
    <row r="124" spans="1:5" ht="75" x14ac:dyDescent="0.25">
      <c r="A124" s="34">
        <v>111</v>
      </c>
      <c r="B124" s="92" t="s">
        <v>1622</v>
      </c>
      <c r="C124" s="14"/>
      <c r="D124" s="51" t="s">
        <v>1542</v>
      </c>
      <c r="E124" s="14"/>
    </row>
    <row r="125" spans="1:5" ht="120" x14ac:dyDescent="0.25">
      <c r="A125" s="34">
        <v>112</v>
      </c>
      <c r="B125" s="92" t="s">
        <v>1623</v>
      </c>
      <c r="C125" s="14"/>
      <c r="D125" s="51" t="s">
        <v>1542</v>
      </c>
      <c r="E125" s="14"/>
    </row>
    <row r="126" spans="1:5" ht="135" x14ac:dyDescent="0.25">
      <c r="A126" s="34">
        <v>113</v>
      </c>
      <c r="B126" s="92" t="s">
        <v>1624</v>
      </c>
      <c r="C126" s="14"/>
      <c r="D126" s="51" t="s">
        <v>1542</v>
      </c>
      <c r="E126" s="14"/>
    </row>
    <row r="127" spans="1:5" ht="90" x14ac:dyDescent="0.25">
      <c r="A127" s="34">
        <v>115</v>
      </c>
      <c r="B127" s="92" t="s">
        <v>1625</v>
      </c>
      <c r="C127" s="14"/>
      <c r="D127" s="51" t="s">
        <v>1542</v>
      </c>
      <c r="E127" s="14"/>
    </row>
    <row r="128" spans="1:5" ht="90" x14ac:dyDescent="0.25">
      <c r="A128" s="34">
        <v>116</v>
      </c>
      <c r="B128" s="92" t="s">
        <v>1626</v>
      </c>
      <c r="C128" s="84"/>
      <c r="D128" s="51" t="s">
        <v>1542</v>
      </c>
      <c r="E128" s="14"/>
    </row>
    <row r="129" spans="1:7" x14ac:dyDescent="0.25">
      <c r="A129" s="115" t="s">
        <v>1627</v>
      </c>
      <c r="B129" s="115"/>
      <c r="C129" s="116"/>
    </row>
    <row r="130" spans="1:7" ht="45" x14ac:dyDescent="0.25">
      <c r="A130" s="34">
        <v>117</v>
      </c>
      <c r="B130" s="92" t="s">
        <v>1628</v>
      </c>
      <c r="C130" s="14"/>
      <c r="D130" s="105" t="s">
        <v>1629</v>
      </c>
      <c r="E130" s="40"/>
      <c r="F130" s="51" t="s">
        <v>1630</v>
      </c>
      <c r="G130" s="40"/>
    </row>
    <row r="131" spans="1:7" ht="45" x14ac:dyDescent="0.25">
      <c r="A131" s="34">
        <v>118</v>
      </c>
      <c r="B131" s="92" t="s">
        <v>1631</v>
      </c>
      <c r="C131" s="14"/>
      <c r="D131" s="105" t="s">
        <v>1629</v>
      </c>
      <c r="E131" s="40"/>
      <c r="F131" s="51" t="s">
        <v>1630</v>
      </c>
      <c r="G131" s="40"/>
    </row>
    <row r="132" spans="1:7" x14ac:dyDescent="0.25">
      <c r="A132" s="41"/>
      <c r="B132" s="41"/>
      <c r="C132" s="84"/>
    </row>
    <row r="133" spans="1:7" ht="120" x14ac:dyDescent="0.25">
      <c r="A133" s="34">
        <v>119</v>
      </c>
      <c r="B133" s="92" t="s">
        <v>1632</v>
      </c>
      <c r="C133" s="14"/>
      <c r="D133" s="51" t="s">
        <v>1542</v>
      </c>
      <c r="E133" s="14"/>
    </row>
    <row r="134" spans="1:7" ht="105" x14ac:dyDescent="0.25">
      <c r="A134" s="58">
        <v>121</v>
      </c>
      <c r="B134" s="113" t="s">
        <v>1633</v>
      </c>
      <c r="C134" s="57"/>
      <c r="D134" s="51" t="s">
        <v>1634</v>
      </c>
      <c r="E134" s="51" t="s">
        <v>204</v>
      </c>
    </row>
    <row r="135" spans="1:7" ht="45" x14ac:dyDescent="0.25">
      <c r="A135" s="117"/>
      <c r="B135" s="92" t="s">
        <v>1635</v>
      </c>
      <c r="C135" s="57"/>
      <c r="D135" s="40"/>
      <c r="E135" s="14"/>
    </row>
    <row r="136" spans="1:7" ht="45" x14ac:dyDescent="0.25">
      <c r="A136" s="117"/>
      <c r="B136" s="92" t="s">
        <v>1635</v>
      </c>
      <c r="C136" s="57"/>
      <c r="D136" s="40"/>
      <c r="E136" s="14"/>
    </row>
    <row r="137" spans="1:7" ht="45" x14ac:dyDescent="0.25">
      <c r="A137" s="117"/>
      <c r="B137" s="92" t="s">
        <v>1635</v>
      </c>
      <c r="C137" s="57"/>
      <c r="D137" s="40"/>
      <c r="E137" s="14"/>
    </row>
    <row r="138" spans="1:7" ht="45" x14ac:dyDescent="0.25">
      <c r="A138" s="117"/>
      <c r="B138" s="92" t="s">
        <v>1635</v>
      </c>
      <c r="C138" s="57"/>
      <c r="D138" s="40"/>
      <c r="E138" s="14"/>
    </row>
    <row r="139" spans="1:7" ht="45" x14ac:dyDescent="0.25">
      <c r="A139" s="117"/>
      <c r="B139" s="92" t="s">
        <v>1635</v>
      </c>
      <c r="C139" s="57"/>
      <c r="D139" s="40"/>
      <c r="E139" s="14"/>
    </row>
    <row r="140" spans="1:7" ht="45" x14ac:dyDescent="0.25">
      <c r="A140" s="117"/>
      <c r="B140" s="92" t="s">
        <v>1635</v>
      </c>
      <c r="C140" s="57"/>
      <c r="D140" s="40"/>
      <c r="E140" s="14"/>
    </row>
    <row r="141" spans="1:7" ht="45" x14ac:dyDescent="0.25">
      <c r="A141" s="117"/>
      <c r="B141" s="92" t="s">
        <v>1635</v>
      </c>
      <c r="C141" s="57"/>
      <c r="D141" s="40"/>
      <c r="E141" s="14"/>
    </row>
    <row r="142" spans="1:7" ht="45" x14ac:dyDescent="0.25">
      <c r="A142" s="117"/>
      <c r="B142" s="92" t="s">
        <v>1635</v>
      </c>
      <c r="C142" s="118"/>
      <c r="D142" s="41"/>
      <c r="E142" s="84"/>
    </row>
    <row r="143" spans="1:7" ht="45" x14ac:dyDescent="0.25">
      <c r="A143" s="117"/>
      <c r="B143" s="92" t="s">
        <v>1635</v>
      </c>
      <c r="C143" s="118"/>
      <c r="D143" s="41"/>
      <c r="E143" s="84"/>
    </row>
    <row r="144" spans="1:7" ht="45" x14ac:dyDescent="0.25">
      <c r="A144" s="117"/>
      <c r="B144" s="92" t="s">
        <v>1635</v>
      </c>
      <c r="C144" s="118"/>
      <c r="D144" s="41"/>
      <c r="E144" s="84"/>
    </row>
    <row r="145" spans="1:6" ht="75" x14ac:dyDescent="0.25">
      <c r="A145" s="34">
        <v>124</v>
      </c>
      <c r="B145" s="92" t="s">
        <v>1636</v>
      </c>
      <c r="C145" s="14"/>
      <c r="D145" s="51" t="s">
        <v>1637</v>
      </c>
      <c r="E145" s="40"/>
    </row>
    <row r="146" spans="1:6" ht="45" x14ac:dyDescent="0.25">
      <c r="A146" s="34">
        <v>125</v>
      </c>
      <c r="B146" s="92" t="s">
        <v>1638</v>
      </c>
      <c r="C146" s="14"/>
      <c r="D146" s="51" t="s">
        <v>1637</v>
      </c>
      <c r="E146" s="40"/>
    </row>
    <row r="147" spans="1:6" ht="75" x14ac:dyDescent="0.25">
      <c r="A147" s="34">
        <v>126</v>
      </c>
      <c r="B147" s="92" t="s">
        <v>1639</v>
      </c>
      <c r="C147" s="14"/>
      <c r="D147" s="51" t="s">
        <v>1637</v>
      </c>
      <c r="E147" s="40"/>
    </row>
    <row r="148" spans="1:6" ht="60" x14ac:dyDescent="0.25">
      <c r="A148" s="58">
        <v>128</v>
      </c>
      <c r="B148" s="113" t="s">
        <v>1640</v>
      </c>
      <c r="C148" s="119"/>
      <c r="D148" s="115" t="s">
        <v>1641</v>
      </c>
      <c r="E148" s="115" t="s">
        <v>1637</v>
      </c>
      <c r="F148" s="120" t="s">
        <v>204</v>
      </c>
    </row>
    <row r="149" spans="1:6" x14ac:dyDescent="0.25">
      <c r="A149" s="34"/>
      <c r="B149" s="34" t="s">
        <v>1642</v>
      </c>
      <c r="C149" s="57"/>
      <c r="D149" s="40"/>
      <c r="E149" s="40"/>
      <c r="F149" s="14"/>
    </row>
    <row r="150" spans="1:6" x14ac:dyDescent="0.25">
      <c r="A150" s="34"/>
      <c r="B150" s="34" t="s">
        <v>1642</v>
      </c>
      <c r="C150" s="57"/>
      <c r="D150" s="40"/>
      <c r="E150" s="40"/>
      <c r="F150" s="14"/>
    </row>
    <row r="151" spans="1:6" x14ac:dyDescent="0.25">
      <c r="A151" s="34"/>
      <c r="B151" s="34" t="s">
        <v>1642</v>
      </c>
      <c r="C151" s="57"/>
      <c r="D151" s="40"/>
      <c r="E151" s="40"/>
      <c r="F151" s="14"/>
    </row>
    <row r="152" spans="1:6" x14ac:dyDescent="0.25">
      <c r="A152" s="34"/>
      <c r="B152" s="34" t="s">
        <v>1642</v>
      </c>
      <c r="C152" s="57"/>
      <c r="D152" s="40"/>
      <c r="E152" s="40"/>
      <c r="F152" s="14"/>
    </row>
    <row r="153" spans="1:6" x14ac:dyDescent="0.25">
      <c r="A153" s="34"/>
      <c r="B153" s="34" t="s">
        <v>1642</v>
      </c>
      <c r="C153" s="57"/>
      <c r="D153" s="40"/>
      <c r="E153" s="40"/>
      <c r="F153" s="14"/>
    </row>
    <row r="154" spans="1:6" x14ac:dyDescent="0.25">
      <c r="A154" s="34"/>
      <c r="B154" s="34" t="s">
        <v>1642</v>
      </c>
      <c r="C154" s="57"/>
      <c r="D154" s="40"/>
      <c r="E154" s="40"/>
      <c r="F154" s="14"/>
    </row>
    <row r="155" spans="1:6" x14ac:dyDescent="0.25">
      <c r="A155" s="34"/>
      <c r="B155" s="34" t="s">
        <v>1642</v>
      </c>
      <c r="C155" s="57"/>
      <c r="D155" s="40"/>
      <c r="E155" s="40"/>
      <c r="F155" s="14"/>
    </row>
    <row r="156" spans="1:6" ht="45" x14ac:dyDescent="0.25">
      <c r="B156" s="109" t="s">
        <v>1643</v>
      </c>
      <c r="C156" s="121">
        <f>SUM(C52:C155)</f>
        <v>0</v>
      </c>
    </row>
    <row r="157" spans="1:6" x14ac:dyDescent="0.25">
      <c r="A157" s="37" t="s">
        <v>1644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workbookViewId="0">
      <selection activeCell="C7" sqref="C7"/>
    </sheetView>
  </sheetViews>
  <sheetFormatPr baseColWidth="10" defaultRowHeight="15" x14ac:dyDescent="0.25"/>
  <cols>
    <col min="1" max="1" width="52.28515625" customWidth="1"/>
  </cols>
  <sheetData>
    <row r="1" spans="1:2" x14ac:dyDescent="0.25">
      <c r="A1" s="45" t="s">
        <v>1502</v>
      </c>
    </row>
    <row r="2" spans="1:2" x14ac:dyDescent="0.25">
      <c r="A2" s="41"/>
    </row>
    <row r="3" spans="1:2" x14ac:dyDescent="0.25">
      <c r="A3" s="110" t="s">
        <v>1645</v>
      </c>
    </row>
    <row r="4" spans="1:2" x14ac:dyDescent="0.25">
      <c r="A4" s="41"/>
    </row>
    <row r="5" spans="1:2" ht="30" x14ac:dyDescent="0.25">
      <c r="A5" s="105" t="s">
        <v>1646</v>
      </c>
    </row>
    <row r="6" spans="1:2" x14ac:dyDescent="0.25">
      <c r="A6" s="40"/>
      <c r="B6" s="62"/>
    </row>
    <row r="7" spans="1:2" ht="30" x14ac:dyDescent="0.25">
      <c r="A7" s="105" t="s">
        <v>1647</v>
      </c>
      <c r="B7" s="62"/>
    </row>
    <row r="8" spans="1:2" x14ac:dyDescent="0.25">
      <c r="A8" s="41"/>
      <c r="B8" s="62"/>
    </row>
    <row r="9" spans="1:2" x14ac:dyDescent="0.25">
      <c r="A9" s="51" t="s">
        <v>1648</v>
      </c>
      <c r="B9" s="62"/>
    </row>
    <row r="10" spans="1:2" x14ac:dyDescent="0.25">
      <c r="A10" s="41"/>
      <c r="B10" s="62"/>
    </row>
    <row r="11" spans="1:2" x14ac:dyDescent="0.25">
      <c r="A11" s="51" t="s">
        <v>1649</v>
      </c>
    </row>
    <row r="12" spans="1:2" x14ac:dyDescent="0.25">
      <c r="A12" s="41"/>
    </row>
    <row r="13" spans="1:2" x14ac:dyDescent="0.25">
      <c r="A13" s="51" t="s">
        <v>1650</v>
      </c>
    </row>
    <row r="14" spans="1:2" x14ac:dyDescent="0.25">
      <c r="A14" s="41"/>
    </row>
    <row r="15" spans="1:2" x14ac:dyDescent="0.25">
      <c r="A15" s="51" t="s">
        <v>1651</v>
      </c>
    </row>
    <row r="16" spans="1:2" x14ac:dyDescent="0.25">
      <c r="A16" s="41"/>
    </row>
    <row r="18" spans="1:1" x14ac:dyDescent="0.25">
      <c r="A18" s="58" t="s">
        <v>1652</v>
      </c>
    </row>
    <row r="19" spans="1:1" ht="45" x14ac:dyDescent="0.25">
      <c r="A19" s="105" t="s">
        <v>1653</v>
      </c>
    </row>
    <row r="20" spans="1:1" x14ac:dyDescent="0.25">
      <c r="A20" s="40"/>
    </row>
    <row r="21" spans="1:1" x14ac:dyDescent="0.25">
      <c r="A21" s="51" t="s">
        <v>1231</v>
      </c>
    </row>
    <row r="22" spans="1:1" x14ac:dyDescent="0.25">
      <c r="A22" s="40"/>
    </row>
    <row r="23" spans="1:1" ht="45" x14ac:dyDescent="0.25">
      <c r="A23" s="105" t="s">
        <v>1654</v>
      </c>
    </row>
    <row r="24" spans="1:1" x14ac:dyDescent="0.25">
      <c r="A24" s="40"/>
    </row>
    <row r="25" spans="1:1" x14ac:dyDescent="0.25">
      <c r="A25" s="51" t="s">
        <v>1231</v>
      </c>
    </row>
    <row r="26" spans="1:1" x14ac:dyDescent="0.25">
      <c r="A26" s="40"/>
    </row>
    <row r="28" spans="1:1" x14ac:dyDescent="0.25">
      <c r="A28" s="51" t="s">
        <v>1655</v>
      </c>
    </row>
    <row r="29" spans="1:1" x14ac:dyDescent="0.25">
      <c r="A29" s="40"/>
    </row>
    <row r="31" spans="1:1" ht="60" x14ac:dyDescent="0.25">
      <c r="A31" s="105" t="s">
        <v>1656</v>
      </c>
    </row>
    <row r="32" spans="1:1" x14ac:dyDescent="0.25">
      <c r="A32" s="40"/>
    </row>
    <row r="34" spans="1:3" x14ac:dyDescent="0.25">
      <c r="A34" s="115" t="s">
        <v>1657</v>
      </c>
    </row>
    <row r="35" spans="1:3" x14ac:dyDescent="0.25">
      <c r="A35" s="23" t="s">
        <v>1658</v>
      </c>
      <c r="B35" s="41"/>
      <c r="C35" s="738" t="s">
        <v>1659</v>
      </c>
    </row>
    <row r="36" spans="1:3" ht="45" x14ac:dyDescent="0.25">
      <c r="A36" s="122" t="s">
        <v>1660</v>
      </c>
      <c r="B36" s="40"/>
      <c r="C36" s="739"/>
    </row>
    <row r="37" spans="1:3" ht="30" x14ac:dyDescent="0.25">
      <c r="A37" s="122" t="s">
        <v>1661</v>
      </c>
      <c r="B37" s="40"/>
      <c r="C37" s="740"/>
    </row>
    <row r="39" spans="1:3" x14ac:dyDescent="0.25">
      <c r="A39" s="34" t="s">
        <v>1662</v>
      </c>
    </row>
    <row r="40" spans="1:3" x14ac:dyDescent="0.25">
      <c r="A40" s="51" t="s">
        <v>1663</v>
      </c>
      <c r="B40" s="123" t="s">
        <v>1664</v>
      </c>
    </row>
    <row r="41" spans="1:3" x14ac:dyDescent="0.25">
      <c r="A41" s="40"/>
      <c r="B41" s="40"/>
    </row>
    <row r="42" spans="1:3" ht="105" x14ac:dyDescent="0.25">
      <c r="A42" s="97" t="s">
        <v>1665</v>
      </c>
    </row>
    <row r="43" spans="1:3" ht="75" x14ac:dyDescent="0.25">
      <c r="A43" s="97" t="s">
        <v>1666</v>
      </c>
    </row>
    <row r="45" spans="1:3" x14ac:dyDescent="0.25">
      <c r="A45" s="51" t="s">
        <v>1667</v>
      </c>
    </row>
    <row r="46" spans="1:3" x14ac:dyDescent="0.25">
      <c r="A46" s="40"/>
    </row>
    <row r="47" spans="1:3" ht="60" x14ac:dyDescent="0.25">
      <c r="A47" s="124" t="s">
        <v>1668</v>
      </c>
    </row>
    <row r="49" spans="1:3" x14ac:dyDescent="0.25">
      <c r="A49" s="51" t="s">
        <v>1669</v>
      </c>
    </row>
    <row r="50" spans="1:3" x14ac:dyDescent="0.25">
      <c r="A50" s="50"/>
    </row>
    <row r="51" spans="1:3" x14ac:dyDescent="0.25">
      <c r="A51" s="125" t="s">
        <v>1670</v>
      </c>
      <c r="B51" s="40"/>
    </row>
    <row r="52" spans="1:3" x14ac:dyDescent="0.25">
      <c r="A52" s="125" t="s">
        <v>1671</v>
      </c>
      <c r="B52" s="40"/>
    </row>
    <row r="53" spans="1:3" ht="30" x14ac:dyDescent="0.25">
      <c r="A53" s="124" t="s">
        <v>1672</v>
      </c>
    </row>
    <row r="55" spans="1:3" x14ac:dyDescent="0.25">
      <c r="A55" s="51" t="s">
        <v>1463</v>
      </c>
    </row>
    <row r="56" spans="1:3" x14ac:dyDescent="0.25">
      <c r="A56" s="41"/>
    </row>
    <row r="57" spans="1:3" x14ac:dyDescent="0.25">
      <c r="A57" s="51" t="s">
        <v>1673</v>
      </c>
    </row>
    <row r="58" spans="1:3" x14ac:dyDescent="0.25">
      <c r="A58" s="40"/>
    </row>
    <row r="59" spans="1:3" ht="30" x14ac:dyDescent="0.25">
      <c r="A59" s="124" t="s">
        <v>1674</v>
      </c>
    </row>
    <row r="61" spans="1:3" x14ac:dyDescent="0.25">
      <c r="A61" s="51" t="s">
        <v>1675</v>
      </c>
      <c r="B61" s="44"/>
      <c r="C61" s="44"/>
    </row>
    <row r="62" spans="1:3" x14ac:dyDescent="0.25">
      <c r="A62" s="125" t="s">
        <v>1676</v>
      </c>
      <c r="B62" s="40"/>
      <c r="C62" s="738" t="s">
        <v>1659</v>
      </c>
    </row>
    <row r="63" spans="1:3" x14ac:dyDescent="0.25">
      <c r="A63" s="125" t="s">
        <v>1677</v>
      </c>
      <c r="B63" s="40"/>
      <c r="C63" s="739"/>
    </row>
    <row r="64" spans="1:3" x14ac:dyDescent="0.25">
      <c r="A64" s="125" t="s">
        <v>55</v>
      </c>
      <c r="B64" s="40"/>
      <c r="C64" s="740"/>
    </row>
    <row r="66" spans="1:1" ht="45" x14ac:dyDescent="0.25">
      <c r="A66" s="97" t="s">
        <v>1678</v>
      </c>
    </row>
    <row r="67" spans="1:1" ht="30" x14ac:dyDescent="0.25">
      <c r="A67" s="97" t="s">
        <v>1679</v>
      </c>
    </row>
    <row r="68" spans="1:1" ht="60" x14ac:dyDescent="0.25">
      <c r="A68" s="97" t="s">
        <v>1680</v>
      </c>
    </row>
    <row r="70" spans="1:1" x14ac:dyDescent="0.25">
      <c r="A70" s="34" t="s">
        <v>1681</v>
      </c>
    </row>
    <row r="71" spans="1:1" ht="390" x14ac:dyDescent="0.25">
      <c r="A71" s="97" t="s">
        <v>1682</v>
      </c>
    </row>
    <row r="72" spans="1:1" ht="120" x14ac:dyDescent="0.25">
      <c r="A72" s="97" t="s">
        <v>1683</v>
      </c>
    </row>
    <row r="74" spans="1:1" x14ac:dyDescent="0.25">
      <c r="A74" s="34" t="s">
        <v>1684</v>
      </c>
    </row>
    <row r="75" spans="1:1" ht="330" x14ac:dyDescent="0.25">
      <c r="A75" s="97" t="s">
        <v>1685</v>
      </c>
    </row>
    <row r="77" spans="1:1" x14ac:dyDescent="0.25">
      <c r="A77" s="34" t="s">
        <v>1686</v>
      </c>
    </row>
    <row r="78" spans="1:1" ht="150" x14ac:dyDescent="0.25">
      <c r="A78" s="97" t="s">
        <v>1687</v>
      </c>
    </row>
    <row r="80" spans="1:1" x14ac:dyDescent="0.25">
      <c r="A80" s="34" t="s">
        <v>1688</v>
      </c>
    </row>
    <row r="81" spans="1:3" ht="409.5" x14ac:dyDescent="0.25">
      <c r="A81" s="97" t="s">
        <v>1689</v>
      </c>
    </row>
    <row r="83" spans="1:3" x14ac:dyDescent="0.25">
      <c r="A83" s="34" t="s">
        <v>1690</v>
      </c>
    </row>
    <row r="84" spans="1:3" ht="165" x14ac:dyDescent="0.25">
      <c r="A84" s="97" t="s">
        <v>1691</v>
      </c>
    </row>
    <row r="86" spans="1:3" ht="90" x14ac:dyDescent="0.25">
      <c r="A86" s="97" t="s">
        <v>1692</v>
      </c>
    </row>
    <row r="88" spans="1:3" x14ac:dyDescent="0.25">
      <c r="A88" s="126" t="s">
        <v>1693</v>
      </c>
    </row>
    <row r="90" spans="1:3" x14ac:dyDescent="0.25">
      <c r="A90" s="34" t="s">
        <v>1694</v>
      </c>
    </row>
    <row r="91" spans="1:3" x14ac:dyDescent="0.25">
      <c r="A91" s="51" t="s">
        <v>1695</v>
      </c>
    </row>
    <row r="92" spans="1:3" x14ac:dyDescent="0.25">
      <c r="A92" s="23" t="s">
        <v>1696</v>
      </c>
      <c r="B92" s="40"/>
      <c r="C92" s="738" t="s">
        <v>1697</v>
      </c>
    </row>
    <row r="93" spans="1:3" x14ac:dyDescent="0.25">
      <c r="A93" s="23" t="s">
        <v>1698</v>
      </c>
      <c r="B93" s="40"/>
      <c r="C93" s="740"/>
    </row>
    <row r="94" spans="1:3" x14ac:dyDescent="0.25">
      <c r="A94" s="51" t="s">
        <v>1699</v>
      </c>
      <c r="B94" s="40"/>
    </row>
    <row r="96" spans="1:3" x14ac:dyDescent="0.25">
      <c r="A96" s="51" t="s">
        <v>1700</v>
      </c>
    </row>
    <row r="97" spans="1:1" x14ac:dyDescent="0.25">
      <c r="A97" s="40"/>
    </row>
    <row r="99" spans="1:1" x14ac:dyDescent="0.25">
      <c r="A99" s="51" t="s">
        <v>1701</v>
      </c>
    </row>
    <row r="100" spans="1:1" x14ac:dyDescent="0.25">
      <c r="A100" s="40"/>
    </row>
    <row r="101" spans="1:1" x14ac:dyDescent="0.25">
      <c r="A101" s="51" t="s">
        <v>1702</v>
      </c>
    </row>
    <row r="102" spans="1:1" x14ac:dyDescent="0.25">
      <c r="A102" s="40"/>
    </row>
    <row r="103" spans="1:1" x14ac:dyDescent="0.25">
      <c r="A103" s="51" t="s">
        <v>1703</v>
      </c>
    </row>
    <row r="104" spans="1:1" x14ac:dyDescent="0.25">
      <c r="A104" s="40"/>
    </row>
    <row r="106" spans="1:1" ht="75" x14ac:dyDescent="0.25">
      <c r="A106" s="97" t="s">
        <v>1704</v>
      </c>
    </row>
    <row r="109" spans="1:1" x14ac:dyDescent="0.25">
      <c r="A109" s="34" t="s">
        <v>1705</v>
      </c>
    </row>
    <row r="110" spans="1:1" ht="30" x14ac:dyDescent="0.25">
      <c r="A110" s="105" t="s">
        <v>1706</v>
      </c>
    </row>
    <row r="111" spans="1:1" x14ac:dyDescent="0.25">
      <c r="A111" s="40"/>
    </row>
    <row r="112" spans="1:1" x14ac:dyDescent="0.25">
      <c r="A112" s="51" t="s">
        <v>1707</v>
      </c>
    </row>
    <row r="113" spans="1:4" x14ac:dyDescent="0.25">
      <c r="A113" s="40"/>
    </row>
    <row r="114" spans="1:4" x14ac:dyDescent="0.25">
      <c r="A114" s="51" t="s">
        <v>1708</v>
      </c>
    </row>
    <row r="115" spans="1:4" x14ac:dyDescent="0.25">
      <c r="A115" s="125" t="s">
        <v>1709</v>
      </c>
    </row>
    <row r="116" spans="1:4" x14ac:dyDescent="0.25">
      <c r="A116" s="125" t="s">
        <v>1710</v>
      </c>
    </row>
    <row r="118" spans="1:4" x14ac:dyDescent="0.25">
      <c r="A118" s="51" t="s">
        <v>1711</v>
      </c>
    </row>
    <row r="119" spans="1:4" x14ac:dyDescent="0.25">
      <c r="A119" s="40"/>
    </row>
    <row r="120" spans="1:4" x14ac:dyDescent="0.25">
      <c r="A120" s="51" t="s">
        <v>1702</v>
      </c>
    </row>
    <row r="121" spans="1:4" x14ac:dyDescent="0.25">
      <c r="A121" s="40"/>
    </row>
    <row r="122" spans="1:4" x14ac:dyDescent="0.25">
      <c r="A122" s="51" t="s">
        <v>1703</v>
      </c>
    </row>
    <row r="123" spans="1:4" x14ac:dyDescent="0.25">
      <c r="A123" s="40"/>
    </row>
    <row r="125" spans="1:4" x14ac:dyDescent="0.25">
      <c r="A125" s="37" t="s">
        <v>1712</v>
      </c>
    </row>
    <row r="127" spans="1:4" x14ac:dyDescent="0.25">
      <c r="A127" s="115" t="s">
        <v>1713</v>
      </c>
      <c r="B127" s="44"/>
      <c r="C127" s="44"/>
      <c r="D127" s="44"/>
    </row>
    <row r="128" spans="1:4" x14ac:dyDescent="0.25">
      <c r="A128" s="61" t="s">
        <v>1714</v>
      </c>
      <c r="B128" s="61" t="s">
        <v>1715</v>
      </c>
      <c r="C128" s="61" t="s">
        <v>1716</v>
      </c>
      <c r="D128" s="61" t="s">
        <v>1717</v>
      </c>
    </row>
    <row r="129" spans="1:4" x14ac:dyDescent="0.25">
      <c r="A129" s="40"/>
      <c r="B129" s="40"/>
      <c r="C129" s="40"/>
      <c r="D129" s="40"/>
    </row>
    <row r="132" spans="1:4" x14ac:dyDescent="0.25">
      <c r="A132" s="34" t="s">
        <v>1718</v>
      </c>
    </row>
    <row r="133" spans="1:4" ht="30" x14ac:dyDescent="0.25">
      <c r="A133" s="105" t="s">
        <v>1719</v>
      </c>
    </row>
    <row r="134" spans="1:4" ht="45" x14ac:dyDescent="0.25">
      <c r="A134" s="124" t="s">
        <v>1720</v>
      </c>
      <c r="B134" s="738" t="s">
        <v>1697</v>
      </c>
    </row>
    <row r="135" spans="1:4" x14ac:dyDescent="0.25">
      <c r="A135" s="125"/>
      <c r="B135" s="739"/>
    </row>
    <row r="136" spans="1:4" x14ac:dyDescent="0.25">
      <c r="A136" s="125"/>
      <c r="B136" s="740"/>
    </row>
    <row r="137" spans="1:4" x14ac:dyDescent="0.25">
      <c r="A137" s="51" t="s">
        <v>1721</v>
      </c>
    </row>
    <row r="138" spans="1:4" x14ac:dyDescent="0.25">
      <c r="A138" s="40"/>
    </row>
    <row r="139" spans="1:4" x14ac:dyDescent="0.25">
      <c r="A139" s="51" t="s">
        <v>1700</v>
      </c>
    </row>
    <row r="140" spans="1:4" x14ac:dyDescent="0.25">
      <c r="A140" s="40"/>
    </row>
    <row r="141" spans="1:4" x14ac:dyDescent="0.25">
      <c r="A141" s="51" t="s">
        <v>1722</v>
      </c>
    </row>
    <row r="142" spans="1:4" x14ac:dyDescent="0.25">
      <c r="A142" s="40"/>
    </row>
    <row r="143" spans="1:4" x14ac:dyDescent="0.25">
      <c r="A143" s="51" t="s">
        <v>1702</v>
      </c>
    </row>
    <row r="144" spans="1:4" x14ac:dyDescent="0.25">
      <c r="A144" s="40"/>
    </row>
    <row r="145" spans="1:1" x14ac:dyDescent="0.25">
      <c r="A145" s="51" t="s">
        <v>1703</v>
      </c>
    </row>
    <row r="146" spans="1:1" x14ac:dyDescent="0.25">
      <c r="A146" s="40"/>
    </row>
    <row r="148" spans="1:1" ht="75" x14ac:dyDescent="0.25">
      <c r="A148" s="97" t="s">
        <v>1704</v>
      </c>
    </row>
  </sheetData>
  <mergeCells count="4">
    <mergeCell ref="C35:C37"/>
    <mergeCell ref="C62:C64"/>
    <mergeCell ref="C92:C93"/>
    <mergeCell ref="B134:B136"/>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topLeftCell="A158" zoomScale="70" zoomScaleNormal="70" workbookViewId="0">
      <selection activeCell="C161" sqref="C161"/>
    </sheetView>
  </sheetViews>
  <sheetFormatPr baseColWidth="10" defaultRowHeight="15" x14ac:dyDescent="0.25"/>
  <cols>
    <col min="1" max="1" width="35.5703125" customWidth="1"/>
    <col min="2" max="2" width="23.42578125" customWidth="1"/>
    <col min="4" max="4" width="20.85546875" customWidth="1"/>
    <col min="5" max="5" width="28.7109375" customWidth="1"/>
    <col min="6" max="6" width="25.7109375" customWidth="1"/>
    <col min="7" max="7" width="14.85546875" customWidth="1"/>
  </cols>
  <sheetData>
    <row r="1" spans="1:10" ht="60" x14ac:dyDescent="0.25">
      <c r="A1" s="96" t="s">
        <v>1723</v>
      </c>
      <c r="B1" s="44"/>
      <c r="C1" s="44"/>
      <c r="D1" s="44"/>
      <c r="E1" s="44"/>
      <c r="F1" s="44"/>
      <c r="G1" s="44"/>
      <c r="H1" s="44"/>
      <c r="I1" s="44"/>
      <c r="J1" s="44"/>
    </row>
    <row r="2" spans="1:10" x14ac:dyDescent="0.25">
      <c r="A2" s="44"/>
      <c r="B2" s="44"/>
      <c r="C2" s="44"/>
      <c r="D2" s="44"/>
      <c r="E2" s="44"/>
      <c r="F2" s="44"/>
      <c r="G2" s="44"/>
      <c r="H2" s="44"/>
      <c r="I2" s="44"/>
      <c r="J2" s="44"/>
    </row>
    <row r="3" spans="1:10" x14ac:dyDescent="0.25">
      <c r="A3" s="45" t="s">
        <v>1506</v>
      </c>
      <c r="B3" s="44"/>
      <c r="C3" s="44"/>
      <c r="D3" s="44"/>
      <c r="E3" s="44"/>
      <c r="F3" s="44"/>
      <c r="G3" s="44"/>
      <c r="H3" s="44"/>
      <c r="I3" s="44"/>
      <c r="J3" s="44"/>
    </row>
    <row r="4" spans="1:10" x14ac:dyDescent="0.25">
      <c r="A4" s="110" t="s">
        <v>1206</v>
      </c>
      <c r="B4" s="40"/>
      <c r="C4" s="44"/>
      <c r="D4" s="44"/>
      <c r="E4" s="44"/>
      <c r="F4" s="44"/>
      <c r="G4" s="44"/>
      <c r="H4" s="44"/>
      <c r="I4" s="44"/>
      <c r="J4" s="44"/>
    </row>
    <row r="5" spans="1:10" x14ac:dyDescent="0.25">
      <c r="A5" s="110" t="s">
        <v>1207</v>
      </c>
      <c r="B5" s="40"/>
      <c r="C5" s="44"/>
      <c r="D5" s="44"/>
      <c r="E5" s="44"/>
      <c r="F5" s="44"/>
      <c r="G5" s="44"/>
      <c r="H5" s="44"/>
      <c r="I5" s="44"/>
      <c r="J5" s="44"/>
    </row>
    <row r="6" spans="1:10" x14ac:dyDescent="0.25">
      <c r="A6" s="44"/>
      <c r="B6" s="44"/>
      <c r="C6" s="44"/>
      <c r="D6" s="44"/>
      <c r="E6" s="44"/>
      <c r="F6" s="44"/>
      <c r="G6" s="44"/>
      <c r="H6" s="44"/>
      <c r="I6" s="44"/>
      <c r="J6" s="44"/>
    </row>
    <row r="7" spans="1:10" x14ac:dyDescent="0.25">
      <c r="A7" s="128" t="s">
        <v>1724</v>
      </c>
      <c r="B7" s="44"/>
      <c r="C7" s="44"/>
      <c r="D7" s="44"/>
      <c r="E7" s="44"/>
      <c r="F7" s="44"/>
      <c r="G7" s="44"/>
      <c r="H7" s="44"/>
      <c r="I7" s="44"/>
      <c r="J7" s="44"/>
    </row>
    <row r="8" spans="1:10" x14ac:dyDescent="0.25">
      <c r="A8" s="110" t="s">
        <v>1210</v>
      </c>
      <c r="B8" s="40"/>
      <c r="C8" s="44"/>
      <c r="D8" s="44"/>
      <c r="E8" s="44"/>
      <c r="F8" s="44"/>
      <c r="G8" s="44"/>
      <c r="H8" s="44"/>
      <c r="I8" s="44"/>
      <c r="J8" s="44"/>
    </row>
    <row r="9" spans="1:10" x14ac:dyDescent="0.25">
      <c r="A9" s="110" t="s">
        <v>1211</v>
      </c>
      <c r="B9" s="40"/>
      <c r="C9" s="44"/>
      <c r="D9" s="44"/>
      <c r="E9" s="44"/>
      <c r="F9" s="44"/>
      <c r="G9" s="44"/>
      <c r="H9" s="44"/>
      <c r="I9" s="44"/>
      <c r="J9" s="44"/>
    </row>
    <row r="10" spans="1:10" x14ac:dyDescent="0.25">
      <c r="A10" s="44"/>
      <c r="B10" s="44"/>
      <c r="C10" s="44"/>
      <c r="D10" s="44"/>
      <c r="E10" s="44"/>
      <c r="F10" s="44"/>
      <c r="G10" s="44"/>
      <c r="H10" s="44"/>
      <c r="I10" s="44"/>
      <c r="J10" s="44"/>
    </row>
    <row r="11" spans="1:10" ht="30" x14ac:dyDescent="0.25">
      <c r="A11" s="99" t="s">
        <v>1725</v>
      </c>
      <c r="B11" s="44"/>
      <c r="C11" s="44"/>
      <c r="D11" s="44"/>
      <c r="E11" s="44"/>
      <c r="F11" s="44"/>
      <c r="G11" s="44"/>
      <c r="H11" s="44"/>
      <c r="I11" s="44"/>
      <c r="J11" s="44"/>
    </row>
    <row r="12" spans="1:10" x14ac:dyDescent="0.25">
      <c r="A12" s="110" t="s">
        <v>1726</v>
      </c>
      <c r="B12" s="40"/>
      <c r="C12" s="44"/>
      <c r="D12" s="44"/>
      <c r="E12" s="44"/>
      <c r="F12" s="44"/>
      <c r="G12" s="44"/>
      <c r="H12" s="44"/>
      <c r="I12" s="44"/>
      <c r="J12" s="44"/>
    </row>
    <row r="13" spans="1:10" x14ac:dyDescent="0.25">
      <c r="A13" s="110" t="s">
        <v>1211</v>
      </c>
      <c r="B13" s="40"/>
      <c r="C13" s="44"/>
      <c r="D13" s="44"/>
      <c r="E13" s="44"/>
      <c r="F13" s="44"/>
      <c r="G13" s="44"/>
      <c r="H13" s="44"/>
      <c r="I13" s="44"/>
      <c r="J13" s="44"/>
    </row>
    <row r="14" spans="1:10" x14ac:dyDescent="0.25">
      <c r="A14" s="44"/>
      <c r="B14" s="44"/>
      <c r="C14" s="44"/>
      <c r="D14" s="44"/>
      <c r="E14" s="44"/>
      <c r="F14" s="44"/>
      <c r="G14" s="44"/>
      <c r="H14" s="44"/>
      <c r="I14" s="44"/>
      <c r="J14" s="44"/>
    </row>
    <row r="15" spans="1:10" ht="60" x14ac:dyDescent="0.25">
      <c r="A15" s="97" t="s">
        <v>1727</v>
      </c>
      <c r="B15" s="44"/>
      <c r="C15" s="44"/>
      <c r="D15" s="44"/>
      <c r="E15" s="44"/>
      <c r="F15" s="44"/>
      <c r="G15" s="44"/>
      <c r="H15" s="44"/>
      <c r="I15" s="44"/>
      <c r="J15" s="44"/>
    </row>
    <row r="16" spans="1:10" x14ac:dyDescent="0.25">
      <c r="A16" s="44"/>
      <c r="B16" s="44"/>
      <c r="C16" s="44"/>
      <c r="D16" s="44"/>
      <c r="E16" s="44"/>
      <c r="F16" s="44"/>
      <c r="G16" s="44"/>
      <c r="H16" s="44"/>
      <c r="I16" s="44"/>
      <c r="J16" s="44"/>
    </row>
    <row r="17" spans="1:10" x14ac:dyDescent="0.25">
      <c r="A17" s="110" t="s">
        <v>1213</v>
      </c>
      <c r="B17" s="40"/>
      <c r="C17" s="44"/>
      <c r="D17" s="44"/>
      <c r="E17" s="44"/>
      <c r="F17" s="44"/>
      <c r="G17" s="44"/>
      <c r="H17" s="44"/>
      <c r="I17" s="44"/>
      <c r="J17" s="44"/>
    </row>
    <row r="18" spans="1:10" x14ac:dyDescent="0.25">
      <c r="A18" s="110" t="s">
        <v>1728</v>
      </c>
      <c r="B18" s="40"/>
      <c r="C18" s="44"/>
      <c r="D18" s="44"/>
      <c r="E18" s="44"/>
      <c r="F18" s="44"/>
      <c r="G18" s="44"/>
      <c r="H18" s="44"/>
      <c r="I18" s="44"/>
      <c r="J18" s="44"/>
    </row>
    <row r="19" spans="1:10" ht="45" x14ac:dyDescent="0.25">
      <c r="A19" s="111" t="s">
        <v>1729</v>
      </c>
      <c r="B19" s="40"/>
      <c r="C19" s="44"/>
      <c r="D19" s="44"/>
      <c r="E19" s="44"/>
      <c r="F19" s="44"/>
      <c r="G19" s="44"/>
      <c r="H19" s="44"/>
      <c r="I19" s="44"/>
      <c r="J19" s="44"/>
    </row>
    <row r="20" spans="1:10" x14ac:dyDescent="0.25">
      <c r="A20" s="44"/>
      <c r="B20" s="44"/>
      <c r="C20" s="44"/>
      <c r="D20" s="44"/>
      <c r="E20" s="44"/>
      <c r="F20" s="44"/>
      <c r="G20" s="44"/>
      <c r="H20" s="44"/>
      <c r="I20" s="44"/>
      <c r="J20" s="44"/>
    </row>
    <row r="21" spans="1:10" ht="45" x14ac:dyDescent="0.25">
      <c r="A21" s="97" t="s">
        <v>1730</v>
      </c>
      <c r="B21" s="129" t="s">
        <v>1731</v>
      </c>
      <c r="C21" s="40"/>
      <c r="D21" s="44"/>
      <c r="E21" s="44"/>
      <c r="F21" s="44"/>
      <c r="G21" s="44"/>
      <c r="H21" s="44"/>
      <c r="I21" s="44"/>
      <c r="J21" s="44"/>
    </row>
    <row r="22" spans="1:10" x14ac:dyDescent="0.25">
      <c r="A22" s="44"/>
      <c r="B22" s="44"/>
      <c r="C22" s="44"/>
      <c r="D22" s="44"/>
      <c r="E22" s="44"/>
      <c r="F22" s="44"/>
      <c r="G22" s="44"/>
      <c r="H22" s="44"/>
      <c r="I22" s="44"/>
      <c r="J22" s="44"/>
    </row>
    <row r="23" spans="1:10" ht="45" x14ac:dyDescent="0.25">
      <c r="A23" s="99" t="s">
        <v>1732</v>
      </c>
      <c r="B23" s="44"/>
      <c r="C23" s="44"/>
      <c r="D23" s="44"/>
      <c r="E23" s="44"/>
      <c r="F23" s="44"/>
      <c r="G23" s="44"/>
      <c r="H23" s="44"/>
      <c r="I23" s="44"/>
      <c r="J23" s="44"/>
    </row>
    <row r="24" spans="1:10" x14ac:dyDescent="0.25">
      <c r="A24" s="110" t="s">
        <v>1229</v>
      </c>
      <c r="B24" s="40"/>
      <c r="C24" s="44"/>
      <c r="D24" s="44"/>
      <c r="E24" s="44"/>
      <c r="F24" s="44"/>
      <c r="G24" s="44"/>
      <c r="H24" s="44"/>
      <c r="I24" s="44"/>
      <c r="J24" s="44"/>
    </row>
    <row r="25" spans="1:10" x14ac:dyDescent="0.25">
      <c r="A25" s="110" t="s">
        <v>1230</v>
      </c>
      <c r="B25" s="40"/>
      <c r="C25" s="44"/>
      <c r="D25" s="44"/>
      <c r="E25" s="44"/>
      <c r="F25" s="44"/>
      <c r="G25" s="44"/>
      <c r="H25" s="44"/>
      <c r="I25" s="44"/>
      <c r="J25" s="44"/>
    </row>
    <row r="26" spans="1:10" x14ac:dyDescent="0.25">
      <c r="A26" s="110" t="s">
        <v>1231</v>
      </c>
      <c r="B26" s="40"/>
      <c r="C26" s="44"/>
      <c r="D26" s="44"/>
      <c r="E26" s="44"/>
      <c r="F26" s="44"/>
      <c r="G26" s="44"/>
      <c r="H26" s="44"/>
      <c r="I26" s="44"/>
      <c r="J26" s="44"/>
    </row>
    <row r="27" spans="1:10" x14ac:dyDescent="0.25">
      <c r="A27" s="110" t="s">
        <v>1733</v>
      </c>
      <c r="B27" s="40"/>
      <c r="C27" s="44"/>
      <c r="D27" s="44"/>
      <c r="E27" s="44"/>
      <c r="F27" s="44"/>
      <c r="G27" s="44"/>
      <c r="H27" s="44"/>
      <c r="I27" s="44"/>
      <c r="J27" s="44"/>
    </row>
    <row r="28" spans="1:10" x14ac:dyDescent="0.25">
      <c r="A28" s="44"/>
      <c r="B28" s="44"/>
      <c r="C28" s="44"/>
      <c r="D28" s="44"/>
      <c r="E28" s="44"/>
      <c r="F28" s="44"/>
      <c r="G28" s="44"/>
      <c r="H28" s="44"/>
      <c r="I28" s="44"/>
      <c r="J28" s="44"/>
    </row>
    <row r="29" spans="1:10" x14ac:dyDescent="0.25">
      <c r="A29" s="128" t="s">
        <v>1734</v>
      </c>
      <c r="B29" s="44"/>
      <c r="C29" s="44"/>
      <c r="D29" s="44"/>
      <c r="E29" s="44"/>
      <c r="F29" s="44"/>
      <c r="G29" s="44"/>
      <c r="H29" s="44"/>
      <c r="I29" s="44"/>
      <c r="J29" s="44"/>
    </row>
    <row r="30" spans="1:10" x14ac:dyDescent="0.25">
      <c r="A30" s="110" t="s">
        <v>1235</v>
      </c>
      <c r="B30" s="40"/>
      <c r="C30" s="44"/>
      <c r="D30" s="44"/>
      <c r="E30" s="44"/>
      <c r="F30" s="44"/>
      <c r="G30" s="44"/>
      <c r="H30" s="44"/>
      <c r="I30" s="44"/>
      <c r="J30" s="44"/>
    </row>
    <row r="31" spans="1:10" x14ac:dyDescent="0.25">
      <c r="A31" s="110" t="s">
        <v>1229</v>
      </c>
      <c r="B31" s="40"/>
      <c r="C31" s="44"/>
      <c r="D31" s="44"/>
      <c r="E31" s="44"/>
      <c r="F31" s="44"/>
      <c r="G31" s="44"/>
      <c r="H31" s="44"/>
      <c r="I31" s="44"/>
      <c r="J31" s="44"/>
    </row>
    <row r="32" spans="1:10" x14ac:dyDescent="0.25">
      <c r="A32" s="110" t="s">
        <v>1236</v>
      </c>
      <c r="B32" s="40"/>
      <c r="C32" s="44"/>
      <c r="D32" s="44"/>
      <c r="E32" s="44"/>
      <c r="F32" s="44"/>
      <c r="G32" s="44"/>
      <c r="H32" s="44"/>
      <c r="I32" s="44"/>
      <c r="J32" s="44"/>
    </row>
    <row r="33" spans="1:10" x14ac:dyDescent="0.25">
      <c r="A33" s="110" t="s">
        <v>1735</v>
      </c>
      <c r="B33" s="40"/>
      <c r="C33" s="44"/>
      <c r="D33" s="44"/>
      <c r="E33" s="44"/>
      <c r="F33" s="44"/>
      <c r="G33" s="44"/>
      <c r="H33" s="44"/>
      <c r="I33" s="44"/>
      <c r="J33" s="44"/>
    </row>
    <row r="34" spans="1:10" x14ac:dyDescent="0.25">
      <c r="A34" s="110" t="s">
        <v>1239</v>
      </c>
      <c r="B34" s="40"/>
      <c r="C34" s="44"/>
      <c r="D34" s="44"/>
      <c r="E34" s="44"/>
      <c r="F34" s="44"/>
      <c r="G34" s="44"/>
      <c r="H34" s="44"/>
      <c r="I34" s="44"/>
      <c r="J34" s="44"/>
    </row>
    <row r="35" spans="1:10" x14ac:dyDescent="0.25">
      <c r="A35" s="34" t="s">
        <v>1736</v>
      </c>
      <c r="B35" s="40"/>
      <c r="C35" s="44"/>
      <c r="D35" s="44"/>
      <c r="E35" s="44"/>
      <c r="F35" s="44"/>
      <c r="G35" s="44"/>
      <c r="H35" s="44"/>
      <c r="I35" s="44"/>
      <c r="J35" s="44"/>
    </row>
    <row r="36" spans="1:10" x14ac:dyDescent="0.25">
      <c r="A36" s="34" t="s">
        <v>1737</v>
      </c>
      <c r="B36" s="40"/>
      <c r="C36" s="44"/>
      <c r="D36" s="44"/>
      <c r="E36" s="44"/>
      <c r="F36" s="44"/>
      <c r="G36" s="44"/>
      <c r="H36" s="44"/>
      <c r="I36" s="44"/>
      <c r="J36" s="44"/>
    </row>
    <row r="37" spans="1:10" x14ac:dyDescent="0.25">
      <c r="A37" s="34" t="s">
        <v>1738</v>
      </c>
      <c r="B37" s="40"/>
      <c r="C37" s="44"/>
      <c r="D37" s="44"/>
      <c r="E37" s="44"/>
      <c r="F37" s="44"/>
      <c r="G37" s="44"/>
      <c r="H37" s="44"/>
      <c r="I37" s="44"/>
      <c r="J37" s="44"/>
    </row>
    <row r="38" spans="1:10" x14ac:dyDescent="0.25">
      <c r="A38" s="110" t="s">
        <v>1242</v>
      </c>
      <c r="B38" s="40"/>
      <c r="C38" s="44"/>
      <c r="D38" s="44"/>
      <c r="E38" s="44"/>
      <c r="F38" s="44"/>
      <c r="G38" s="44"/>
      <c r="H38" s="44"/>
      <c r="I38" s="44"/>
      <c r="J38" s="44"/>
    </row>
    <row r="39" spans="1:10" x14ac:dyDescent="0.25">
      <c r="A39" s="44"/>
      <c r="B39" s="44"/>
      <c r="C39" s="44"/>
      <c r="D39" s="44"/>
      <c r="E39" s="44"/>
      <c r="F39" s="44"/>
      <c r="G39" s="44"/>
      <c r="H39" s="44"/>
      <c r="I39" s="44"/>
      <c r="J39" s="44"/>
    </row>
    <row r="40" spans="1:10" ht="90" x14ac:dyDescent="0.25">
      <c r="A40" s="111" t="s">
        <v>1511</v>
      </c>
      <c r="B40" s="40"/>
      <c r="C40" s="97" t="s">
        <v>1739</v>
      </c>
      <c r="D40" s="40"/>
      <c r="E40" s="44"/>
      <c r="F40" s="44"/>
      <c r="G40" s="44"/>
      <c r="H40" s="44"/>
      <c r="I40" s="44"/>
      <c r="J40" s="44"/>
    </row>
    <row r="41" spans="1:10" x14ac:dyDescent="0.25">
      <c r="A41" s="110" t="s">
        <v>287</v>
      </c>
      <c r="B41" s="44"/>
      <c r="C41" s="44"/>
      <c r="D41" s="44"/>
      <c r="E41" s="44"/>
      <c r="F41" s="44"/>
      <c r="G41" s="44"/>
      <c r="H41" s="44"/>
      <c r="I41" s="44"/>
      <c r="J41" s="44"/>
    </row>
    <row r="42" spans="1:10" ht="30" x14ac:dyDescent="0.25">
      <c r="A42" s="111" t="s">
        <v>1740</v>
      </c>
      <c r="B42" s="44"/>
      <c r="C42" s="44"/>
      <c r="D42" s="44"/>
      <c r="E42" s="44"/>
      <c r="F42" s="44"/>
      <c r="G42" s="44"/>
      <c r="H42" s="44"/>
      <c r="I42" s="44"/>
      <c r="J42" s="44"/>
    </row>
    <row r="43" spans="1:10" ht="45" x14ac:dyDescent="0.25">
      <c r="A43" s="97" t="s">
        <v>1741</v>
      </c>
      <c r="B43" s="44"/>
      <c r="C43" s="44"/>
      <c r="D43" s="44"/>
      <c r="E43" s="44"/>
      <c r="F43" s="44"/>
      <c r="G43" s="44"/>
      <c r="H43" s="44"/>
      <c r="I43" s="44"/>
      <c r="J43" s="44"/>
    </row>
    <row r="44" spans="1:10" x14ac:dyDescent="0.25">
      <c r="A44" s="44"/>
      <c r="B44" s="44"/>
      <c r="C44" s="44"/>
      <c r="D44" s="44"/>
      <c r="E44" s="44"/>
      <c r="F44" s="44"/>
      <c r="G44" s="44"/>
      <c r="H44" s="44"/>
      <c r="I44" s="44"/>
      <c r="J44" s="44"/>
    </row>
    <row r="45" spans="1:10" x14ac:dyDescent="0.25">
      <c r="A45" s="45" t="s">
        <v>1742</v>
      </c>
      <c r="B45" s="44"/>
      <c r="C45" s="44"/>
      <c r="D45" s="44"/>
      <c r="E45" s="44"/>
      <c r="F45" s="44"/>
      <c r="G45" s="44"/>
      <c r="H45" s="44"/>
      <c r="I45" s="44"/>
      <c r="J45" s="44"/>
    </row>
    <row r="46" spans="1:10" x14ac:dyDescent="0.25">
      <c r="A46" s="40"/>
      <c r="B46" s="44"/>
      <c r="C46" s="44"/>
      <c r="D46" s="44"/>
      <c r="E46" s="44"/>
      <c r="F46" s="44"/>
      <c r="G46" s="44"/>
      <c r="H46" s="44"/>
      <c r="I46" s="44"/>
      <c r="J46" s="44"/>
    </row>
    <row r="47" spans="1:10" x14ac:dyDescent="0.25">
      <c r="A47" s="44"/>
      <c r="B47" s="44"/>
      <c r="C47" s="44"/>
      <c r="D47" s="44"/>
      <c r="E47" s="44"/>
      <c r="F47" s="44"/>
      <c r="G47" s="44"/>
      <c r="H47" s="44"/>
      <c r="I47" s="44"/>
      <c r="J47" s="44"/>
    </row>
    <row r="48" spans="1:10" ht="105" x14ac:dyDescent="0.25">
      <c r="A48" s="97" t="s">
        <v>1743</v>
      </c>
      <c r="B48" s="44"/>
      <c r="C48" s="44"/>
      <c r="D48" s="44"/>
      <c r="E48" s="44"/>
      <c r="F48" s="44"/>
      <c r="G48" s="44"/>
      <c r="H48" s="44"/>
      <c r="I48" s="44"/>
      <c r="J48" s="44"/>
    </row>
    <row r="49" spans="1:10" x14ac:dyDescent="0.25">
      <c r="A49" s="44"/>
      <c r="B49" s="44"/>
      <c r="C49" s="44"/>
      <c r="D49" s="44"/>
      <c r="E49" s="44"/>
      <c r="F49" s="44"/>
      <c r="G49" s="44"/>
      <c r="H49" s="44"/>
      <c r="I49" s="44"/>
      <c r="J49" s="44"/>
    </row>
    <row r="50" spans="1:10" x14ac:dyDescent="0.25">
      <c r="A50" s="44"/>
      <c r="B50" s="44"/>
      <c r="C50" s="44"/>
      <c r="D50" s="44"/>
      <c r="E50" s="44"/>
      <c r="F50" s="44"/>
      <c r="G50" s="44"/>
      <c r="H50" s="44"/>
      <c r="I50" s="44"/>
      <c r="J50" s="44"/>
    </row>
    <row r="51" spans="1:10" x14ac:dyDescent="0.25">
      <c r="A51" s="744" t="s">
        <v>1744</v>
      </c>
      <c r="B51" s="744"/>
      <c r="C51" s="744"/>
      <c r="D51" s="744"/>
      <c r="E51" s="44"/>
      <c r="F51" s="44"/>
      <c r="G51" s="44"/>
      <c r="H51" s="44"/>
      <c r="I51" s="44"/>
      <c r="J51" s="44"/>
    </row>
    <row r="52" spans="1:10" x14ac:dyDescent="0.25">
      <c r="A52" s="745" t="s">
        <v>1308</v>
      </c>
      <c r="B52" s="746"/>
      <c r="C52" s="747"/>
      <c r="D52" s="110" t="s">
        <v>1745</v>
      </c>
      <c r="E52" s="44"/>
      <c r="F52" s="44"/>
      <c r="G52" s="44"/>
      <c r="H52" s="44"/>
      <c r="I52" s="44"/>
      <c r="J52" s="44"/>
    </row>
    <row r="53" spans="1:10" ht="60" x14ac:dyDescent="0.25">
      <c r="A53" s="748">
        <v>16</v>
      </c>
      <c r="B53" s="97" t="s">
        <v>1746</v>
      </c>
      <c r="C53" s="23"/>
      <c r="D53" s="14"/>
      <c r="E53" s="44"/>
      <c r="F53" s="44"/>
      <c r="G53" s="44"/>
      <c r="H53" s="44"/>
      <c r="I53" s="44"/>
      <c r="J53" s="44"/>
    </row>
    <row r="54" spans="1:10" ht="60" x14ac:dyDescent="0.25">
      <c r="A54" s="749"/>
      <c r="B54" s="92" t="s">
        <v>1747</v>
      </c>
      <c r="C54" s="23">
        <v>1031</v>
      </c>
      <c r="D54" s="14">
        <f>0</f>
        <v>0</v>
      </c>
      <c r="E54" s="44"/>
      <c r="F54" s="44"/>
      <c r="G54" s="44"/>
      <c r="H54" s="44"/>
      <c r="I54" s="44"/>
      <c r="J54" s="44"/>
    </row>
    <row r="55" spans="1:10" x14ac:dyDescent="0.25">
      <c r="A55" s="750" t="s">
        <v>1364</v>
      </c>
      <c r="B55" s="751"/>
      <c r="C55" s="752"/>
      <c r="D55" s="110" t="s">
        <v>1745</v>
      </c>
      <c r="E55" s="44"/>
      <c r="F55" s="44"/>
      <c r="G55" s="44"/>
      <c r="H55" s="44"/>
      <c r="I55" s="44"/>
      <c r="J55" s="44"/>
    </row>
    <row r="56" spans="1:10" ht="60" x14ac:dyDescent="0.25">
      <c r="A56" s="748">
        <v>21</v>
      </c>
      <c r="B56" s="97" t="s">
        <v>1748</v>
      </c>
      <c r="C56" s="23"/>
      <c r="D56" s="14"/>
      <c r="E56" s="44"/>
      <c r="F56" s="44"/>
      <c r="G56" s="44"/>
      <c r="H56" s="44"/>
      <c r="I56" s="44"/>
      <c r="J56" s="44"/>
    </row>
    <row r="57" spans="1:10" ht="60" x14ac:dyDescent="0.25">
      <c r="A57" s="749"/>
      <c r="B57" s="92" t="s">
        <v>1749</v>
      </c>
      <c r="C57" s="23" t="s">
        <v>1750</v>
      </c>
      <c r="D57" s="14">
        <f>0</f>
        <v>0</v>
      </c>
      <c r="E57" s="44"/>
      <c r="F57" s="44"/>
      <c r="G57" s="44"/>
      <c r="H57" s="44"/>
      <c r="I57" s="44"/>
      <c r="J57" s="44"/>
    </row>
    <row r="58" spans="1:10" ht="60" x14ac:dyDescent="0.25">
      <c r="A58" s="34">
        <v>22</v>
      </c>
      <c r="B58" s="92" t="s">
        <v>1751</v>
      </c>
      <c r="C58" s="23" t="s">
        <v>1752</v>
      </c>
      <c r="D58" s="14">
        <f>0</f>
        <v>0</v>
      </c>
      <c r="E58" s="44"/>
      <c r="F58" s="44"/>
      <c r="G58" s="44"/>
      <c r="H58" s="44"/>
      <c r="I58" s="44"/>
      <c r="J58" s="44"/>
    </row>
    <row r="59" spans="1:10" ht="30" x14ac:dyDescent="0.25">
      <c r="A59" s="34">
        <v>23</v>
      </c>
      <c r="B59" s="92" t="s">
        <v>1753</v>
      </c>
      <c r="C59" s="23"/>
      <c r="D59" s="14"/>
      <c r="E59" s="44"/>
      <c r="F59" s="44"/>
      <c r="G59" s="44"/>
      <c r="H59" s="44"/>
      <c r="I59" s="44"/>
      <c r="J59" s="44"/>
    </row>
    <row r="60" spans="1:10" x14ac:dyDescent="0.25">
      <c r="A60" s="753" t="s">
        <v>1754</v>
      </c>
      <c r="B60" s="754"/>
      <c r="C60" s="754"/>
      <c r="D60" s="755"/>
      <c r="E60" s="44"/>
      <c r="F60" s="44"/>
      <c r="G60" s="44"/>
      <c r="H60" s="44"/>
      <c r="I60" s="44"/>
      <c r="J60" s="44"/>
    </row>
    <row r="61" spans="1:10" ht="60" x14ac:dyDescent="0.25">
      <c r="A61" s="34">
        <v>24</v>
      </c>
      <c r="B61" s="92" t="s">
        <v>1755</v>
      </c>
      <c r="C61" s="23">
        <v>8006</v>
      </c>
      <c r="D61" s="14">
        <f>0</f>
        <v>0</v>
      </c>
      <c r="E61" s="44"/>
      <c r="F61" s="44"/>
      <c r="G61" s="44"/>
      <c r="H61" s="44"/>
      <c r="I61" s="44"/>
      <c r="J61" s="44"/>
    </row>
    <row r="62" spans="1:10" x14ac:dyDescent="0.25">
      <c r="A62" s="44"/>
      <c r="B62" s="44"/>
      <c r="C62" s="44"/>
      <c r="D62" s="44"/>
      <c r="E62" s="44"/>
      <c r="F62" s="44"/>
      <c r="G62" s="44"/>
      <c r="H62" s="44"/>
      <c r="I62" s="44"/>
      <c r="J62" s="44"/>
    </row>
    <row r="63" spans="1:10" x14ac:dyDescent="0.25">
      <c r="A63" s="753" t="s">
        <v>1756</v>
      </c>
      <c r="B63" s="754"/>
      <c r="C63" s="754"/>
      <c r="D63" s="754"/>
      <c r="E63" s="754"/>
      <c r="F63" s="754"/>
      <c r="G63" s="754"/>
      <c r="H63" s="755"/>
      <c r="I63" s="44"/>
      <c r="J63" s="44"/>
    </row>
    <row r="64" spans="1:10" x14ac:dyDescent="0.25">
      <c r="A64" s="745" t="s">
        <v>1413</v>
      </c>
      <c r="B64" s="746"/>
      <c r="C64" s="746"/>
      <c r="D64" s="747"/>
      <c r="E64" s="745" t="s">
        <v>1757</v>
      </c>
      <c r="F64" s="746"/>
      <c r="G64" s="746"/>
      <c r="H64" s="747"/>
      <c r="I64" s="44"/>
      <c r="J64" s="44"/>
    </row>
    <row r="65" spans="1:10" ht="30" x14ac:dyDescent="0.25">
      <c r="A65" s="34">
        <v>25</v>
      </c>
      <c r="B65" s="92" t="s">
        <v>1758</v>
      </c>
      <c r="C65" s="23" t="s">
        <v>1759</v>
      </c>
      <c r="D65" s="14">
        <f>0</f>
        <v>0</v>
      </c>
      <c r="E65" s="34">
        <v>28</v>
      </c>
      <c r="F65" s="92" t="s">
        <v>1760</v>
      </c>
      <c r="G65" s="23"/>
      <c r="H65" s="14">
        <f>0</f>
        <v>0</v>
      </c>
      <c r="I65" s="44"/>
      <c r="J65" s="44"/>
    </row>
    <row r="66" spans="1:10" ht="75" x14ac:dyDescent="0.25">
      <c r="A66" s="34">
        <v>26</v>
      </c>
      <c r="B66" s="92" t="s">
        <v>1761</v>
      </c>
      <c r="C66" s="23" t="s">
        <v>1762</v>
      </c>
      <c r="D66" s="14">
        <f>0</f>
        <v>0</v>
      </c>
      <c r="E66" s="34">
        <v>29</v>
      </c>
      <c r="F66" s="92" t="s">
        <v>1763</v>
      </c>
      <c r="G66" s="23" t="s">
        <v>1764</v>
      </c>
      <c r="H66" s="14">
        <f>0</f>
        <v>0</v>
      </c>
      <c r="I66" s="44"/>
      <c r="J66" s="44"/>
    </row>
    <row r="67" spans="1:10" ht="75" x14ac:dyDescent="0.25">
      <c r="A67" s="34">
        <v>27</v>
      </c>
      <c r="B67" s="92" t="s">
        <v>1765</v>
      </c>
      <c r="C67" s="23" t="s">
        <v>1766</v>
      </c>
      <c r="D67" s="14">
        <f>0</f>
        <v>0</v>
      </c>
      <c r="E67" s="44"/>
      <c r="F67" s="44"/>
      <c r="G67" s="44"/>
      <c r="H67" s="44"/>
      <c r="I67" s="44"/>
      <c r="J67" s="44"/>
    </row>
    <row r="68" spans="1:10" x14ac:dyDescent="0.25">
      <c r="A68" s="44"/>
      <c r="B68" s="44"/>
      <c r="C68" s="44"/>
      <c r="D68" s="44"/>
      <c r="E68" s="44"/>
      <c r="F68" s="44"/>
      <c r="G68" s="44"/>
      <c r="H68" s="44"/>
      <c r="I68" s="44"/>
      <c r="J68" s="44"/>
    </row>
    <row r="69" spans="1:10" x14ac:dyDescent="0.25">
      <c r="A69" s="753" t="s">
        <v>1767</v>
      </c>
      <c r="B69" s="754"/>
      <c r="C69" s="754"/>
      <c r="D69" s="755"/>
      <c r="E69" s="44"/>
      <c r="F69" s="44"/>
      <c r="G69" s="44"/>
      <c r="H69" s="44"/>
      <c r="I69" s="44"/>
      <c r="J69" s="44"/>
    </row>
    <row r="70" spans="1:10" ht="60" x14ac:dyDescent="0.25">
      <c r="A70" s="97" t="s">
        <v>1768</v>
      </c>
      <c r="B70" s="34">
        <v>32</v>
      </c>
      <c r="C70" s="92" t="s">
        <v>1769</v>
      </c>
      <c r="D70" s="14">
        <f>0</f>
        <v>0</v>
      </c>
      <c r="E70" s="44"/>
      <c r="F70" s="44"/>
      <c r="G70" s="44"/>
      <c r="H70" s="44"/>
      <c r="I70" s="44"/>
      <c r="J70" s="44"/>
    </row>
    <row r="71" spans="1:10" x14ac:dyDescent="0.25">
      <c r="A71" s="44"/>
      <c r="B71" s="44"/>
      <c r="C71" s="44"/>
      <c r="D71" s="44"/>
      <c r="E71" s="44"/>
      <c r="F71" s="44"/>
      <c r="G71" s="44"/>
      <c r="H71" s="44"/>
      <c r="I71" s="44"/>
      <c r="J71" s="44"/>
    </row>
    <row r="72" spans="1:10" x14ac:dyDescent="0.25">
      <c r="A72" s="753" t="s">
        <v>1770</v>
      </c>
      <c r="B72" s="754"/>
      <c r="C72" s="755"/>
      <c r="D72" s="45" t="s">
        <v>1540</v>
      </c>
      <c r="E72" s="44"/>
      <c r="F72" s="44"/>
      <c r="G72" s="44"/>
      <c r="H72" s="44"/>
      <c r="I72" s="44"/>
      <c r="J72" s="44"/>
    </row>
    <row r="73" spans="1:10" ht="60" x14ac:dyDescent="0.25">
      <c r="A73" s="34">
        <v>47</v>
      </c>
      <c r="B73" s="92" t="s">
        <v>1771</v>
      </c>
      <c r="C73" s="23">
        <v>4213</v>
      </c>
      <c r="D73" s="14"/>
      <c r="E73" s="44"/>
      <c r="F73" s="44"/>
      <c r="G73" s="44"/>
      <c r="H73" s="44"/>
      <c r="I73" s="44"/>
      <c r="J73" s="44"/>
    </row>
    <row r="74" spans="1:10" ht="60" x14ac:dyDescent="0.25">
      <c r="A74" s="34">
        <v>48</v>
      </c>
      <c r="B74" s="92" t="s">
        <v>1772</v>
      </c>
      <c r="C74" s="23">
        <v>4215</v>
      </c>
      <c r="D74" s="14"/>
      <c r="E74" s="44"/>
      <c r="F74" s="44"/>
      <c r="G74" s="44"/>
      <c r="H74" s="44"/>
      <c r="I74" s="44"/>
      <c r="J74" s="44"/>
    </row>
    <row r="75" spans="1:10" ht="75" x14ac:dyDescent="0.25">
      <c r="A75" s="34">
        <v>49</v>
      </c>
      <c r="B75" s="92" t="s">
        <v>1773</v>
      </c>
      <c r="C75" s="23">
        <v>4238</v>
      </c>
      <c r="D75" s="14"/>
      <c r="E75" s="44"/>
      <c r="F75" s="44"/>
      <c r="G75" s="44"/>
      <c r="H75" s="44"/>
      <c r="I75" s="44"/>
      <c r="J75" s="44"/>
    </row>
    <row r="76" spans="1:10" ht="105" x14ac:dyDescent="0.25">
      <c r="A76" s="34">
        <v>50</v>
      </c>
      <c r="B76" s="92" t="s">
        <v>1774</v>
      </c>
      <c r="C76" s="23">
        <v>4220</v>
      </c>
      <c r="D76" s="14"/>
      <c r="E76" s="44"/>
      <c r="F76" s="44"/>
      <c r="G76" s="44"/>
      <c r="H76" s="44"/>
      <c r="I76" s="44"/>
      <c r="J76" s="44"/>
    </row>
    <row r="77" spans="1:10" ht="60" x14ac:dyDescent="0.25">
      <c r="A77" s="34">
        <v>53</v>
      </c>
      <c r="B77" s="92" t="s">
        <v>1775</v>
      </c>
      <c r="C77" s="23">
        <v>3240</v>
      </c>
      <c r="D77" s="14"/>
      <c r="E77" s="44"/>
      <c r="F77" s="44"/>
      <c r="G77" s="44"/>
      <c r="H77" s="44"/>
      <c r="I77" s="44"/>
      <c r="J77" s="44"/>
    </row>
    <row r="78" spans="1:10" ht="60" x14ac:dyDescent="0.25">
      <c r="A78" s="34">
        <v>54</v>
      </c>
      <c r="B78" s="92" t="s">
        <v>1776</v>
      </c>
      <c r="C78" s="23">
        <v>4222</v>
      </c>
      <c r="D78" s="14"/>
      <c r="E78" s="44"/>
      <c r="F78" s="44"/>
      <c r="G78" s="44"/>
      <c r="H78" s="44"/>
      <c r="I78" s="44"/>
      <c r="J78" s="44"/>
    </row>
    <row r="79" spans="1:10" ht="90" x14ac:dyDescent="0.25">
      <c r="A79" s="34">
        <v>55</v>
      </c>
      <c r="B79" s="92" t="s">
        <v>1777</v>
      </c>
      <c r="C79" s="23">
        <v>4207</v>
      </c>
      <c r="D79" s="14"/>
      <c r="E79" s="44"/>
      <c r="F79" s="44"/>
      <c r="G79" s="44"/>
      <c r="H79" s="44"/>
      <c r="I79" s="44"/>
      <c r="J79" s="44"/>
    </row>
    <row r="80" spans="1:10" ht="105" x14ac:dyDescent="0.25">
      <c r="A80" s="34">
        <v>56</v>
      </c>
      <c r="B80" s="92" t="s">
        <v>1778</v>
      </c>
      <c r="C80" s="23">
        <v>4219</v>
      </c>
      <c r="D80" s="14"/>
      <c r="E80" s="44"/>
      <c r="F80" s="44"/>
      <c r="G80" s="44"/>
      <c r="H80" s="44"/>
      <c r="I80" s="44"/>
      <c r="J80" s="44"/>
    </row>
    <row r="81" spans="1:10" ht="90" x14ac:dyDescent="0.25">
      <c r="A81" s="34">
        <v>57</v>
      </c>
      <c r="B81" s="92" t="s">
        <v>1779</v>
      </c>
      <c r="C81" s="23">
        <v>4221</v>
      </c>
      <c r="D81" s="14"/>
      <c r="E81" s="44"/>
      <c r="F81" s="44"/>
      <c r="G81" s="44"/>
      <c r="H81" s="44"/>
      <c r="I81" s="44"/>
      <c r="J81" s="44"/>
    </row>
    <row r="82" spans="1:10" ht="60" x14ac:dyDescent="0.25">
      <c r="A82" s="34">
        <v>58</v>
      </c>
      <c r="B82" s="92" t="s">
        <v>1780</v>
      </c>
      <c r="C82" s="23">
        <v>4223</v>
      </c>
      <c r="D82" s="14"/>
      <c r="E82" s="44"/>
      <c r="F82" s="44"/>
      <c r="G82" s="44"/>
      <c r="H82" s="44"/>
      <c r="I82" s="44"/>
      <c r="J82" s="44"/>
    </row>
    <row r="83" spans="1:10" ht="105" x14ac:dyDescent="0.25">
      <c r="A83" s="34">
        <v>59</v>
      </c>
      <c r="B83" s="92" t="s">
        <v>1781</v>
      </c>
      <c r="C83" s="23">
        <v>4229</v>
      </c>
      <c r="D83" s="14"/>
      <c r="E83" s="44"/>
      <c r="F83" s="44"/>
      <c r="G83" s="44"/>
      <c r="H83" s="44"/>
      <c r="I83" s="44"/>
      <c r="J83" s="44"/>
    </row>
    <row r="84" spans="1:10" ht="105" x14ac:dyDescent="0.25">
      <c r="A84" s="34">
        <v>60</v>
      </c>
      <c r="B84" s="92" t="s">
        <v>1782</v>
      </c>
      <c r="C84" s="23">
        <v>4228</v>
      </c>
      <c r="D84" s="14"/>
      <c r="E84" s="44"/>
      <c r="F84" s="44"/>
      <c r="G84" s="44"/>
      <c r="H84" s="44"/>
      <c r="I84" s="44"/>
      <c r="J84" s="44"/>
    </row>
    <row r="85" spans="1:10" ht="105" x14ac:dyDescent="0.25">
      <c r="A85" s="34" t="s">
        <v>1556</v>
      </c>
      <c r="B85" s="92" t="s">
        <v>1783</v>
      </c>
      <c r="C85" s="23">
        <v>4298</v>
      </c>
      <c r="D85" s="14"/>
      <c r="E85" s="44"/>
      <c r="F85" s="44"/>
      <c r="G85" s="44"/>
      <c r="H85" s="44"/>
      <c r="I85" s="44"/>
      <c r="J85" s="44"/>
    </row>
    <row r="86" spans="1:10" ht="105" x14ac:dyDescent="0.25">
      <c r="A86" s="34" t="s">
        <v>1558</v>
      </c>
      <c r="B86" s="92" t="s">
        <v>1784</v>
      </c>
      <c r="C86" s="23">
        <v>4299</v>
      </c>
      <c r="D86" s="14"/>
      <c r="E86" s="44"/>
      <c r="F86" s="44"/>
      <c r="G86" s="44"/>
      <c r="H86" s="44"/>
      <c r="I86" s="44"/>
      <c r="J86" s="44"/>
    </row>
    <row r="87" spans="1:10" ht="75" x14ac:dyDescent="0.25">
      <c r="A87" s="34">
        <v>61</v>
      </c>
      <c r="B87" s="92" t="s">
        <v>1785</v>
      </c>
      <c r="C87" s="23">
        <v>4214</v>
      </c>
      <c r="D87" s="14"/>
      <c r="E87" s="44"/>
      <c r="F87" s="44"/>
      <c r="G87" s="44"/>
      <c r="H87" s="44"/>
      <c r="I87" s="44"/>
      <c r="J87" s="44"/>
    </row>
    <row r="88" spans="1:10" ht="45" x14ac:dyDescent="0.25">
      <c r="A88" s="34">
        <v>62</v>
      </c>
      <c r="B88" s="92" t="s">
        <v>1786</v>
      </c>
      <c r="C88" s="23">
        <v>4201</v>
      </c>
      <c r="D88" s="14"/>
      <c r="E88" s="44"/>
      <c r="F88" s="44"/>
      <c r="G88" s="44"/>
      <c r="H88" s="44"/>
      <c r="I88" s="44"/>
      <c r="J88" s="44"/>
    </row>
    <row r="89" spans="1:10" ht="75" x14ac:dyDescent="0.25">
      <c r="A89" s="34">
        <v>63</v>
      </c>
      <c r="B89" s="92" t="s">
        <v>1787</v>
      </c>
      <c r="C89" s="23">
        <v>4225</v>
      </c>
      <c r="D89" s="14"/>
      <c r="E89" s="44"/>
      <c r="F89" s="44"/>
      <c r="G89" s="44"/>
      <c r="H89" s="44"/>
      <c r="I89" s="44"/>
      <c r="J89" s="44"/>
    </row>
    <row r="90" spans="1:10" ht="45" x14ac:dyDescent="0.25">
      <c r="A90" s="34">
        <v>64</v>
      </c>
      <c r="B90" s="92" t="s">
        <v>1788</v>
      </c>
      <c r="C90" s="23">
        <v>4206</v>
      </c>
      <c r="D90" s="14"/>
      <c r="E90" s="44"/>
      <c r="F90" s="44"/>
      <c r="G90" s="44"/>
      <c r="H90" s="44"/>
      <c r="I90" s="44"/>
      <c r="J90" s="44"/>
    </row>
    <row r="91" spans="1:10" ht="105" x14ac:dyDescent="0.25">
      <c r="A91" s="34">
        <v>65</v>
      </c>
      <c r="B91" s="92" t="s">
        <v>1789</v>
      </c>
      <c r="C91" s="23">
        <v>4226</v>
      </c>
      <c r="D91" s="14"/>
      <c r="E91" s="44"/>
      <c r="F91" s="44"/>
      <c r="G91" s="44"/>
      <c r="H91" s="44"/>
      <c r="I91" s="44"/>
      <c r="J91" s="44"/>
    </row>
    <row r="92" spans="1:10" ht="90" x14ac:dyDescent="0.25">
      <c r="A92" s="34">
        <v>66</v>
      </c>
      <c r="B92" s="92" t="s">
        <v>1790</v>
      </c>
      <c r="C92" s="23">
        <v>4204</v>
      </c>
      <c r="D92" s="14"/>
      <c r="E92" s="44"/>
      <c r="F92" s="44"/>
      <c r="G92" s="44"/>
      <c r="H92" s="44"/>
      <c r="I92" s="44"/>
      <c r="J92" s="44"/>
    </row>
    <row r="93" spans="1:10" ht="135" x14ac:dyDescent="0.25">
      <c r="A93" s="34">
        <v>68</v>
      </c>
      <c r="B93" s="92" t="s">
        <v>1791</v>
      </c>
      <c r="C93" s="23">
        <v>4217</v>
      </c>
      <c r="D93" s="14"/>
      <c r="E93" s="44"/>
      <c r="F93" s="44"/>
      <c r="G93" s="44"/>
      <c r="H93" s="44"/>
      <c r="I93" s="44"/>
      <c r="J93" s="44"/>
    </row>
    <row r="94" spans="1:10" ht="75" x14ac:dyDescent="0.25">
      <c r="A94" s="34">
        <v>69</v>
      </c>
      <c r="B94" s="92" t="s">
        <v>1792</v>
      </c>
      <c r="C94" s="23">
        <v>4239</v>
      </c>
      <c r="D94" s="14"/>
      <c r="E94" s="44"/>
      <c r="F94" s="44"/>
      <c r="G94" s="44"/>
      <c r="H94" s="44"/>
      <c r="I94" s="44"/>
      <c r="J94" s="44"/>
    </row>
    <row r="95" spans="1:10" ht="75" x14ac:dyDescent="0.25">
      <c r="A95" s="34">
        <v>71</v>
      </c>
      <c r="B95" s="92" t="s">
        <v>1793</v>
      </c>
      <c r="C95" s="23">
        <v>4288</v>
      </c>
      <c r="D95" s="14"/>
      <c r="E95" s="44"/>
      <c r="F95" s="44"/>
      <c r="G95" s="44"/>
      <c r="H95" s="44"/>
      <c r="I95" s="44"/>
      <c r="J95" s="44"/>
    </row>
    <row r="96" spans="1:10" ht="75" x14ac:dyDescent="0.25">
      <c r="A96" s="34">
        <v>72</v>
      </c>
      <c r="B96" s="92" t="s">
        <v>1794</v>
      </c>
      <c r="C96" s="23">
        <v>4289</v>
      </c>
      <c r="D96" s="14"/>
      <c r="E96" s="44"/>
      <c r="F96" s="44"/>
      <c r="G96" s="44"/>
      <c r="H96" s="44"/>
      <c r="I96" s="44"/>
      <c r="J96" s="44"/>
    </row>
    <row r="97" spans="1:10" ht="60" x14ac:dyDescent="0.25">
      <c r="A97" s="34">
        <v>75</v>
      </c>
      <c r="B97" s="92" t="s">
        <v>1795</v>
      </c>
      <c r="C97" s="23">
        <v>4240</v>
      </c>
      <c r="D97" s="14"/>
      <c r="E97" s="44"/>
      <c r="F97" s="44"/>
      <c r="G97" s="44"/>
      <c r="H97" s="44"/>
      <c r="I97" s="44"/>
      <c r="J97" s="44"/>
    </row>
    <row r="98" spans="1:10" ht="75" x14ac:dyDescent="0.25">
      <c r="A98" s="34">
        <v>76</v>
      </c>
      <c r="B98" s="92" t="s">
        <v>1796</v>
      </c>
      <c r="C98" s="23">
        <v>4236</v>
      </c>
      <c r="D98" s="14"/>
      <c r="E98" s="44"/>
      <c r="F98" s="44"/>
      <c r="G98" s="44"/>
      <c r="H98" s="44"/>
      <c r="I98" s="44"/>
      <c r="J98" s="44"/>
    </row>
    <row r="99" spans="1:10" ht="45" x14ac:dyDescent="0.25">
      <c r="A99" s="34">
        <v>78</v>
      </c>
      <c r="B99" s="92" t="s">
        <v>1797</v>
      </c>
      <c r="C99" s="23">
        <v>4241</v>
      </c>
      <c r="D99" s="14"/>
      <c r="E99" s="44"/>
      <c r="F99" s="44"/>
      <c r="G99" s="44"/>
      <c r="H99" s="44"/>
      <c r="I99" s="44"/>
      <c r="J99" s="44"/>
    </row>
    <row r="100" spans="1:10" ht="45" x14ac:dyDescent="0.25">
      <c r="A100" s="34">
        <v>79</v>
      </c>
      <c r="B100" s="92" t="s">
        <v>1798</v>
      </c>
      <c r="C100" s="23">
        <v>4242</v>
      </c>
      <c r="D100" s="14"/>
      <c r="E100" s="44"/>
      <c r="F100" s="44"/>
      <c r="G100" s="44"/>
      <c r="H100" s="44"/>
      <c r="I100" s="44"/>
      <c r="J100" s="44"/>
    </row>
    <row r="101" spans="1:10" ht="45" x14ac:dyDescent="0.25">
      <c r="A101" s="34">
        <v>80</v>
      </c>
      <c r="B101" s="92" t="s">
        <v>1799</v>
      </c>
      <c r="C101" s="23">
        <v>4243</v>
      </c>
      <c r="D101" s="14"/>
      <c r="E101" s="44"/>
      <c r="F101" s="44"/>
      <c r="G101" s="44"/>
      <c r="H101" s="44"/>
      <c r="I101" s="44"/>
      <c r="J101" s="44"/>
    </row>
    <row r="102" spans="1:10" ht="45" x14ac:dyDescent="0.25">
      <c r="A102" s="34">
        <v>81</v>
      </c>
      <c r="B102" s="92" t="s">
        <v>1800</v>
      </c>
      <c r="C102" s="23">
        <v>4244</v>
      </c>
      <c r="D102" s="14"/>
      <c r="E102" s="44"/>
      <c r="F102" s="44"/>
      <c r="G102" s="44"/>
      <c r="H102" s="44"/>
      <c r="I102" s="44"/>
      <c r="J102" s="44"/>
    </row>
    <row r="103" spans="1:10" ht="135" x14ac:dyDescent="0.25">
      <c r="A103" s="34">
        <v>82</v>
      </c>
      <c r="B103" s="92" t="s">
        <v>1801</v>
      </c>
      <c r="C103" s="23">
        <v>4245</v>
      </c>
      <c r="D103" s="14"/>
      <c r="E103" s="44"/>
      <c r="F103" s="44"/>
      <c r="G103" s="44"/>
      <c r="H103" s="44"/>
      <c r="I103" s="44"/>
      <c r="J103" s="44"/>
    </row>
    <row r="104" spans="1:10" ht="120" x14ac:dyDescent="0.25">
      <c r="A104" s="34">
        <v>83</v>
      </c>
      <c r="B104" s="92" t="s">
        <v>1802</v>
      </c>
      <c r="C104" s="23">
        <v>4252</v>
      </c>
      <c r="D104" s="14"/>
      <c r="E104" s="44"/>
      <c r="F104" s="44"/>
      <c r="G104" s="44"/>
      <c r="H104" s="44"/>
      <c r="I104" s="44"/>
      <c r="J104" s="44"/>
    </row>
    <row r="105" spans="1:10" ht="45" x14ac:dyDescent="0.25">
      <c r="A105" s="34" t="s">
        <v>1581</v>
      </c>
      <c r="B105" s="92" t="s">
        <v>1803</v>
      </c>
      <c r="C105" s="23">
        <v>4253</v>
      </c>
      <c r="D105" s="14"/>
      <c r="E105" s="44"/>
      <c r="F105" s="44"/>
      <c r="G105" s="44"/>
      <c r="H105" s="44"/>
      <c r="I105" s="44"/>
      <c r="J105" s="44"/>
    </row>
    <row r="106" spans="1:10" ht="45" x14ac:dyDescent="0.25">
      <c r="A106" s="34" t="s">
        <v>1583</v>
      </c>
      <c r="B106" s="92" t="s">
        <v>1804</v>
      </c>
      <c r="C106" s="23">
        <v>4254</v>
      </c>
      <c r="D106" s="14"/>
      <c r="E106" s="44"/>
      <c r="F106" s="44"/>
      <c r="G106" s="44"/>
      <c r="H106" s="44"/>
      <c r="I106" s="44"/>
      <c r="J106" s="44"/>
    </row>
    <row r="107" spans="1:10" ht="75" x14ac:dyDescent="0.25">
      <c r="A107" s="34">
        <v>85</v>
      </c>
      <c r="B107" s="92" t="s">
        <v>1805</v>
      </c>
      <c r="C107" s="23">
        <v>4247</v>
      </c>
      <c r="D107" s="14"/>
      <c r="E107" s="44"/>
      <c r="F107" s="44"/>
      <c r="G107" s="44"/>
      <c r="H107" s="44"/>
      <c r="I107" s="44"/>
      <c r="J107" s="44"/>
    </row>
    <row r="108" spans="1:10" ht="105" x14ac:dyDescent="0.25">
      <c r="A108" s="34">
        <v>86</v>
      </c>
      <c r="B108" s="92" t="s">
        <v>1806</v>
      </c>
      <c r="C108" s="23">
        <v>4248</v>
      </c>
      <c r="D108" s="14"/>
      <c r="E108" s="44"/>
      <c r="F108" s="44"/>
      <c r="G108" s="44"/>
      <c r="H108" s="44"/>
      <c r="I108" s="44"/>
      <c r="J108" s="44"/>
    </row>
    <row r="109" spans="1:10" ht="90" x14ac:dyDescent="0.25">
      <c r="A109" s="34">
        <v>87</v>
      </c>
      <c r="B109" s="92" t="s">
        <v>1807</v>
      </c>
      <c r="C109" s="23">
        <v>4249</v>
      </c>
      <c r="D109" s="14"/>
      <c r="E109" s="44"/>
      <c r="F109" s="44"/>
      <c r="G109" s="44"/>
      <c r="H109" s="44"/>
      <c r="I109" s="44"/>
      <c r="J109" s="44"/>
    </row>
    <row r="110" spans="1:10" ht="105" x14ac:dyDescent="0.25">
      <c r="A110" s="34">
        <v>88</v>
      </c>
      <c r="B110" s="92" t="s">
        <v>1808</v>
      </c>
      <c r="C110" s="23">
        <v>4250</v>
      </c>
      <c r="D110" s="14"/>
      <c r="E110" s="44"/>
      <c r="F110" s="44"/>
      <c r="G110" s="44"/>
      <c r="H110" s="44"/>
      <c r="I110" s="44"/>
      <c r="J110" s="44"/>
    </row>
    <row r="111" spans="1:10" ht="150" x14ac:dyDescent="0.25">
      <c r="A111" s="34">
        <v>89</v>
      </c>
      <c r="B111" s="92" t="s">
        <v>1809</v>
      </c>
      <c r="C111" s="23">
        <v>4273</v>
      </c>
      <c r="D111" s="14"/>
      <c r="E111" s="44"/>
      <c r="F111" s="44"/>
      <c r="G111" s="44"/>
      <c r="H111" s="44"/>
      <c r="I111" s="44"/>
      <c r="J111" s="44"/>
    </row>
    <row r="112" spans="1:10" ht="120" x14ac:dyDescent="0.25">
      <c r="A112" s="34">
        <v>90</v>
      </c>
      <c r="B112" s="92" t="s">
        <v>1810</v>
      </c>
      <c r="C112" s="23">
        <v>4274</v>
      </c>
      <c r="D112" s="14"/>
      <c r="E112" s="44"/>
      <c r="F112" s="44"/>
      <c r="G112" s="44"/>
      <c r="H112" s="44"/>
      <c r="I112" s="44"/>
      <c r="J112" s="44"/>
    </row>
    <row r="113" spans="1:10" ht="120" x14ac:dyDescent="0.25">
      <c r="A113" s="34">
        <v>91</v>
      </c>
      <c r="B113" s="92" t="s">
        <v>1811</v>
      </c>
      <c r="C113" s="23">
        <v>4268</v>
      </c>
      <c r="D113" s="14"/>
      <c r="E113" s="44"/>
      <c r="F113" s="44"/>
      <c r="G113" s="44"/>
      <c r="H113" s="44"/>
      <c r="I113" s="44"/>
      <c r="J113" s="44"/>
    </row>
    <row r="114" spans="1:10" ht="150" x14ac:dyDescent="0.25">
      <c r="A114" s="34">
        <v>92</v>
      </c>
      <c r="B114" s="92" t="s">
        <v>1812</v>
      </c>
      <c r="C114" s="23">
        <v>4270</v>
      </c>
      <c r="D114" s="14"/>
      <c r="E114" s="44"/>
      <c r="F114" s="44"/>
      <c r="G114" s="44"/>
      <c r="H114" s="44"/>
      <c r="I114" s="44"/>
      <c r="J114" s="44"/>
    </row>
    <row r="115" spans="1:10" ht="105" x14ac:dyDescent="0.25">
      <c r="A115" s="34">
        <v>93</v>
      </c>
      <c r="B115" s="92" t="s">
        <v>1813</v>
      </c>
      <c r="C115" s="23">
        <v>4269</v>
      </c>
      <c r="D115" s="14"/>
      <c r="E115" s="44"/>
      <c r="F115" s="44"/>
      <c r="G115" s="44"/>
      <c r="H115" s="44"/>
      <c r="I115" s="44"/>
      <c r="J115" s="44"/>
    </row>
    <row r="116" spans="1:10" ht="120" x14ac:dyDescent="0.25">
      <c r="A116" s="34">
        <v>94</v>
      </c>
      <c r="B116" s="92" t="s">
        <v>1814</v>
      </c>
      <c r="C116" s="23">
        <v>4271</v>
      </c>
      <c r="D116" s="14"/>
      <c r="E116" s="44"/>
      <c r="F116" s="44"/>
      <c r="G116" s="44"/>
      <c r="H116" s="44"/>
      <c r="I116" s="44"/>
      <c r="J116" s="44"/>
    </row>
    <row r="117" spans="1:10" ht="75" x14ac:dyDescent="0.25">
      <c r="A117" s="34">
        <v>95</v>
      </c>
      <c r="B117" s="92" t="s">
        <v>1815</v>
      </c>
      <c r="C117" s="23">
        <v>4272</v>
      </c>
      <c r="D117" s="14"/>
      <c r="E117" s="44"/>
      <c r="F117" s="44"/>
      <c r="G117" s="44"/>
      <c r="H117" s="44"/>
      <c r="I117" s="44"/>
      <c r="J117" s="44"/>
    </row>
    <row r="118" spans="1:10" ht="75" x14ac:dyDescent="0.25">
      <c r="A118" s="34">
        <v>96</v>
      </c>
      <c r="B118" s="92" t="s">
        <v>1816</v>
      </c>
      <c r="C118" s="23">
        <v>4256</v>
      </c>
      <c r="D118" s="14"/>
      <c r="E118" s="44"/>
      <c r="F118" s="44"/>
      <c r="G118" s="44"/>
      <c r="H118" s="44"/>
      <c r="I118" s="44"/>
      <c r="J118" s="44"/>
    </row>
    <row r="119" spans="1:10" ht="75" x14ac:dyDescent="0.25">
      <c r="A119" s="34">
        <v>97</v>
      </c>
      <c r="B119" s="92" t="s">
        <v>1817</v>
      </c>
      <c r="C119" s="23">
        <v>4259</v>
      </c>
      <c r="D119" s="14"/>
      <c r="E119" s="44"/>
      <c r="F119" s="44"/>
      <c r="G119" s="44"/>
      <c r="H119" s="44"/>
      <c r="I119" s="44"/>
      <c r="J119" s="44"/>
    </row>
    <row r="120" spans="1:10" ht="120" x14ac:dyDescent="0.25">
      <c r="A120" s="34">
        <v>98</v>
      </c>
      <c r="B120" s="92" t="s">
        <v>1818</v>
      </c>
      <c r="C120" s="23">
        <v>4255</v>
      </c>
      <c r="D120" s="14"/>
      <c r="E120" s="44"/>
      <c r="F120" s="44"/>
      <c r="G120" s="44"/>
      <c r="H120" s="44"/>
      <c r="I120" s="44"/>
      <c r="J120" s="44"/>
    </row>
    <row r="121" spans="1:10" ht="90" x14ac:dyDescent="0.25">
      <c r="A121" s="34">
        <v>99</v>
      </c>
      <c r="B121" s="92" t="s">
        <v>1819</v>
      </c>
      <c r="C121" s="23">
        <v>4266</v>
      </c>
      <c r="D121" s="14"/>
      <c r="E121" s="44"/>
      <c r="F121" s="44"/>
      <c r="G121" s="44"/>
      <c r="H121" s="44"/>
      <c r="I121" s="44"/>
      <c r="J121" s="44"/>
    </row>
    <row r="122" spans="1:10" ht="90" x14ac:dyDescent="0.25">
      <c r="A122" s="34">
        <v>100</v>
      </c>
      <c r="B122" s="92" t="s">
        <v>1820</v>
      </c>
      <c r="C122" s="23">
        <v>4267</v>
      </c>
      <c r="D122" s="14"/>
      <c r="E122" s="44"/>
      <c r="F122" s="44"/>
      <c r="G122" s="44"/>
      <c r="H122" s="44"/>
      <c r="I122" s="44"/>
      <c r="J122" s="44"/>
    </row>
    <row r="123" spans="1:10" ht="60" x14ac:dyDescent="0.25">
      <c r="A123" s="34">
        <v>101</v>
      </c>
      <c r="B123" s="92" t="s">
        <v>1821</v>
      </c>
      <c r="C123" s="23">
        <v>4257</v>
      </c>
      <c r="D123" s="14"/>
      <c r="E123" s="44"/>
      <c r="F123" s="44"/>
      <c r="G123" s="44"/>
      <c r="H123" s="44"/>
      <c r="I123" s="44"/>
      <c r="J123" s="44"/>
    </row>
    <row r="124" spans="1:10" ht="75" x14ac:dyDescent="0.25">
      <c r="A124" s="34">
        <v>102</v>
      </c>
      <c r="B124" s="92" t="s">
        <v>1822</v>
      </c>
      <c r="C124" s="23">
        <v>4260</v>
      </c>
      <c r="D124" s="14"/>
      <c r="E124" s="44"/>
      <c r="F124" s="44"/>
      <c r="G124" s="44"/>
      <c r="H124" s="44"/>
      <c r="I124" s="44"/>
      <c r="J124" s="44"/>
    </row>
    <row r="125" spans="1:10" ht="90" x14ac:dyDescent="0.25">
      <c r="A125" s="34">
        <v>103</v>
      </c>
      <c r="B125" s="92" t="s">
        <v>1823</v>
      </c>
      <c r="C125" s="23">
        <v>4265</v>
      </c>
      <c r="D125" s="14"/>
      <c r="E125" s="44"/>
      <c r="F125" s="44"/>
      <c r="G125" s="44"/>
      <c r="H125" s="44"/>
      <c r="I125" s="44"/>
      <c r="J125" s="44"/>
    </row>
    <row r="126" spans="1:10" ht="60" x14ac:dyDescent="0.25">
      <c r="A126" s="34">
        <v>104</v>
      </c>
      <c r="B126" s="92" t="s">
        <v>1824</v>
      </c>
      <c r="C126" s="23">
        <v>4258</v>
      </c>
      <c r="D126" s="14"/>
      <c r="E126" s="44"/>
      <c r="F126" s="44"/>
      <c r="G126" s="44"/>
      <c r="H126" s="44"/>
      <c r="I126" s="44"/>
      <c r="J126" s="44"/>
    </row>
    <row r="127" spans="1:10" ht="75" x14ac:dyDescent="0.25">
      <c r="A127" s="34">
        <v>105</v>
      </c>
      <c r="B127" s="92" t="s">
        <v>1825</v>
      </c>
      <c r="C127" s="23">
        <v>4261</v>
      </c>
      <c r="D127" s="14"/>
      <c r="E127" s="44"/>
      <c r="F127" s="44"/>
      <c r="G127" s="44"/>
      <c r="H127" s="44"/>
      <c r="I127" s="44"/>
      <c r="J127" s="44"/>
    </row>
    <row r="128" spans="1:10" ht="105" x14ac:dyDescent="0.25">
      <c r="A128" s="34">
        <v>107</v>
      </c>
      <c r="B128" s="92" t="s">
        <v>1826</v>
      </c>
      <c r="C128" s="23">
        <v>4264</v>
      </c>
      <c r="D128" s="14"/>
      <c r="E128" s="44"/>
      <c r="F128" s="44"/>
      <c r="G128" s="44"/>
      <c r="H128" s="44"/>
      <c r="I128" s="44"/>
      <c r="J128" s="44"/>
    </row>
    <row r="129" spans="1:10" ht="105" x14ac:dyDescent="0.25">
      <c r="A129" s="34">
        <v>108</v>
      </c>
      <c r="B129" s="92" t="s">
        <v>1827</v>
      </c>
      <c r="C129" s="23">
        <v>4263</v>
      </c>
      <c r="D129" s="14"/>
      <c r="E129" s="44"/>
      <c r="F129" s="44"/>
      <c r="G129" s="44"/>
      <c r="H129" s="44"/>
      <c r="I129" s="44"/>
      <c r="J129" s="44"/>
    </row>
    <row r="130" spans="1:10" ht="165" x14ac:dyDescent="0.25">
      <c r="A130" s="34">
        <v>109</v>
      </c>
      <c r="B130" s="92" t="s">
        <v>1828</v>
      </c>
      <c r="C130" s="23">
        <v>4281</v>
      </c>
      <c r="D130" s="14"/>
      <c r="E130" s="44"/>
      <c r="F130" s="44"/>
      <c r="G130" s="44"/>
      <c r="H130" s="44"/>
      <c r="I130" s="44"/>
      <c r="J130" s="44"/>
    </row>
    <row r="131" spans="1:10" ht="165" x14ac:dyDescent="0.25">
      <c r="A131" s="34">
        <v>110</v>
      </c>
      <c r="B131" s="92" t="s">
        <v>1829</v>
      </c>
      <c r="C131" s="23">
        <v>4282</v>
      </c>
      <c r="D131" s="14"/>
      <c r="E131" s="44"/>
      <c r="F131" s="44"/>
      <c r="G131" s="44"/>
      <c r="H131" s="44"/>
      <c r="I131" s="44"/>
      <c r="J131" s="44"/>
    </row>
    <row r="132" spans="1:10" ht="105" x14ac:dyDescent="0.25">
      <c r="A132" s="34">
        <v>111</v>
      </c>
      <c r="B132" s="92" t="s">
        <v>1830</v>
      </c>
      <c r="C132" s="23">
        <v>4283</v>
      </c>
      <c r="D132" s="14"/>
      <c r="E132" s="44"/>
      <c r="F132" s="44"/>
      <c r="G132" s="44"/>
      <c r="H132" s="44"/>
      <c r="I132" s="44"/>
      <c r="J132" s="44"/>
    </row>
    <row r="133" spans="1:10" ht="165" x14ac:dyDescent="0.25">
      <c r="A133" s="34">
        <v>112</v>
      </c>
      <c r="B133" s="92" t="s">
        <v>1831</v>
      </c>
      <c r="C133" s="23">
        <v>4284</v>
      </c>
      <c r="D133" s="14"/>
      <c r="E133" s="44"/>
      <c r="F133" s="44"/>
      <c r="G133" s="44"/>
      <c r="H133" s="44"/>
      <c r="I133" s="44"/>
      <c r="J133" s="44"/>
    </row>
    <row r="134" spans="1:10" ht="135" x14ac:dyDescent="0.25">
      <c r="A134" s="34">
        <v>113</v>
      </c>
      <c r="B134" s="92" t="s">
        <v>1832</v>
      </c>
      <c r="C134" s="23">
        <v>4285</v>
      </c>
      <c r="D134" s="14"/>
      <c r="E134" s="44"/>
      <c r="F134" s="44"/>
      <c r="G134" s="44"/>
      <c r="H134" s="44"/>
      <c r="I134" s="44"/>
      <c r="J134" s="44"/>
    </row>
    <row r="135" spans="1:10" ht="90" x14ac:dyDescent="0.25">
      <c r="A135" s="34">
        <v>115</v>
      </c>
      <c r="B135" s="92" t="s">
        <v>1833</v>
      </c>
      <c r="C135" s="23">
        <v>4277</v>
      </c>
      <c r="D135" s="14"/>
      <c r="E135" s="44"/>
      <c r="F135" s="44"/>
      <c r="G135" s="44"/>
      <c r="H135" s="44"/>
      <c r="I135" s="44"/>
      <c r="J135" s="44"/>
    </row>
    <row r="136" spans="1:10" ht="90" x14ac:dyDescent="0.25">
      <c r="A136" s="34">
        <v>116</v>
      </c>
      <c r="B136" s="92" t="s">
        <v>1834</v>
      </c>
      <c r="C136" s="23">
        <v>4278</v>
      </c>
      <c r="D136" s="14"/>
      <c r="E136" s="44"/>
      <c r="F136" s="44"/>
      <c r="G136" s="44"/>
      <c r="H136" s="44"/>
      <c r="I136" s="44"/>
      <c r="J136" s="44"/>
    </row>
    <row r="137" spans="1:10" ht="75" x14ac:dyDescent="0.25">
      <c r="A137" s="34">
        <v>117</v>
      </c>
      <c r="B137" s="92" t="s">
        <v>1835</v>
      </c>
      <c r="C137" s="23">
        <v>4279</v>
      </c>
      <c r="D137" s="14"/>
      <c r="E137" s="44"/>
      <c r="F137" s="44"/>
      <c r="G137" s="44"/>
      <c r="H137" s="44"/>
      <c r="I137" s="44"/>
      <c r="J137" s="44"/>
    </row>
    <row r="138" spans="1:10" ht="75" x14ac:dyDescent="0.25">
      <c r="A138" s="34">
        <v>118</v>
      </c>
      <c r="B138" s="92" t="s">
        <v>1836</v>
      </c>
      <c r="C138" s="23">
        <v>4280</v>
      </c>
      <c r="D138" s="14"/>
      <c r="E138" s="44"/>
      <c r="F138" s="44"/>
      <c r="G138" s="44"/>
      <c r="H138" s="44"/>
      <c r="I138" s="44"/>
      <c r="J138" s="44"/>
    </row>
    <row r="139" spans="1:10" ht="120" x14ac:dyDescent="0.25">
      <c r="A139" s="34">
        <v>119</v>
      </c>
      <c r="B139" s="92" t="s">
        <v>1837</v>
      </c>
      <c r="C139" s="23">
        <v>4290</v>
      </c>
      <c r="D139" s="14"/>
      <c r="E139" s="44"/>
      <c r="F139" s="44"/>
      <c r="G139" s="44"/>
      <c r="H139" s="44"/>
      <c r="I139" s="44"/>
      <c r="J139" s="44"/>
    </row>
    <row r="140" spans="1:10" ht="150" x14ac:dyDescent="0.25">
      <c r="A140" s="34">
        <v>121</v>
      </c>
      <c r="B140" s="92" t="s">
        <v>1838</v>
      </c>
      <c r="C140" s="23">
        <v>4291</v>
      </c>
      <c r="D140" s="14"/>
      <c r="E140" s="51" t="s">
        <v>1634</v>
      </c>
      <c r="F140" s="40"/>
      <c r="G140" s="51" t="s">
        <v>330</v>
      </c>
      <c r="H140" s="14"/>
      <c r="I140" s="44"/>
      <c r="J140" s="44"/>
    </row>
    <row r="141" spans="1:10" ht="150" x14ac:dyDescent="0.25">
      <c r="A141" s="34">
        <v>121</v>
      </c>
      <c r="B141" s="92" t="s">
        <v>1838</v>
      </c>
      <c r="C141" s="23">
        <v>4291</v>
      </c>
      <c r="D141" s="14"/>
      <c r="E141" s="51" t="s">
        <v>1634</v>
      </c>
      <c r="F141" s="40"/>
      <c r="G141" s="51" t="s">
        <v>330</v>
      </c>
      <c r="H141" s="14"/>
      <c r="I141" s="44"/>
      <c r="J141" s="44"/>
    </row>
    <row r="142" spans="1:10" ht="150" x14ac:dyDescent="0.25">
      <c r="A142" s="34">
        <v>121</v>
      </c>
      <c r="B142" s="92" t="s">
        <v>1838</v>
      </c>
      <c r="C142" s="23">
        <v>4291</v>
      </c>
      <c r="D142" s="14"/>
      <c r="E142" s="51" t="s">
        <v>1634</v>
      </c>
      <c r="F142" s="40"/>
      <c r="G142" s="51" t="s">
        <v>330</v>
      </c>
      <c r="H142" s="14"/>
      <c r="I142" s="44"/>
      <c r="J142" s="44"/>
    </row>
    <row r="143" spans="1:10" ht="150" x14ac:dyDescent="0.25">
      <c r="A143" s="34">
        <v>121</v>
      </c>
      <c r="B143" s="92" t="s">
        <v>1838</v>
      </c>
      <c r="C143" s="23">
        <v>4291</v>
      </c>
      <c r="D143" s="14"/>
      <c r="E143" s="51" t="s">
        <v>1634</v>
      </c>
      <c r="F143" s="40"/>
      <c r="G143" s="51" t="s">
        <v>330</v>
      </c>
      <c r="H143" s="14"/>
      <c r="I143" s="44"/>
      <c r="J143" s="44"/>
    </row>
    <row r="144" spans="1:10" ht="150" x14ac:dyDescent="0.25">
      <c r="A144" s="34">
        <v>121</v>
      </c>
      <c r="B144" s="92" t="s">
        <v>1838</v>
      </c>
      <c r="C144" s="23">
        <v>4291</v>
      </c>
      <c r="D144" s="14"/>
      <c r="E144" s="51" t="s">
        <v>1634</v>
      </c>
      <c r="F144" s="40"/>
      <c r="G144" s="51" t="s">
        <v>330</v>
      </c>
      <c r="H144" s="14"/>
      <c r="I144" s="44"/>
      <c r="J144" s="44"/>
    </row>
    <row r="145" spans="1:10" ht="150" x14ac:dyDescent="0.25">
      <c r="A145" s="34">
        <v>121</v>
      </c>
      <c r="B145" s="92" t="s">
        <v>1838</v>
      </c>
      <c r="C145" s="23">
        <v>4291</v>
      </c>
      <c r="D145" s="14"/>
      <c r="E145" s="51" t="s">
        <v>1634</v>
      </c>
      <c r="F145" s="40"/>
      <c r="G145" s="51" t="s">
        <v>330</v>
      </c>
      <c r="H145" s="14"/>
      <c r="I145" s="44"/>
      <c r="J145" s="44"/>
    </row>
    <row r="146" spans="1:10" ht="150" x14ac:dyDescent="0.25">
      <c r="A146" s="34">
        <v>121</v>
      </c>
      <c r="B146" s="92" t="s">
        <v>1838</v>
      </c>
      <c r="C146" s="23">
        <v>4291</v>
      </c>
      <c r="D146" s="14"/>
      <c r="E146" s="51" t="s">
        <v>1634</v>
      </c>
      <c r="F146" s="40"/>
      <c r="G146" s="51" t="s">
        <v>330</v>
      </c>
      <c r="H146" s="14"/>
      <c r="I146" s="44"/>
      <c r="J146" s="44"/>
    </row>
    <row r="147" spans="1:10" ht="150" x14ac:dyDescent="0.25">
      <c r="A147" s="34">
        <v>121</v>
      </c>
      <c r="B147" s="92" t="s">
        <v>1838</v>
      </c>
      <c r="C147" s="23">
        <v>4291</v>
      </c>
      <c r="D147" s="14"/>
      <c r="E147" s="51" t="s">
        <v>1634</v>
      </c>
      <c r="F147" s="40"/>
      <c r="G147" s="51" t="s">
        <v>330</v>
      </c>
      <c r="H147" s="14"/>
      <c r="I147" s="44"/>
      <c r="J147" s="44"/>
    </row>
    <row r="148" spans="1:10" ht="150" x14ac:dyDescent="0.25">
      <c r="A148" s="34">
        <v>121</v>
      </c>
      <c r="B148" s="92" t="s">
        <v>1838</v>
      </c>
      <c r="C148" s="23">
        <v>4291</v>
      </c>
      <c r="D148" s="14"/>
      <c r="E148" s="51" t="s">
        <v>1634</v>
      </c>
      <c r="F148" s="40"/>
      <c r="G148" s="51" t="s">
        <v>330</v>
      </c>
      <c r="H148" s="14"/>
      <c r="I148" s="44"/>
      <c r="J148" s="44"/>
    </row>
    <row r="149" spans="1:10" ht="60" x14ac:dyDescent="0.25">
      <c r="A149" s="34">
        <v>124</v>
      </c>
      <c r="B149" s="92" t="s">
        <v>1839</v>
      </c>
      <c r="C149" s="23">
        <v>4294</v>
      </c>
      <c r="D149" s="40"/>
      <c r="E149" s="44"/>
      <c r="F149" s="44"/>
      <c r="G149" s="44"/>
      <c r="H149" s="44"/>
      <c r="I149" s="44"/>
      <c r="J149" s="44"/>
    </row>
    <row r="150" spans="1:10" ht="45" x14ac:dyDescent="0.25">
      <c r="A150" s="34">
        <v>125</v>
      </c>
      <c r="B150" s="92" t="s">
        <v>1840</v>
      </c>
      <c r="C150" s="23">
        <v>4296</v>
      </c>
      <c r="D150" s="40"/>
      <c r="E150" s="44"/>
      <c r="F150" s="44"/>
      <c r="G150" s="44"/>
      <c r="H150" s="44"/>
      <c r="I150" s="44"/>
      <c r="J150" s="44"/>
    </row>
    <row r="151" spans="1:10" ht="75" x14ac:dyDescent="0.25">
      <c r="A151" s="34">
        <v>126</v>
      </c>
      <c r="B151" s="92" t="s">
        <v>1841</v>
      </c>
      <c r="C151" s="23">
        <v>4295</v>
      </c>
      <c r="D151" s="40"/>
      <c r="E151" s="44"/>
      <c r="F151" s="44"/>
      <c r="G151" s="44"/>
      <c r="H151" s="44"/>
      <c r="I151" s="44"/>
      <c r="J151" s="44"/>
    </row>
    <row r="152" spans="1:10" ht="75" x14ac:dyDescent="0.25">
      <c r="A152" s="34">
        <v>128</v>
      </c>
      <c r="B152" s="92" t="s">
        <v>1842</v>
      </c>
      <c r="C152" s="23">
        <v>4293</v>
      </c>
      <c r="D152" s="40"/>
      <c r="E152" s="51" t="s">
        <v>1641</v>
      </c>
      <c r="F152" s="40"/>
      <c r="G152" s="51" t="s">
        <v>1637</v>
      </c>
      <c r="H152" s="40"/>
      <c r="I152" s="51" t="s">
        <v>330</v>
      </c>
      <c r="J152" s="40"/>
    </row>
    <row r="153" spans="1:10" ht="75" x14ac:dyDescent="0.25">
      <c r="A153" s="34">
        <v>128</v>
      </c>
      <c r="B153" s="92" t="s">
        <v>1842</v>
      </c>
      <c r="C153" s="23">
        <v>4293</v>
      </c>
      <c r="D153" s="40"/>
      <c r="E153" s="51" t="s">
        <v>1641</v>
      </c>
      <c r="F153" s="40"/>
      <c r="G153" s="51" t="s">
        <v>1637</v>
      </c>
      <c r="H153" s="40"/>
      <c r="I153" s="51" t="s">
        <v>330</v>
      </c>
      <c r="J153" s="40"/>
    </row>
    <row r="154" spans="1:10" ht="75" x14ac:dyDescent="0.25">
      <c r="A154" s="34">
        <v>128</v>
      </c>
      <c r="B154" s="92" t="s">
        <v>1842</v>
      </c>
      <c r="C154" s="23">
        <v>4293</v>
      </c>
      <c r="D154" s="40"/>
      <c r="E154" s="51" t="s">
        <v>1641</v>
      </c>
      <c r="F154" s="40"/>
      <c r="G154" s="51" t="s">
        <v>1637</v>
      </c>
      <c r="H154" s="40"/>
      <c r="I154" s="51" t="s">
        <v>330</v>
      </c>
      <c r="J154" s="40"/>
    </row>
    <row r="155" spans="1:10" ht="75" x14ac:dyDescent="0.25">
      <c r="A155" s="34">
        <v>128</v>
      </c>
      <c r="B155" s="92" t="s">
        <v>1842</v>
      </c>
      <c r="C155" s="23">
        <v>4293</v>
      </c>
      <c r="D155" s="40"/>
      <c r="E155" s="51" t="s">
        <v>1641</v>
      </c>
      <c r="F155" s="40"/>
      <c r="G155" s="51" t="s">
        <v>1637</v>
      </c>
      <c r="H155" s="40"/>
      <c r="I155" s="51" t="s">
        <v>330</v>
      </c>
      <c r="J155" s="40"/>
    </row>
    <row r="156" spans="1:10" ht="75" x14ac:dyDescent="0.25">
      <c r="A156" s="34">
        <v>128</v>
      </c>
      <c r="B156" s="92" t="s">
        <v>1842</v>
      </c>
      <c r="C156" s="23">
        <v>4293</v>
      </c>
      <c r="D156" s="40"/>
      <c r="E156" s="51" t="s">
        <v>1641</v>
      </c>
      <c r="F156" s="40"/>
      <c r="G156" s="51" t="s">
        <v>1637</v>
      </c>
      <c r="H156" s="40"/>
      <c r="I156" s="51" t="s">
        <v>330</v>
      </c>
      <c r="J156" s="40"/>
    </row>
    <row r="157" spans="1:10" ht="75" x14ac:dyDescent="0.25">
      <c r="A157" s="34">
        <v>128</v>
      </c>
      <c r="B157" s="92" t="s">
        <v>1842</v>
      </c>
      <c r="C157" s="23">
        <v>4293</v>
      </c>
      <c r="D157" s="40"/>
      <c r="E157" s="51" t="s">
        <v>1641</v>
      </c>
      <c r="F157" s="40"/>
      <c r="G157" s="51" t="s">
        <v>1637</v>
      </c>
      <c r="H157" s="40"/>
      <c r="I157" s="51" t="s">
        <v>330</v>
      </c>
      <c r="J157" s="40"/>
    </row>
    <row r="158" spans="1:10" ht="75" x14ac:dyDescent="0.25">
      <c r="A158" s="34">
        <v>128</v>
      </c>
      <c r="B158" s="92" t="s">
        <v>1842</v>
      </c>
      <c r="C158" s="23">
        <v>4293</v>
      </c>
      <c r="D158" s="40"/>
      <c r="E158" s="51" t="s">
        <v>1641</v>
      </c>
      <c r="F158" s="40"/>
      <c r="G158" s="51" t="s">
        <v>1637</v>
      </c>
      <c r="H158" s="40"/>
      <c r="I158" s="51" t="s">
        <v>330</v>
      </c>
      <c r="J158" s="40"/>
    </row>
    <row r="159" spans="1:10" x14ac:dyDescent="0.25">
      <c r="A159" s="741" t="s">
        <v>1843</v>
      </c>
      <c r="B159" s="742"/>
      <c r="C159" s="743"/>
      <c r="D159" s="40"/>
      <c r="E159" s="44"/>
      <c r="F159" s="44"/>
      <c r="G159" s="44"/>
      <c r="H159" s="44"/>
      <c r="I159" s="44"/>
      <c r="J159" s="44"/>
    </row>
    <row r="160" spans="1:10" x14ac:dyDescent="0.25">
      <c r="A160" s="44"/>
      <c r="B160" s="44"/>
      <c r="C160" s="44"/>
      <c r="D160" s="44"/>
      <c r="E160" s="44"/>
      <c r="F160" s="44"/>
      <c r="G160" s="44"/>
      <c r="H160" s="44"/>
      <c r="I160" s="44"/>
      <c r="J160" s="44"/>
    </row>
    <row r="161" spans="1:10" ht="285" x14ac:dyDescent="0.25">
      <c r="A161" s="97" t="s">
        <v>1844</v>
      </c>
      <c r="B161" s="44"/>
      <c r="C161" s="44"/>
      <c r="D161" s="44"/>
      <c r="E161" s="44"/>
      <c r="F161" s="44"/>
      <c r="G161" s="44"/>
      <c r="H161" s="44"/>
      <c r="I161" s="44"/>
      <c r="J161" s="44"/>
    </row>
    <row r="162" spans="1:10" x14ac:dyDescent="0.25">
      <c r="A162" s="44"/>
      <c r="B162" s="44"/>
      <c r="C162" s="44"/>
      <c r="D162" s="44"/>
      <c r="E162" s="44"/>
      <c r="F162" s="44"/>
      <c r="G162" s="44"/>
      <c r="H162" s="44"/>
      <c r="I162" s="44"/>
      <c r="J162" s="44"/>
    </row>
    <row r="163" spans="1:10" x14ac:dyDescent="0.25">
      <c r="A163" s="44"/>
      <c r="B163" s="44"/>
      <c r="C163" s="44"/>
      <c r="D163" s="44"/>
      <c r="E163" s="44"/>
      <c r="F163" s="44"/>
      <c r="G163" s="44"/>
      <c r="H163" s="44"/>
      <c r="I163" s="44"/>
      <c r="J163" s="44"/>
    </row>
    <row r="164" spans="1:10" x14ac:dyDescent="0.25">
      <c r="A164" s="44"/>
      <c r="B164" s="44"/>
      <c r="C164" s="44"/>
      <c r="D164" s="44"/>
      <c r="E164" s="44"/>
      <c r="F164" s="44"/>
      <c r="G164" s="44"/>
      <c r="H164" s="44"/>
      <c r="I164" s="44"/>
      <c r="J164" s="44"/>
    </row>
    <row r="165" spans="1:10" x14ac:dyDescent="0.25">
      <c r="A165" s="44"/>
      <c r="B165" s="44"/>
      <c r="C165" s="44"/>
      <c r="D165" s="44"/>
      <c r="E165" s="44"/>
      <c r="F165" s="44"/>
      <c r="G165" s="44"/>
      <c r="H165" s="44"/>
      <c r="I165" s="44"/>
      <c r="J165" s="44"/>
    </row>
    <row r="166" spans="1:10" x14ac:dyDescent="0.25">
      <c r="A166" s="44"/>
      <c r="B166" s="44"/>
      <c r="C166" s="44"/>
      <c r="D166" s="44"/>
      <c r="E166" s="44"/>
      <c r="F166" s="44"/>
      <c r="G166" s="44"/>
      <c r="H166" s="44"/>
      <c r="I166" s="44"/>
      <c r="J166" s="44"/>
    </row>
    <row r="167" spans="1:10" x14ac:dyDescent="0.25">
      <c r="A167" s="44"/>
      <c r="B167" s="44"/>
      <c r="C167" s="44"/>
      <c r="D167" s="44"/>
      <c r="E167" s="44"/>
      <c r="F167" s="44"/>
      <c r="G167" s="44"/>
      <c r="H167" s="44"/>
      <c r="I167" s="44"/>
      <c r="J167" s="44"/>
    </row>
    <row r="168" spans="1:10" x14ac:dyDescent="0.25">
      <c r="A168" s="44"/>
      <c r="B168" s="44"/>
      <c r="C168" s="44"/>
      <c r="D168" s="44"/>
      <c r="E168" s="44"/>
      <c r="F168" s="44"/>
      <c r="G168" s="44"/>
      <c r="H168" s="44"/>
      <c r="I168" s="44"/>
      <c r="J168" s="44"/>
    </row>
    <row r="169" spans="1:10" x14ac:dyDescent="0.25">
      <c r="A169" s="44"/>
      <c r="B169" s="44"/>
      <c r="C169" s="44"/>
      <c r="D169" s="44"/>
      <c r="E169" s="44"/>
      <c r="F169" s="44"/>
      <c r="G169" s="44"/>
      <c r="H169" s="44"/>
      <c r="I169" s="44"/>
      <c r="J169" s="44"/>
    </row>
    <row r="170" spans="1:10" x14ac:dyDescent="0.25">
      <c r="A170" s="44"/>
      <c r="B170" s="44"/>
      <c r="C170" s="44"/>
      <c r="D170" s="44"/>
      <c r="E170" s="44"/>
      <c r="F170" s="44"/>
      <c r="G170" s="44"/>
      <c r="H170" s="44"/>
      <c r="I170" s="44"/>
      <c r="J170" s="44"/>
    </row>
    <row r="171" spans="1:10" x14ac:dyDescent="0.25">
      <c r="A171" s="44"/>
      <c r="B171" s="44"/>
      <c r="C171" s="44"/>
      <c r="D171" s="44"/>
      <c r="E171" s="44"/>
      <c r="F171" s="44"/>
      <c r="G171" s="44"/>
      <c r="H171" s="44"/>
      <c r="I171" s="44"/>
      <c r="J171" s="44"/>
    </row>
    <row r="172" spans="1:10" x14ac:dyDescent="0.25">
      <c r="A172" s="44"/>
      <c r="B172" s="44"/>
      <c r="C172" s="44"/>
      <c r="D172" s="44"/>
      <c r="E172" s="44"/>
      <c r="F172" s="44"/>
      <c r="G172" s="44"/>
      <c r="H172" s="44"/>
      <c r="I172" s="44"/>
      <c r="J172" s="44"/>
    </row>
    <row r="173" spans="1:10" x14ac:dyDescent="0.25">
      <c r="A173" s="44"/>
      <c r="B173" s="44"/>
      <c r="C173" s="44"/>
      <c r="D173" s="44"/>
      <c r="E173" s="44"/>
      <c r="F173" s="44"/>
      <c r="G173" s="44"/>
      <c r="H173" s="44"/>
      <c r="I173" s="44"/>
      <c r="J173" s="44"/>
    </row>
    <row r="174" spans="1:10" x14ac:dyDescent="0.25">
      <c r="A174" s="44"/>
      <c r="B174" s="44"/>
      <c r="C174" s="44"/>
      <c r="D174" s="44"/>
      <c r="E174" s="44"/>
      <c r="F174" s="44"/>
      <c r="G174" s="44"/>
      <c r="H174" s="44"/>
      <c r="I174" s="44"/>
      <c r="J174" s="44"/>
    </row>
  </sheetData>
  <mergeCells count="12">
    <mergeCell ref="A159:C159"/>
    <mergeCell ref="A51:D51"/>
    <mergeCell ref="A52:C52"/>
    <mergeCell ref="A53:A54"/>
    <mergeCell ref="A55:C55"/>
    <mergeCell ref="A56:A57"/>
    <mergeCell ref="A60:D60"/>
    <mergeCell ref="A63:H63"/>
    <mergeCell ref="A64:D64"/>
    <mergeCell ref="E64:H64"/>
    <mergeCell ref="A69:D69"/>
    <mergeCell ref="A72:C7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workbookViewId="0">
      <selection activeCell="A129" sqref="A129"/>
    </sheetView>
  </sheetViews>
  <sheetFormatPr baseColWidth="10" defaultRowHeight="15" x14ac:dyDescent="0.25"/>
  <cols>
    <col min="1" max="1" width="89.7109375" bestFit="1" customWidth="1"/>
    <col min="2" max="2" width="28.42578125" customWidth="1"/>
    <col min="3" max="3" width="19.140625" customWidth="1"/>
    <col min="4" max="4" width="16.5703125" customWidth="1"/>
  </cols>
  <sheetData>
    <row r="1" spans="1:21" x14ac:dyDescent="0.25">
      <c r="A1" s="45" t="s">
        <v>1845</v>
      </c>
      <c r="B1" s="44"/>
      <c r="C1" s="44"/>
      <c r="D1" s="44"/>
      <c r="E1" s="44"/>
      <c r="F1" s="44"/>
      <c r="G1" s="44"/>
      <c r="H1" s="44"/>
      <c r="I1" s="44"/>
      <c r="J1" s="44"/>
      <c r="K1" s="44"/>
      <c r="L1" s="44"/>
      <c r="M1" s="44"/>
      <c r="N1" s="44"/>
      <c r="O1" s="44"/>
      <c r="P1" s="44"/>
      <c r="Q1" s="44"/>
      <c r="R1" s="44"/>
      <c r="S1" s="44"/>
      <c r="T1" s="44"/>
      <c r="U1" s="44"/>
    </row>
    <row r="2" spans="1:21" x14ac:dyDescent="0.25">
      <c r="A2" s="44"/>
      <c r="B2" s="44"/>
      <c r="C2" s="44"/>
      <c r="D2" s="44"/>
      <c r="E2" s="44"/>
      <c r="F2" s="44"/>
      <c r="G2" s="44"/>
      <c r="H2" s="44"/>
      <c r="I2" s="44"/>
      <c r="J2" s="44"/>
      <c r="K2" s="44"/>
      <c r="L2" s="44"/>
      <c r="M2" s="44"/>
      <c r="N2" s="44"/>
      <c r="O2" s="44"/>
      <c r="P2" s="44"/>
      <c r="Q2" s="44"/>
      <c r="R2" s="44"/>
      <c r="S2" s="44"/>
      <c r="T2" s="44"/>
      <c r="U2" s="44"/>
    </row>
    <row r="3" spans="1:21" x14ac:dyDescent="0.25">
      <c r="A3" s="110" t="s">
        <v>1846</v>
      </c>
      <c r="B3" s="44"/>
      <c r="C3" s="44"/>
      <c r="D3" s="44"/>
      <c r="E3" s="44"/>
      <c r="F3" s="44"/>
      <c r="G3" s="44"/>
      <c r="H3" s="44"/>
      <c r="I3" s="44"/>
      <c r="J3" s="44"/>
      <c r="K3" s="44"/>
      <c r="L3" s="44"/>
      <c r="M3" s="44"/>
      <c r="N3" s="44"/>
      <c r="O3" s="44"/>
      <c r="P3" s="44"/>
      <c r="Q3" s="44"/>
      <c r="R3" s="44"/>
      <c r="S3" s="44"/>
      <c r="T3" s="44"/>
      <c r="U3" s="44"/>
    </row>
    <row r="4" spans="1:21" x14ac:dyDescent="0.25">
      <c r="A4" s="44"/>
      <c r="B4" s="44"/>
      <c r="C4" s="44"/>
      <c r="D4" s="44"/>
      <c r="E4" s="44"/>
      <c r="F4" s="44"/>
      <c r="G4" s="44"/>
      <c r="H4" s="44"/>
      <c r="I4" s="44"/>
      <c r="J4" s="44"/>
      <c r="K4" s="44"/>
      <c r="L4" s="44"/>
      <c r="M4" s="44"/>
      <c r="N4" s="44"/>
      <c r="O4" s="44"/>
      <c r="P4" s="44"/>
      <c r="Q4" s="44"/>
      <c r="R4" s="44"/>
      <c r="S4" s="44"/>
      <c r="T4" s="44"/>
      <c r="U4" s="44"/>
    </row>
    <row r="5" spans="1:21" x14ac:dyDescent="0.25">
      <c r="A5" s="19" t="s">
        <v>1847</v>
      </c>
      <c r="B5" s="40"/>
      <c r="C5" s="44"/>
      <c r="D5" s="44"/>
      <c r="E5" s="44"/>
      <c r="F5" s="44"/>
      <c r="G5" s="44"/>
      <c r="H5" s="44"/>
      <c r="I5" s="44"/>
      <c r="J5" s="44"/>
      <c r="K5" s="44"/>
      <c r="L5" s="44"/>
      <c r="M5" s="44"/>
      <c r="N5" s="44"/>
      <c r="O5" s="44"/>
      <c r="P5" s="44"/>
      <c r="Q5" s="44"/>
      <c r="R5" s="44"/>
      <c r="S5" s="44"/>
      <c r="T5" s="44"/>
      <c r="U5" s="44"/>
    </row>
    <row r="6" spans="1:21" x14ac:dyDescent="0.25">
      <c r="A6" s="19" t="s">
        <v>1848</v>
      </c>
      <c r="B6" s="40"/>
      <c r="C6" s="44"/>
      <c r="D6" s="44"/>
      <c r="E6" s="44"/>
      <c r="F6" s="44"/>
      <c r="G6" s="44"/>
      <c r="H6" s="44"/>
      <c r="I6" s="44"/>
      <c r="J6" s="44"/>
      <c r="K6" s="44"/>
      <c r="L6" s="44"/>
      <c r="M6" s="44"/>
      <c r="N6" s="44"/>
      <c r="O6" s="44"/>
      <c r="P6" s="44"/>
      <c r="Q6" s="44"/>
      <c r="R6" s="44"/>
      <c r="S6" s="44"/>
      <c r="T6" s="44"/>
      <c r="U6" s="44"/>
    </row>
    <row r="7" spans="1:21" x14ac:dyDescent="0.25">
      <c r="A7" s="19" t="s">
        <v>1849</v>
      </c>
      <c r="B7" s="40"/>
      <c r="C7" s="44"/>
      <c r="D7" s="44"/>
      <c r="E7" s="44"/>
      <c r="F7" s="44"/>
      <c r="G7" s="44"/>
      <c r="H7" s="44"/>
      <c r="I7" s="44"/>
      <c r="J7" s="44"/>
      <c r="K7" s="44"/>
      <c r="L7" s="44"/>
      <c r="M7" s="44"/>
      <c r="N7" s="44"/>
      <c r="O7" s="44"/>
      <c r="P7" s="44"/>
      <c r="Q7" s="44"/>
      <c r="R7" s="44"/>
      <c r="S7" s="44"/>
      <c r="T7" s="44"/>
      <c r="U7" s="44"/>
    </row>
    <row r="8" spans="1:21" x14ac:dyDescent="0.25">
      <c r="A8" s="19" t="s">
        <v>1850</v>
      </c>
      <c r="B8" s="40"/>
      <c r="C8" s="44"/>
      <c r="D8" s="44"/>
      <c r="E8" s="44"/>
      <c r="F8" s="44"/>
      <c r="G8" s="44"/>
      <c r="H8" s="44"/>
      <c r="I8" s="44"/>
      <c r="J8" s="44"/>
      <c r="K8" s="44"/>
      <c r="L8" s="44"/>
      <c r="M8" s="44"/>
      <c r="N8" s="44"/>
      <c r="O8" s="44"/>
      <c r="P8" s="44"/>
      <c r="Q8" s="44"/>
      <c r="R8" s="44"/>
      <c r="S8" s="44"/>
      <c r="T8" s="44"/>
      <c r="U8" s="44"/>
    </row>
    <row r="9" spans="1:21" x14ac:dyDescent="0.25">
      <c r="A9" s="19" t="s">
        <v>1851</v>
      </c>
      <c r="B9" s="40"/>
      <c r="C9" s="44"/>
      <c r="D9" s="44"/>
      <c r="E9" s="44"/>
      <c r="F9" s="44"/>
      <c r="G9" s="44"/>
      <c r="H9" s="44"/>
      <c r="I9" s="44"/>
      <c r="J9" s="44"/>
      <c r="K9" s="44"/>
      <c r="L9" s="44"/>
      <c r="M9" s="44"/>
      <c r="N9" s="44"/>
      <c r="O9" s="44"/>
      <c r="P9" s="44"/>
      <c r="Q9" s="44"/>
      <c r="R9" s="44"/>
      <c r="S9" s="44"/>
      <c r="T9" s="44"/>
      <c r="U9" s="44"/>
    </row>
    <row r="10" spans="1:21" x14ac:dyDescent="0.25">
      <c r="A10" s="19" t="s">
        <v>1490</v>
      </c>
      <c r="B10" s="40"/>
      <c r="C10" s="44"/>
      <c r="D10" s="44"/>
      <c r="E10" s="44"/>
      <c r="F10" s="44"/>
      <c r="G10" s="44"/>
      <c r="H10" s="44"/>
      <c r="I10" s="44"/>
      <c r="J10" s="44"/>
      <c r="K10" s="44"/>
      <c r="L10" s="44"/>
      <c r="M10" s="44"/>
      <c r="N10" s="44"/>
      <c r="O10" s="44"/>
      <c r="P10" s="44"/>
      <c r="Q10" s="44"/>
      <c r="R10" s="44"/>
      <c r="S10" s="44"/>
      <c r="T10" s="44"/>
      <c r="U10" s="44"/>
    </row>
    <row r="11" spans="1:21" x14ac:dyDescent="0.25">
      <c r="A11" s="44"/>
      <c r="B11" s="44"/>
      <c r="C11" s="44"/>
      <c r="D11" s="44"/>
      <c r="E11" s="44"/>
      <c r="F11" s="44"/>
      <c r="G11" s="44"/>
      <c r="H11" s="44"/>
      <c r="I11" s="44"/>
      <c r="J11" s="44"/>
      <c r="K11" s="44"/>
      <c r="L11" s="44"/>
      <c r="M11" s="44"/>
      <c r="N11" s="44"/>
      <c r="O11" s="44"/>
      <c r="P11" s="44"/>
      <c r="Q11" s="44"/>
      <c r="R11" s="44"/>
      <c r="S11" s="44"/>
      <c r="T11" s="44"/>
      <c r="U11" s="44"/>
    </row>
    <row r="12" spans="1:21" x14ac:dyDescent="0.25">
      <c r="A12" s="61" t="s">
        <v>1852</v>
      </c>
      <c r="B12" s="44"/>
      <c r="C12" s="44"/>
      <c r="D12" s="44"/>
      <c r="E12" s="44"/>
      <c r="F12" s="44"/>
      <c r="G12" s="44"/>
      <c r="H12" s="44"/>
      <c r="I12" s="44"/>
      <c r="J12" s="44"/>
      <c r="K12" s="44"/>
      <c r="L12" s="44"/>
      <c r="M12" s="44"/>
      <c r="N12" s="44"/>
      <c r="O12" s="44"/>
      <c r="P12" s="44"/>
      <c r="Q12" s="44"/>
      <c r="R12" s="44"/>
      <c r="S12" s="44"/>
      <c r="T12" s="44"/>
      <c r="U12" s="44"/>
    </row>
    <row r="13" spans="1:21" ht="180" x14ac:dyDescent="0.25">
      <c r="A13" s="97" t="s">
        <v>1853</v>
      </c>
      <c r="B13" s="44"/>
      <c r="C13" s="44"/>
      <c r="D13" s="44"/>
      <c r="E13" s="44"/>
      <c r="F13" s="44"/>
      <c r="G13" s="44"/>
      <c r="H13" s="44"/>
      <c r="I13" s="44"/>
      <c r="J13" s="44"/>
      <c r="K13" s="44"/>
      <c r="L13" s="44"/>
      <c r="M13" s="44"/>
      <c r="N13" s="44"/>
      <c r="O13" s="44"/>
      <c r="P13" s="44"/>
      <c r="Q13" s="44"/>
      <c r="R13" s="44"/>
      <c r="S13" s="44"/>
      <c r="T13" s="44"/>
      <c r="U13" s="44"/>
    </row>
    <row r="14" spans="1:21" x14ac:dyDescent="0.25">
      <c r="A14" s="44"/>
      <c r="B14" s="44"/>
      <c r="C14" s="44"/>
      <c r="D14" s="44"/>
      <c r="E14" s="44"/>
      <c r="F14" s="44"/>
      <c r="G14" s="44"/>
      <c r="H14" s="44"/>
      <c r="I14" s="44"/>
      <c r="J14" s="44"/>
      <c r="K14" s="44"/>
      <c r="L14" s="44"/>
      <c r="M14" s="44"/>
      <c r="N14" s="44"/>
      <c r="O14" s="44"/>
      <c r="P14" s="44"/>
      <c r="Q14" s="44"/>
      <c r="R14" s="44"/>
      <c r="S14" s="44"/>
      <c r="T14" s="44"/>
      <c r="U14" s="44"/>
    </row>
    <row r="15" spans="1:21" x14ac:dyDescent="0.25">
      <c r="A15" s="61" t="s">
        <v>1854</v>
      </c>
      <c r="B15" s="44"/>
      <c r="C15" s="44"/>
      <c r="D15" s="44"/>
      <c r="E15" s="44"/>
      <c r="F15" s="44"/>
      <c r="G15" s="44"/>
      <c r="H15" s="44"/>
      <c r="I15" s="44"/>
      <c r="J15" s="44"/>
      <c r="K15" s="44"/>
      <c r="L15" s="44"/>
      <c r="M15" s="44"/>
      <c r="N15" s="44"/>
      <c r="O15" s="44"/>
      <c r="P15" s="44"/>
      <c r="Q15" s="44"/>
      <c r="R15" s="44"/>
      <c r="S15" s="44"/>
      <c r="T15" s="44"/>
      <c r="U15" s="44"/>
    </row>
    <row r="16" spans="1:21" ht="150" x14ac:dyDescent="0.25">
      <c r="A16" s="97" t="s">
        <v>1855</v>
      </c>
      <c r="B16" s="44"/>
      <c r="C16" s="44"/>
      <c r="D16" s="44"/>
      <c r="E16" s="44"/>
      <c r="F16" s="44"/>
      <c r="G16" s="44"/>
      <c r="H16" s="44"/>
      <c r="I16" s="44"/>
      <c r="J16" s="44"/>
      <c r="K16" s="44"/>
      <c r="L16" s="44"/>
      <c r="M16" s="44"/>
      <c r="N16" s="44"/>
      <c r="O16" s="44"/>
      <c r="P16" s="44"/>
      <c r="Q16" s="44"/>
      <c r="R16" s="44"/>
      <c r="S16" s="44"/>
      <c r="T16" s="44"/>
      <c r="U16" s="44"/>
    </row>
    <row r="17" spans="1:21" x14ac:dyDescent="0.25">
      <c r="A17" s="44"/>
      <c r="B17" s="44"/>
      <c r="C17" s="44"/>
      <c r="D17" s="44"/>
      <c r="E17" s="44"/>
      <c r="F17" s="44"/>
      <c r="G17" s="44"/>
      <c r="H17" s="44"/>
      <c r="I17" s="44"/>
      <c r="J17" s="44"/>
      <c r="K17" s="44"/>
      <c r="L17" s="44"/>
      <c r="M17" s="44"/>
      <c r="N17" s="44"/>
      <c r="O17" s="44"/>
      <c r="P17" s="44"/>
      <c r="Q17" s="44"/>
      <c r="R17" s="44"/>
      <c r="S17" s="44"/>
      <c r="T17" s="44"/>
      <c r="U17" s="44"/>
    </row>
    <row r="18" spans="1:21" x14ac:dyDescent="0.25">
      <c r="A18" s="19" t="s">
        <v>1856</v>
      </c>
      <c r="B18" s="40"/>
      <c r="C18" s="19" t="s">
        <v>1402</v>
      </c>
      <c r="D18" s="44"/>
      <c r="E18" s="44"/>
      <c r="F18" s="44"/>
      <c r="G18" s="44"/>
      <c r="H18" s="44"/>
      <c r="I18" s="44"/>
      <c r="J18" s="44"/>
      <c r="K18" s="44"/>
      <c r="L18" s="44"/>
      <c r="M18" s="44"/>
      <c r="N18" s="44"/>
      <c r="O18" s="44"/>
      <c r="P18" s="44"/>
      <c r="Q18" s="44"/>
      <c r="R18" s="44"/>
      <c r="S18" s="44"/>
      <c r="T18" s="44"/>
      <c r="U18" s="44"/>
    </row>
    <row r="19" spans="1:21" x14ac:dyDescent="0.25">
      <c r="A19" s="44"/>
      <c r="B19" s="44"/>
      <c r="C19" s="44"/>
      <c r="D19" s="44"/>
      <c r="E19" s="44"/>
      <c r="F19" s="44"/>
      <c r="G19" s="44"/>
      <c r="H19" s="44"/>
      <c r="I19" s="44"/>
      <c r="J19" s="44"/>
      <c r="K19" s="44"/>
      <c r="L19" s="44"/>
      <c r="M19" s="44"/>
      <c r="N19" s="44"/>
      <c r="O19" s="44"/>
      <c r="P19" s="44"/>
      <c r="Q19" s="44"/>
      <c r="R19" s="44"/>
      <c r="S19" s="44"/>
      <c r="T19" s="44"/>
      <c r="U19" s="44"/>
    </row>
    <row r="20" spans="1:21" ht="53.25" customHeight="1" x14ac:dyDescent="0.25">
      <c r="A20" s="758" t="s">
        <v>1857</v>
      </c>
      <c r="B20" s="759"/>
      <c r="C20" s="137" t="s">
        <v>1858</v>
      </c>
      <c r="D20" s="44"/>
      <c r="E20" s="44"/>
      <c r="F20" s="44"/>
      <c r="G20" s="44"/>
      <c r="H20" s="44"/>
      <c r="I20" s="44"/>
      <c r="J20" s="44"/>
      <c r="K20" s="44"/>
      <c r="L20" s="44"/>
      <c r="M20" s="44"/>
      <c r="N20" s="44"/>
      <c r="O20" s="44"/>
      <c r="P20" s="44"/>
      <c r="Q20" s="44"/>
      <c r="R20" s="44"/>
      <c r="S20" s="44"/>
      <c r="T20" s="44"/>
      <c r="U20" s="44"/>
    </row>
    <row r="21" spans="1:21" x14ac:dyDescent="0.25">
      <c r="A21" s="133" t="s">
        <v>1859</v>
      </c>
      <c r="B21" s="40"/>
      <c r="C21" s="40"/>
      <c r="D21" s="44"/>
      <c r="E21" s="44"/>
      <c r="F21" s="44"/>
      <c r="G21" s="44"/>
      <c r="H21" s="44"/>
      <c r="I21" s="44"/>
      <c r="J21" s="44"/>
      <c r="K21" s="44"/>
      <c r="L21" s="44"/>
      <c r="M21" s="44"/>
      <c r="N21" s="44"/>
      <c r="O21" s="44"/>
      <c r="P21" s="44"/>
      <c r="Q21" s="44"/>
      <c r="R21" s="44"/>
      <c r="S21" s="44"/>
      <c r="T21" s="44"/>
      <c r="U21" s="44"/>
    </row>
    <row r="22" spans="1:21" x14ac:dyDescent="0.25">
      <c r="A22" s="133" t="s">
        <v>1860</v>
      </c>
      <c r="B22" s="40"/>
      <c r="C22" s="40"/>
      <c r="D22" s="44"/>
      <c r="E22" s="44"/>
      <c r="F22" s="44"/>
      <c r="G22" s="44"/>
      <c r="H22" s="44"/>
      <c r="I22" s="44"/>
      <c r="J22" s="44"/>
      <c r="K22" s="44"/>
      <c r="L22" s="44"/>
      <c r="M22" s="44"/>
      <c r="N22" s="44"/>
      <c r="O22" s="44"/>
      <c r="P22" s="44"/>
      <c r="Q22" s="44"/>
      <c r="R22" s="44"/>
      <c r="S22" s="44"/>
      <c r="T22" s="44"/>
      <c r="U22" s="44"/>
    </row>
    <row r="23" spans="1:21" x14ac:dyDescent="0.25">
      <c r="A23" s="133" t="s">
        <v>1861</v>
      </c>
      <c r="B23" s="40"/>
      <c r="C23" s="40"/>
      <c r="D23" s="44"/>
      <c r="E23" s="44"/>
      <c r="F23" s="44"/>
      <c r="G23" s="44"/>
      <c r="H23" s="44"/>
      <c r="I23" s="44"/>
      <c r="J23" s="44"/>
      <c r="K23" s="44"/>
      <c r="L23" s="44"/>
      <c r="M23" s="44"/>
      <c r="N23" s="44"/>
      <c r="O23" s="44"/>
      <c r="P23" s="44"/>
      <c r="Q23" s="44"/>
      <c r="R23" s="44"/>
      <c r="S23" s="44"/>
      <c r="T23" s="44"/>
      <c r="U23" s="44"/>
    </row>
    <row r="24" spans="1:21" x14ac:dyDescent="0.25">
      <c r="A24" s="133" t="s">
        <v>1862</v>
      </c>
      <c r="B24" s="40"/>
      <c r="C24" s="40"/>
      <c r="D24" s="44"/>
      <c r="E24" s="44"/>
      <c r="F24" s="44"/>
      <c r="G24" s="44"/>
      <c r="H24" s="44"/>
      <c r="I24" s="44"/>
      <c r="J24" s="44"/>
      <c r="K24" s="44"/>
      <c r="L24" s="44"/>
      <c r="M24" s="44"/>
      <c r="N24" s="44"/>
      <c r="O24" s="44"/>
      <c r="P24" s="44"/>
      <c r="Q24" s="44"/>
      <c r="R24" s="44"/>
      <c r="S24" s="44"/>
      <c r="T24" s="44"/>
      <c r="U24" s="44"/>
    </row>
    <row r="25" spans="1:21" x14ac:dyDescent="0.25">
      <c r="A25" s="133" t="s">
        <v>1863</v>
      </c>
      <c r="B25" s="40"/>
      <c r="C25" s="40"/>
      <c r="D25" s="44"/>
      <c r="E25" s="44"/>
      <c r="F25" s="44"/>
      <c r="G25" s="44"/>
      <c r="H25" s="44"/>
      <c r="I25" s="44"/>
      <c r="J25" s="44"/>
      <c r="K25" s="44"/>
      <c r="L25" s="44"/>
      <c r="M25" s="44"/>
      <c r="N25" s="44"/>
      <c r="O25" s="44"/>
      <c r="P25" s="44"/>
      <c r="Q25" s="44"/>
      <c r="R25" s="44"/>
      <c r="S25" s="44"/>
      <c r="T25" s="44"/>
      <c r="U25" s="44"/>
    </row>
    <row r="26" spans="1:21" x14ac:dyDescent="0.25">
      <c r="A26" s="133" t="s">
        <v>1864</v>
      </c>
      <c r="B26" s="40"/>
      <c r="C26" s="40"/>
      <c r="D26" s="44"/>
      <c r="E26" s="44"/>
      <c r="F26" s="44"/>
      <c r="G26" s="44"/>
      <c r="H26" s="44"/>
      <c r="I26" s="44"/>
      <c r="J26" s="44"/>
      <c r="K26" s="44"/>
      <c r="L26" s="44"/>
      <c r="M26" s="44"/>
      <c r="N26" s="44"/>
      <c r="O26" s="44"/>
      <c r="P26" s="44"/>
      <c r="Q26" s="44"/>
      <c r="R26" s="44"/>
      <c r="S26" s="44"/>
      <c r="T26" s="44"/>
      <c r="U26" s="44"/>
    </row>
    <row r="27" spans="1:21" x14ac:dyDescent="0.25">
      <c r="A27" s="133" t="s">
        <v>1865</v>
      </c>
      <c r="B27" s="40"/>
      <c r="C27" s="40"/>
      <c r="D27" s="44"/>
      <c r="E27" s="44"/>
      <c r="F27" s="44"/>
      <c r="G27" s="44"/>
      <c r="H27" s="44"/>
      <c r="I27" s="44"/>
      <c r="J27" s="44"/>
      <c r="K27" s="44"/>
      <c r="L27" s="44"/>
      <c r="M27" s="44"/>
      <c r="N27" s="44"/>
      <c r="O27" s="44"/>
      <c r="P27" s="44"/>
      <c r="Q27" s="44"/>
      <c r="R27" s="44"/>
      <c r="S27" s="44"/>
      <c r="T27" s="44"/>
      <c r="U27" s="44"/>
    </row>
    <row r="28" spans="1:21" x14ac:dyDescent="0.25">
      <c r="A28" s="133" t="s">
        <v>1866</v>
      </c>
      <c r="B28" s="40"/>
      <c r="C28" s="40"/>
      <c r="D28" s="44"/>
      <c r="E28" s="44"/>
      <c r="F28" s="44"/>
      <c r="G28" s="44"/>
      <c r="H28" s="44"/>
      <c r="I28" s="44"/>
      <c r="J28" s="44"/>
      <c r="K28" s="44"/>
      <c r="L28" s="44"/>
      <c r="M28" s="44"/>
      <c r="N28" s="44"/>
      <c r="O28" s="44"/>
      <c r="P28" s="44"/>
      <c r="Q28" s="44"/>
      <c r="R28" s="44"/>
      <c r="S28" s="44"/>
      <c r="T28" s="44"/>
      <c r="U28" s="44"/>
    </row>
    <row r="29" spans="1:21" x14ac:dyDescent="0.25">
      <c r="A29" s="133" t="s">
        <v>1867</v>
      </c>
      <c r="B29" s="40"/>
      <c r="C29" s="40"/>
      <c r="D29" s="44"/>
      <c r="E29" s="44"/>
      <c r="F29" s="44"/>
      <c r="G29" s="44"/>
      <c r="H29" s="44"/>
      <c r="I29" s="44"/>
      <c r="J29" s="44"/>
      <c r="K29" s="44"/>
      <c r="L29" s="44"/>
      <c r="M29" s="44"/>
      <c r="N29" s="44"/>
      <c r="O29" s="44"/>
      <c r="P29" s="44"/>
      <c r="Q29" s="44"/>
      <c r="R29" s="44"/>
      <c r="S29" s="44"/>
      <c r="T29" s="44"/>
      <c r="U29" s="44"/>
    </row>
    <row r="30" spans="1:21" x14ac:dyDescent="0.25">
      <c r="A30" s="133" t="s">
        <v>1868</v>
      </c>
      <c r="B30" s="40"/>
      <c r="C30" s="40"/>
      <c r="D30" s="44"/>
      <c r="E30" s="44"/>
      <c r="F30" s="44"/>
      <c r="G30" s="44"/>
      <c r="H30" s="44"/>
      <c r="I30" s="44"/>
      <c r="J30" s="44"/>
      <c r="K30" s="44"/>
      <c r="L30" s="44"/>
      <c r="M30" s="44"/>
      <c r="N30" s="44"/>
      <c r="O30" s="44"/>
      <c r="P30" s="44"/>
      <c r="Q30" s="44"/>
      <c r="R30" s="44"/>
      <c r="S30" s="44"/>
      <c r="T30" s="44"/>
      <c r="U30" s="44"/>
    </row>
    <row r="31" spans="1:21" x14ac:dyDescent="0.25">
      <c r="A31" s="133" t="s">
        <v>1869</v>
      </c>
      <c r="B31" s="40"/>
      <c r="C31" s="40"/>
      <c r="D31" s="44"/>
      <c r="E31" s="44"/>
      <c r="F31" s="44"/>
      <c r="G31" s="44"/>
      <c r="H31" s="44"/>
      <c r="I31" s="44"/>
      <c r="J31" s="44"/>
      <c r="K31" s="44"/>
      <c r="L31" s="44"/>
      <c r="M31" s="44"/>
      <c r="N31" s="44"/>
      <c r="O31" s="44"/>
      <c r="P31" s="44"/>
      <c r="Q31" s="44"/>
      <c r="R31" s="44"/>
      <c r="S31" s="44"/>
      <c r="T31" s="44"/>
      <c r="U31" s="44"/>
    </row>
    <row r="32" spans="1:21" x14ac:dyDescent="0.25">
      <c r="A32" s="133" t="s">
        <v>1870</v>
      </c>
      <c r="B32" s="40"/>
      <c r="C32" s="40"/>
      <c r="D32" s="44"/>
      <c r="E32" s="44"/>
      <c r="F32" s="44"/>
      <c r="G32" s="44"/>
      <c r="H32" s="44"/>
      <c r="I32" s="44"/>
      <c r="J32" s="44"/>
      <c r="K32" s="44"/>
      <c r="L32" s="44"/>
      <c r="M32" s="44"/>
      <c r="N32" s="44"/>
      <c r="O32" s="44"/>
      <c r="P32" s="44"/>
      <c r="Q32" s="44"/>
      <c r="R32" s="44"/>
      <c r="S32" s="44"/>
      <c r="T32" s="44"/>
      <c r="U32" s="44"/>
    </row>
    <row r="33" spans="1:21" x14ac:dyDescent="0.25">
      <c r="A33" s="133" t="s">
        <v>1871</v>
      </c>
      <c r="B33" s="40"/>
      <c r="C33" s="40"/>
      <c r="D33" s="44"/>
      <c r="E33" s="44"/>
      <c r="F33" s="44"/>
      <c r="G33" s="44"/>
      <c r="H33" s="44"/>
      <c r="I33" s="44"/>
      <c r="J33" s="44"/>
      <c r="K33" s="44"/>
      <c r="L33" s="44"/>
      <c r="M33" s="44"/>
      <c r="N33" s="44"/>
      <c r="O33" s="44"/>
      <c r="P33" s="44"/>
      <c r="Q33" s="44"/>
      <c r="R33" s="44"/>
      <c r="S33" s="44"/>
      <c r="T33" s="44"/>
      <c r="U33" s="44"/>
    </row>
    <row r="34" spans="1:21" x14ac:dyDescent="0.25">
      <c r="A34" s="133" t="s">
        <v>1872</v>
      </c>
      <c r="B34" s="40"/>
      <c r="C34" s="40"/>
      <c r="D34" s="44"/>
      <c r="E34" s="44"/>
      <c r="F34" s="44"/>
      <c r="G34" s="44"/>
      <c r="H34" s="44"/>
      <c r="I34" s="44"/>
      <c r="J34" s="44"/>
      <c r="K34" s="44"/>
      <c r="L34" s="44"/>
      <c r="M34" s="44"/>
      <c r="N34" s="44"/>
      <c r="O34" s="44"/>
      <c r="P34" s="44"/>
      <c r="Q34" s="44"/>
      <c r="R34" s="44"/>
      <c r="S34" s="44"/>
      <c r="T34" s="44"/>
      <c r="U34" s="44"/>
    </row>
    <row r="35" spans="1:21" x14ac:dyDescent="0.25">
      <c r="A35" s="133" t="s">
        <v>1873</v>
      </c>
      <c r="B35" s="40"/>
      <c r="C35" s="40"/>
      <c r="D35" s="44"/>
      <c r="E35" s="44"/>
      <c r="F35" s="44"/>
      <c r="G35" s="44"/>
      <c r="H35" s="44"/>
      <c r="I35" s="44"/>
      <c r="J35" s="44"/>
      <c r="K35" s="44"/>
      <c r="L35" s="44"/>
      <c r="M35" s="44"/>
      <c r="N35" s="44"/>
      <c r="O35" s="44"/>
      <c r="P35" s="44"/>
      <c r="Q35" s="44"/>
      <c r="R35" s="44"/>
      <c r="S35" s="44"/>
      <c r="T35" s="44"/>
      <c r="U35" s="44"/>
    </row>
    <row r="36" spans="1:21" x14ac:dyDescent="0.25">
      <c r="A36" s="133" t="s">
        <v>1874</v>
      </c>
      <c r="B36" s="40"/>
      <c r="C36" s="40"/>
      <c r="D36" s="44"/>
      <c r="E36" s="44"/>
      <c r="F36" s="44"/>
      <c r="G36" s="44"/>
      <c r="H36" s="44"/>
      <c r="I36" s="44"/>
      <c r="J36" s="44"/>
      <c r="K36" s="44"/>
      <c r="L36" s="44"/>
      <c r="M36" s="44"/>
      <c r="N36" s="44"/>
      <c r="O36" s="44"/>
      <c r="P36" s="44"/>
      <c r="Q36" s="44"/>
      <c r="R36" s="44"/>
      <c r="S36" s="44"/>
      <c r="T36" s="44"/>
      <c r="U36" s="44"/>
    </row>
    <row r="37" spans="1:21" x14ac:dyDescent="0.25">
      <c r="A37" s="133" t="s">
        <v>1875</v>
      </c>
      <c r="B37" s="40"/>
      <c r="C37" s="40"/>
      <c r="D37" s="44"/>
      <c r="E37" s="44"/>
      <c r="F37" s="44"/>
      <c r="G37" s="44"/>
      <c r="H37" s="44"/>
      <c r="I37" s="44"/>
      <c r="J37" s="44"/>
      <c r="K37" s="44"/>
      <c r="L37" s="44"/>
      <c r="M37" s="44"/>
      <c r="N37" s="44"/>
      <c r="O37" s="44"/>
      <c r="P37" s="44"/>
      <c r="Q37" s="44"/>
      <c r="R37" s="44"/>
      <c r="S37" s="44"/>
      <c r="T37" s="44"/>
      <c r="U37" s="44"/>
    </row>
    <row r="38" spans="1:21" x14ac:dyDescent="0.25">
      <c r="A38" s="133" t="s">
        <v>1876</v>
      </c>
      <c r="B38" s="40"/>
      <c r="C38" s="40"/>
      <c r="D38" s="44"/>
      <c r="E38" s="44"/>
      <c r="F38" s="44"/>
      <c r="G38" s="44"/>
      <c r="H38" s="44"/>
      <c r="I38" s="44"/>
      <c r="J38" s="44"/>
      <c r="K38" s="44"/>
      <c r="L38" s="44"/>
      <c r="M38" s="44"/>
      <c r="N38" s="44"/>
      <c r="O38" s="44"/>
      <c r="P38" s="44"/>
      <c r="Q38" s="44"/>
      <c r="R38" s="44"/>
      <c r="S38" s="44"/>
      <c r="T38" s="44"/>
      <c r="U38" s="44"/>
    </row>
    <row r="39" spans="1:21" x14ac:dyDescent="0.25">
      <c r="A39" s="133" t="s">
        <v>1877</v>
      </c>
      <c r="B39" s="40"/>
      <c r="C39" s="40"/>
      <c r="D39" s="44"/>
      <c r="E39" s="44"/>
      <c r="F39" s="44"/>
      <c r="G39" s="44"/>
      <c r="H39" s="44"/>
      <c r="I39" s="44"/>
      <c r="J39" s="44"/>
      <c r="K39" s="44"/>
      <c r="L39" s="44"/>
      <c r="M39" s="44"/>
      <c r="N39" s="44"/>
      <c r="O39" s="44"/>
      <c r="P39" s="44"/>
      <c r="Q39" s="44"/>
      <c r="R39" s="44"/>
      <c r="S39" s="44"/>
      <c r="T39" s="44"/>
      <c r="U39" s="44"/>
    </row>
    <row r="40" spans="1:21" x14ac:dyDescent="0.25">
      <c r="A40" s="133" t="s">
        <v>1878</v>
      </c>
      <c r="B40" s="40"/>
      <c r="C40" s="40"/>
      <c r="D40" s="44"/>
      <c r="E40" s="44"/>
      <c r="F40" s="44"/>
      <c r="G40" s="44"/>
      <c r="H40" s="44"/>
      <c r="I40" s="44"/>
      <c r="J40" s="44"/>
      <c r="K40" s="44"/>
      <c r="L40" s="44"/>
      <c r="M40" s="44"/>
      <c r="N40" s="44"/>
      <c r="O40" s="44"/>
      <c r="P40" s="44"/>
      <c r="Q40" s="44"/>
      <c r="R40" s="44"/>
      <c r="S40" s="44"/>
      <c r="T40" s="44"/>
      <c r="U40" s="44"/>
    </row>
    <row r="41" spans="1:21" x14ac:dyDescent="0.25">
      <c r="A41" s="44"/>
      <c r="B41" s="44"/>
      <c r="C41" s="44"/>
      <c r="D41" s="44"/>
      <c r="E41" s="44"/>
      <c r="F41" s="44"/>
      <c r="G41" s="44"/>
      <c r="H41" s="44"/>
      <c r="I41" s="44"/>
      <c r="J41" s="44"/>
      <c r="K41" s="44"/>
      <c r="L41" s="44"/>
      <c r="M41" s="44"/>
      <c r="N41" s="44"/>
      <c r="O41" s="44"/>
      <c r="P41" s="44"/>
      <c r="Q41" s="44"/>
      <c r="R41" s="44"/>
      <c r="S41" s="44"/>
      <c r="T41" s="44"/>
      <c r="U41" s="44"/>
    </row>
    <row r="42" spans="1:21" ht="90" x14ac:dyDescent="0.25">
      <c r="A42" s="37" t="s">
        <v>1879</v>
      </c>
      <c r="B42" s="97" t="s">
        <v>1880</v>
      </c>
      <c r="C42" s="44"/>
      <c r="D42" s="44"/>
      <c r="E42" s="44"/>
      <c r="F42" s="44"/>
      <c r="G42" s="44"/>
      <c r="H42" s="44"/>
      <c r="I42" s="44"/>
      <c r="J42" s="44"/>
      <c r="K42" s="44"/>
      <c r="L42" s="44"/>
      <c r="M42" s="44"/>
      <c r="N42" s="44"/>
      <c r="O42" s="44"/>
      <c r="P42" s="44"/>
      <c r="Q42" s="44"/>
      <c r="R42" s="44"/>
      <c r="S42" s="44"/>
      <c r="T42" s="44"/>
      <c r="U42" s="44"/>
    </row>
    <row r="43" spans="1:21" ht="60" x14ac:dyDescent="0.25">
      <c r="A43" s="37" t="s">
        <v>1881</v>
      </c>
      <c r="B43" s="97" t="s">
        <v>1882</v>
      </c>
      <c r="C43" s="44"/>
      <c r="D43" s="44"/>
      <c r="E43" s="44"/>
      <c r="F43" s="44"/>
      <c r="G43" s="44"/>
      <c r="H43" s="44"/>
      <c r="I43" s="44"/>
      <c r="J43" s="44"/>
      <c r="K43" s="44"/>
      <c r="L43" s="44"/>
      <c r="M43" s="44"/>
      <c r="N43" s="44"/>
      <c r="O43" s="44"/>
      <c r="P43" s="44"/>
      <c r="Q43" s="44"/>
      <c r="R43" s="44"/>
      <c r="S43" s="44"/>
      <c r="T43" s="44"/>
      <c r="U43" s="44"/>
    </row>
    <row r="44" spans="1:21" x14ac:dyDescent="0.25">
      <c r="A44" s="44"/>
      <c r="B44" s="44"/>
      <c r="C44" s="44"/>
      <c r="D44" s="44"/>
      <c r="E44" s="44"/>
      <c r="F44" s="44"/>
      <c r="G44" s="44"/>
      <c r="H44" s="44"/>
      <c r="I44" s="44"/>
      <c r="J44" s="44"/>
      <c r="K44" s="44"/>
      <c r="L44" s="44"/>
      <c r="M44" s="44"/>
      <c r="N44" s="44"/>
      <c r="O44" s="44"/>
      <c r="P44" s="44"/>
      <c r="Q44" s="44"/>
      <c r="R44" s="44"/>
      <c r="S44" s="44"/>
      <c r="T44" s="44"/>
      <c r="U44" s="44"/>
    </row>
    <row r="45" spans="1:21" x14ac:dyDescent="0.25">
      <c r="A45" s="768" t="s">
        <v>1883</v>
      </c>
      <c r="B45" s="769" t="s">
        <v>1308</v>
      </c>
      <c r="C45" s="769"/>
      <c r="D45" s="769"/>
      <c r="E45" s="44"/>
      <c r="F45" s="44"/>
      <c r="G45" s="44"/>
      <c r="H45" s="44"/>
      <c r="I45" s="44"/>
      <c r="J45" s="44"/>
      <c r="K45" s="44"/>
      <c r="L45" s="44"/>
      <c r="M45" s="44"/>
      <c r="N45" s="44"/>
      <c r="O45" s="44"/>
      <c r="P45" s="44"/>
      <c r="Q45" s="44"/>
      <c r="R45" s="44"/>
      <c r="S45" s="44"/>
      <c r="T45" s="44"/>
      <c r="U45" s="44"/>
    </row>
    <row r="46" spans="1:21" x14ac:dyDescent="0.25">
      <c r="A46" s="768"/>
      <c r="B46" s="51" t="s">
        <v>1884</v>
      </c>
      <c r="C46" s="51" t="s">
        <v>1885</v>
      </c>
      <c r="D46" s="61" t="s">
        <v>1886</v>
      </c>
      <c r="E46" s="44"/>
      <c r="F46" s="44"/>
      <c r="G46" s="44"/>
      <c r="H46" s="44"/>
      <c r="I46" s="44"/>
      <c r="J46" s="44"/>
      <c r="K46" s="44"/>
      <c r="L46" s="44"/>
      <c r="M46" s="44"/>
      <c r="N46" s="44"/>
      <c r="O46" s="44"/>
      <c r="P46" s="44"/>
      <c r="Q46" s="44"/>
      <c r="R46" s="44"/>
      <c r="S46" s="44"/>
      <c r="T46" s="44"/>
      <c r="U46" s="44"/>
    </row>
    <row r="47" spans="1:21" x14ac:dyDescent="0.25">
      <c r="A47" s="768"/>
      <c r="B47" s="134" t="s">
        <v>1887</v>
      </c>
      <c r="C47" s="134" t="s">
        <v>1888</v>
      </c>
      <c r="D47" s="134" t="s">
        <v>1889</v>
      </c>
      <c r="E47" s="44"/>
      <c r="F47" s="44"/>
      <c r="G47" s="44"/>
      <c r="H47" s="44"/>
      <c r="I47" s="44"/>
      <c r="J47" s="44"/>
      <c r="K47" s="44"/>
      <c r="L47" s="44"/>
      <c r="M47" s="44"/>
      <c r="N47" s="44"/>
      <c r="O47" s="44"/>
      <c r="P47" s="44"/>
      <c r="Q47" s="44"/>
      <c r="R47" s="44"/>
      <c r="S47" s="44"/>
      <c r="T47" s="44"/>
      <c r="U47" s="44"/>
    </row>
    <row r="48" spans="1:21" x14ac:dyDescent="0.25">
      <c r="A48" s="40">
        <v>1</v>
      </c>
      <c r="B48" s="40"/>
      <c r="C48" s="40"/>
      <c r="D48" s="40"/>
      <c r="E48" s="44"/>
      <c r="F48" s="44"/>
      <c r="G48" s="44"/>
      <c r="H48" s="44"/>
      <c r="I48" s="44"/>
      <c r="J48" s="44"/>
      <c r="K48" s="44"/>
      <c r="L48" s="44"/>
      <c r="M48" s="44"/>
      <c r="N48" s="44"/>
      <c r="O48" s="44"/>
      <c r="P48" s="44"/>
      <c r="Q48" s="44"/>
      <c r="R48" s="44"/>
      <c r="S48" s="44"/>
      <c r="T48" s="44"/>
      <c r="U48" s="44"/>
    </row>
    <row r="49" spans="1:21" x14ac:dyDescent="0.25">
      <c r="A49" s="40">
        <v>2</v>
      </c>
      <c r="B49" s="40"/>
      <c r="C49" s="40"/>
      <c r="D49" s="40"/>
      <c r="E49" s="44"/>
      <c r="F49" s="44"/>
      <c r="G49" s="44"/>
      <c r="H49" s="44"/>
      <c r="I49" s="44"/>
      <c r="J49" s="44"/>
      <c r="K49" s="44"/>
      <c r="L49" s="44"/>
      <c r="M49" s="44"/>
      <c r="N49" s="44"/>
      <c r="O49" s="44"/>
      <c r="P49" s="44"/>
      <c r="Q49" s="44"/>
      <c r="R49" s="44"/>
      <c r="S49" s="44"/>
      <c r="T49" s="44"/>
      <c r="U49" s="44"/>
    </row>
    <row r="50" spans="1:21" x14ac:dyDescent="0.25">
      <c r="A50" s="40">
        <v>3</v>
      </c>
      <c r="B50" s="40"/>
      <c r="C50" s="40"/>
      <c r="D50" s="40"/>
      <c r="E50" s="44"/>
      <c r="F50" s="44"/>
      <c r="G50" s="44"/>
      <c r="H50" s="44"/>
      <c r="I50" s="44"/>
      <c r="J50" s="44"/>
      <c r="K50" s="44"/>
      <c r="L50" s="44"/>
      <c r="M50" s="44"/>
      <c r="N50" s="44"/>
      <c r="O50" s="44"/>
      <c r="P50" s="44"/>
      <c r="Q50" s="44"/>
      <c r="R50" s="44"/>
      <c r="S50" s="44"/>
      <c r="T50" s="44"/>
      <c r="U50" s="44"/>
    </row>
    <row r="51" spans="1:21" x14ac:dyDescent="0.25">
      <c r="A51" s="40">
        <v>4</v>
      </c>
      <c r="B51" s="40"/>
      <c r="C51" s="40"/>
      <c r="D51" s="40"/>
      <c r="E51" s="44"/>
      <c r="F51" s="44"/>
      <c r="G51" s="44"/>
      <c r="H51" s="44"/>
      <c r="I51" s="44"/>
      <c r="J51" s="44"/>
      <c r="K51" s="44"/>
      <c r="L51" s="44"/>
      <c r="M51" s="44"/>
      <c r="N51" s="44"/>
      <c r="O51" s="44"/>
      <c r="P51" s="44"/>
      <c r="Q51" s="44"/>
      <c r="R51" s="44"/>
      <c r="S51" s="44"/>
      <c r="T51" s="44"/>
      <c r="U51" s="44"/>
    </row>
    <row r="52" spans="1:21" x14ac:dyDescent="0.25">
      <c r="A52" s="40">
        <v>5</v>
      </c>
      <c r="B52" s="40"/>
      <c r="C52" s="40"/>
      <c r="D52" s="40"/>
      <c r="E52" s="44"/>
      <c r="F52" s="44"/>
      <c r="G52" s="44"/>
      <c r="H52" s="44"/>
      <c r="I52" s="44"/>
      <c r="J52" s="44"/>
      <c r="K52" s="44"/>
      <c r="L52" s="44"/>
      <c r="M52" s="44"/>
      <c r="N52" s="44"/>
      <c r="O52" s="44"/>
      <c r="P52" s="44"/>
      <c r="Q52" s="44"/>
      <c r="R52" s="44"/>
      <c r="S52" s="44"/>
      <c r="T52" s="44"/>
      <c r="U52" s="44"/>
    </row>
    <row r="53" spans="1:21" x14ac:dyDescent="0.25">
      <c r="A53" s="40">
        <v>6</v>
      </c>
      <c r="B53" s="40"/>
      <c r="C53" s="40"/>
      <c r="D53" s="40"/>
      <c r="E53" s="44"/>
      <c r="F53" s="44"/>
      <c r="G53" s="44"/>
      <c r="H53" s="44"/>
      <c r="I53" s="44"/>
      <c r="J53" s="44"/>
      <c r="K53" s="44"/>
      <c r="L53" s="44"/>
      <c r="M53" s="44"/>
      <c r="N53" s="44"/>
      <c r="O53" s="44"/>
      <c r="P53" s="44"/>
      <c r="Q53" s="44"/>
      <c r="R53" s="44"/>
      <c r="S53" s="44"/>
      <c r="T53" s="44"/>
      <c r="U53" s="44"/>
    </row>
    <row r="54" spans="1:21" x14ac:dyDescent="0.25">
      <c r="A54" s="40">
        <v>7</v>
      </c>
      <c r="B54" s="40"/>
      <c r="C54" s="40"/>
      <c r="D54" s="40"/>
      <c r="E54" s="44"/>
      <c r="F54" s="44"/>
      <c r="G54" s="44"/>
      <c r="H54" s="44"/>
      <c r="I54" s="44"/>
      <c r="J54" s="44"/>
      <c r="K54" s="44"/>
      <c r="L54" s="44"/>
      <c r="M54" s="44"/>
      <c r="N54" s="44"/>
      <c r="O54" s="44"/>
      <c r="P54" s="44"/>
      <c r="Q54" s="44"/>
      <c r="R54" s="44"/>
      <c r="S54" s="44"/>
      <c r="T54" s="44"/>
      <c r="U54" s="44"/>
    </row>
    <row r="55" spans="1:21" x14ac:dyDescent="0.25">
      <c r="A55" s="40">
        <v>8</v>
      </c>
      <c r="B55" s="40"/>
      <c r="C55" s="40"/>
      <c r="D55" s="40"/>
      <c r="E55" s="44"/>
      <c r="F55" s="44"/>
      <c r="G55" s="44"/>
      <c r="H55" s="44"/>
      <c r="I55" s="44"/>
      <c r="J55" s="44"/>
      <c r="K55" s="44"/>
      <c r="L55" s="44"/>
      <c r="M55" s="44"/>
      <c r="N55" s="44"/>
      <c r="O55" s="44"/>
      <c r="P55" s="44"/>
      <c r="Q55" s="44"/>
      <c r="R55" s="44"/>
      <c r="S55" s="44"/>
      <c r="T55" s="44"/>
      <c r="U55" s="44"/>
    </row>
    <row r="56" spans="1:21" x14ac:dyDescent="0.25">
      <c r="A56" s="40">
        <v>9</v>
      </c>
      <c r="B56" s="40"/>
      <c r="C56" s="40"/>
      <c r="D56" s="40"/>
      <c r="E56" s="44"/>
      <c r="F56" s="44"/>
      <c r="G56" s="44"/>
      <c r="H56" s="44"/>
      <c r="I56" s="44"/>
      <c r="J56" s="44"/>
      <c r="K56" s="44"/>
      <c r="L56" s="44"/>
      <c r="M56" s="44"/>
      <c r="N56" s="44"/>
      <c r="O56" s="44"/>
      <c r="P56" s="44"/>
      <c r="Q56" s="44"/>
      <c r="R56" s="44"/>
      <c r="S56" s="44"/>
      <c r="T56" s="44"/>
      <c r="U56" s="44"/>
    </row>
    <row r="57" spans="1:21" x14ac:dyDescent="0.25">
      <c r="A57" s="40">
        <v>10</v>
      </c>
      <c r="B57" s="40"/>
      <c r="C57" s="40"/>
      <c r="D57" s="40"/>
      <c r="E57" s="44"/>
      <c r="F57" s="44"/>
      <c r="G57" s="44"/>
      <c r="H57" s="44"/>
      <c r="I57" s="44"/>
      <c r="J57" s="44"/>
      <c r="K57" s="44"/>
      <c r="L57" s="44"/>
      <c r="M57" s="44"/>
      <c r="N57" s="44"/>
      <c r="O57" s="44"/>
      <c r="P57" s="44"/>
      <c r="Q57" s="44"/>
      <c r="R57" s="44"/>
      <c r="S57" s="44"/>
      <c r="T57" s="44"/>
      <c r="U57" s="44"/>
    </row>
    <row r="58" spans="1:21" x14ac:dyDescent="0.25">
      <c r="A58" s="40">
        <v>11</v>
      </c>
      <c r="B58" s="40"/>
      <c r="C58" s="40"/>
      <c r="D58" s="40"/>
      <c r="E58" s="44"/>
      <c r="F58" s="44"/>
      <c r="G58" s="44"/>
      <c r="H58" s="44"/>
      <c r="I58" s="44"/>
      <c r="J58" s="44"/>
      <c r="K58" s="44"/>
      <c r="L58" s="44"/>
      <c r="M58" s="44"/>
      <c r="N58" s="44"/>
      <c r="O58" s="44"/>
      <c r="P58" s="44"/>
      <c r="Q58" s="44"/>
      <c r="R58" s="44"/>
      <c r="S58" s="44"/>
      <c r="T58" s="44"/>
      <c r="U58" s="44"/>
    </row>
    <row r="59" spans="1:21" x14ac:dyDescent="0.25">
      <c r="A59" s="40">
        <v>12</v>
      </c>
      <c r="B59" s="40"/>
      <c r="C59" s="40"/>
      <c r="D59" s="40"/>
      <c r="E59" s="44"/>
      <c r="F59" s="44"/>
      <c r="G59" s="44"/>
      <c r="H59" s="44"/>
      <c r="I59" s="44"/>
      <c r="J59" s="44"/>
      <c r="K59" s="44"/>
      <c r="L59" s="44"/>
      <c r="M59" s="44"/>
      <c r="N59" s="44"/>
      <c r="O59" s="44"/>
      <c r="P59" s="44"/>
      <c r="Q59" s="44"/>
      <c r="R59" s="44"/>
      <c r="S59" s="44"/>
      <c r="T59" s="44"/>
      <c r="U59" s="44"/>
    </row>
    <row r="60" spans="1:21" x14ac:dyDescent="0.25">
      <c r="A60" s="40">
        <v>13</v>
      </c>
      <c r="B60" s="40"/>
      <c r="C60" s="40"/>
      <c r="D60" s="40"/>
      <c r="E60" s="44"/>
      <c r="F60" s="44"/>
      <c r="G60" s="44"/>
      <c r="H60" s="44"/>
      <c r="I60" s="44"/>
      <c r="J60" s="44"/>
      <c r="K60" s="44"/>
      <c r="L60" s="44"/>
      <c r="M60" s="44"/>
      <c r="N60" s="44"/>
      <c r="O60" s="44"/>
      <c r="P60" s="44"/>
      <c r="Q60" s="44"/>
      <c r="R60" s="44"/>
      <c r="S60" s="44"/>
      <c r="T60" s="44"/>
      <c r="U60" s="44"/>
    </row>
    <row r="61" spans="1:21" x14ac:dyDescent="0.25">
      <c r="A61" s="40">
        <v>14</v>
      </c>
      <c r="B61" s="40"/>
      <c r="C61" s="40"/>
      <c r="D61" s="40"/>
      <c r="E61" s="44"/>
      <c r="F61" s="44"/>
      <c r="G61" s="44"/>
      <c r="H61" s="44"/>
      <c r="I61" s="44"/>
      <c r="J61" s="44"/>
      <c r="K61" s="44"/>
      <c r="L61" s="44"/>
      <c r="M61" s="44"/>
      <c r="N61" s="44"/>
      <c r="O61" s="44"/>
      <c r="P61" s="44"/>
      <c r="Q61" s="44"/>
      <c r="R61" s="44"/>
      <c r="S61" s="44"/>
      <c r="T61" s="44"/>
      <c r="U61" s="44"/>
    </row>
    <row r="62" spans="1:21" x14ac:dyDescent="0.25">
      <c r="A62" s="40">
        <v>15</v>
      </c>
      <c r="B62" s="40"/>
      <c r="C62" s="40"/>
      <c r="D62" s="40"/>
      <c r="E62" s="44"/>
      <c r="F62" s="44"/>
      <c r="G62" s="44"/>
      <c r="H62" s="44"/>
      <c r="I62" s="44"/>
      <c r="J62" s="44"/>
      <c r="K62" s="44"/>
      <c r="L62" s="44"/>
      <c r="M62" s="44"/>
      <c r="N62" s="44"/>
      <c r="O62" s="44"/>
      <c r="P62" s="44"/>
      <c r="Q62" s="44"/>
      <c r="R62" s="44"/>
      <c r="S62" s="44"/>
      <c r="T62" s="44"/>
      <c r="U62" s="44"/>
    </row>
    <row r="63" spans="1:21" x14ac:dyDescent="0.25">
      <c r="A63" s="40">
        <v>16</v>
      </c>
      <c r="B63" s="40"/>
      <c r="C63" s="40"/>
      <c r="D63" s="40"/>
      <c r="E63" s="44"/>
      <c r="F63" s="44"/>
      <c r="G63" s="44"/>
      <c r="H63" s="44"/>
      <c r="I63" s="44"/>
      <c r="J63" s="44"/>
      <c r="K63" s="44"/>
      <c r="L63" s="44"/>
      <c r="M63" s="44"/>
      <c r="N63" s="44"/>
      <c r="O63" s="44"/>
      <c r="P63" s="44"/>
      <c r="Q63" s="44"/>
      <c r="R63" s="44"/>
      <c r="S63" s="44"/>
      <c r="T63" s="44"/>
      <c r="U63" s="44"/>
    </row>
    <row r="64" spans="1:21" x14ac:dyDescent="0.25">
      <c r="A64" s="40">
        <v>17</v>
      </c>
      <c r="B64" s="40"/>
      <c r="C64" s="40"/>
      <c r="D64" s="40"/>
      <c r="E64" s="44"/>
      <c r="F64" s="44"/>
      <c r="G64" s="44"/>
      <c r="H64" s="44"/>
      <c r="I64" s="44"/>
      <c r="J64" s="44"/>
      <c r="K64" s="44"/>
      <c r="L64" s="44"/>
      <c r="M64" s="44"/>
      <c r="N64" s="44"/>
      <c r="O64" s="44"/>
      <c r="P64" s="44"/>
      <c r="Q64" s="44"/>
      <c r="R64" s="44"/>
      <c r="S64" s="44"/>
      <c r="T64" s="44"/>
      <c r="U64" s="44"/>
    </row>
    <row r="65" spans="1:21" x14ac:dyDescent="0.25">
      <c r="A65" s="40">
        <v>18</v>
      </c>
      <c r="B65" s="40"/>
      <c r="C65" s="40"/>
      <c r="D65" s="40"/>
      <c r="E65" s="44"/>
      <c r="F65" s="44"/>
      <c r="G65" s="44"/>
      <c r="H65" s="44"/>
      <c r="I65" s="44"/>
      <c r="J65" s="44"/>
      <c r="K65" s="44"/>
      <c r="L65" s="44"/>
      <c r="M65" s="44"/>
      <c r="N65" s="44"/>
      <c r="O65" s="44"/>
      <c r="P65" s="44"/>
      <c r="Q65" s="44"/>
      <c r="R65" s="44"/>
      <c r="S65" s="44"/>
      <c r="T65" s="44"/>
      <c r="U65" s="44"/>
    </row>
    <row r="66" spans="1:21" x14ac:dyDescent="0.25">
      <c r="A66" s="40">
        <v>19</v>
      </c>
      <c r="B66" s="40"/>
      <c r="C66" s="40"/>
      <c r="D66" s="40"/>
      <c r="E66" s="44"/>
      <c r="F66" s="44"/>
      <c r="G66" s="44"/>
      <c r="H66" s="44"/>
      <c r="I66" s="44"/>
      <c r="J66" s="44"/>
      <c r="K66" s="44"/>
      <c r="L66" s="44"/>
      <c r="M66" s="44"/>
      <c r="N66" s="44"/>
      <c r="O66" s="44"/>
      <c r="P66" s="44"/>
      <c r="Q66" s="44"/>
      <c r="R66" s="44"/>
      <c r="S66" s="44"/>
      <c r="T66" s="44"/>
      <c r="U66" s="44"/>
    </row>
    <row r="67" spans="1:21" x14ac:dyDescent="0.25">
      <c r="A67" s="40">
        <v>20</v>
      </c>
      <c r="B67" s="40"/>
      <c r="C67" s="40"/>
      <c r="D67" s="40"/>
      <c r="E67" s="44"/>
      <c r="F67" s="44"/>
      <c r="G67" s="44"/>
      <c r="H67" s="44"/>
      <c r="I67" s="44"/>
      <c r="J67" s="44"/>
      <c r="K67" s="44"/>
      <c r="L67" s="44"/>
      <c r="M67" s="44"/>
      <c r="N67" s="44"/>
      <c r="O67" s="44"/>
      <c r="P67" s="44"/>
      <c r="Q67" s="44"/>
      <c r="R67" s="44"/>
      <c r="S67" s="44"/>
      <c r="T67" s="44"/>
      <c r="U67" s="44"/>
    </row>
    <row r="68" spans="1:21" ht="15" customHeight="1" x14ac:dyDescent="0.25">
      <c r="A68" s="757" t="s">
        <v>1890</v>
      </c>
      <c r="B68" s="40"/>
      <c r="C68" s="40"/>
      <c r="D68" s="40"/>
      <c r="E68" s="44"/>
      <c r="F68" s="44"/>
      <c r="G68" s="44"/>
      <c r="H68" s="44"/>
      <c r="I68" s="44"/>
      <c r="J68" s="44"/>
      <c r="K68" s="44"/>
      <c r="L68" s="44"/>
      <c r="M68" s="44"/>
      <c r="N68" s="44"/>
      <c r="O68" s="44"/>
      <c r="P68" s="44"/>
      <c r="Q68" s="44"/>
      <c r="R68" s="44"/>
      <c r="S68" s="44"/>
      <c r="T68" s="44"/>
      <c r="U68" s="44"/>
    </row>
    <row r="69" spans="1:21" x14ac:dyDescent="0.25">
      <c r="A69" s="762"/>
      <c r="B69" s="72" t="s">
        <v>1891</v>
      </c>
      <c r="C69" s="72" t="s">
        <v>1892</v>
      </c>
      <c r="D69" s="72" t="s">
        <v>1893</v>
      </c>
      <c r="E69" s="44"/>
      <c r="F69" s="44"/>
      <c r="G69" s="44"/>
      <c r="H69" s="44"/>
      <c r="I69" s="44"/>
      <c r="J69" s="44"/>
      <c r="K69" s="44"/>
      <c r="L69" s="44"/>
      <c r="M69" s="44"/>
      <c r="N69" s="44"/>
      <c r="O69" s="44"/>
      <c r="P69" s="44"/>
      <c r="Q69" s="44"/>
      <c r="R69" s="44"/>
      <c r="S69" s="44"/>
      <c r="T69" s="44"/>
      <c r="U69" s="44"/>
    </row>
    <row r="70" spans="1:21" x14ac:dyDescent="0.25">
      <c r="A70" s="44"/>
      <c r="B70" s="44"/>
      <c r="C70" s="44"/>
      <c r="D70" s="44"/>
      <c r="E70" s="44"/>
      <c r="F70" s="44"/>
      <c r="G70" s="44"/>
      <c r="H70" s="44"/>
      <c r="I70" s="44"/>
      <c r="J70" s="44"/>
      <c r="K70" s="44"/>
      <c r="L70" s="44"/>
      <c r="M70" s="44"/>
      <c r="N70" s="44"/>
      <c r="O70" s="44"/>
      <c r="P70" s="44"/>
      <c r="Q70" s="44"/>
      <c r="R70" s="44"/>
      <c r="S70" s="44"/>
      <c r="T70" s="44"/>
      <c r="U70" s="44"/>
    </row>
    <row r="71" spans="1:21" x14ac:dyDescent="0.25">
      <c r="A71" s="763" t="s">
        <v>1883</v>
      </c>
      <c r="B71" s="770" t="s">
        <v>1894</v>
      </c>
      <c r="C71" s="771"/>
      <c r="D71" s="771"/>
      <c r="E71" s="771"/>
      <c r="F71" s="771"/>
      <c r="G71" s="772"/>
      <c r="H71" s="44"/>
      <c r="I71" s="44"/>
      <c r="J71" s="44"/>
      <c r="K71" s="44"/>
      <c r="L71" s="44"/>
      <c r="M71" s="44"/>
      <c r="N71" s="44"/>
      <c r="O71" s="44"/>
      <c r="P71" s="44"/>
      <c r="Q71" s="44"/>
      <c r="R71" s="44"/>
      <c r="S71" s="44"/>
      <c r="T71" s="44"/>
      <c r="U71" s="44"/>
    </row>
    <row r="72" spans="1:21" ht="39.75" customHeight="1" x14ac:dyDescent="0.25">
      <c r="A72" s="764"/>
      <c r="B72" s="773" t="s">
        <v>1895</v>
      </c>
      <c r="C72" s="774"/>
      <c r="D72" s="775"/>
      <c r="E72" s="776" t="s">
        <v>1896</v>
      </c>
      <c r="F72" s="777"/>
      <c r="G72" s="778"/>
      <c r="H72" s="44"/>
      <c r="I72" s="44"/>
      <c r="J72" s="44"/>
      <c r="K72" s="44"/>
      <c r="L72" s="44"/>
      <c r="M72" s="44"/>
      <c r="N72" s="44"/>
      <c r="O72" s="44"/>
      <c r="P72" s="44"/>
      <c r="Q72" s="44"/>
      <c r="R72" s="44"/>
      <c r="S72" s="44"/>
      <c r="T72" s="44"/>
      <c r="U72" s="44"/>
    </row>
    <row r="73" spans="1:21" ht="30.75" customHeight="1" x14ac:dyDescent="0.25">
      <c r="A73" s="764"/>
      <c r="B73" s="779" t="s">
        <v>1897</v>
      </c>
      <c r="C73" s="780"/>
      <c r="D73" s="763" t="s">
        <v>1898</v>
      </c>
      <c r="E73" s="758" t="s">
        <v>1899</v>
      </c>
      <c r="F73" s="759"/>
      <c r="G73" s="760" t="s">
        <v>1900</v>
      </c>
      <c r="H73" s="44"/>
      <c r="I73" s="44"/>
      <c r="J73" s="44"/>
      <c r="K73" s="44"/>
      <c r="L73" s="44"/>
      <c r="M73" s="44"/>
      <c r="N73" s="44"/>
      <c r="O73" s="44"/>
      <c r="P73" s="44"/>
      <c r="Q73" s="44"/>
      <c r="R73" s="44"/>
      <c r="S73" s="44"/>
      <c r="T73" s="44"/>
      <c r="U73" s="44"/>
    </row>
    <row r="74" spans="1:21" ht="45" x14ac:dyDescent="0.25">
      <c r="A74" s="764"/>
      <c r="B74" s="72" t="s">
        <v>1901</v>
      </c>
      <c r="C74" s="88" t="s">
        <v>1902</v>
      </c>
      <c r="D74" s="765"/>
      <c r="E74" s="88" t="s">
        <v>1903</v>
      </c>
      <c r="F74" s="88" t="s">
        <v>1904</v>
      </c>
      <c r="G74" s="761"/>
      <c r="H74" s="44"/>
      <c r="I74" s="44"/>
      <c r="J74" s="44"/>
      <c r="K74" s="44"/>
      <c r="L74" s="44"/>
      <c r="M74" s="44"/>
      <c r="N74" s="44"/>
      <c r="O74" s="44"/>
      <c r="P74" s="44"/>
      <c r="Q74" s="44"/>
      <c r="R74" s="44"/>
      <c r="S74" s="44"/>
      <c r="T74" s="44"/>
      <c r="U74" s="44"/>
    </row>
    <row r="75" spans="1:21" x14ac:dyDescent="0.25">
      <c r="A75" s="765"/>
      <c r="B75" s="135" t="s">
        <v>1905</v>
      </c>
      <c r="C75" s="135" t="s">
        <v>1906</v>
      </c>
      <c r="D75" s="135" t="s">
        <v>1907</v>
      </c>
      <c r="E75" s="135" t="s">
        <v>1908</v>
      </c>
      <c r="F75" s="135" t="s">
        <v>1909</v>
      </c>
      <c r="G75" s="135" t="s">
        <v>1910</v>
      </c>
      <c r="H75" s="44"/>
      <c r="I75" s="44"/>
      <c r="J75" s="44"/>
      <c r="K75" s="44"/>
      <c r="L75" s="44"/>
      <c r="M75" s="44"/>
      <c r="N75" s="44"/>
      <c r="O75" s="44"/>
      <c r="P75" s="44"/>
      <c r="Q75" s="44"/>
      <c r="R75" s="44"/>
      <c r="S75" s="44"/>
      <c r="T75" s="44"/>
      <c r="U75" s="44"/>
    </row>
    <row r="76" spans="1:21" x14ac:dyDescent="0.25">
      <c r="A76" s="40">
        <v>1</v>
      </c>
      <c r="B76" s="40"/>
      <c r="C76" s="40"/>
      <c r="D76" s="40"/>
      <c r="E76" s="40"/>
      <c r="F76" s="40"/>
      <c r="G76" s="40"/>
      <c r="H76" s="44"/>
      <c r="I76" s="44"/>
      <c r="J76" s="44"/>
      <c r="K76" s="44"/>
      <c r="L76" s="44"/>
      <c r="M76" s="44"/>
      <c r="N76" s="44"/>
      <c r="O76" s="44"/>
      <c r="P76" s="44"/>
      <c r="Q76" s="44"/>
      <c r="R76" s="44"/>
      <c r="S76" s="44"/>
      <c r="T76" s="44"/>
      <c r="U76" s="44"/>
    </row>
    <row r="77" spans="1:21" x14ac:dyDescent="0.25">
      <c r="A77" s="40">
        <v>2</v>
      </c>
      <c r="B77" s="40"/>
      <c r="C77" s="40"/>
      <c r="D77" s="40"/>
      <c r="E77" s="40"/>
      <c r="F77" s="40"/>
      <c r="G77" s="40"/>
      <c r="H77" s="44"/>
      <c r="I77" s="44"/>
      <c r="J77" s="44"/>
      <c r="K77" s="44"/>
      <c r="L77" s="44"/>
      <c r="M77" s="44"/>
      <c r="N77" s="44"/>
      <c r="O77" s="44"/>
      <c r="P77" s="44"/>
      <c r="Q77" s="44"/>
      <c r="R77" s="44"/>
      <c r="S77" s="44"/>
      <c r="T77" s="44"/>
      <c r="U77" s="44"/>
    </row>
    <row r="78" spans="1:21" x14ac:dyDescent="0.25">
      <c r="A78" s="40">
        <v>3</v>
      </c>
      <c r="B78" s="40"/>
      <c r="C78" s="40"/>
      <c r="D78" s="40"/>
      <c r="E78" s="40"/>
      <c r="F78" s="40"/>
      <c r="G78" s="40"/>
      <c r="H78" s="44"/>
      <c r="I78" s="44"/>
      <c r="J78" s="44"/>
      <c r="K78" s="44"/>
      <c r="L78" s="44"/>
      <c r="M78" s="44"/>
      <c r="N78" s="44"/>
      <c r="O78" s="44"/>
      <c r="P78" s="44"/>
      <c r="Q78" s="44"/>
      <c r="R78" s="44"/>
      <c r="S78" s="44"/>
      <c r="T78" s="44"/>
      <c r="U78" s="44"/>
    </row>
    <row r="79" spans="1:21" x14ac:dyDescent="0.25">
      <c r="A79" s="40">
        <v>4</v>
      </c>
      <c r="B79" s="40"/>
      <c r="C79" s="40"/>
      <c r="D79" s="40"/>
      <c r="E79" s="40"/>
      <c r="F79" s="40"/>
      <c r="G79" s="40"/>
      <c r="H79" s="44"/>
      <c r="I79" s="44"/>
      <c r="J79" s="44"/>
      <c r="K79" s="44"/>
      <c r="L79" s="44"/>
      <c r="M79" s="44"/>
      <c r="N79" s="44"/>
      <c r="O79" s="44"/>
      <c r="P79" s="44"/>
      <c r="Q79" s="44"/>
      <c r="R79" s="44"/>
      <c r="S79" s="44"/>
      <c r="T79" s="44"/>
      <c r="U79" s="44"/>
    </row>
    <row r="80" spans="1:21" x14ac:dyDescent="0.25">
      <c r="A80" s="40">
        <v>5</v>
      </c>
      <c r="B80" s="40"/>
      <c r="C80" s="40"/>
      <c r="D80" s="40"/>
      <c r="E80" s="40"/>
      <c r="F80" s="40"/>
      <c r="G80" s="40"/>
      <c r="H80" s="44"/>
      <c r="I80" s="44"/>
      <c r="J80" s="44"/>
      <c r="K80" s="44"/>
      <c r="L80" s="44"/>
      <c r="M80" s="44"/>
      <c r="N80" s="44"/>
      <c r="O80" s="44"/>
      <c r="P80" s="44"/>
      <c r="Q80" s="44"/>
      <c r="R80" s="44"/>
      <c r="S80" s="44"/>
      <c r="T80" s="44"/>
      <c r="U80" s="44"/>
    </row>
    <row r="81" spans="1:21" x14ac:dyDescent="0.25">
      <c r="A81" s="40">
        <v>6</v>
      </c>
      <c r="B81" s="40"/>
      <c r="C81" s="40"/>
      <c r="D81" s="40"/>
      <c r="E81" s="40"/>
      <c r="F81" s="40"/>
      <c r="G81" s="40"/>
      <c r="H81" s="44"/>
      <c r="I81" s="44"/>
      <c r="J81" s="44"/>
      <c r="K81" s="44"/>
      <c r="L81" s="44"/>
      <c r="M81" s="44"/>
      <c r="N81" s="44"/>
      <c r="O81" s="44"/>
      <c r="P81" s="44"/>
      <c r="Q81" s="44"/>
      <c r="R81" s="44"/>
      <c r="S81" s="44"/>
      <c r="T81" s="44"/>
      <c r="U81" s="44"/>
    </row>
    <row r="82" spans="1:21" x14ac:dyDescent="0.25">
      <c r="A82" s="40">
        <v>7</v>
      </c>
      <c r="B82" s="40"/>
      <c r="C82" s="40"/>
      <c r="D82" s="40"/>
      <c r="E82" s="40"/>
      <c r="F82" s="40"/>
      <c r="G82" s="40"/>
      <c r="H82" s="44"/>
      <c r="I82" s="44"/>
      <c r="J82" s="44"/>
      <c r="K82" s="44"/>
      <c r="L82" s="44"/>
      <c r="M82" s="44"/>
      <c r="N82" s="44"/>
      <c r="O82" s="44"/>
      <c r="P82" s="44"/>
      <c r="Q82" s="44"/>
      <c r="R82" s="44"/>
      <c r="S82" s="44"/>
      <c r="T82" s="44"/>
      <c r="U82" s="44"/>
    </row>
    <row r="83" spans="1:21" x14ac:dyDescent="0.25">
      <c r="A83" s="40">
        <v>8</v>
      </c>
      <c r="B83" s="40"/>
      <c r="C83" s="40"/>
      <c r="D83" s="40"/>
      <c r="E83" s="40"/>
      <c r="F83" s="40"/>
      <c r="G83" s="40"/>
      <c r="H83" s="44"/>
      <c r="I83" s="44"/>
      <c r="J83" s="44"/>
      <c r="K83" s="44"/>
      <c r="L83" s="44"/>
      <c r="M83" s="44"/>
      <c r="N83" s="44"/>
      <c r="O83" s="44"/>
      <c r="P83" s="44"/>
      <c r="Q83" s="44"/>
      <c r="R83" s="44"/>
      <c r="S83" s="44"/>
      <c r="T83" s="44"/>
      <c r="U83" s="44"/>
    </row>
    <row r="84" spans="1:21" x14ac:dyDescent="0.25">
      <c r="A84" s="40">
        <v>9</v>
      </c>
      <c r="B84" s="40"/>
      <c r="C84" s="40"/>
      <c r="D84" s="40"/>
      <c r="E84" s="40"/>
      <c r="F84" s="40"/>
      <c r="G84" s="40"/>
      <c r="H84" s="44"/>
      <c r="I84" s="44"/>
      <c r="J84" s="44"/>
      <c r="K84" s="44"/>
      <c r="L84" s="44"/>
      <c r="M84" s="44"/>
      <c r="N84" s="44"/>
      <c r="O84" s="44"/>
      <c r="P84" s="44"/>
      <c r="Q84" s="44"/>
      <c r="R84" s="44"/>
      <c r="S84" s="44"/>
      <c r="T84" s="44"/>
      <c r="U84" s="44"/>
    </row>
    <row r="85" spans="1:21" x14ac:dyDescent="0.25">
      <c r="A85" s="40">
        <v>10</v>
      </c>
      <c r="B85" s="40"/>
      <c r="C85" s="40"/>
      <c r="D85" s="40"/>
      <c r="E85" s="40"/>
      <c r="F85" s="40"/>
      <c r="G85" s="40"/>
      <c r="H85" s="44"/>
      <c r="I85" s="44"/>
      <c r="J85" s="44"/>
      <c r="K85" s="44"/>
      <c r="L85" s="44"/>
      <c r="M85" s="44"/>
      <c r="N85" s="44"/>
      <c r="O85" s="44"/>
      <c r="P85" s="44"/>
      <c r="Q85" s="44"/>
      <c r="R85" s="44"/>
      <c r="S85" s="44"/>
      <c r="T85" s="44"/>
      <c r="U85" s="44"/>
    </row>
    <row r="86" spans="1:21" x14ac:dyDescent="0.25">
      <c r="A86" s="40">
        <v>11</v>
      </c>
      <c r="B86" s="40"/>
      <c r="C86" s="40"/>
      <c r="D86" s="40"/>
      <c r="E86" s="40"/>
      <c r="F86" s="40"/>
      <c r="G86" s="40"/>
      <c r="H86" s="44"/>
      <c r="I86" s="44"/>
      <c r="J86" s="44"/>
      <c r="K86" s="44"/>
      <c r="L86" s="44"/>
      <c r="M86" s="44"/>
      <c r="N86" s="44"/>
      <c r="O86" s="44"/>
      <c r="P86" s="44"/>
      <c r="Q86" s="44"/>
      <c r="R86" s="44"/>
      <c r="S86" s="44"/>
      <c r="T86" s="44"/>
      <c r="U86" s="44"/>
    </row>
    <row r="87" spans="1:21" x14ac:dyDescent="0.25">
      <c r="A87" s="40">
        <v>12</v>
      </c>
      <c r="B87" s="40"/>
      <c r="C87" s="40"/>
      <c r="D87" s="40"/>
      <c r="E87" s="40"/>
      <c r="F87" s="40"/>
      <c r="G87" s="40"/>
      <c r="H87" s="44"/>
      <c r="I87" s="44"/>
      <c r="J87" s="44"/>
      <c r="K87" s="44"/>
      <c r="L87" s="44"/>
      <c r="M87" s="44"/>
      <c r="N87" s="44"/>
      <c r="O87" s="44"/>
      <c r="P87" s="44"/>
      <c r="Q87" s="44"/>
      <c r="R87" s="44"/>
      <c r="S87" s="44"/>
      <c r="T87" s="44"/>
      <c r="U87" s="44"/>
    </row>
    <row r="88" spans="1:21" x14ac:dyDescent="0.25">
      <c r="A88" s="40">
        <v>13</v>
      </c>
      <c r="B88" s="40"/>
      <c r="C88" s="40"/>
      <c r="D88" s="40"/>
      <c r="E88" s="40"/>
      <c r="F88" s="40"/>
      <c r="G88" s="40"/>
      <c r="H88" s="44"/>
      <c r="I88" s="44"/>
      <c r="J88" s="44"/>
      <c r="K88" s="44"/>
      <c r="L88" s="44"/>
      <c r="M88" s="44"/>
      <c r="N88" s="44"/>
      <c r="O88" s="44"/>
      <c r="P88" s="44"/>
      <c r="Q88" s="44"/>
      <c r="R88" s="44"/>
      <c r="S88" s="44"/>
      <c r="T88" s="44"/>
      <c r="U88" s="44"/>
    </row>
    <row r="89" spans="1:21" x14ac:dyDescent="0.25">
      <c r="A89" s="40">
        <v>14</v>
      </c>
      <c r="B89" s="40"/>
      <c r="C89" s="40"/>
      <c r="D89" s="40"/>
      <c r="E89" s="40"/>
      <c r="F89" s="40"/>
      <c r="G89" s="40"/>
      <c r="H89" s="44"/>
      <c r="I89" s="44"/>
      <c r="J89" s="44"/>
      <c r="K89" s="44"/>
      <c r="L89" s="44"/>
      <c r="M89" s="44"/>
      <c r="N89" s="44"/>
      <c r="O89" s="44"/>
      <c r="P89" s="44"/>
      <c r="Q89" s="44"/>
      <c r="R89" s="44"/>
      <c r="S89" s="44"/>
      <c r="T89" s="44"/>
      <c r="U89" s="44"/>
    </row>
    <row r="90" spans="1:21" x14ac:dyDescent="0.25">
      <c r="A90" s="40">
        <v>15</v>
      </c>
      <c r="B90" s="40"/>
      <c r="C90" s="40"/>
      <c r="D90" s="40"/>
      <c r="E90" s="40"/>
      <c r="F90" s="40"/>
      <c r="G90" s="40"/>
      <c r="H90" s="44"/>
      <c r="I90" s="44"/>
      <c r="J90" s="44"/>
      <c r="K90" s="44"/>
      <c r="L90" s="44"/>
      <c r="M90" s="44"/>
      <c r="N90" s="44"/>
      <c r="O90" s="44"/>
      <c r="P90" s="44"/>
      <c r="Q90" s="44"/>
      <c r="R90" s="44"/>
      <c r="S90" s="44"/>
      <c r="T90" s="44"/>
      <c r="U90" s="44"/>
    </row>
    <row r="91" spans="1:21" x14ac:dyDescent="0.25">
      <c r="A91" s="40">
        <v>16</v>
      </c>
      <c r="B91" s="40"/>
      <c r="C91" s="40"/>
      <c r="D91" s="40"/>
      <c r="E91" s="40"/>
      <c r="F91" s="40"/>
      <c r="G91" s="40"/>
      <c r="H91" s="44"/>
      <c r="I91" s="44"/>
      <c r="J91" s="44"/>
      <c r="K91" s="44"/>
      <c r="L91" s="44"/>
      <c r="M91" s="44"/>
      <c r="N91" s="44"/>
      <c r="O91" s="44"/>
      <c r="P91" s="44"/>
      <c r="Q91" s="44"/>
      <c r="R91" s="44"/>
      <c r="S91" s="44"/>
      <c r="T91" s="44"/>
      <c r="U91" s="44"/>
    </row>
    <row r="92" spans="1:21" x14ac:dyDescent="0.25">
      <c r="A92" s="40">
        <v>17</v>
      </c>
      <c r="B92" s="40"/>
      <c r="C92" s="40"/>
      <c r="D92" s="40"/>
      <c r="E92" s="40"/>
      <c r="F92" s="40"/>
      <c r="G92" s="40"/>
      <c r="H92" s="44"/>
      <c r="I92" s="44"/>
      <c r="J92" s="44"/>
      <c r="K92" s="44"/>
      <c r="L92" s="44"/>
      <c r="M92" s="44"/>
      <c r="N92" s="44"/>
      <c r="O92" s="44"/>
      <c r="P92" s="44"/>
      <c r="Q92" s="44"/>
      <c r="R92" s="44"/>
      <c r="S92" s="44"/>
      <c r="T92" s="44"/>
      <c r="U92" s="44"/>
    </row>
    <row r="93" spans="1:21" x14ac:dyDescent="0.25">
      <c r="A93" s="40">
        <v>18</v>
      </c>
      <c r="B93" s="40"/>
      <c r="C93" s="40"/>
      <c r="D93" s="40"/>
      <c r="E93" s="40"/>
      <c r="F93" s="40"/>
      <c r="G93" s="40"/>
      <c r="H93" s="44"/>
      <c r="I93" s="44"/>
      <c r="J93" s="44"/>
      <c r="K93" s="44"/>
      <c r="L93" s="44"/>
      <c r="M93" s="44"/>
      <c r="N93" s="44"/>
      <c r="O93" s="44"/>
      <c r="P93" s="44"/>
      <c r="Q93" s="44"/>
      <c r="R93" s="44"/>
      <c r="S93" s="44"/>
      <c r="T93" s="44"/>
      <c r="U93" s="44"/>
    </row>
    <row r="94" spans="1:21" x14ac:dyDescent="0.25">
      <c r="A94" s="40">
        <v>19</v>
      </c>
      <c r="B94" s="40"/>
      <c r="C94" s="40"/>
      <c r="D94" s="40"/>
      <c r="E94" s="40"/>
      <c r="F94" s="40"/>
      <c r="G94" s="40"/>
      <c r="H94" s="44"/>
      <c r="I94" s="44"/>
      <c r="J94" s="44"/>
      <c r="K94" s="44"/>
      <c r="L94" s="44"/>
      <c r="M94" s="44"/>
      <c r="N94" s="44"/>
      <c r="O94" s="44"/>
      <c r="P94" s="44"/>
      <c r="Q94" s="44"/>
      <c r="R94" s="44"/>
      <c r="S94" s="44"/>
      <c r="T94" s="44"/>
      <c r="U94" s="44"/>
    </row>
    <row r="95" spans="1:21" x14ac:dyDescent="0.25">
      <c r="A95" s="40">
        <v>20</v>
      </c>
      <c r="B95" s="40"/>
      <c r="C95" s="40"/>
      <c r="D95" s="40"/>
      <c r="E95" s="40"/>
      <c r="F95" s="40"/>
      <c r="G95" s="40"/>
      <c r="H95" s="44"/>
      <c r="I95" s="44"/>
      <c r="J95" s="44"/>
      <c r="K95" s="44"/>
      <c r="L95" s="44"/>
      <c r="M95" s="44"/>
      <c r="N95" s="44"/>
      <c r="O95" s="44"/>
      <c r="P95" s="44"/>
      <c r="Q95" s="44"/>
      <c r="R95" s="44"/>
      <c r="S95" s="44"/>
      <c r="T95" s="44"/>
      <c r="U95" s="44"/>
    </row>
    <row r="96" spans="1:21" ht="15" customHeight="1" x14ac:dyDescent="0.25">
      <c r="A96" s="757" t="s">
        <v>1890</v>
      </c>
      <c r="B96" s="40"/>
      <c r="C96" s="40"/>
      <c r="D96" s="40"/>
      <c r="E96" s="40"/>
      <c r="F96" s="40"/>
      <c r="G96" s="40"/>
      <c r="H96" s="44"/>
      <c r="I96" s="44"/>
      <c r="J96" s="44"/>
      <c r="K96" s="44"/>
      <c r="L96" s="44"/>
      <c r="M96" s="44"/>
      <c r="N96" s="44"/>
      <c r="O96" s="44"/>
      <c r="P96" s="44"/>
      <c r="Q96" s="44"/>
      <c r="R96" s="44"/>
      <c r="S96" s="44"/>
      <c r="T96" s="44"/>
      <c r="U96" s="44"/>
    </row>
    <row r="97" spans="1:21" x14ac:dyDescent="0.25">
      <c r="A97" s="762"/>
      <c r="B97" s="72"/>
      <c r="C97" s="72"/>
      <c r="D97" s="72" t="s">
        <v>1911</v>
      </c>
      <c r="E97" s="72"/>
      <c r="F97" s="72"/>
      <c r="G97" s="72" t="s">
        <v>1912</v>
      </c>
      <c r="H97" s="44"/>
      <c r="I97" s="44"/>
      <c r="J97" s="44"/>
      <c r="K97" s="44"/>
      <c r="L97" s="44"/>
      <c r="M97" s="44"/>
      <c r="N97" s="44"/>
      <c r="O97" s="44"/>
      <c r="P97" s="44"/>
      <c r="Q97" s="44"/>
      <c r="R97" s="44"/>
      <c r="S97" s="44"/>
      <c r="T97" s="44"/>
      <c r="U97" s="44"/>
    </row>
    <row r="98" spans="1:21" x14ac:dyDescent="0.25">
      <c r="A98" s="44"/>
      <c r="B98" s="44"/>
      <c r="C98" s="44"/>
      <c r="D98" s="44"/>
      <c r="E98" s="44"/>
      <c r="F98" s="44"/>
      <c r="G98" s="44"/>
      <c r="H98" s="44"/>
      <c r="I98" s="44"/>
      <c r="J98" s="44"/>
      <c r="K98" s="44"/>
      <c r="L98" s="44"/>
      <c r="M98" s="44"/>
      <c r="N98" s="44"/>
      <c r="O98" s="44"/>
      <c r="P98" s="44"/>
      <c r="Q98" s="44"/>
      <c r="R98" s="44"/>
      <c r="S98" s="44"/>
      <c r="T98" s="44"/>
      <c r="U98" s="44"/>
    </row>
    <row r="99" spans="1:21" ht="30" x14ac:dyDescent="0.25">
      <c r="A99" s="763" t="s">
        <v>1883</v>
      </c>
      <c r="B99" s="766" t="s">
        <v>1364</v>
      </c>
      <c r="C99" s="766"/>
      <c r="D99" s="766"/>
      <c r="E99" s="139" t="s">
        <v>1913</v>
      </c>
      <c r="F99" s="44"/>
      <c r="G99" s="44"/>
      <c r="H99" s="44"/>
      <c r="I99" s="44"/>
      <c r="J99" s="44"/>
      <c r="K99" s="44"/>
      <c r="L99" s="44"/>
      <c r="M99" s="44"/>
      <c r="N99" s="44"/>
      <c r="O99" s="44"/>
      <c r="P99" s="44"/>
      <c r="Q99" s="44"/>
      <c r="R99" s="44"/>
      <c r="S99" s="44"/>
      <c r="T99" s="44"/>
      <c r="U99" s="44"/>
    </row>
    <row r="100" spans="1:21" ht="30" x14ac:dyDescent="0.25">
      <c r="A100" s="764"/>
      <c r="B100" s="767" t="s">
        <v>1914</v>
      </c>
      <c r="C100" s="767" t="s">
        <v>1915</v>
      </c>
      <c r="D100" s="767" t="s">
        <v>1916</v>
      </c>
      <c r="E100" s="138" t="s">
        <v>1917</v>
      </c>
      <c r="F100" s="44"/>
      <c r="G100" s="44"/>
      <c r="H100" s="44"/>
      <c r="I100" s="44"/>
      <c r="J100" s="44"/>
      <c r="K100" s="44"/>
      <c r="L100" s="44"/>
      <c r="M100" s="44"/>
      <c r="N100" s="44"/>
      <c r="O100" s="44"/>
      <c r="P100" s="44"/>
      <c r="Q100" s="44"/>
      <c r="R100" s="44"/>
      <c r="S100" s="44"/>
      <c r="T100" s="44"/>
      <c r="U100" s="44"/>
    </row>
    <row r="101" spans="1:21" ht="45" x14ac:dyDescent="0.25">
      <c r="A101" s="764"/>
      <c r="B101" s="767"/>
      <c r="C101" s="767"/>
      <c r="D101" s="767"/>
      <c r="E101" s="137" t="s">
        <v>1918</v>
      </c>
      <c r="F101" s="44"/>
      <c r="G101" s="44"/>
      <c r="H101" s="44"/>
      <c r="I101" s="44"/>
      <c r="J101" s="44"/>
      <c r="K101" s="44"/>
      <c r="L101" s="44"/>
      <c r="M101" s="44"/>
      <c r="N101" s="44"/>
      <c r="O101" s="44"/>
      <c r="P101" s="44"/>
      <c r="Q101" s="44"/>
      <c r="R101" s="44"/>
      <c r="S101" s="44"/>
      <c r="T101" s="44"/>
      <c r="U101" s="44"/>
    </row>
    <row r="102" spans="1:21" x14ac:dyDescent="0.25">
      <c r="A102" s="765"/>
      <c r="B102" s="136" t="s">
        <v>1919</v>
      </c>
      <c r="C102" s="136" t="s">
        <v>1920</v>
      </c>
      <c r="D102" s="136" t="s">
        <v>1921</v>
      </c>
      <c r="E102" s="136" t="s">
        <v>1922</v>
      </c>
      <c r="F102" s="44"/>
      <c r="G102" s="44"/>
      <c r="H102" s="44"/>
      <c r="I102" s="44"/>
      <c r="J102" s="44"/>
      <c r="K102" s="44"/>
      <c r="L102" s="44"/>
      <c r="M102" s="44"/>
      <c r="N102" s="44"/>
      <c r="O102" s="44"/>
      <c r="P102" s="44"/>
      <c r="Q102" s="44"/>
      <c r="R102" s="44"/>
      <c r="S102" s="44"/>
      <c r="T102" s="44"/>
      <c r="U102" s="44"/>
    </row>
    <row r="103" spans="1:21" x14ac:dyDescent="0.25">
      <c r="A103" s="40">
        <v>1</v>
      </c>
      <c r="B103" s="40"/>
      <c r="C103" s="40"/>
      <c r="D103" s="40"/>
      <c r="E103" s="40"/>
      <c r="F103" s="44"/>
      <c r="G103" s="44"/>
      <c r="H103" s="44"/>
      <c r="I103" s="44"/>
      <c r="J103" s="44"/>
      <c r="K103" s="44"/>
      <c r="L103" s="44"/>
      <c r="M103" s="44"/>
      <c r="N103" s="44"/>
      <c r="O103" s="44"/>
      <c r="P103" s="44"/>
      <c r="Q103" s="44"/>
      <c r="R103" s="44"/>
      <c r="S103" s="44"/>
      <c r="T103" s="44"/>
      <c r="U103" s="44"/>
    </row>
    <row r="104" spans="1:21" x14ac:dyDescent="0.25">
      <c r="A104" s="40">
        <v>2</v>
      </c>
      <c r="B104" s="40"/>
      <c r="C104" s="40"/>
      <c r="D104" s="40"/>
      <c r="E104" s="40"/>
      <c r="F104" s="44"/>
      <c r="G104" s="44"/>
      <c r="H104" s="44"/>
      <c r="I104" s="44"/>
      <c r="J104" s="44"/>
      <c r="K104" s="44"/>
      <c r="L104" s="44"/>
      <c r="M104" s="44"/>
      <c r="N104" s="44"/>
      <c r="O104" s="44"/>
      <c r="P104" s="44"/>
      <c r="Q104" s="44"/>
      <c r="R104" s="44"/>
      <c r="S104" s="44"/>
      <c r="T104" s="44"/>
      <c r="U104" s="44"/>
    </row>
    <row r="105" spans="1:21" x14ac:dyDescent="0.25">
      <c r="A105" s="40">
        <v>3</v>
      </c>
      <c r="B105" s="40"/>
      <c r="C105" s="40"/>
      <c r="D105" s="40"/>
      <c r="E105" s="40"/>
      <c r="F105" s="44"/>
      <c r="G105" s="44"/>
      <c r="H105" s="44"/>
      <c r="I105" s="44"/>
      <c r="J105" s="44"/>
      <c r="K105" s="44"/>
      <c r="L105" s="44"/>
      <c r="M105" s="44"/>
      <c r="N105" s="44"/>
      <c r="O105" s="44"/>
      <c r="P105" s="44"/>
      <c r="Q105" s="44"/>
      <c r="R105" s="44"/>
      <c r="S105" s="44"/>
      <c r="T105" s="44"/>
      <c r="U105" s="44"/>
    </row>
    <row r="106" spans="1:21" x14ac:dyDescent="0.25">
      <c r="A106" s="40">
        <v>4</v>
      </c>
      <c r="B106" s="40"/>
      <c r="C106" s="40"/>
      <c r="D106" s="40"/>
      <c r="E106" s="40"/>
      <c r="F106" s="44"/>
      <c r="G106" s="44"/>
      <c r="H106" s="44"/>
      <c r="I106" s="44"/>
      <c r="J106" s="44"/>
      <c r="K106" s="44"/>
      <c r="L106" s="44"/>
      <c r="M106" s="44"/>
      <c r="N106" s="44"/>
      <c r="O106" s="44"/>
      <c r="P106" s="44"/>
      <c r="Q106" s="44"/>
      <c r="R106" s="44"/>
      <c r="S106" s="44"/>
      <c r="T106" s="44"/>
      <c r="U106" s="44"/>
    </row>
    <row r="107" spans="1:21" x14ac:dyDescent="0.25">
      <c r="A107" s="40">
        <v>5</v>
      </c>
      <c r="B107" s="40"/>
      <c r="C107" s="40"/>
      <c r="D107" s="40"/>
      <c r="E107" s="40"/>
      <c r="F107" s="44"/>
      <c r="G107" s="44"/>
      <c r="H107" s="44"/>
      <c r="I107" s="44"/>
      <c r="J107" s="44"/>
      <c r="K107" s="44"/>
      <c r="L107" s="44"/>
      <c r="M107" s="44"/>
      <c r="N107" s="44"/>
      <c r="O107" s="44"/>
      <c r="P107" s="44"/>
      <c r="Q107" s="44"/>
      <c r="R107" s="44"/>
      <c r="S107" s="44"/>
      <c r="T107" s="44"/>
      <c r="U107" s="44"/>
    </row>
    <row r="108" spans="1:21" x14ac:dyDescent="0.25">
      <c r="A108" s="40">
        <v>6</v>
      </c>
      <c r="B108" s="40"/>
      <c r="C108" s="40"/>
      <c r="D108" s="40"/>
      <c r="E108" s="40"/>
      <c r="F108" s="44"/>
      <c r="G108" s="44"/>
      <c r="H108" s="44"/>
      <c r="I108" s="44"/>
      <c r="J108" s="44"/>
      <c r="K108" s="44"/>
      <c r="L108" s="44"/>
      <c r="M108" s="44"/>
      <c r="N108" s="44"/>
      <c r="O108" s="44"/>
      <c r="P108" s="44"/>
      <c r="Q108" s="44"/>
      <c r="R108" s="44"/>
      <c r="S108" s="44"/>
      <c r="T108" s="44"/>
      <c r="U108" s="44"/>
    </row>
    <row r="109" spans="1:21" x14ac:dyDescent="0.25">
      <c r="A109" s="40">
        <v>7</v>
      </c>
      <c r="B109" s="40"/>
      <c r="C109" s="40"/>
      <c r="D109" s="40"/>
      <c r="E109" s="40"/>
      <c r="F109" s="44"/>
      <c r="G109" s="44"/>
      <c r="H109" s="44"/>
      <c r="I109" s="44"/>
      <c r="J109" s="44"/>
      <c r="K109" s="44"/>
      <c r="L109" s="44"/>
      <c r="M109" s="44"/>
      <c r="N109" s="44"/>
      <c r="O109" s="44"/>
      <c r="P109" s="44"/>
      <c r="Q109" s="44"/>
      <c r="R109" s="44"/>
      <c r="S109" s="44"/>
      <c r="T109" s="44"/>
      <c r="U109" s="44"/>
    </row>
    <row r="110" spans="1:21" x14ac:dyDescent="0.25">
      <c r="A110" s="40">
        <v>8</v>
      </c>
      <c r="B110" s="40"/>
      <c r="C110" s="40"/>
      <c r="D110" s="40"/>
      <c r="E110" s="40"/>
      <c r="F110" s="44"/>
      <c r="G110" s="44"/>
      <c r="H110" s="44"/>
      <c r="I110" s="44"/>
      <c r="J110" s="44"/>
      <c r="K110" s="44"/>
      <c r="L110" s="44"/>
      <c r="M110" s="44"/>
      <c r="N110" s="44"/>
      <c r="O110" s="44"/>
      <c r="P110" s="44"/>
      <c r="Q110" s="44"/>
      <c r="R110" s="44"/>
      <c r="S110" s="44"/>
      <c r="T110" s="44"/>
      <c r="U110" s="44"/>
    </row>
    <row r="111" spans="1:21" x14ac:dyDescent="0.25">
      <c r="A111" s="40">
        <v>9</v>
      </c>
      <c r="B111" s="40"/>
      <c r="C111" s="40"/>
      <c r="D111" s="40"/>
      <c r="E111" s="40"/>
      <c r="F111" s="44"/>
      <c r="G111" s="44"/>
      <c r="H111" s="44"/>
      <c r="I111" s="44"/>
      <c r="J111" s="44"/>
      <c r="K111" s="44"/>
      <c r="L111" s="44"/>
      <c r="M111" s="44"/>
      <c r="N111" s="44"/>
      <c r="O111" s="44"/>
      <c r="P111" s="44"/>
      <c r="Q111" s="44"/>
      <c r="R111" s="44"/>
      <c r="S111" s="44"/>
      <c r="T111" s="44"/>
      <c r="U111" s="44"/>
    </row>
    <row r="112" spans="1:21" x14ac:dyDescent="0.25">
      <c r="A112" s="40">
        <v>10</v>
      </c>
      <c r="B112" s="40"/>
      <c r="C112" s="40"/>
      <c r="D112" s="40"/>
      <c r="E112" s="40"/>
      <c r="F112" s="44"/>
      <c r="G112" s="44"/>
      <c r="H112" s="44"/>
      <c r="I112" s="44"/>
      <c r="J112" s="44"/>
      <c r="K112" s="44"/>
      <c r="L112" s="44"/>
      <c r="M112" s="44"/>
      <c r="N112" s="44"/>
      <c r="O112" s="44"/>
      <c r="P112" s="44"/>
      <c r="Q112" s="44"/>
      <c r="R112" s="44"/>
      <c r="S112" s="44"/>
      <c r="T112" s="44"/>
      <c r="U112" s="44"/>
    </row>
    <row r="113" spans="1:21" x14ac:dyDescent="0.25">
      <c r="A113" s="40">
        <v>11</v>
      </c>
      <c r="B113" s="40"/>
      <c r="C113" s="40"/>
      <c r="D113" s="40"/>
      <c r="E113" s="40"/>
      <c r="F113" s="44"/>
      <c r="G113" s="44"/>
      <c r="H113" s="44"/>
      <c r="I113" s="44"/>
      <c r="J113" s="44"/>
      <c r="K113" s="44"/>
      <c r="L113" s="44"/>
      <c r="M113" s="44"/>
      <c r="N113" s="44"/>
      <c r="O113" s="44"/>
      <c r="P113" s="44"/>
      <c r="Q113" s="44"/>
      <c r="R113" s="44"/>
      <c r="S113" s="44"/>
      <c r="T113" s="44"/>
      <c r="U113" s="44"/>
    </row>
    <row r="114" spans="1:21" x14ac:dyDescent="0.25">
      <c r="A114" s="40">
        <v>12</v>
      </c>
      <c r="B114" s="40"/>
      <c r="C114" s="40"/>
      <c r="D114" s="40"/>
      <c r="E114" s="40"/>
      <c r="F114" s="44"/>
      <c r="G114" s="44"/>
      <c r="H114" s="44"/>
      <c r="I114" s="44"/>
      <c r="J114" s="44"/>
      <c r="K114" s="44"/>
      <c r="L114" s="44"/>
      <c r="M114" s="44"/>
      <c r="N114" s="44"/>
      <c r="O114" s="44"/>
      <c r="P114" s="44"/>
      <c r="Q114" s="44"/>
      <c r="R114" s="44"/>
      <c r="S114" s="44"/>
      <c r="T114" s="44"/>
      <c r="U114" s="44"/>
    </row>
    <row r="115" spans="1:21" x14ac:dyDescent="0.25">
      <c r="A115" s="40">
        <v>13</v>
      </c>
      <c r="B115" s="40"/>
      <c r="C115" s="40"/>
      <c r="D115" s="40"/>
      <c r="E115" s="40"/>
      <c r="F115" s="44"/>
      <c r="G115" s="44"/>
      <c r="H115" s="44"/>
      <c r="I115" s="44"/>
      <c r="J115" s="44"/>
      <c r="K115" s="44"/>
      <c r="L115" s="44"/>
      <c r="M115" s="44"/>
      <c r="N115" s="44"/>
      <c r="O115" s="44"/>
      <c r="P115" s="44"/>
      <c r="Q115" s="44"/>
      <c r="R115" s="44"/>
      <c r="S115" s="44"/>
      <c r="T115" s="44"/>
      <c r="U115" s="44"/>
    </row>
    <row r="116" spans="1:21" x14ac:dyDescent="0.25">
      <c r="A116" s="40">
        <v>14</v>
      </c>
      <c r="B116" s="40"/>
      <c r="C116" s="40"/>
      <c r="D116" s="40"/>
      <c r="E116" s="40"/>
      <c r="F116" s="44"/>
      <c r="G116" s="44"/>
      <c r="H116" s="44"/>
      <c r="I116" s="44"/>
      <c r="J116" s="44"/>
      <c r="K116" s="44"/>
      <c r="L116" s="44"/>
      <c r="M116" s="44"/>
      <c r="N116" s="44"/>
      <c r="O116" s="44"/>
      <c r="P116" s="44"/>
      <c r="Q116" s="44"/>
      <c r="R116" s="44"/>
      <c r="S116" s="44"/>
      <c r="T116" s="44"/>
      <c r="U116" s="44"/>
    </row>
    <row r="117" spans="1:21" x14ac:dyDescent="0.25">
      <c r="A117" s="40">
        <v>15</v>
      </c>
      <c r="B117" s="40"/>
      <c r="C117" s="40"/>
      <c r="D117" s="40"/>
      <c r="E117" s="40"/>
      <c r="F117" s="44"/>
      <c r="G117" s="44"/>
      <c r="H117" s="44"/>
      <c r="I117" s="44"/>
      <c r="J117" s="44"/>
      <c r="K117" s="44"/>
      <c r="L117" s="44"/>
      <c r="M117" s="44"/>
      <c r="N117" s="44"/>
      <c r="O117" s="44"/>
      <c r="P117" s="44"/>
      <c r="Q117" s="44"/>
      <c r="R117" s="44"/>
      <c r="S117" s="44"/>
      <c r="T117" s="44"/>
      <c r="U117" s="44"/>
    </row>
    <row r="118" spans="1:21" x14ac:dyDescent="0.25">
      <c r="A118" s="40">
        <v>16</v>
      </c>
      <c r="B118" s="40"/>
      <c r="C118" s="40"/>
      <c r="D118" s="40"/>
      <c r="E118" s="40"/>
      <c r="F118" s="44"/>
      <c r="G118" s="44"/>
      <c r="H118" s="44"/>
      <c r="I118" s="44"/>
      <c r="J118" s="44"/>
      <c r="K118" s="44"/>
      <c r="L118" s="44"/>
      <c r="M118" s="44"/>
      <c r="N118" s="44"/>
      <c r="O118" s="44"/>
      <c r="P118" s="44"/>
      <c r="Q118" s="44"/>
      <c r="R118" s="44"/>
      <c r="S118" s="44"/>
      <c r="T118" s="44"/>
      <c r="U118" s="44"/>
    </row>
    <row r="119" spans="1:21" x14ac:dyDescent="0.25">
      <c r="A119" s="40">
        <v>17</v>
      </c>
      <c r="B119" s="40"/>
      <c r="C119" s="40"/>
      <c r="D119" s="40"/>
      <c r="E119" s="40"/>
      <c r="F119" s="44"/>
      <c r="G119" s="44"/>
      <c r="H119" s="44"/>
      <c r="I119" s="44"/>
      <c r="J119" s="44"/>
      <c r="K119" s="44"/>
      <c r="L119" s="44"/>
      <c r="M119" s="44"/>
      <c r="N119" s="44"/>
      <c r="O119" s="44"/>
      <c r="P119" s="44"/>
      <c r="Q119" s="44"/>
      <c r="R119" s="44"/>
      <c r="S119" s="44"/>
      <c r="T119" s="44"/>
      <c r="U119" s="44"/>
    </row>
    <row r="120" spans="1:21" x14ac:dyDescent="0.25">
      <c r="A120" s="40">
        <v>18</v>
      </c>
      <c r="B120" s="40"/>
      <c r="C120" s="40"/>
      <c r="D120" s="40"/>
      <c r="E120" s="40"/>
      <c r="F120" s="44"/>
      <c r="G120" s="44"/>
      <c r="H120" s="44"/>
      <c r="I120" s="44"/>
      <c r="J120" s="44"/>
      <c r="K120" s="44"/>
      <c r="L120" s="44"/>
      <c r="M120" s="44"/>
      <c r="N120" s="44"/>
      <c r="O120" s="44"/>
      <c r="P120" s="44"/>
      <c r="Q120" s="44"/>
      <c r="R120" s="44"/>
      <c r="S120" s="44"/>
      <c r="T120" s="44"/>
      <c r="U120" s="44"/>
    </row>
    <row r="121" spans="1:21" x14ac:dyDescent="0.25">
      <c r="A121" s="40">
        <v>19</v>
      </c>
      <c r="B121" s="40"/>
      <c r="C121" s="40"/>
      <c r="D121" s="40"/>
      <c r="E121" s="40"/>
      <c r="F121" s="44"/>
      <c r="G121" s="44"/>
      <c r="H121" s="44"/>
      <c r="I121" s="44"/>
      <c r="J121" s="44"/>
      <c r="K121" s="44"/>
      <c r="L121" s="44"/>
      <c r="M121" s="44"/>
      <c r="N121" s="44"/>
      <c r="O121" s="44"/>
      <c r="P121" s="44"/>
      <c r="Q121" s="44"/>
      <c r="R121" s="44"/>
      <c r="S121" s="44"/>
      <c r="T121" s="44"/>
      <c r="U121" s="44"/>
    </row>
    <row r="122" spans="1:21" x14ac:dyDescent="0.25">
      <c r="A122" s="40">
        <v>20</v>
      </c>
      <c r="B122" s="40"/>
      <c r="C122" s="40"/>
      <c r="D122" s="40"/>
      <c r="E122" s="40"/>
      <c r="F122" s="44"/>
      <c r="G122" s="44"/>
      <c r="H122" s="44"/>
      <c r="I122" s="44"/>
      <c r="J122" s="44"/>
      <c r="K122" s="44"/>
      <c r="L122" s="44"/>
      <c r="M122" s="44"/>
      <c r="N122" s="44"/>
      <c r="O122" s="44"/>
      <c r="P122" s="44"/>
      <c r="Q122" s="44"/>
      <c r="R122" s="44"/>
      <c r="S122" s="44"/>
      <c r="T122" s="44"/>
      <c r="U122" s="44"/>
    </row>
    <row r="123" spans="1:21" ht="15" customHeight="1" x14ac:dyDescent="0.25">
      <c r="A123" s="756" t="s">
        <v>1890</v>
      </c>
      <c r="B123" s="40"/>
      <c r="C123" s="40"/>
      <c r="D123" s="40"/>
      <c r="E123" s="40"/>
      <c r="F123" s="44"/>
      <c r="G123" s="44"/>
      <c r="H123" s="44"/>
      <c r="I123" s="44"/>
      <c r="J123" s="44"/>
      <c r="K123" s="44"/>
      <c r="L123" s="44"/>
      <c r="M123" s="44"/>
      <c r="N123" s="44"/>
      <c r="O123" s="44"/>
      <c r="P123" s="44"/>
      <c r="Q123" s="44"/>
      <c r="R123" s="44"/>
      <c r="S123" s="44"/>
      <c r="T123" s="44"/>
      <c r="U123" s="44"/>
    </row>
    <row r="124" spans="1:21" x14ac:dyDescent="0.25">
      <c r="A124" s="757"/>
      <c r="B124" s="72" t="s">
        <v>1923</v>
      </c>
      <c r="C124" s="72" t="s">
        <v>1924</v>
      </c>
      <c r="D124" s="40"/>
      <c r="E124" s="40"/>
      <c r="F124" s="44"/>
      <c r="G124" s="44"/>
      <c r="H124" s="44"/>
      <c r="I124" s="44"/>
      <c r="J124" s="44"/>
      <c r="K124" s="44"/>
      <c r="L124" s="44"/>
      <c r="M124" s="44"/>
      <c r="N124" s="44"/>
      <c r="O124" s="44"/>
      <c r="P124" s="44"/>
      <c r="Q124" s="44"/>
      <c r="R124" s="44"/>
      <c r="S124" s="44"/>
      <c r="T124" s="44"/>
      <c r="U124" s="44"/>
    </row>
    <row r="125" spans="1:21" ht="15" customHeight="1" x14ac:dyDescent="0.25">
      <c r="A125" s="756" t="s">
        <v>1925</v>
      </c>
      <c r="B125" s="756"/>
      <c r="C125" s="756"/>
      <c r="D125" s="40"/>
      <c r="E125" s="40"/>
      <c r="F125" s="44"/>
      <c r="G125" s="44"/>
      <c r="H125" s="44"/>
      <c r="I125" s="44"/>
      <c r="J125" s="44"/>
      <c r="K125" s="44"/>
      <c r="L125" s="44"/>
      <c r="M125" s="44"/>
      <c r="N125" s="44"/>
      <c r="O125" s="44"/>
      <c r="P125" s="44"/>
      <c r="Q125" s="44"/>
      <c r="R125" s="44"/>
      <c r="S125" s="44"/>
      <c r="T125" s="44"/>
      <c r="U125" s="44"/>
    </row>
    <row r="126" spans="1:21" x14ac:dyDescent="0.25">
      <c r="A126" s="756"/>
      <c r="B126" s="756"/>
      <c r="C126" s="756"/>
      <c r="D126" s="40"/>
      <c r="E126" s="40"/>
      <c r="F126" s="44"/>
      <c r="G126" s="44"/>
      <c r="H126" s="44"/>
      <c r="I126" s="44"/>
      <c r="J126" s="44"/>
      <c r="K126" s="44"/>
      <c r="L126" s="44"/>
      <c r="M126" s="44"/>
      <c r="N126" s="44"/>
      <c r="O126" s="44"/>
      <c r="P126" s="44"/>
      <c r="Q126" s="44"/>
      <c r="R126" s="44"/>
      <c r="S126" s="44"/>
      <c r="T126" s="44"/>
      <c r="U126" s="44"/>
    </row>
    <row r="127" spans="1:21" x14ac:dyDescent="0.25">
      <c r="A127" s="44"/>
      <c r="B127" s="44"/>
      <c r="C127" s="44"/>
      <c r="D127" s="44"/>
      <c r="E127" s="44"/>
      <c r="F127" s="44"/>
      <c r="G127" s="44"/>
      <c r="H127" s="44"/>
      <c r="I127" s="44"/>
      <c r="J127" s="44"/>
      <c r="K127" s="44"/>
      <c r="L127" s="44"/>
      <c r="M127" s="44"/>
      <c r="N127" s="44"/>
      <c r="O127" s="44"/>
      <c r="P127" s="44"/>
      <c r="Q127" s="44"/>
      <c r="R127" s="44"/>
      <c r="S127" s="44"/>
      <c r="T127" s="44"/>
      <c r="U127" s="44"/>
    </row>
    <row r="128" spans="1:21" ht="405" x14ac:dyDescent="0.25">
      <c r="A128" s="97" t="s">
        <v>1926</v>
      </c>
      <c r="B128" s="44"/>
      <c r="C128" s="44"/>
      <c r="D128" s="44"/>
      <c r="E128" s="44"/>
      <c r="F128" s="44"/>
      <c r="G128" s="44"/>
      <c r="H128" s="44"/>
      <c r="I128" s="44"/>
      <c r="J128" s="44"/>
      <c r="K128" s="44"/>
      <c r="L128" s="44"/>
      <c r="M128" s="44"/>
      <c r="N128" s="44"/>
      <c r="O128" s="44"/>
      <c r="P128" s="44"/>
      <c r="Q128" s="44"/>
      <c r="R128" s="44"/>
      <c r="S128" s="44"/>
      <c r="T128" s="44"/>
      <c r="U128" s="44"/>
    </row>
    <row r="129" spans="1:21" x14ac:dyDescent="0.25">
      <c r="A129" s="44"/>
      <c r="B129" s="44"/>
      <c r="C129" s="44"/>
      <c r="D129" s="44"/>
      <c r="E129" s="44"/>
      <c r="F129" s="44"/>
      <c r="G129" s="44"/>
      <c r="H129" s="44"/>
      <c r="I129" s="44"/>
      <c r="J129" s="44"/>
      <c r="K129" s="44"/>
      <c r="L129" s="44"/>
      <c r="M129" s="44"/>
      <c r="N129" s="44"/>
      <c r="O129" s="44"/>
      <c r="P129" s="44"/>
      <c r="Q129" s="44"/>
      <c r="R129" s="44"/>
      <c r="S129" s="44"/>
      <c r="T129" s="44"/>
      <c r="U129" s="44"/>
    </row>
    <row r="130" spans="1:21" x14ac:dyDescent="0.25">
      <c r="A130" s="44"/>
      <c r="B130" s="44"/>
      <c r="C130" s="44"/>
      <c r="D130" s="44"/>
      <c r="E130" s="44"/>
      <c r="F130" s="44"/>
      <c r="G130" s="44"/>
      <c r="H130" s="44"/>
      <c r="I130" s="44"/>
      <c r="J130" s="44"/>
      <c r="K130" s="44"/>
      <c r="L130" s="44"/>
      <c r="M130" s="44"/>
      <c r="N130" s="44"/>
      <c r="O130" s="44"/>
      <c r="P130" s="44"/>
      <c r="Q130" s="44"/>
      <c r="R130" s="44"/>
      <c r="S130" s="44"/>
      <c r="T130" s="44"/>
      <c r="U130" s="44"/>
    </row>
    <row r="131" spans="1:21" x14ac:dyDescent="0.25">
      <c r="A131" s="44"/>
      <c r="B131" s="44"/>
      <c r="C131" s="44"/>
      <c r="D131" s="44"/>
      <c r="E131" s="44"/>
      <c r="F131" s="44"/>
      <c r="G131" s="44"/>
      <c r="H131" s="44"/>
      <c r="I131" s="44"/>
      <c r="J131" s="44"/>
      <c r="K131" s="44"/>
      <c r="L131" s="44"/>
      <c r="M131" s="44"/>
      <c r="N131" s="44"/>
      <c r="O131" s="44"/>
      <c r="P131" s="44"/>
      <c r="Q131" s="44"/>
      <c r="R131" s="44"/>
      <c r="S131" s="44"/>
      <c r="T131" s="44"/>
      <c r="U131" s="44"/>
    </row>
    <row r="132" spans="1:21" x14ac:dyDescent="0.25">
      <c r="A132" s="44"/>
      <c r="B132" s="44"/>
      <c r="C132" s="44"/>
      <c r="D132" s="44"/>
      <c r="E132" s="44"/>
      <c r="F132" s="44"/>
      <c r="G132" s="44"/>
      <c r="H132" s="44"/>
      <c r="I132" s="44"/>
      <c r="J132" s="44"/>
      <c r="K132" s="44"/>
      <c r="L132" s="44"/>
      <c r="M132" s="44"/>
      <c r="N132" s="44"/>
      <c r="O132" s="44"/>
      <c r="P132" s="44"/>
      <c r="Q132" s="44"/>
      <c r="R132" s="44"/>
      <c r="S132" s="44"/>
      <c r="T132" s="44"/>
      <c r="U132" s="44"/>
    </row>
    <row r="133" spans="1:21" x14ac:dyDescent="0.25">
      <c r="A133" s="44"/>
      <c r="B133" s="44"/>
      <c r="C133" s="44"/>
      <c r="D133" s="44"/>
      <c r="E133" s="44"/>
      <c r="F133" s="44"/>
      <c r="G133" s="44"/>
      <c r="H133" s="44"/>
      <c r="I133" s="44"/>
      <c r="J133" s="44"/>
      <c r="K133" s="44"/>
      <c r="L133" s="44"/>
      <c r="M133" s="44"/>
      <c r="N133" s="44"/>
      <c r="O133" s="44"/>
      <c r="P133" s="44"/>
      <c r="Q133" s="44"/>
      <c r="R133" s="44"/>
      <c r="S133" s="44"/>
      <c r="T133" s="44"/>
      <c r="U133" s="44"/>
    </row>
    <row r="134" spans="1:21" x14ac:dyDescent="0.25">
      <c r="A134" s="44"/>
      <c r="B134" s="44"/>
      <c r="C134" s="44"/>
      <c r="D134" s="44"/>
      <c r="E134" s="44"/>
      <c r="F134" s="44"/>
      <c r="G134" s="44"/>
      <c r="H134" s="44"/>
      <c r="I134" s="44"/>
      <c r="J134" s="44"/>
      <c r="K134" s="44"/>
      <c r="L134" s="44"/>
      <c r="M134" s="44"/>
      <c r="N134" s="44"/>
      <c r="O134" s="44"/>
      <c r="P134" s="44"/>
      <c r="Q134" s="44"/>
      <c r="R134" s="44"/>
      <c r="S134" s="44"/>
      <c r="T134" s="44"/>
      <c r="U134" s="44"/>
    </row>
    <row r="135" spans="1:21" x14ac:dyDescent="0.25">
      <c r="A135" s="44"/>
      <c r="B135" s="44"/>
      <c r="C135" s="44"/>
      <c r="D135" s="44"/>
      <c r="E135" s="44"/>
      <c r="F135" s="44"/>
      <c r="G135" s="44"/>
      <c r="H135" s="44"/>
      <c r="I135" s="44"/>
      <c r="J135" s="44"/>
      <c r="K135" s="44"/>
      <c r="L135" s="44"/>
      <c r="M135" s="44"/>
      <c r="N135" s="44"/>
      <c r="O135" s="44"/>
      <c r="P135" s="44"/>
      <c r="Q135" s="44"/>
      <c r="R135" s="44"/>
      <c r="S135" s="44"/>
      <c r="T135" s="44"/>
      <c r="U135" s="44"/>
    </row>
    <row r="136" spans="1:21" x14ac:dyDescent="0.25">
      <c r="A136" s="44"/>
      <c r="B136" s="44"/>
      <c r="C136" s="44"/>
      <c r="D136" s="44"/>
      <c r="E136" s="44"/>
      <c r="F136" s="44"/>
      <c r="G136" s="44"/>
      <c r="H136" s="44"/>
      <c r="I136" s="44"/>
      <c r="J136" s="44"/>
      <c r="K136" s="44"/>
      <c r="L136" s="44"/>
      <c r="M136" s="44"/>
      <c r="N136" s="44"/>
      <c r="O136" s="44"/>
      <c r="P136" s="44"/>
      <c r="Q136" s="44"/>
      <c r="R136" s="44"/>
      <c r="S136" s="44"/>
      <c r="T136" s="44"/>
      <c r="U136" s="44"/>
    </row>
    <row r="137" spans="1:21" x14ac:dyDescent="0.25">
      <c r="A137" s="44"/>
      <c r="B137" s="44"/>
      <c r="C137" s="44"/>
      <c r="D137" s="44"/>
      <c r="E137" s="44"/>
      <c r="F137" s="44"/>
      <c r="G137" s="44"/>
      <c r="H137" s="44"/>
      <c r="I137" s="44"/>
      <c r="J137" s="44"/>
      <c r="K137" s="44"/>
      <c r="L137" s="44"/>
      <c r="M137" s="44"/>
      <c r="N137" s="44"/>
      <c r="O137" s="44"/>
      <c r="P137" s="44"/>
      <c r="Q137" s="44"/>
      <c r="R137" s="44"/>
      <c r="S137" s="44"/>
      <c r="T137" s="44"/>
      <c r="U137" s="44"/>
    </row>
    <row r="138" spans="1:21" x14ac:dyDescent="0.25">
      <c r="A138" s="44"/>
      <c r="B138" s="44"/>
      <c r="C138" s="44"/>
      <c r="D138" s="44"/>
      <c r="E138" s="44"/>
      <c r="F138" s="44"/>
      <c r="G138" s="44"/>
      <c r="H138" s="44"/>
      <c r="I138" s="44"/>
      <c r="J138" s="44"/>
      <c r="K138" s="44"/>
      <c r="L138" s="44"/>
      <c r="M138" s="44"/>
      <c r="N138" s="44"/>
      <c r="O138" s="44"/>
      <c r="P138" s="44"/>
      <c r="Q138" s="44"/>
      <c r="R138" s="44"/>
      <c r="S138" s="44"/>
      <c r="T138" s="44"/>
      <c r="U138" s="44"/>
    </row>
    <row r="139" spans="1:21" x14ac:dyDescent="0.25">
      <c r="A139" s="44"/>
      <c r="B139" s="44"/>
      <c r="C139" s="44"/>
      <c r="D139" s="44"/>
      <c r="E139" s="44"/>
      <c r="F139" s="44"/>
      <c r="G139" s="44"/>
      <c r="H139" s="44"/>
      <c r="I139" s="44"/>
      <c r="J139" s="44"/>
      <c r="K139" s="44"/>
      <c r="L139" s="44"/>
      <c r="M139" s="44"/>
      <c r="N139" s="44"/>
      <c r="O139" s="44"/>
      <c r="P139" s="44"/>
      <c r="Q139" s="44"/>
      <c r="R139" s="44"/>
      <c r="S139" s="44"/>
      <c r="T139" s="44"/>
      <c r="U139" s="44"/>
    </row>
    <row r="140" spans="1:21" x14ac:dyDescent="0.25">
      <c r="A140" s="44"/>
      <c r="B140" s="44"/>
      <c r="C140" s="44"/>
      <c r="D140" s="44"/>
      <c r="E140" s="44"/>
      <c r="F140" s="44"/>
      <c r="G140" s="44"/>
      <c r="H140" s="44"/>
      <c r="I140" s="44"/>
      <c r="J140" s="44"/>
      <c r="K140" s="44"/>
      <c r="L140" s="44"/>
      <c r="M140" s="44"/>
      <c r="N140" s="44"/>
      <c r="O140" s="44"/>
      <c r="P140" s="44"/>
      <c r="Q140" s="44"/>
      <c r="R140" s="44"/>
      <c r="S140" s="44"/>
      <c r="T140" s="44"/>
      <c r="U140" s="44"/>
    </row>
    <row r="141" spans="1:21" x14ac:dyDescent="0.25">
      <c r="A141" s="44"/>
      <c r="B141" s="44"/>
      <c r="C141" s="44"/>
      <c r="D141" s="44"/>
      <c r="E141" s="44"/>
      <c r="F141" s="44"/>
      <c r="G141" s="44"/>
      <c r="H141" s="44"/>
      <c r="I141" s="44"/>
      <c r="J141" s="44"/>
      <c r="K141" s="44"/>
      <c r="L141" s="44"/>
      <c r="M141" s="44"/>
      <c r="N141" s="44"/>
      <c r="O141" s="44"/>
      <c r="P141" s="44"/>
      <c r="Q141" s="44"/>
      <c r="R141" s="44"/>
      <c r="S141" s="44"/>
      <c r="T141" s="44"/>
      <c r="U141" s="44"/>
    </row>
    <row r="142" spans="1:21" x14ac:dyDescent="0.25">
      <c r="A142" s="44"/>
      <c r="B142" s="44"/>
      <c r="C142" s="44"/>
      <c r="D142" s="44"/>
      <c r="E142" s="44"/>
      <c r="F142" s="44"/>
      <c r="G142" s="44"/>
      <c r="H142" s="44"/>
      <c r="I142" s="44"/>
      <c r="J142" s="44"/>
      <c r="K142" s="44"/>
      <c r="L142" s="44"/>
      <c r="M142" s="44"/>
      <c r="N142" s="44"/>
      <c r="O142" s="44"/>
      <c r="P142" s="44"/>
      <c r="Q142" s="44"/>
      <c r="R142" s="44"/>
      <c r="S142" s="44"/>
      <c r="T142" s="44"/>
      <c r="U142" s="44"/>
    </row>
    <row r="143" spans="1:21" x14ac:dyDescent="0.25">
      <c r="A143" s="44"/>
      <c r="B143" s="44"/>
      <c r="C143" s="44"/>
      <c r="D143" s="44"/>
      <c r="E143" s="44"/>
      <c r="F143" s="44"/>
      <c r="G143" s="44"/>
      <c r="H143" s="44"/>
      <c r="I143" s="44"/>
      <c r="J143" s="44"/>
      <c r="K143" s="44"/>
      <c r="L143" s="44"/>
      <c r="M143" s="44"/>
      <c r="N143" s="44"/>
      <c r="O143" s="44"/>
      <c r="P143" s="44"/>
      <c r="Q143" s="44"/>
      <c r="R143" s="44"/>
      <c r="S143" s="44"/>
      <c r="T143" s="44"/>
      <c r="U143" s="44"/>
    </row>
    <row r="144" spans="1:21" x14ac:dyDescent="0.25">
      <c r="A144" s="44"/>
      <c r="B144" s="44"/>
      <c r="C144" s="44"/>
      <c r="D144" s="44"/>
      <c r="E144" s="44"/>
      <c r="F144" s="44"/>
      <c r="G144" s="44"/>
      <c r="H144" s="44"/>
      <c r="I144" s="44"/>
      <c r="J144" s="44"/>
      <c r="K144" s="44"/>
      <c r="L144" s="44"/>
      <c r="M144" s="44"/>
      <c r="N144" s="44"/>
      <c r="O144" s="44"/>
      <c r="P144" s="44"/>
      <c r="Q144" s="44"/>
      <c r="R144" s="44"/>
      <c r="S144" s="44"/>
      <c r="T144" s="44"/>
      <c r="U144" s="44"/>
    </row>
    <row r="145" spans="1:21" x14ac:dyDescent="0.25">
      <c r="A145" s="44"/>
      <c r="B145" s="44"/>
      <c r="C145" s="44"/>
      <c r="D145" s="44"/>
      <c r="E145" s="44"/>
      <c r="F145" s="44"/>
      <c r="G145" s="44"/>
      <c r="H145" s="44"/>
      <c r="I145" s="44"/>
      <c r="J145" s="44"/>
      <c r="K145" s="44"/>
      <c r="L145" s="44"/>
      <c r="M145" s="44"/>
      <c r="N145" s="44"/>
      <c r="O145" s="44"/>
      <c r="P145" s="44"/>
      <c r="Q145" s="44"/>
      <c r="R145" s="44"/>
      <c r="S145" s="44"/>
      <c r="T145" s="44"/>
      <c r="U145" s="44"/>
    </row>
    <row r="146" spans="1:21" x14ac:dyDescent="0.25">
      <c r="A146" s="44"/>
      <c r="B146" s="44"/>
      <c r="C146" s="44"/>
      <c r="D146" s="44"/>
      <c r="E146" s="44"/>
      <c r="F146" s="44"/>
      <c r="G146" s="44"/>
      <c r="H146" s="44"/>
      <c r="I146" s="44"/>
      <c r="J146" s="44"/>
      <c r="K146" s="44"/>
      <c r="L146" s="44"/>
      <c r="M146" s="44"/>
      <c r="N146" s="44"/>
      <c r="O146" s="44"/>
      <c r="P146" s="44"/>
      <c r="Q146" s="44"/>
      <c r="R146" s="44"/>
      <c r="S146" s="44"/>
      <c r="T146" s="44"/>
      <c r="U146" s="44"/>
    </row>
    <row r="147" spans="1:21" x14ac:dyDescent="0.25">
      <c r="A147" s="44"/>
      <c r="B147" s="44"/>
      <c r="C147" s="44"/>
      <c r="D147" s="44"/>
      <c r="E147" s="44"/>
      <c r="F147" s="44"/>
      <c r="G147" s="44"/>
      <c r="H147" s="44"/>
      <c r="I147" s="44"/>
      <c r="J147" s="44"/>
      <c r="K147" s="44"/>
      <c r="L147" s="44"/>
      <c r="M147" s="44"/>
      <c r="N147" s="44"/>
      <c r="O147" s="44"/>
      <c r="P147" s="44"/>
      <c r="Q147" s="44"/>
      <c r="R147" s="44"/>
      <c r="S147" s="44"/>
      <c r="T147" s="44"/>
      <c r="U147" s="44"/>
    </row>
    <row r="148" spans="1:21" x14ac:dyDescent="0.25">
      <c r="A148" s="44"/>
      <c r="B148" s="44"/>
      <c r="C148" s="44"/>
      <c r="D148" s="44"/>
      <c r="E148" s="44"/>
      <c r="F148" s="44"/>
      <c r="G148" s="44"/>
      <c r="H148" s="44"/>
      <c r="I148" s="44"/>
      <c r="J148" s="44"/>
      <c r="K148" s="44"/>
      <c r="L148" s="44"/>
      <c r="M148" s="44"/>
      <c r="N148" s="44"/>
      <c r="O148" s="44"/>
      <c r="P148" s="44"/>
      <c r="Q148" s="44"/>
      <c r="R148" s="44"/>
      <c r="S148" s="44"/>
      <c r="T148" s="44"/>
      <c r="U148" s="44"/>
    </row>
    <row r="149" spans="1:21" x14ac:dyDescent="0.25">
      <c r="A149" s="44"/>
      <c r="B149" s="44"/>
      <c r="C149" s="44"/>
      <c r="D149" s="44"/>
      <c r="E149" s="44"/>
      <c r="F149" s="44"/>
      <c r="G149" s="44"/>
      <c r="H149" s="44"/>
      <c r="I149" s="44"/>
      <c r="J149" s="44"/>
      <c r="K149" s="44"/>
      <c r="L149" s="44"/>
      <c r="M149" s="44"/>
      <c r="N149" s="44"/>
      <c r="O149" s="44"/>
      <c r="P149" s="44"/>
      <c r="Q149" s="44"/>
      <c r="R149" s="44"/>
      <c r="S149" s="44"/>
      <c r="T149" s="44"/>
      <c r="U149" s="44"/>
    </row>
    <row r="150" spans="1:21" x14ac:dyDescent="0.25">
      <c r="A150" s="44"/>
      <c r="B150" s="44"/>
      <c r="C150" s="44"/>
      <c r="D150" s="44"/>
      <c r="E150" s="44"/>
      <c r="F150" s="44"/>
      <c r="G150" s="44"/>
      <c r="H150" s="44"/>
      <c r="I150" s="44"/>
      <c r="J150" s="44"/>
      <c r="K150" s="44"/>
      <c r="L150" s="44"/>
      <c r="M150" s="44"/>
      <c r="N150" s="44"/>
      <c r="O150" s="44"/>
      <c r="P150" s="44"/>
      <c r="Q150" s="44"/>
      <c r="R150" s="44"/>
      <c r="S150" s="44"/>
      <c r="T150" s="44"/>
      <c r="U150" s="44"/>
    </row>
    <row r="151" spans="1:21" x14ac:dyDescent="0.25">
      <c r="A151" s="44"/>
      <c r="B151" s="44"/>
      <c r="C151" s="44"/>
      <c r="D151" s="44"/>
      <c r="E151" s="44"/>
      <c r="F151" s="44"/>
      <c r="G151" s="44"/>
      <c r="H151" s="44"/>
      <c r="I151" s="44"/>
      <c r="J151" s="44"/>
      <c r="K151" s="44"/>
      <c r="L151" s="44"/>
      <c r="M151" s="44"/>
      <c r="N151" s="44"/>
      <c r="O151" s="44"/>
      <c r="P151" s="44"/>
      <c r="Q151" s="44"/>
      <c r="R151" s="44"/>
      <c r="S151" s="44"/>
      <c r="T151" s="44"/>
      <c r="U151" s="44"/>
    </row>
    <row r="152" spans="1:21" x14ac:dyDescent="0.25">
      <c r="A152" s="44"/>
      <c r="B152" s="44"/>
      <c r="C152" s="44"/>
      <c r="D152" s="44"/>
      <c r="E152" s="44"/>
      <c r="F152" s="44"/>
      <c r="G152" s="44"/>
      <c r="H152" s="44"/>
      <c r="I152" s="44"/>
      <c r="J152" s="44"/>
      <c r="K152" s="44"/>
      <c r="L152" s="44"/>
      <c r="M152" s="44"/>
      <c r="N152" s="44"/>
      <c r="O152" s="44"/>
      <c r="P152" s="44"/>
      <c r="Q152" s="44"/>
      <c r="R152" s="44"/>
      <c r="S152" s="44"/>
      <c r="T152" s="44"/>
      <c r="U152" s="44"/>
    </row>
    <row r="153" spans="1:21" x14ac:dyDescent="0.25">
      <c r="A153" s="44"/>
      <c r="B153" s="44"/>
      <c r="C153" s="44"/>
      <c r="D153" s="44"/>
      <c r="E153" s="44"/>
      <c r="F153" s="44"/>
      <c r="G153" s="44"/>
      <c r="H153" s="44"/>
      <c r="I153" s="44"/>
      <c r="J153" s="44"/>
      <c r="K153" s="44"/>
      <c r="L153" s="44"/>
      <c r="M153" s="44"/>
      <c r="N153" s="44"/>
      <c r="O153" s="44"/>
      <c r="P153" s="44"/>
      <c r="Q153" s="44"/>
      <c r="R153" s="44"/>
      <c r="S153" s="44"/>
      <c r="T153" s="44"/>
      <c r="U153" s="44"/>
    </row>
    <row r="154" spans="1:21" x14ac:dyDescent="0.25">
      <c r="A154" s="44"/>
      <c r="B154" s="44"/>
      <c r="C154" s="44"/>
      <c r="D154" s="44"/>
      <c r="E154" s="44"/>
      <c r="F154" s="44"/>
      <c r="G154" s="44"/>
      <c r="H154" s="44"/>
      <c r="I154" s="44"/>
      <c r="J154" s="44"/>
      <c r="K154" s="44"/>
      <c r="L154" s="44"/>
      <c r="M154" s="44"/>
      <c r="N154" s="44"/>
      <c r="O154" s="44"/>
      <c r="P154" s="44"/>
      <c r="Q154" s="44"/>
      <c r="R154" s="44"/>
      <c r="S154" s="44"/>
      <c r="T154" s="44"/>
      <c r="U154" s="44"/>
    </row>
    <row r="155" spans="1:21" x14ac:dyDescent="0.25">
      <c r="A155" s="44"/>
      <c r="B155" s="44"/>
      <c r="C155" s="44"/>
      <c r="D155" s="44"/>
      <c r="E155" s="44"/>
      <c r="F155" s="44"/>
      <c r="G155" s="44"/>
      <c r="H155" s="44"/>
      <c r="I155" s="44"/>
      <c r="J155" s="44"/>
      <c r="K155" s="44"/>
      <c r="L155" s="44"/>
      <c r="M155" s="44"/>
      <c r="N155" s="44"/>
      <c r="O155" s="44"/>
      <c r="P155" s="44"/>
      <c r="Q155" s="44"/>
      <c r="R155" s="44"/>
      <c r="S155" s="44"/>
      <c r="T155" s="44"/>
      <c r="U155" s="44"/>
    </row>
    <row r="156" spans="1:21" x14ac:dyDescent="0.25">
      <c r="A156" s="44"/>
      <c r="B156" s="44"/>
      <c r="C156" s="44"/>
      <c r="D156" s="44"/>
      <c r="E156" s="44"/>
      <c r="F156" s="44"/>
      <c r="G156" s="44"/>
      <c r="H156" s="44"/>
      <c r="I156" s="44"/>
      <c r="J156" s="44"/>
      <c r="K156" s="44"/>
      <c r="L156" s="44"/>
      <c r="M156" s="44"/>
      <c r="N156" s="44"/>
      <c r="O156" s="44"/>
      <c r="P156" s="44"/>
      <c r="Q156" s="44"/>
      <c r="R156" s="44"/>
      <c r="S156" s="44"/>
      <c r="T156" s="44"/>
      <c r="U156" s="44"/>
    </row>
    <row r="157" spans="1:21" x14ac:dyDescent="0.25">
      <c r="A157" s="44"/>
      <c r="B157" s="44"/>
      <c r="C157" s="44"/>
      <c r="D157" s="44"/>
      <c r="E157" s="44"/>
      <c r="F157" s="44"/>
      <c r="G157" s="44"/>
      <c r="H157" s="44"/>
      <c r="I157" s="44"/>
      <c r="J157" s="44"/>
      <c r="K157" s="44"/>
      <c r="L157" s="44"/>
      <c r="M157" s="44"/>
      <c r="N157" s="44"/>
      <c r="O157" s="44"/>
      <c r="P157" s="44"/>
      <c r="Q157" s="44"/>
      <c r="R157" s="44"/>
      <c r="S157" s="44"/>
      <c r="T157" s="44"/>
      <c r="U157" s="44"/>
    </row>
    <row r="158" spans="1:21" x14ac:dyDescent="0.25">
      <c r="A158" s="44"/>
      <c r="B158" s="44"/>
      <c r="C158" s="44"/>
      <c r="D158" s="44"/>
      <c r="E158" s="44"/>
      <c r="F158" s="44"/>
      <c r="G158" s="44"/>
      <c r="H158" s="44"/>
      <c r="I158" s="44"/>
      <c r="J158" s="44"/>
      <c r="K158" s="44"/>
      <c r="L158" s="44"/>
      <c r="M158" s="44"/>
      <c r="N158" s="44"/>
      <c r="O158" s="44"/>
      <c r="P158" s="44"/>
      <c r="Q158" s="44"/>
      <c r="R158" s="44"/>
      <c r="S158" s="44"/>
      <c r="T158" s="44"/>
      <c r="U158" s="44"/>
    </row>
    <row r="159" spans="1:21" x14ac:dyDescent="0.25">
      <c r="A159" s="44"/>
      <c r="B159" s="44"/>
      <c r="C159" s="44"/>
      <c r="D159" s="44"/>
      <c r="E159" s="44"/>
      <c r="F159" s="44"/>
      <c r="G159" s="44"/>
      <c r="H159" s="44"/>
      <c r="I159" s="44"/>
      <c r="J159" s="44"/>
      <c r="K159" s="44"/>
      <c r="L159" s="44"/>
      <c r="M159" s="44"/>
      <c r="N159" s="44"/>
      <c r="O159" s="44"/>
      <c r="P159" s="44"/>
      <c r="Q159" s="44"/>
      <c r="R159" s="44"/>
      <c r="S159" s="44"/>
      <c r="T159" s="44"/>
      <c r="U159" s="44"/>
    </row>
    <row r="160" spans="1:21" x14ac:dyDescent="0.25">
      <c r="A160" s="44"/>
      <c r="B160" s="44"/>
      <c r="C160" s="44"/>
      <c r="D160" s="44"/>
      <c r="E160" s="44"/>
      <c r="F160" s="44"/>
      <c r="G160" s="44"/>
      <c r="H160" s="44"/>
      <c r="I160" s="44"/>
      <c r="J160" s="44"/>
      <c r="K160" s="44"/>
      <c r="L160" s="44"/>
      <c r="M160" s="44"/>
      <c r="N160" s="44"/>
      <c r="O160" s="44"/>
      <c r="P160" s="44"/>
      <c r="Q160" s="44"/>
      <c r="R160" s="44"/>
      <c r="S160" s="44"/>
      <c r="T160" s="44"/>
      <c r="U160" s="44"/>
    </row>
    <row r="161" spans="1:21" x14ac:dyDescent="0.25">
      <c r="A161" s="44"/>
      <c r="B161" s="44"/>
      <c r="C161" s="44"/>
      <c r="D161" s="44"/>
      <c r="E161" s="44"/>
      <c r="F161" s="44"/>
      <c r="G161" s="44"/>
      <c r="H161" s="44"/>
      <c r="I161" s="44"/>
      <c r="J161" s="44"/>
      <c r="K161" s="44"/>
      <c r="L161" s="44"/>
      <c r="M161" s="44"/>
      <c r="N161" s="44"/>
      <c r="O161" s="44"/>
      <c r="P161" s="44"/>
      <c r="Q161" s="44"/>
      <c r="R161" s="44"/>
      <c r="S161" s="44"/>
      <c r="T161" s="44"/>
      <c r="U161" s="44"/>
    </row>
    <row r="162" spans="1:21" x14ac:dyDescent="0.25">
      <c r="A162" s="44"/>
      <c r="B162" s="44"/>
      <c r="C162" s="44"/>
      <c r="D162" s="44"/>
      <c r="E162" s="44"/>
      <c r="F162" s="44"/>
      <c r="G162" s="44"/>
      <c r="H162" s="44"/>
      <c r="I162" s="44"/>
      <c r="J162" s="44"/>
      <c r="K162" s="44"/>
      <c r="L162" s="44"/>
      <c r="M162" s="44"/>
      <c r="N162" s="44"/>
      <c r="O162" s="44"/>
      <c r="P162" s="44"/>
      <c r="Q162" s="44"/>
      <c r="R162" s="44"/>
      <c r="S162" s="44"/>
      <c r="T162" s="44"/>
      <c r="U162" s="44"/>
    </row>
    <row r="163" spans="1:21" x14ac:dyDescent="0.25">
      <c r="A163" s="44"/>
      <c r="B163" s="44"/>
      <c r="C163" s="44"/>
      <c r="D163" s="44"/>
      <c r="E163" s="44"/>
      <c r="F163" s="44"/>
      <c r="G163" s="44"/>
      <c r="H163" s="44"/>
      <c r="I163" s="44"/>
      <c r="J163" s="44"/>
      <c r="K163" s="44"/>
      <c r="L163" s="44"/>
      <c r="M163" s="44"/>
      <c r="N163" s="44"/>
      <c r="O163" s="44"/>
      <c r="P163" s="44"/>
      <c r="Q163" s="44"/>
      <c r="R163" s="44"/>
      <c r="S163" s="44"/>
      <c r="T163" s="44"/>
      <c r="U163" s="44"/>
    </row>
    <row r="164" spans="1:21" x14ac:dyDescent="0.25">
      <c r="A164" s="44"/>
      <c r="B164" s="44"/>
      <c r="C164" s="44"/>
      <c r="D164" s="44"/>
      <c r="E164" s="44"/>
      <c r="F164" s="44"/>
      <c r="G164" s="44"/>
      <c r="H164" s="44"/>
      <c r="I164" s="44"/>
      <c r="J164" s="44"/>
      <c r="K164" s="44"/>
      <c r="L164" s="44"/>
      <c r="M164" s="44"/>
      <c r="N164" s="44"/>
      <c r="O164" s="44"/>
      <c r="P164" s="44"/>
      <c r="Q164" s="44"/>
      <c r="R164" s="44"/>
      <c r="S164" s="44"/>
      <c r="T164" s="44"/>
      <c r="U164" s="44"/>
    </row>
    <row r="165" spans="1:21" x14ac:dyDescent="0.25">
      <c r="A165" s="44"/>
      <c r="B165" s="44"/>
      <c r="C165" s="44"/>
      <c r="D165" s="44"/>
      <c r="E165" s="44"/>
      <c r="F165" s="44"/>
      <c r="G165" s="44"/>
      <c r="H165" s="44"/>
      <c r="I165" s="44"/>
      <c r="J165" s="44"/>
      <c r="K165" s="44"/>
      <c r="L165" s="44"/>
      <c r="M165" s="44"/>
      <c r="N165" s="44"/>
      <c r="O165" s="44"/>
      <c r="P165" s="44"/>
      <c r="Q165" s="44"/>
      <c r="R165" s="44"/>
      <c r="S165" s="44"/>
      <c r="T165" s="44"/>
      <c r="U165" s="44"/>
    </row>
    <row r="166" spans="1:21" x14ac:dyDescent="0.25">
      <c r="A166" s="44"/>
      <c r="B166" s="44"/>
      <c r="C166" s="44"/>
      <c r="D166" s="44"/>
      <c r="E166" s="44"/>
      <c r="F166" s="44"/>
      <c r="G166" s="44"/>
      <c r="H166" s="44"/>
      <c r="I166" s="44"/>
      <c r="J166" s="44"/>
      <c r="K166" s="44"/>
      <c r="L166" s="44"/>
      <c r="M166" s="44"/>
      <c r="N166" s="44"/>
      <c r="O166" s="44"/>
      <c r="P166" s="44"/>
      <c r="Q166" s="44"/>
      <c r="R166" s="44"/>
      <c r="S166" s="44"/>
      <c r="T166" s="44"/>
      <c r="U166" s="44"/>
    </row>
    <row r="167" spans="1:21" x14ac:dyDescent="0.25">
      <c r="A167" s="44"/>
      <c r="B167" s="44"/>
      <c r="C167" s="44"/>
      <c r="D167" s="44"/>
      <c r="E167" s="44"/>
      <c r="F167" s="44"/>
      <c r="G167" s="44"/>
      <c r="H167" s="44"/>
      <c r="I167" s="44"/>
      <c r="J167" s="44"/>
      <c r="K167" s="44"/>
      <c r="L167" s="44"/>
      <c r="M167" s="44"/>
      <c r="N167" s="44"/>
      <c r="O167" s="44"/>
      <c r="P167" s="44"/>
      <c r="Q167" s="44"/>
      <c r="R167" s="44"/>
      <c r="S167" s="44"/>
      <c r="T167" s="44"/>
      <c r="U167" s="44"/>
    </row>
    <row r="168" spans="1:21" x14ac:dyDescent="0.25">
      <c r="A168" s="44"/>
      <c r="B168" s="44"/>
      <c r="C168" s="44"/>
      <c r="D168" s="44"/>
      <c r="E168" s="44"/>
      <c r="F168" s="44"/>
      <c r="G168" s="44"/>
      <c r="H168" s="44"/>
      <c r="I168" s="44"/>
      <c r="J168" s="44"/>
      <c r="K168" s="44"/>
      <c r="L168" s="44"/>
      <c r="M168" s="44"/>
      <c r="N168" s="44"/>
      <c r="O168" s="44"/>
      <c r="P168" s="44"/>
      <c r="Q168" s="44"/>
      <c r="R168" s="44"/>
      <c r="S168" s="44"/>
      <c r="T168" s="44"/>
      <c r="U168" s="44"/>
    </row>
    <row r="169" spans="1:21" x14ac:dyDescent="0.25">
      <c r="A169" s="44"/>
      <c r="B169" s="44"/>
      <c r="C169" s="44"/>
      <c r="D169" s="44"/>
      <c r="E169" s="44"/>
      <c r="F169" s="44"/>
      <c r="G169" s="44"/>
      <c r="H169" s="44"/>
      <c r="I169" s="44"/>
      <c r="J169" s="44"/>
      <c r="K169" s="44"/>
      <c r="L169" s="44"/>
      <c r="M169" s="44"/>
      <c r="N169" s="44"/>
      <c r="O169" s="44"/>
      <c r="P169" s="44"/>
      <c r="Q169" s="44"/>
      <c r="R169" s="44"/>
      <c r="S169" s="44"/>
      <c r="T169" s="44"/>
      <c r="U169" s="44"/>
    </row>
    <row r="170" spans="1:21" x14ac:dyDescent="0.25">
      <c r="A170" s="44"/>
      <c r="B170" s="44"/>
      <c r="C170" s="44"/>
      <c r="D170" s="44"/>
      <c r="E170" s="44"/>
      <c r="F170" s="44"/>
      <c r="G170" s="44"/>
      <c r="H170" s="44"/>
      <c r="I170" s="44"/>
      <c r="J170" s="44"/>
      <c r="K170" s="44"/>
      <c r="L170" s="44"/>
      <c r="M170" s="44"/>
      <c r="N170" s="44"/>
      <c r="O170" s="44"/>
      <c r="P170" s="44"/>
      <c r="Q170" s="44"/>
      <c r="R170" s="44"/>
      <c r="S170" s="44"/>
      <c r="T170" s="44"/>
      <c r="U170" s="44"/>
    </row>
  </sheetData>
  <mergeCells count="20">
    <mergeCell ref="A20:B20"/>
    <mergeCell ref="A45:A47"/>
    <mergeCell ref="B45:D45"/>
    <mergeCell ref="A68:A69"/>
    <mergeCell ref="A71:A75"/>
    <mergeCell ref="B71:G71"/>
    <mergeCell ref="B72:D72"/>
    <mergeCell ref="E72:G72"/>
    <mergeCell ref="B73:C73"/>
    <mergeCell ref="D73:D74"/>
    <mergeCell ref="A123:A124"/>
    <mergeCell ref="A125:C126"/>
    <mergeCell ref="E73:F73"/>
    <mergeCell ref="G73:G74"/>
    <mergeCell ref="A96:A97"/>
    <mergeCell ref="A99:A102"/>
    <mergeCell ref="B99:D99"/>
    <mergeCell ref="B100:B101"/>
    <mergeCell ref="C100:C101"/>
    <mergeCell ref="D100:D10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H1"/>
    </sheetView>
  </sheetViews>
  <sheetFormatPr baseColWidth="10" defaultRowHeight="15" x14ac:dyDescent="0.25"/>
  <cols>
    <col min="1" max="1" width="30.7109375" bestFit="1" customWidth="1"/>
    <col min="5" max="5" width="14.7109375" bestFit="1" customWidth="1"/>
    <col min="6" max="6" width="77.28515625" bestFit="1" customWidth="1"/>
  </cols>
  <sheetData>
    <row r="1" spans="1:8" ht="15" customHeight="1" x14ac:dyDescent="0.25">
      <c r="A1" s="636" t="s">
        <v>4027</v>
      </c>
      <c r="B1" s="636"/>
      <c r="C1" s="636"/>
      <c r="D1" s="636"/>
      <c r="E1" s="636"/>
      <c r="F1" s="636"/>
      <c r="G1" s="636"/>
      <c r="H1" s="636"/>
    </row>
    <row r="3" spans="1:8" x14ac:dyDescent="0.25">
      <c r="A3" s="623" t="s">
        <v>0</v>
      </c>
      <c r="B3" s="625" t="s">
        <v>2204</v>
      </c>
      <c r="C3" s="626"/>
      <c r="D3" s="627"/>
      <c r="E3" s="18" t="s">
        <v>3877</v>
      </c>
      <c r="F3" s="628" t="s">
        <v>3990</v>
      </c>
      <c r="G3" s="628" t="s">
        <v>2204</v>
      </c>
      <c r="H3" s="621" t="s">
        <v>3877</v>
      </c>
    </row>
    <row r="4" spans="1:8" x14ac:dyDescent="0.25">
      <c r="A4" s="624"/>
      <c r="B4" s="18" t="s">
        <v>3878</v>
      </c>
      <c r="C4" s="18" t="s">
        <v>3879</v>
      </c>
      <c r="D4" s="18" t="s">
        <v>3880</v>
      </c>
      <c r="E4" s="18" t="s">
        <v>3880</v>
      </c>
      <c r="F4" s="629"/>
      <c r="G4" s="629"/>
      <c r="H4" s="621"/>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30" x14ac:dyDescent="0.25">
      <c r="A13" s="300" t="s">
        <v>4001</v>
      </c>
      <c r="B13" s="314"/>
      <c r="C13" s="314"/>
      <c r="D13" s="314"/>
      <c r="E13" s="314"/>
      <c r="F13" s="300" t="s">
        <v>4028</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30"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30" x14ac:dyDescent="0.25">
      <c r="A23" s="304" t="s">
        <v>4014</v>
      </c>
      <c r="B23" s="318"/>
      <c r="C23" s="318"/>
      <c r="D23" s="318"/>
      <c r="E23" s="318"/>
      <c r="F23" s="304" t="s">
        <v>4015</v>
      </c>
      <c r="G23" s="318"/>
      <c r="H23" s="318"/>
    </row>
    <row r="24" spans="1:8" ht="3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13" t="s">
        <v>4018</v>
      </c>
      <c r="B25" s="614"/>
      <c r="C25" s="615"/>
      <c r="D25" s="159"/>
      <c r="E25" s="159"/>
      <c r="F25" s="23" t="s">
        <v>4019</v>
      </c>
      <c r="G25" s="159"/>
      <c r="H25" s="159"/>
    </row>
    <row r="26" spans="1:8" ht="15" customHeight="1" x14ac:dyDescent="0.25">
      <c r="A26" s="613" t="s">
        <v>4020</v>
      </c>
      <c r="B26" s="614"/>
      <c r="C26" s="615"/>
      <c r="D26" s="159"/>
      <c r="E26" s="159"/>
      <c r="F26" s="630" t="s">
        <v>4021</v>
      </c>
      <c r="G26" s="632"/>
      <c r="H26" s="634"/>
    </row>
    <row r="27" spans="1:8" x14ac:dyDescent="0.25">
      <c r="A27" s="613" t="s">
        <v>4022</v>
      </c>
      <c r="B27" s="614"/>
      <c r="C27" s="615"/>
      <c r="D27" s="159"/>
      <c r="E27" s="159"/>
      <c r="F27" s="631"/>
      <c r="G27" s="633"/>
      <c r="H27" s="635"/>
    </row>
    <row r="28" spans="1:8" ht="180" x14ac:dyDescent="0.25">
      <c r="A28" s="305" t="s">
        <v>3888</v>
      </c>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10" zoomScaleNormal="110" workbookViewId="0"/>
  </sheetViews>
  <sheetFormatPr baseColWidth="10" defaultRowHeight="15" x14ac:dyDescent="0.25"/>
  <cols>
    <col min="1" max="1" width="44.85546875" customWidth="1"/>
    <col min="2" max="2" width="23.42578125" customWidth="1"/>
    <col min="3" max="3" width="40.7109375" bestFit="1" customWidth="1"/>
  </cols>
  <sheetData>
    <row r="1" spans="1:11" ht="30" x14ac:dyDescent="0.25">
      <c r="A1" s="140" t="s">
        <v>1927</v>
      </c>
      <c r="B1" s="44"/>
      <c r="C1" s="44"/>
      <c r="D1" s="44"/>
      <c r="E1" s="44"/>
      <c r="F1" s="44"/>
      <c r="G1" s="44"/>
      <c r="H1" s="132"/>
      <c r="I1" s="132"/>
      <c r="J1" s="132"/>
      <c r="K1" s="132"/>
    </row>
    <row r="2" spans="1:11" x14ac:dyDescent="0.25">
      <c r="A2" s="44"/>
      <c r="B2" s="44"/>
      <c r="C2" s="44"/>
      <c r="D2" s="44"/>
      <c r="E2" s="44"/>
      <c r="F2" s="44"/>
      <c r="G2" s="44"/>
      <c r="H2" s="132"/>
      <c r="I2" s="132"/>
      <c r="J2" s="132"/>
      <c r="K2" s="132"/>
    </row>
    <row r="3" spans="1:11" x14ac:dyDescent="0.25">
      <c r="A3" s="110" t="s">
        <v>1928</v>
      </c>
      <c r="B3" s="44"/>
      <c r="C3" s="44"/>
      <c r="D3" s="44"/>
      <c r="E3" s="44"/>
      <c r="F3" s="44"/>
      <c r="G3" s="44"/>
      <c r="H3" s="132"/>
      <c r="I3" s="132"/>
      <c r="J3" s="132"/>
      <c r="K3" s="132"/>
    </row>
    <row r="4" spans="1:11" x14ac:dyDescent="0.25">
      <c r="A4" s="44"/>
      <c r="B4" s="44"/>
      <c r="C4" s="44"/>
      <c r="D4" s="44"/>
      <c r="E4" s="44"/>
      <c r="F4" s="44"/>
      <c r="G4" s="44"/>
      <c r="H4" s="132"/>
      <c r="I4" s="132"/>
      <c r="J4" s="132"/>
      <c r="K4" s="132"/>
    </row>
    <row r="5" spans="1:11" x14ac:dyDescent="0.25">
      <c r="A5" s="34" t="s">
        <v>1929</v>
      </c>
      <c r="B5" s="63"/>
      <c r="C5" s="34" t="s">
        <v>1930</v>
      </c>
      <c r="D5" s="63"/>
      <c r="E5" s="44"/>
      <c r="F5" s="44"/>
      <c r="G5" s="44"/>
      <c r="H5" s="132"/>
      <c r="I5" s="132"/>
      <c r="J5" s="132"/>
      <c r="K5" s="132"/>
    </row>
    <row r="6" spans="1:11" x14ac:dyDescent="0.25">
      <c r="A6" s="44"/>
      <c r="B6" s="44"/>
      <c r="C6" s="44"/>
      <c r="D6" s="44"/>
      <c r="E6" s="44"/>
      <c r="F6" s="44"/>
      <c r="G6" s="44"/>
      <c r="H6" s="132"/>
      <c r="I6" s="132"/>
      <c r="J6" s="132"/>
      <c r="K6" s="132"/>
    </row>
    <row r="7" spans="1:11" x14ac:dyDescent="0.25">
      <c r="A7" s="115" t="s">
        <v>1931</v>
      </c>
      <c r="B7" s="44"/>
      <c r="C7" s="44"/>
      <c r="D7" s="44"/>
      <c r="E7" s="44"/>
      <c r="F7" s="44"/>
      <c r="G7" s="44"/>
      <c r="H7" s="132"/>
      <c r="I7" s="132"/>
      <c r="J7" s="132"/>
      <c r="K7" s="132"/>
    </row>
    <row r="8" spans="1:11" ht="45" x14ac:dyDescent="0.25">
      <c r="A8" s="92" t="s">
        <v>1932</v>
      </c>
      <c r="B8" s="34" t="s">
        <v>1933</v>
      </c>
      <c r="C8" s="14"/>
      <c r="D8" s="44"/>
      <c r="E8" s="44"/>
      <c r="F8" s="44"/>
      <c r="G8" s="44"/>
      <c r="H8" s="132"/>
      <c r="I8" s="132"/>
      <c r="J8" s="132"/>
      <c r="K8" s="132"/>
    </row>
    <row r="9" spans="1:11" ht="30" x14ac:dyDescent="0.25">
      <c r="A9" s="92" t="s">
        <v>1934</v>
      </c>
      <c r="B9" s="34" t="s">
        <v>1935</v>
      </c>
      <c r="C9" s="14"/>
      <c r="D9" s="44"/>
      <c r="E9" s="44"/>
      <c r="F9" s="44"/>
      <c r="G9" s="44"/>
      <c r="H9" s="132"/>
      <c r="I9" s="132"/>
      <c r="J9" s="132"/>
      <c r="K9" s="132"/>
    </row>
    <row r="10" spans="1:11" ht="30" x14ac:dyDescent="0.25">
      <c r="A10" s="92" t="s">
        <v>1936</v>
      </c>
      <c r="B10" s="34" t="s">
        <v>1937</v>
      </c>
      <c r="C10" s="14"/>
      <c r="D10" s="44"/>
      <c r="E10" s="44"/>
      <c r="F10" s="44"/>
      <c r="G10" s="44"/>
      <c r="H10" s="132"/>
      <c r="I10" s="132"/>
      <c r="J10" s="132"/>
      <c r="K10" s="132"/>
    </row>
    <row r="11" spans="1:11" x14ac:dyDescent="0.25">
      <c r="A11" s="34" t="s">
        <v>1938</v>
      </c>
      <c r="B11" s="34" t="s">
        <v>1939</v>
      </c>
      <c r="C11" s="14"/>
      <c r="D11" s="44"/>
      <c r="E11" s="44"/>
      <c r="F11" s="44"/>
      <c r="G11" s="44"/>
      <c r="H11" s="132"/>
      <c r="I11" s="132"/>
      <c r="J11" s="132"/>
      <c r="K11" s="132"/>
    </row>
    <row r="12" spans="1:11" x14ac:dyDescent="0.25">
      <c r="A12" s="34" t="s">
        <v>287</v>
      </c>
      <c r="B12" s="34"/>
      <c r="C12" s="14"/>
      <c r="D12" s="44"/>
      <c r="E12" s="44"/>
      <c r="F12" s="44"/>
      <c r="G12" s="44"/>
      <c r="H12" s="132"/>
      <c r="I12" s="132"/>
      <c r="J12" s="132"/>
      <c r="K12" s="132"/>
    </row>
    <row r="13" spans="1:11" x14ac:dyDescent="0.25">
      <c r="A13" s="34" t="s">
        <v>1940</v>
      </c>
      <c r="B13" s="34" t="s">
        <v>1941</v>
      </c>
      <c r="C13" s="14"/>
      <c r="D13" s="44"/>
      <c r="E13" s="44"/>
      <c r="F13" s="44"/>
      <c r="G13" s="44"/>
      <c r="H13" s="132"/>
      <c r="I13" s="132"/>
      <c r="J13" s="132"/>
      <c r="K13" s="132"/>
    </row>
    <row r="14" spans="1:11" x14ac:dyDescent="0.25">
      <c r="A14" s="44"/>
      <c r="B14" s="44"/>
      <c r="C14" s="44"/>
      <c r="D14" s="44"/>
      <c r="E14" s="44"/>
      <c r="F14" s="44"/>
      <c r="G14" s="44"/>
      <c r="H14" s="132"/>
      <c r="I14" s="132"/>
      <c r="J14" s="132"/>
      <c r="K14" s="132"/>
    </row>
    <row r="15" spans="1:11" x14ac:dyDescent="0.25">
      <c r="A15" s="115" t="s">
        <v>1942</v>
      </c>
      <c r="B15" s="44"/>
      <c r="C15" s="44"/>
      <c r="D15" s="44"/>
      <c r="E15" s="44"/>
      <c r="F15" s="44"/>
      <c r="G15" s="44"/>
      <c r="H15" s="132"/>
      <c r="I15" s="132"/>
      <c r="J15" s="132"/>
      <c r="K15" s="132"/>
    </row>
    <row r="16" spans="1:11" ht="135" x14ac:dyDescent="0.25">
      <c r="A16" s="92" t="s">
        <v>1943</v>
      </c>
      <c r="B16" s="34" t="s">
        <v>1944</v>
      </c>
      <c r="C16" s="14"/>
      <c r="D16" s="44"/>
      <c r="E16" s="44"/>
      <c r="F16" s="44"/>
      <c r="G16" s="44"/>
      <c r="H16" s="132"/>
      <c r="I16" s="132"/>
      <c r="J16" s="132"/>
      <c r="K16" s="132"/>
    </row>
    <row r="17" spans="1:11" x14ac:dyDescent="0.25">
      <c r="A17" s="44"/>
      <c r="B17" s="44"/>
      <c r="C17" s="44"/>
      <c r="D17" s="44"/>
      <c r="E17" s="44"/>
      <c r="F17" s="44"/>
      <c r="G17" s="44"/>
      <c r="H17" s="132"/>
      <c r="I17" s="132"/>
      <c r="J17" s="132"/>
      <c r="K17" s="132"/>
    </row>
    <row r="18" spans="1:11" x14ac:dyDescent="0.25">
      <c r="A18" s="34" t="s">
        <v>1945</v>
      </c>
      <c r="B18" s="34" t="s">
        <v>1946</v>
      </c>
      <c r="C18" s="40"/>
      <c r="D18" s="44"/>
      <c r="E18" s="44"/>
      <c r="F18" s="44"/>
      <c r="G18" s="44"/>
      <c r="H18" s="132"/>
      <c r="I18" s="132"/>
      <c r="J18" s="132"/>
      <c r="K18" s="132"/>
    </row>
    <row r="19" spans="1:11" x14ac:dyDescent="0.25">
      <c r="A19" s="44"/>
      <c r="B19" s="44"/>
      <c r="C19" s="44"/>
      <c r="D19" s="44"/>
      <c r="E19" s="44"/>
      <c r="F19" s="44"/>
      <c r="G19" s="44"/>
      <c r="H19" s="132"/>
      <c r="I19" s="132"/>
      <c r="J19" s="132"/>
      <c r="K19" s="132"/>
    </row>
    <row r="20" spans="1:11" ht="30" x14ac:dyDescent="0.25">
      <c r="A20" s="140" t="s">
        <v>1947</v>
      </c>
      <c r="B20" s="44"/>
      <c r="C20" s="44"/>
      <c r="D20" s="44"/>
      <c r="E20" s="44"/>
      <c r="F20" s="44"/>
      <c r="G20" s="44"/>
      <c r="H20" s="132"/>
      <c r="I20" s="132"/>
      <c r="J20" s="132"/>
      <c r="K20" s="132"/>
    </row>
    <row r="21" spans="1:11" ht="45" x14ac:dyDescent="0.25">
      <c r="A21" s="141" t="s">
        <v>1948</v>
      </c>
      <c r="B21" s="44"/>
      <c r="C21" s="44"/>
      <c r="D21" s="44"/>
      <c r="E21" s="44"/>
      <c r="F21" s="44"/>
      <c r="G21" s="44"/>
      <c r="H21" s="132"/>
      <c r="I21" s="132"/>
      <c r="J21" s="132"/>
      <c r="K21" s="132"/>
    </row>
    <row r="22" spans="1:11" x14ac:dyDescent="0.25">
      <c r="A22" s="34" t="s">
        <v>1946</v>
      </c>
      <c r="B22" s="34"/>
      <c r="C22" s="40"/>
      <c r="D22" s="44"/>
      <c r="E22" s="44"/>
      <c r="F22" s="44"/>
      <c r="G22" s="44"/>
      <c r="H22" s="132"/>
      <c r="I22" s="132"/>
      <c r="J22" s="132"/>
      <c r="K22" s="132"/>
    </row>
    <row r="23" spans="1:11" x14ac:dyDescent="0.25">
      <c r="A23" s="37" t="s">
        <v>242</v>
      </c>
      <c r="B23" s="37"/>
      <c r="C23" s="37"/>
      <c r="D23" s="44"/>
      <c r="E23" s="44"/>
      <c r="F23" s="44"/>
      <c r="G23" s="44"/>
      <c r="H23" s="132"/>
      <c r="I23" s="132"/>
      <c r="J23" s="132"/>
      <c r="K23" s="132"/>
    </row>
    <row r="24" spans="1:11" x14ac:dyDescent="0.25">
      <c r="A24" s="34" t="s">
        <v>1949</v>
      </c>
      <c r="B24" s="34"/>
      <c r="C24" s="40"/>
      <c r="D24" s="44"/>
      <c r="E24" s="44"/>
      <c r="F24" s="44"/>
      <c r="G24" s="44"/>
      <c r="H24" s="132"/>
      <c r="I24" s="132"/>
      <c r="J24" s="132"/>
      <c r="K24" s="132"/>
    </row>
    <row r="25" spans="1:11" ht="75" x14ac:dyDescent="0.25">
      <c r="A25" s="37" t="s">
        <v>250</v>
      </c>
      <c r="B25" s="37"/>
      <c r="C25" s="37"/>
      <c r="D25" s="97" t="s">
        <v>1950</v>
      </c>
      <c r="E25" s="44"/>
      <c r="F25" s="44"/>
      <c r="G25" s="44"/>
      <c r="H25" s="132"/>
      <c r="I25" s="132"/>
      <c r="J25" s="132"/>
      <c r="K25" s="132"/>
    </row>
    <row r="26" spans="1:11" ht="30" x14ac:dyDescent="0.25">
      <c r="A26" s="34" t="s">
        <v>1951</v>
      </c>
      <c r="B26" s="34" t="s">
        <v>239</v>
      </c>
      <c r="C26" s="40"/>
      <c r="D26" s="97" t="s">
        <v>1952</v>
      </c>
      <c r="E26" s="44"/>
      <c r="F26" s="44"/>
      <c r="G26" s="44"/>
      <c r="H26" s="132"/>
      <c r="I26" s="132"/>
      <c r="J26" s="132"/>
      <c r="K26" s="132"/>
    </row>
    <row r="27" spans="1:11" x14ac:dyDescent="0.25">
      <c r="A27" s="37" t="s">
        <v>287</v>
      </c>
      <c r="B27" s="37"/>
      <c r="C27" s="37"/>
      <c r="D27" s="37" t="s">
        <v>287</v>
      </c>
      <c r="E27" s="44"/>
      <c r="F27" s="44"/>
      <c r="G27" s="44"/>
      <c r="H27" s="132"/>
      <c r="I27" s="132"/>
      <c r="J27" s="132"/>
      <c r="K27" s="132"/>
    </row>
    <row r="28" spans="1:11" ht="30" x14ac:dyDescent="0.25">
      <c r="A28" s="34" t="s">
        <v>1953</v>
      </c>
      <c r="B28" s="34" t="s">
        <v>242</v>
      </c>
      <c r="C28" s="40"/>
      <c r="D28" s="97" t="s">
        <v>1954</v>
      </c>
      <c r="E28" s="44"/>
      <c r="F28" s="44"/>
      <c r="G28" s="44"/>
      <c r="H28" s="132"/>
      <c r="I28" s="132"/>
      <c r="J28" s="132"/>
      <c r="K28" s="132"/>
    </row>
    <row r="29" spans="1:11" x14ac:dyDescent="0.25">
      <c r="A29" s="44"/>
      <c r="B29" s="44"/>
      <c r="C29" s="44"/>
      <c r="D29" s="44"/>
      <c r="E29" s="44"/>
      <c r="F29" s="44"/>
      <c r="G29" s="44"/>
      <c r="H29" s="132"/>
      <c r="I29" s="132"/>
      <c r="J29" s="132"/>
      <c r="K29" s="132"/>
    </row>
    <row r="30" spans="1:11" ht="180" x14ac:dyDescent="0.25">
      <c r="A30" s="142" t="s">
        <v>1955</v>
      </c>
      <c r="B30" s="44"/>
      <c r="C30" s="44"/>
      <c r="D30" s="44"/>
      <c r="E30" s="44"/>
      <c r="F30" s="44"/>
      <c r="G30" s="44"/>
      <c r="H30" s="132"/>
      <c r="I30" s="132"/>
      <c r="J30" s="132"/>
      <c r="K30" s="132"/>
    </row>
    <row r="31" spans="1:11" x14ac:dyDescent="0.25">
      <c r="A31" s="44"/>
      <c r="B31" s="44"/>
      <c r="C31" s="44"/>
      <c r="D31" s="44"/>
      <c r="E31" s="44"/>
      <c r="F31" s="44"/>
      <c r="G31" s="44"/>
      <c r="H31" s="132"/>
      <c r="I31" s="132"/>
      <c r="J31" s="132"/>
      <c r="K31" s="132"/>
    </row>
    <row r="32" spans="1:11" x14ac:dyDescent="0.25">
      <c r="A32" s="37" t="s">
        <v>1956</v>
      </c>
      <c r="B32" s="44"/>
      <c r="C32" s="44"/>
      <c r="D32" s="44"/>
      <c r="E32" s="44"/>
      <c r="F32" s="44"/>
      <c r="G32" s="44"/>
      <c r="H32" s="132"/>
      <c r="I32" s="132"/>
      <c r="J32" s="132"/>
      <c r="K32" s="132"/>
    </row>
    <row r="33" spans="1:11" x14ac:dyDescent="0.25">
      <c r="A33" s="37" t="s">
        <v>1463</v>
      </c>
      <c r="B33" s="40"/>
      <c r="C33" s="44"/>
      <c r="D33" s="44"/>
      <c r="E33" s="44"/>
      <c r="F33" s="44"/>
      <c r="G33" s="44"/>
      <c r="H33" s="132"/>
      <c r="I33" s="132"/>
      <c r="J33" s="132"/>
      <c r="K33" s="132"/>
    </row>
    <row r="34" spans="1:11" x14ac:dyDescent="0.25">
      <c r="A34" s="37" t="s">
        <v>1702</v>
      </c>
      <c r="B34" s="40"/>
      <c r="C34" s="44"/>
      <c r="D34" s="44"/>
      <c r="E34" s="44"/>
      <c r="F34" s="44"/>
      <c r="G34" s="44"/>
      <c r="H34" s="132"/>
      <c r="I34" s="132"/>
      <c r="J34" s="132"/>
      <c r="K34" s="132"/>
    </row>
    <row r="35" spans="1:11" x14ac:dyDescent="0.25">
      <c r="A35" s="37" t="s">
        <v>1230</v>
      </c>
      <c r="B35" s="40"/>
      <c r="C35" s="44"/>
      <c r="D35" s="44"/>
      <c r="E35" s="44"/>
      <c r="F35" s="44"/>
      <c r="G35" s="44"/>
      <c r="H35" s="132"/>
      <c r="I35" s="132"/>
      <c r="J35" s="132"/>
      <c r="K35" s="132"/>
    </row>
    <row r="36" spans="1:11" x14ac:dyDescent="0.25">
      <c r="A36" s="44"/>
      <c r="B36" s="44"/>
      <c r="C36" s="44"/>
      <c r="D36" s="44"/>
      <c r="E36" s="44"/>
      <c r="F36" s="44"/>
      <c r="G36" s="44"/>
      <c r="H36" s="132"/>
      <c r="I36" s="132"/>
      <c r="J36" s="132"/>
      <c r="K36" s="132"/>
    </row>
    <row r="37" spans="1:11" x14ac:dyDescent="0.25">
      <c r="A37" s="34" t="s">
        <v>1957</v>
      </c>
      <c r="B37" s="40"/>
      <c r="C37" s="44"/>
      <c r="D37" s="44"/>
      <c r="E37" s="44"/>
      <c r="F37" s="44"/>
      <c r="G37" s="44"/>
      <c r="H37" s="132"/>
      <c r="I37" s="132"/>
      <c r="J37" s="132"/>
      <c r="K37" s="132"/>
    </row>
    <row r="38" spans="1:11" x14ac:dyDescent="0.25">
      <c r="A38" s="34" t="s">
        <v>1958</v>
      </c>
      <c r="B38" s="40"/>
      <c r="C38" s="44"/>
      <c r="D38" s="44"/>
      <c r="E38" s="44"/>
      <c r="F38" s="44"/>
      <c r="G38" s="44"/>
      <c r="H38" s="132"/>
      <c r="I38" s="132"/>
      <c r="J38" s="132"/>
      <c r="K38" s="132"/>
    </row>
    <row r="39" spans="1:11" x14ac:dyDescent="0.25">
      <c r="A39" s="34" t="s">
        <v>1851</v>
      </c>
      <c r="B39" s="40"/>
      <c r="C39" s="44"/>
      <c r="D39" s="44"/>
      <c r="E39" s="44"/>
      <c r="F39" s="44"/>
      <c r="G39" s="44"/>
      <c r="H39" s="132"/>
      <c r="I39" s="132"/>
      <c r="J39" s="132"/>
      <c r="K39" s="132"/>
    </row>
    <row r="40" spans="1:11" x14ac:dyDescent="0.25">
      <c r="A40" s="34" t="s">
        <v>1213</v>
      </c>
      <c r="B40" s="40"/>
      <c r="C40" s="44"/>
      <c r="D40" s="44"/>
      <c r="E40" s="44"/>
      <c r="F40" s="44"/>
      <c r="G40" s="44"/>
      <c r="H40" s="132"/>
      <c r="I40" s="132"/>
      <c r="J40" s="132"/>
      <c r="K40" s="132"/>
    </row>
    <row r="41" spans="1:11" x14ac:dyDescent="0.25">
      <c r="A41" s="34" t="s">
        <v>1959</v>
      </c>
      <c r="B41" s="40"/>
      <c r="C41" s="44"/>
      <c r="D41" s="44"/>
      <c r="E41" s="44"/>
      <c r="F41" s="44"/>
      <c r="G41" s="44"/>
      <c r="H41" s="132"/>
      <c r="I41" s="132"/>
      <c r="J41" s="132"/>
      <c r="K41" s="132"/>
    </row>
    <row r="42" spans="1:11" x14ac:dyDescent="0.25">
      <c r="A42" s="34" t="s">
        <v>1215</v>
      </c>
      <c r="B42" s="40"/>
      <c r="C42" s="44"/>
      <c r="D42" s="44"/>
      <c r="E42" s="44"/>
      <c r="F42" s="44"/>
      <c r="G42" s="44"/>
      <c r="H42" s="132"/>
      <c r="I42" s="132"/>
      <c r="J42" s="132"/>
      <c r="K42" s="132"/>
    </row>
    <row r="43" spans="1:11" x14ac:dyDescent="0.25">
      <c r="A43" s="34" t="s">
        <v>1216</v>
      </c>
      <c r="B43" s="40"/>
      <c r="C43" s="44"/>
      <c r="D43" s="44"/>
      <c r="E43" s="44"/>
      <c r="F43" s="44"/>
      <c r="G43" s="44"/>
      <c r="H43" s="132"/>
      <c r="I43" s="132"/>
      <c r="J43" s="132"/>
      <c r="K43" s="132"/>
    </row>
    <row r="44" spans="1:11" x14ac:dyDescent="0.25">
      <c r="A44" s="34" t="s">
        <v>1960</v>
      </c>
      <c r="B44" s="40"/>
      <c r="C44" s="44"/>
      <c r="D44" s="44"/>
      <c r="E44" s="44"/>
      <c r="F44" s="44"/>
      <c r="G44" s="44"/>
      <c r="H44" s="132"/>
      <c r="I44" s="132"/>
      <c r="J44" s="132"/>
      <c r="K44" s="132"/>
    </row>
    <row r="45" spans="1:11" x14ac:dyDescent="0.25">
      <c r="A45" s="34" t="s">
        <v>1219</v>
      </c>
      <c r="B45" s="40"/>
      <c r="C45" s="44"/>
      <c r="D45" s="44"/>
      <c r="E45" s="44"/>
      <c r="F45" s="44"/>
      <c r="G45" s="44"/>
      <c r="H45" s="132"/>
      <c r="I45" s="132"/>
      <c r="J45" s="132"/>
      <c r="K45" s="132"/>
    </row>
    <row r="46" spans="1:11" x14ac:dyDescent="0.25">
      <c r="A46" s="34" t="s">
        <v>1220</v>
      </c>
      <c r="B46" s="40"/>
      <c r="C46" s="44"/>
      <c r="D46" s="44"/>
      <c r="E46" s="44"/>
      <c r="F46" s="44"/>
      <c r="G46" s="44"/>
      <c r="H46" s="132"/>
      <c r="I46" s="132"/>
      <c r="J46" s="132"/>
      <c r="K46" s="132"/>
    </row>
    <row r="47" spans="1:11" x14ac:dyDescent="0.25">
      <c r="A47" s="44"/>
      <c r="B47" s="44"/>
      <c r="C47" s="44"/>
      <c r="D47" s="44"/>
      <c r="E47" s="44"/>
      <c r="F47" s="44"/>
      <c r="G47" s="44"/>
      <c r="H47" s="132"/>
      <c r="I47" s="132"/>
      <c r="J47" s="132"/>
      <c r="K47" s="132"/>
    </row>
    <row r="48" spans="1:11" ht="105" x14ac:dyDescent="0.25">
      <c r="A48" s="97" t="s">
        <v>1961</v>
      </c>
      <c r="B48" s="44"/>
      <c r="C48" s="44"/>
      <c r="D48" s="44"/>
      <c r="E48" s="44"/>
      <c r="F48" s="44"/>
      <c r="G48" s="44"/>
      <c r="H48" s="132"/>
      <c r="I48" s="132"/>
      <c r="J48" s="132"/>
      <c r="K48" s="132"/>
    </row>
    <row r="49" spans="1:11" x14ac:dyDescent="0.25">
      <c r="A49" s="44"/>
      <c r="B49" s="44"/>
      <c r="C49" s="44"/>
      <c r="D49" s="44"/>
      <c r="E49" s="44"/>
      <c r="F49" s="44"/>
      <c r="G49" s="44"/>
      <c r="H49" s="132"/>
      <c r="I49" s="132"/>
      <c r="J49" s="132"/>
      <c r="K49" s="132"/>
    </row>
    <row r="50" spans="1:11" x14ac:dyDescent="0.25">
      <c r="A50" s="37" t="s">
        <v>1962</v>
      </c>
      <c r="B50" s="44"/>
      <c r="C50" s="44"/>
      <c r="D50" s="44"/>
      <c r="E50" s="44"/>
      <c r="F50" s="44"/>
      <c r="G50" s="44"/>
      <c r="H50" s="132"/>
      <c r="I50" s="132"/>
      <c r="J50" s="132"/>
      <c r="K50" s="132"/>
    </row>
    <row r="51" spans="1:11" x14ac:dyDescent="0.25">
      <c r="A51" s="44"/>
      <c r="B51" s="44"/>
      <c r="C51" s="44"/>
      <c r="D51" s="44"/>
      <c r="E51" s="44"/>
      <c r="F51" s="44"/>
      <c r="G51" s="44"/>
      <c r="H51" s="132"/>
      <c r="I51" s="132"/>
      <c r="J51" s="132"/>
      <c r="K51" s="132"/>
    </row>
    <row r="52" spans="1:11" x14ac:dyDescent="0.25">
      <c r="A52" s="44"/>
      <c r="B52" s="44"/>
      <c r="C52" s="44"/>
      <c r="D52" s="44"/>
      <c r="E52" s="44"/>
      <c r="F52" s="44"/>
      <c r="G52" s="44"/>
      <c r="H52" s="132"/>
      <c r="I52" s="132"/>
      <c r="J52" s="132"/>
      <c r="K52" s="132"/>
    </row>
    <row r="53" spans="1:11" x14ac:dyDescent="0.25">
      <c r="A53" s="44"/>
      <c r="B53" s="44"/>
      <c r="C53" s="44"/>
      <c r="D53" s="44"/>
      <c r="E53" s="44"/>
      <c r="F53" s="44"/>
      <c r="G53" s="44"/>
      <c r="H53" s="132"/>
      <c r="I53" s="132"/>
      <c r="J53" s="132"/>
      <c r="K53" s="132"/>
    </row>
    <row r="54" spans="1:11" x14ac:dyDescent="0.25">
      <c r="A54" s="44"/>
      <c r="B54" s="44"/>
      <c r="C54" s="44"/>
      <c r="D54" s="44"/>
      <c r="E54" s="44"/>
      <c r="F54" s="44"/>
      <c r="G54" s="44"/>
      <c r="H54" s="132"/>
      <c r="I54" s="132"/>
      <c r="J54" s="132"/>
      <c r="K54" s="132"/>
    </row>
    <row r="55" spans="1:11" x14ac:dyDescent="0.25">
      <c r="A55" s="44"/>
      <c r="B55" s="44"/>
      <c r="C55" s="44"/>
      <c r="D55" s="44"/>
      <c r="E55" s="44"/>
      <c r="F55" s="44"/>
      <c r="G55" s="44"/>
    </row>
    <row r="56" spans="1:11" x14ac:dyDescent="0.25">
      <c r="A56" s="44"/>
      <c r="B56" s="44"/>
      <c r="C56" s="44"/>
      <c r="D56" s="44"/>
      <c r="E56" s="44"/>
      <c r="F56" s="44"/>
      <c r="G56" s="44"/>
    </row>
    <row r="57" spans="1:11" x14ac:dyDescent="0.25">
      <c r="A57" s="44"/>
      <c r="B57" s="44"/>
      <c r="C57" s="44"/>
      <c r="D57" s="44"/>
      <c r="E57" s="44"/>
      <c r="F57" s="44"/>
      <c r="G57" s="44"/>
    </row>
    <row r="58" spans="1:11" x14ac:dyDescent="0.25">
      <c r="A58" s="44"/>
      <c r="B58" s="44"/>
      <c r="C58" s="44"/>
      <c r="D58" s="44"/>
      <c r="E58" s="44"/>
      <c r="F58" s="44"/>
      <c r="G58" s="44"/>
    </row>
    <row r="59" spans="1:11" x14ac:dyDescent="0.25">
      <c r="A59" s="44"/>
      <c r="B59" s="44"/>
      <c r="C59" s="44"/>
      <c r="D59" s="44"/>
      <c r="E59" s="44"/>
      <c r="F59" s="44"/>
      <c r="G59" s="4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zoomScaleNormal="100" workbookViewId="0">
      <selection activeCell="C1" sqref="C1"/>
    </sheetView>
  </sheetViews>
  <sheetFormatPr baseColWidth="10" defaultRowHeight="15" x14ac:dyDescent="0.25"/>
  <cols>
    <col min="1" max="1" width="57.5703125" customWidth="1"/>
  </cols>
  <sheetData>
    <row r="1" spans="1:2" x14ac:dyDescent="0.25">
      <c r="A1" s="18" t="s">
        <v>1963</v>
      </c>
      <c r="B1" s="62"/>
    </row>
    <row r="2" spans="1:2" x14ac:dyDescent="0.25">
      <c r="A2" s="146"/>
      <c r="B2" s="62"/>
    </row>
    <row r="3" spans="1:2" x14ac:dyDescent="0.25">
      <c r="A3" s="19" t="s">
        <v>1964</v>
      </c>
      <c r="B3" s="40"/>
    </row>
    <row r="4" spans="1:2" x14ac:dyDescent="0.25">
      <c r="A4" s="19" t="s">
        <v>1965</v>
      </c>
      <c r="B4" s="40"/>
    </row>
    <row r="5" spans="1:2" x14ac:dyDescent="0.25">
      <c r="A5" s="62"/>
      <c r="B5" s="62"/>
    </row>
    <row r="6" spans="1:2" x14ac:dyDescent="0.25">
      <c r="A6" s="19" t="s">
        <v>1966</v>
      </c>
      <c r="B6" s="40"/>
    </row>
    <row r="7" spans="1:2" x14ac:dyDescent="0.25">
      <c r="A7" s="69" t="s">
        <v>1967</v>
      </c>
      <c r="B7" s="40"/>
    </row>
    <row r="8" spans="1:2" x14ac:dyDescent="0.25">
      <c r="A8" s="19" t="s">
        <v>1968</v>
      </c>
      <c r="B8" s="40"/>
    </row>
    <row r="9" spans="1:2" x14ac:dyDescent="0.25">
      <c r="A9" s="19" t="s">
        <v>1969</v>
      </c>
      <c r="B9" s="40"/>
    </row>
    <row r="10" spans="1:2" ht="30" x14ac:dyDescent="0.25">
      <c r="A10" s="69" t="s">
        <v>1970</v>
      </c>
      <c r="B10" s="40"/>
    </row>
    <row r="12" spans="1:2" x14ac:dyDescent="0.25">
      <c r="A12" s="32" t="s">
        <v>1971</v>
      </c>
    </row>
    <row r="13" spans="1:2" x14ac:dyDescent="0.25">
      <c r="A13" s="19" t="s">
        <v>1972</v>
      </c>
    </row>
    <row r="14" spans="1:2" x14ac:dyDescent="0.25">
      <c r="A14" s="40"/>
    </row>
    <row r="15" spans="1:2" x14ac:dyDescent="0.25">
      <c r="A15" s="19" t="s">
        <v>1973</v>
      </c>
    </row>
    <row r="16" spans="1:2" x14ac:dyDescent="0.25">
      <c r="A16" s="40"/>
    </row>
    <row r="17" spans="1:1" x14ac:dyDescent="0.25">
      <c r="A17" s="19" t="s">
        <v>1974</v>
      </c>
    </row>
    <row r="18" spans="1:1" x14ac:dyDescent="0.25">
      <c r="A18" s="40"/>
    </row>
    <row r="19" spans="1:1" x14ac:dyDescent="0.25">
      <c r="A19" s="19" t="s">
        <v>1443</v>
      </c>
    </row>
    <row r="20" spans="1:1" x14ac:dyDescent="0.25">
      <c r="A20" s="40"/>
    </row>
    <row r="21" spans="1:1" x14ac:dyDescent="0.25">
      <c r="A21" s="19" t="s">
        <v>1975</v>
      </c>
    </row>
    <row r="22" spans="1:1" x14ac:dyDescent="0.25">
      <c r="A22" s="40"/>
    </row>
    <row r="23" spans="1:1" x14ac:dyDescent="0.25">
      <c r="A23" s="19" t="s">
        <v>1976</v>
      </c>
    </row>
    <row r="24" spans="1:1" x14ac:dyDescent="0.25">
      <c r="A24" s="40"/>
    </row>
    <row r="26" spans="1:1" x14ac:dyDescent="0.25">
      <c r="A26" s="32" t="s">
        <v>1977</v>
      </c>
    </row>
    <row r="27" spans="1:1" ht="45" x14ac:dyDescent="0.25">
      <c r="A27" s="147" t="s">
        <v>1978</v>
      </c>
    </row>
    <row r="28" spans="1:1" x14ac:dyDescent="0.25">
      <c r="A28" s="19" t="s">
        <v>1979</v>
      </c>
    </row>
    <row r="29" spans="1:1" x14ac:dyDescent="0.25">
      <c r="A29" s="40"/>
    </row>
    <row r="30" spans="1:1" ht="30" x14ac:dyDescent="0.25">
      <c r="A30" s="69" t="s">
        <v>1980</v>
      </c>
    </row>
    <row r="31" spans="1:1" x14ac:dyDescent="0.25">
      <c r="A31" s="40"/>
    </row>
    <row r="32" spans="1:1" x14ac:dyDescent="0.25">
      <c r="A32" s="19" t="s">
        <v>1974</v>
      </c>
    </row>
    <row r="33" spans="1:1" x14ac:dyDescent="0.25">
      <c r="A33" s="40"/>
    </row>
    <row r="35" spans="1:1" x14ac:dyDescent="0.25">
      <c r="A35" s="32" t="s">
        <v>1981</v>
      </c>
    </row>
    <row r="36" spans="1:1" x14ac:dyDescent="0.25">
      <c r="A36" s="19" t="s">
        <v>1982</v>
      </c>
    </row>
    <row r="37" spans="1:1" x14ac:dyDescent="0.25">
      <c r="A37" s="40"/>
    </row>
    <row r="38" spans="1:1" x14ac:dyDescent="0.25">
      <c r="A38" s="19" t="s">
        <v>1983</v>
      </c>
    </row>
    <row r="39" spans="1:1" x14ac:dyDescent="0.25">
      <c r="A39" s="40"/>
    </row>
    <row r="41" spans="1:1" ht="30" x14ac:dyDescent="0.25">
      <c r="A41" s="87" t="s">
        <v>1984</v>
      </c>
    </row>
    <row r="42" spans="1:1" x14ac:dyDescent="0.25">
      <c r="A42" s="20" t="s">
        <v>1985</v>
      </c>
    </row>
    <row r="43" spans="1:1" x14ac:dyDescent="0.25">
      <c r="A43" s="19" t="s">
        <v>1986</v>
      </c>
    </row>
    <row r="44" spans="1:1" x14ac:dyDescent="0.25">
      <c r="A44" s="40"/>
    </row>
    <row r="45" spans="1:1" x14ac:dyDescent="0.25">
      <c r="A45" s="19" t="s">
        <v>1987</v>
      </c>
    </row>
    <row r="46" spans="1:1" x14ac:dyDescent="0.25">
      <c r="A46" s="40"/>
    </row>
    <row r="47" spans="1:1" x14ac:dyDescent="0.25">
      <c r="A47" s="19" t="s">
        <v>1988</v>
      </c>
    </row>
    <row r="48" spans="1:1" x14ac:dyDescent="0.25">
      <c r="A48" s="40"/>
    </row>
    <row r="49" spans="1:1" x14ac:dyDescent="0.25">
      <c r="A49" s="19" t="s">
        <v>1989</v>
      </c>
    </row>
    <row r="50" spans="1:1" x14ac:dyDescent="0.25">
      <c r="A50" s="40"/>
    </row>
    <row r="51" spans="1:1" x14ac:dyDescent="0.25">
      <c r="A51" s="20" t="s">
        <v>1990</v>
      </c>
    </row>
    <row r="52" spans="1:1" x14ac:dyDescent="0.25">
      <c r="A52" s="19" t="s">
        <v>1991</v>
      </c>
    </row>
    <row r="53" spans="1:1" x14ac:dyDescent="0.25">
      <c r="A53" s="40"/>
    </row>
    <row r="54" spans="1:1" ht="30" x14ac:dyDescent="0.25">
      <c r="A54" s="69" t="s">
        <v>1992</v>
      </c>
    </row>
    <row r="55" spans="1:1" x14ac:dyDescent="0.25">
      <c r="A55" s="40"/>
    </row>
    <row r="56" spans="1:1" ht="30" x14ac:dyDescent="0.25">
      <c r="A56" s="69" t="s">
        <v>1993</v>
      </c>
    </row>
    <row r="57" spans="1:1" x14ac:dyDescent="0.25">
      <c r="A57" s="40"/>
    </row>
    <row r="58" spans="1:1" ht="30" x14ac:dyDescent="0.25">
      <c r="A58" s="69" t="s">
        <v>1994</v>
      </c>
    </row>
    <row r="59" spans="1:1" x14ac:dyDescent="0.25">
      <c r="A59" s="40"/>
    </row>
    <row r="60" spans="1:1" ht="30" x14ac:dyDescent="0.25">
      <c r="A60" s="69" t="s">
        <v>1995</v>
      </c>
    </row>
    <row r="61" spans="1:1" x14ac:dyDescent="0.25">
      <c r="A61" s="40"/>
    </row>
    <row r="62" spans="1:1" ht="30" x14ac:dyDescent="0.25">
      <c r="A62" s="69" t="s">
        <v>1996</v>
      </c>
    </row>
    <row r="63" spans="1:1" x14ac:dyDescent="0.25">
      <c r="A63" s="40"/>
    </row>
    <row r="64" spans="1:1" ht="45" x14ac:dyDescent="0.25">
      <c r="A64" s="148" t="s">
        <v>1997</v>
      </c>
    </row>
    <row r="65" spans="1:2" x14ac:dyDescent="0.25">
      <c r="A65" s="19" t="s">
        <v>1998</v>
      </c>
      <c r="B65" s="40"/>
    </row>
    <row r="66" spans="1:2" ht="30" x14ac:dyDescent="0.25">
      <c r="A66" s="69" t="s">
        <v>1999</v>
      </c>
      <c r="B66" s="40"/>
    </row>
    <row r="67" spans="1:2" x14ac:dyDescent="0.25">
      <c r="A67" s="69" t="s">
        <v>2000</v>
      </c>
      <c r="B67" s="40"/>
    </row>
    <row r="68" spans="1:2" x14ac:dyDescent="0.25">
      <c r="A68" s="19" t="s">
        <v>2001</v>
      </c>
      <c r="B68" s="40"/>
    </row>
    <row r="69" spans="1:2" x14ac:dyDescent="0.25">
      <c r="A69" s="69" t="s">
        <v>2002</v>
      </c>
      <c r="B69" s="40"/>
    </row>
    <row r="70" spans="1:2" ht="30" x14ac:dyDescent="0.25">
      <c r="A70" s="69" t="s">
        <v>2003</v>
      </c>
      <c r="B70" s="40"/>
    </row>
    <row r="71" spans="1:2" ht="30" x14ac:dyDescent="0.25">
      <c r="A71" s="69" t="s">
        <v>2004</v>
      </c>
      <c r="B71" s="40"/>
    </row>
    <row r="72" spans="1:2" ht="30" x14ac:dyDescent="0.25">
      <c r="A72" s="69" t="s">
        <v>2005</v>
      </c>
      <c r="B72" s="40"/>
    </row>
    <row r="73" spans="1:2" x14ac:dyDescent="0.25">
      <c r="A73" s="19" t="s">
        <v>2006</v>
      </c>
      <c r="B73" s="40"/>
    </row>
    <row r="74" spans="1:2" x14ac:dyDescent="0.25">
      <c r="A74" s="69" t="s">
        <v>2007</v>
      </c>
      <c r="B74" s="40"/>
    </row>
    <row r="75" spans="1:2" ht="30" x14ac:dyDescent="0.25">
      <c r="A75" s="69" t="s">
        <v>2008</v>
      </c>
      <c r="B75" s="40"/>
    </row>
    <row r="76" spans="1:2" ht="30" x14ac:dyDescent="0.25">
      <c r="A76" s="69" t="s">
        <v>2009</v>
      </c>
      <c r="B76" s="40"/>
    </row>
    <row r="77" spans="1:2" x14ac:dyDescent="0.25">
      <c r="A77" s="20" t="s">
        <v>2010</v>
      </c>
    </row>
    <row r="78" spans="1:2" x14ac:dyDescent="0.25">
      <c r="A78" s="19" t="s">
        <v>2011</v>
      </c>
    </row>
    <row r="79" spans="1:2" x14ac:dyDescent="0.25">
      <c r="A79" s="40"/>
    </row>
    <row r="80" spans="1:2" x14ac:dyDescent="0.25">
      <c r="A80" s="19" t="s">
        <v>2012</v>
      </c>
    </row>
    <row r="81" spans="1:2" x14ac:dyDescent="0.25">
      <c r="A81" s="40"/>
    </row>
    <row r="83" spans="1:2" x14ac:dyDescent="0.25">
      <c r="A83" s="32" t="s">
        <v>2013</v>
      </c>
    </row>
    <row r="84" spans="1:2" ht="45" x14ac:dyDescent="0.25">
      <c r="A84" s="69" t="s">
        <v>2014</v>
      </c>
    </row>
    <row r="85" spans="1:2" x14ac:dyDescent="0.25">
      <c r="A85" s="40"/>
    </row>
    <row r="86" spans="1:2" ht="75" x14ac:dyDescent="0.25">
      <c r="A86" s="69" t="s">
        <v>2015</v>
      </c>
    </row>
    <row r="87" spans="1:2" x14ac:dyDescent="0.25">
      <c r="A87" s="40"/>
    </row>
    <row r="89" spans="1:2" ht="30" x14ac:dyDescent="0.25">
      <c r="A89" s="87" t="s">
        <v>2016</v>
      </c>
    </row>
    <row r="90" spans="1:2" x14ac:dyDescent="0.25">
      <c r="A90" s="19" t="s">
        <v>2017</v>
      </c>
    </row>
    <row r="91" spans="1:2" x14ac:dyDescent="0.25">
      <c r="A91" s="40"/>
    </row>
    <row r="93" spans="1:2" ht="45" x14ac:dyDescent="0.25">
      <c r="A93" s="149" t="s">
        <v>2018</v>
      </c>
    </row>
    <row r="94" spans="1:2" ht="45" x14ac:dyDescent="0.25">
      <c r="A94" s="69" t="s">
        <v>2019</v>
      </c>
      <c r="B94" s="40"/>
    </row>
    <row r="95" spans="1:2" ht="75" x14ac:dyDescent="0.25">
      <c r="A95" s="150" t="s">
        <v>2020</v>
      </c>
    </row>
    <row r="96" spans="1:2" x14ac:dyDescent="0.25">
      <c r="A96" s="20" t="s">
        <v>2021</v>
      </c>
    </row>
    <row r="97" spans="1:2" x14ac:dyDescent="0.25">
      <c r="A97" s="40"/>
    </row>
    <row r="98" spans="1:2" x14ac:dyDescent="0.25">
      <c r="A98" s="20" t="s">
        <v>1211</v>
      </c>
    </row>
    <row r="99" spans="1:2" x14ac:dyDescent="0.25">
      <c r="A99" s="40"/>
    </row>
    <row r="100" spans="1:2" x14ac:dyDescent="0.25">
      <c r="A100" s="20" t="s">
        <v>2022</v>
      </c>
    </row>
    <row r="101" spans="1:2" x14ac:dyDescent="0.25">
      <c r="A101" s="127"/>
    </row>
    <row r="102" spans="1:2" ht="45" x14ac:dyDescent="0.25">
      <c r="A102" s="69" t="s">
        <v>2023</v>
      </c>
      <c r="B102" s="41"/>
    </row>
    <row r="103" spans="1:2" ht="45" x14ac:dyDescent="0.25">
      <c r="A103" s="151" t="s">
        <v>2024</v>
      </c>
    </row>
    <row r="104" spans="1:2" x14ac:dyDescent="0.25">
      <c r="A104" s="20" t="s">
        <v>2021</v>
      </c>
    </row>
    <row r="105" spans="1:2" x14ac:dyDescent="0.25">
      <c r="A105" s="40"/>
    </row>
    <row r="106" spans="1:2" x14ac:dyDescent="0.25">
      <c r="A106" s="20" t="s">
        <v>1211</v>
      </c>
    </row>
    <row r="107" spans="1:2" x14ac:dyDescent="0.25">
      <c r="A107" s="40"/>
    </row>
    <row r="108" spans="1:2" x14ac:dyDescent="0.25">
      <c r="A108" s="20" t="s">
        <v>2022</v>
      </c>
    </row>
    <row r="109" spans="1:2" x14ac:dyDescent="0.25">
      <c r="A109" s="40"/>
    </row>
    <row r="111" spans="1:2" x14ac:dyDescent="0.25">
      <c r="A111" s="32" t="s">
        <v>2025</v>
      </c>
    </row>
    <row r="112" spans="1:2" ht="32.25" customHeight="1" x14ac:dyDescent="0.25">
      <c r="A112" s="155" t="s">
        <v>2026</v>
      </c>
      <c r="B112" s="44"/>
    </row>
    <row r="113" spans="1:2" x14ac:dyDescent="0.25">
      <c r="A113" s="20" t="s">
        <v>2027</v>
      </c>
      <c r="B113" s="40"/>
    </row>
    <row r="114" spans="1:2" x14ac:dyDescent="0.25">
      <c r="A114" s="20" t="s">
        <v>2028</v>
      </c>
      <c r="B114" s="40"/>
    </row>
    <row r="115" spans="1:2" x14ac:dyDescent="0.25">
      <c r="A115" s="19" t="s">
        <v>2029</v>
      </c>
    </row>
    <row r="116" spans="1:2" x14ac:dyDescent="0.25">
      <c r="A116" s="40"/>
    </row>
    <row r="118" spans="1:2" ht="120" x14ac:dyDescent="0.25">
      <c r="A118" s="147" t="s">
        <v>2030</v>
      </c>
    </row>
    <row r="120" spans="1:2" ht="34.5" customHeight="1" x14ac:dyDescent="0.25">
      <c r="A120" s="69" t="s">
        <v>2031</v>
      </c>
    </row>
    <row r="121" spans="1:2" x14ac:dyDescent="0.25">
      <c r="A121" s="40"/>
    </row>
    <row r="122" spans="1:2" x14ac:dyDescent="0.25">
      <c r="A122" s="19" t="s">
        <v>2032</v>
      </c>
    </row>
    <row r="123" spans="1:2" x14ac:dyDescent="0.25">
      <c r="A123" s="40"/>
    </row>
    <row r="124" spans="1:2" x14ac:dyDescent="0.25">
      <c r="A124" s="20" t="s">
        <v>2033</v>
      </c>
    </row>
    <row r="125" spans="1:2" x14ac:dyDescent="0.25">
      <c r="A125" s="40"/>
    </row>
    <row r="126" spans="1:2" x14ac:dyDescent="0.25">
      <c r="A126" s="19" t="s">
        <v>2034</v>
      </c>
    </row>
    <row r="127" spans="1:2" x14ac:dyDescent="0.25">
      <c r="A127" s="40"/>
    </row>
    <row r="128" spans="1:2" x14ac:dyDescent="0.25">
      <c r="A128" s="19" t="s">
        <v>2035</v>
      </c>
    </row>
    <row r="129" spans="1:1" x14ac:dyDescent="0.25">
      <c r="A129" s="40"/>
    </row>
    <row r="130" spans="1:1" x14ac:dyDescent="0.25">
      <c r="A130" s="20" t="s">
        <v>2036</v>
      </c>
    </row>
    <row r="131" spans="1:1" x14ac:dyDescent="0.25">
      <c r="A131" s="40"/>
    </row>
    <row r="132" spans="1:1" x14ac:dyDescent="0.25">
      <c r="A132" s="20" t="s">
        <v>2037</v>
      </c>
    </row>
    <row r="133" spans="1:1" x14ac:dyDescent="0.25">
      <c r="A133" s="40"/>
    </row>
    <row r="134" spans="1:1" x14ac:dyDescent="0.25">
      <c r="A134" s="19" t="s">
        <v>2038</v>
      </c>
    </row>
    <row r="135" spans="1:1" x14ac:dyDescent="0.25">
      <c r="A135" s="40"/>
    </row>
    <row r="136" spans="1:1" x14ac:dyDescent="0.25">
      <c r="A136" s="20" t="s">
        <v>2039</v>
      </c>
    </row>
    <row r="137" spans="1:1" x14ac:dyDescent="0.25">
      <c r="A137" s="40"/>
    </row>
    <row r="138" spans="1:1" x14ac:dyDescent="0.25">
      <c r="A138" s="20" t="s">
        <v>2040</v>
      </c>
    </row>
    <row r="139" spans="1:1" x14ac:dyDescent="0.25">
      <c r="A139" s="40"/>
    </row>
    <row r="140" spans="1:1" x14ac:dyDescent="0.25">
      <c r="A140" s="20" t="s">
        <v>2041</v>
      </c>
    </row>
    <row r="141" spans="1:1" x14ac:dyDescent="0.25">
      <c r="A141" s="40"/>
    </row>
    <row r="142" spans="1:1" x14ac:dyDescent="0.25">
      <c r="A142" s="20" t="s">
        <v>2042</v>
      </c>
    </row>
    <row r="143" spans="1:1" x14ac:dyDescent="0.25">
      <c r="A143" s="40"/>
    </row>
    <row r="145" spans="1:3" ht="90" x14ac:dyDescent="0.25">
      <c r="A145" s="147" t="s">
        <v>2043</v>
      </c>
    </row>
    <row r="148" spans="1:3" x14ac:dyDescent="0.25">
      <c r="A148" s="18" t="s">
        <v>2044</v>
      </c>
    </row>
    <row r="149" spans="1:3" ht="30" x14ac:dyDescent="0.25">
      <c r="A149" s="149" t="s">
        <v>2045</v>
      </c>
    </row>
    <row r="150" spans="1:3" ht="30" x14ac:dyDescent="0.25">
      <c r="A150" s="69" t="s">
        <v>2046</v>
      </c>
      <c r="B150" s="19" t="s">
        <v>1949</v>
      </c>
      <c r="C150" s="14"/>
    </row>
    <row r="151" spans="1:3" ht="30" x14ac:dyDescent="0.25">
      <c r="A151" s="69" t="s">
        <v>2047</v>
      </c>
      <c r="B151" s="19" t="s">
        <v>1937</v>
      </c>
      <c r="C151" s="14"/>
    </row>
    <row r="152" spans="1:3" ht="45" x14ac:dyDescent="0.25">
      <c r="A152" s="69" t="s">
        <v>2048</v>
      </c>
      <c r="B152" s="19" t="s">
        <v>2049</v>
      </c>
      <c r="C152" s="14"/>
    </row>
    <row r="153" spans="1:3" ht="60" x14ac:dyDescent="0.25">
      <c r="A153" s="69" t="s">
        <v>2050</v>
      </c>
      <c r="B153" s="19" t="s">
        <v>1941</v>
      </c>
      <c r="C153" s="14"/>
    </row>
    <row r="154" spans="1:3" ht="45" x14ac:dyDescent="0.25">
      <c r="A154" s="69" t="s">
        <v>2051</v>
      </c>
      <c r="B154" s="19" t="s">
        <v>1944</v>
      </c>
      <c r="C154" s="14"/>
    </row>
    <row r="155" spans="1:3" ht="45" x14ac:dyDescent="0.25">
      <c r="A155" s="69" t="s">
        <v>2051</v>
      </c>
      <c r="B155" s="19" t="s">
        <v>1946</v>
      </c>
      <c r="C155" s="14"/>
    </row>
    <row r="156" spans="1:3" ht="45" x14ac:dyDescent="0.25">
      <c r="A156" s="69" t="s">
        <v>2051</v>
      </c>
      <c r="B156" s="19" t="s">
        <v>1951</v>
      </c>
      <c r="C156" s="14"/>
    </row>
    <row r="157" spans="1:3" ht="45" x14ac:dyDescent="0.25">
      <c r="A157" s="69" t="s">
        <v>2051</v>
      </c>
      <c r="B157" s="19" t="s">
        <v>1953</v>
      </c>
      <c r="C157" s="14"/>
    </row>
    <row r="158" spans="1:3" ht="30" x14ac:dyDescent="0.25">
      <c r="A158" s="69" t="s">
        <v>2052</v>
      </c>
      <c r="B158" s="19" t="s">
        <v>2053</v>
      </c>
      <c r="C158" s="14"/>
    </row>
    <row r="159" spans="1:3" ht="30" x14ac:dyDescent="0.25">
      <c r="A159" s="69" t="s">
        <v>2054</v>
      </c>
      <c r="B159" s="19" t="s">
        <v>2055</v>
      </c>
      <c r="C159" s="14"/>
    </row>
    <row r="160" spans="1:3" ht="28.5" customHeight="1" x14ac:dyDescent="0.25">
      <c r="A160" s="69" t="s">
        <v>2056</v>
      </c>
      <c r="B160" s="69" t="s">
        <v>2057</v>
      </c>
      <c r="C160" s="14">
        <f>SUM(C150:C159)</f>
        <v>0</v>
      </c>
    </row>
    <row r="162" spans="1:8" ht="45" x14ac:dyDescent="0.25">
      <c r="A162" s="87" t="s">
        <v>2058</v>
      </c>
    </row>
    <row r="164" spans="1:8" x14ac:dyDescent="0.25">
      <c r="A164" s="781" t="s">
        <v>2059</v>
      </c>
      <c r="B164" s="19" t="s">
        <v>2060</v>
      </c>
      <c r="C164" s="784" t="s">
        <v>2061</v>
      </c>
      <c r="D164" s="785"/>
      <c r="E164" s="785"/>
      <c r="F164" s="785"/>
      <c r="G164" s="785"/>
      <c r="H164" s="786"/>
    </row>
    <row r="165" spans="1:8" x14ac:dyDescent="0.25">
      <c r="A165" s="782"/>
      <c r="B165" s="781" t="s">
        <v>2062</v>
      </c>
      <c r="C165" s="781" t="s">
        <v>2063</v>
      </c>
      <c r="D165" s="784" t="s">
        <v>2064</v>
      </c>
      <c r="E165" s="785"/>
      <c r="F165" s="785"/>
      <c r="G165" s="785"/>
      <c r="H165" s="786"/>
    </row>
    <row r="166" spans="1:8" x14ac:dyDescent="0.25">
      <c r="A166" s="782"/>
      <c r="B166" s="787"/>
      <c r="C166" s="787"/>
      <c r="D166" s="781" t="s">
        <v>2065</v>
      </c>
      <c r="E166" s="784" t="s">
        <v>2066</v>
      </c>
      <c r="F166" s="735"/>
      <c r="G166" s="784" t="s">
        <v>2067</v>
      </c>
      <c r="H166" s="735"/>
    </row>
    <row r="167" spans="1:8" ht="45" x14ac:dyDescent="0.25">
      <c r="A167" s="783"/>
      <c r="B167" s="732"/>
      <c r="C167" s="732"/>
      <c r="D167" s="732"/>
      <c r="E167" s="69" t="s">
        <v>2068</v>
      </c>
      <c r="F167" s="19" t="s">
        <v>2069</v>
      </c>
      <c r="G167" s="69" t="s">
        <v>2070</v>
      </c>
      <c r="H167" s="19" t="s">
        <v>2071</v>
      </c>
    </row>
    <row r="168" spans="1:8" x14ac:dyDescent="0.25">
      <c r="A168" s="40"/>
      <c r="B168" s="738"/>
      <c r="C168" s="738"/>
      <c r="D168" s="738"/>
      <c r="E168" s="738"/>
      <c r="F168" s="738"/>
      <c r="G168" s="738"/>
      <c r="H168" s="738"/>
    </row>
    <row r="169" spans="1:8" x14ac:dyDescent="0.25">
      <c r="A169" s="40"/>
      <c r="B169" s="740"/>
      <c r="C169" s="740"/>
      <c r="D169" s="740"/>
      <c r="E169" s="740"/>
      <c r="F169" s="740"/>
      <c r="G169" s="740"/>
      <c r="H169" s="740"/>
    </row>
    <row r="170" spans="1:8" x14ac:dyDescent="0.25">
      <c r="A170" s="40"/>
      <c r="B170" s="738"/>
      <c r="C170" s="738"/>
      <c r="D170" s="738"/>
      <c r="E170" s="738"/>
      <c r="F170" s="738"/>
      <c r="G170" s="738"/>
      <c r="H170" s="738"/>
    </row>
    <row r="171" spans="1:8" x14ac:dyDescent="0.25">
      <c r="A171" s="40"/>
      <c r="B171" s="740"/>
      <c r="C171" s="740"/>
      <c r="D171" s="740"/>
      <c r="E171" s="739"/>
      <c r="F171" s="739"/>
      <c r="G171" s="739"/>
      <c r="H171" s="740"/>
    </row>
    <row r="172" spans="1:8" x14ac:dyDescent="0.25">
      <c r="A172" s="40"/>
      <c r="B172" s="738"/>
      <c r="C172" s="738"/>
      <c r="D172" s="738"/>
      <c r="E172" s="788"/>
      <c r="F172" s="788"/>
      <c r="G172" s="788"/>
      <c r="H172" s="738"/>
    </row>
    <row r="173" spans="1:8" x14ac:dyDescent="0.25">
      <c r="A173" s="40"/>
      <c r="B173" s="740"/>
      <c r="C173" s="740"/>
      <c r="D173" s="740"/>
      <c r="E173" s="788"/>
      <c r="F173" s="788"/>
      <c r="G173" s="788"/>
      <c r="H173" s="740"/>
    </row>
    <row r="174" spans="1:8" x14ac:dyDescent="0.25">
      <c r="A174" s="40"/>
      <c r="B174" s="738"/>
      <c r="C174" s="738"/>
      <c r="D174" s="738"/>
      <c r="E174" s="738"/>
      <c r="F174" s="738"/>
      <c r="G174" s="738"/>
      <c r="H174" s="738"/>
    </row>
    <row r="175" spans="1:8" x14ac:dyDescent="0.25">
      <c r="A175" s="40"/>
      <c r="B175" s="740"/>
      <c r="C175" s="740"/>
      <c r="D175" s="740"/>
      <c r="E175" s="740"/>
      <c r="F175" s="740"/>
      <c r="G175" s="740"/>
      <c r="H175" s="740"/>
    </row>
    <row r="176" spans="1:8" x14ac:dyDescent="0.25">
      <c r="A176" s="40"/>
      <c r="B176" s="738"/>
      <c r="C176" s="738"/>
      <c r="D176" s="738"/>
      <c r="E176" s="738"/>
      <c r="F176" s="738"/>
      <c r="G176" s="738"/>
      <c r="H176" s="738"/>
    </row>
    <row r="177" spans="1:8" x14ac:dyDescent="0.25">
      <c r="A177" s="40"/>
      <c r="B177" s="740"/>
      <c r="C177" s="740"/>
      <c r="D177" s="740"/>
      <c r="E177" s="740"/>
      <c r="F177" s="740"/>
      <c r="G177" s="740"/>
      <c r="H177" s="740"/>
    </row>
    <row r="178" spans="1:8" x14ac:dyDescent="0.25">
      <c r="A178" s="40"/>
      <c r="B178" s="738"/>
      <c r="C178" s="738"/>
      <c r="D178" s="738"/>
      <c r="E178" s="738"/>
      <c r="F178" s="738"/>
      <c r="G178" s="738"/>
      <c r="H178" s="738"/>
    </row>
    <row r="179" spans="1:8" x14ac:dyDescent="0.25">
      <c r="A179" s="40"/>
      <c r="B179" s="740"/>
      <c r="C179" s="740"/>
      <c r="D179" s="740"/>
      <c r="E179" s="740"/>
      <c r="F179" s="740"/>
      <c r="G179" s="740"/>
      <c r="H179" s="740"/>
    </row>
    <row r="181" spans="1:8" x14ac:dyDescent="0.25">
      <c r="A181" s="32" t="s">
        <v>2072</v>
      </c>
    </row>
    <row r="182" spans="1:8" ht="30" x14ac:dyDescent="0.25">
      <c r="A182" s="69" t="s">
        <v>2073</v>
      </c>
    </row>
    <row r="183" spans="1:8" x14ac:dyDescent="0.25">
      <c r="A183" s="40"/>
    </row>
    <row r="184" spans="1:8" ht="30" x14ac:dyDescent="0.25">
      <c r="A184" s="69" t="s">
        <v>2074</v>
      </c>
    </row>
    <row r="185" spans="1:8" x14ac:dyDescent="0.25">
      <c r="A185" s="40"/>
    </row>
    <row r="187" spans="1:8" ht="30" x14ac:dyDescent="0.25">
      <c r="A187" s="149" t="s">
        <v>2075</v>
      </c>
    </row>
    <row r="188" spans="1:8" x14ac:dyDescent="0.25">
      <c r="A188" s="730" t="s">
        <v>2076</v>
      </c>
      <c r="B188" s="730"/>
      <c r="C188" s="784" t="s">
        <v>2077</v>
      </c>
      <c r="D188" s="786"/>
    </row>
    <row r="189" spans="1:8" ht="90" x14ac:dyDescent="0.25">
      <c r="A189" s="789" t="s">
        <v>2078</v>
      </c>
      <c r="B189" s="790"/>
      <c r="C189" s="154" t="s">
        <v>2079</v>
      </c>
      <c r="D189" s="40"/>
    </row>
    <row r="190" spans="1:8" ht="75" x14ac:dyDescent="0.25">
      <c r="A190" s="789"/>
      <c r="B190" s="790"/>
      <c r="C190" s="154" t="s">
        <v>2080</v>
      </c>
      <c r="D190" s="40"/>
    </row>
    <row r="191" spans="1:8" ht="60" x14ac:dyDescent="0.25">
      <c r="A191" s="789" t="s">
        <v>2081</v>
      </c>
      <c r="B191" s="788"/>
      <c r="C191" s="154" t="s">
        <v>2082</v>
      </c>
      <c r="D191" s="40"/>
    </row>
    <row r="192" spans="1:8" ht="45" x14ac:dyDescent="0.25">
      <c r="A192" s="789"/>
      <c r="B192" s="788"/>
      <c r="C192" s="154" t="s">
        <v>2083</v>
      </c>
      <c r="D192" s="40"/>
    </row>
  </sheetData>
  <mergeCells count="56">
    <mergeCell ref="A188:B188"/>
    <mergeCell ref="C188:D188"/>
    <mergeCell ref="A189:A190"/>
    <mergeCell ref="B189:B190"/>
    <mergeCell ref="A191:A192"/>
    <mergeCell ref="B191:B192"/>
    <mergeCell ref="H176:H177"/>
    <mergeCell ref="B178:B179"/>
    <mergeCell ref="C178:C179"/>
    <mergeCell ref="D178:D179"/>
    <mergeCell ref="E178:E179"/>
    <mergeCell ref="F178:F179"/>
    <mergeCell ref="G178:G179"/>
    <mergeCell ref="H178:H179"/>
    <mergeCell ref="B176:B177"/>
    <mergeCell ref="C176:C177"/>
    <mergeCell ref="D176:D177"/>
    <mergeCell ref="E176:E177"/>
    <mergeCell ref="F176:F177"/>
    <mergeCell ref="G176:G177"/>
    <mergeCell ref="H172:H173"/>
    <mergeCell ref="B174:B175"/>
    <mergeCell ref="C174:C175"/>
    <mergeCell ref="D174:D175"/>
    <mergeCell ref="E174:E175"/>
    <mergeCell ref="F174:F175"/>
    <mergeCell ref="G174:G175"/>
    <mergeCell ref="H174:H175"/>
    <mergeCell ref="B172:B173"/>
    <mergeCell ref="C172:C173"/>
    <mergeCell ref="D172:D173"/>
    <mergeCell ref="E172:E173"/>
    <mergeCell ref="F172:F173"/>
    <mergeCell ref="G172:G173"/>
    <mergeCell ref="H168:H169"/>
    <mergeCell ref="B170:B171"/>
    <mergeCell ref="C170:C171"/>
    <mergeCell ref="D170:D171"/>
    <mergeCell ref="E170:E171"/>
    <mergeCell ref="F170:F171"/>
    <mergeCell ref="G170:G171"/>
    <mergeCell ref="H170:H171"/>
    <mergeCell ref="B168:B169"/>
    <mergeCell ref="C168:C169"/>
    <mergeCell ref="D168:D169"/>
    <mergeCell ref="E168:E169"/>
    <mergeCell ref="F168:F169"/>
    <mergeCell ref="G168:G169"/>
    <mergeCell ref="A164:A167"/>
    <mergeCell ref="C164:H164"/>
    <mergeCell ref="B165:B167"/>
    <mergeCell ref="C165:C167"/>
    <mergeCell ref="D165:H165"/>
    <mergeCell ref="D166:D167"/>
    <mergeCell ref="E166:F166"/>
    <mergeCell ref="G166:H166"/>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workbookViewId="0">
      <selection activeCell="D9" sqref="D9"/>
    </sheetView>
  </sheetViews>
  <sheetFormatPr baseColWidth="10" defaultRowHeight="15" x14ac:dyDescent="0.25"/>
  <cols>
    <col min="1" max="1" width="45.28515625" customWidth="1"/>
    <col min="2" max="2" width="24" customWidth="1"/>
    <col min="3" max="3" width="19" customWidth="1"/>
    <col min="4" max="4" width="28.140625" customWidth="1"/>
    <col min="5" max="5" width="21.7109375" customWidth="1"/>
    <col min="6" max="6" width="34.85546875" customWidth="1"/>
    <col min="7" max="7" width="30.42578125" customWidth="1"/>
  </cols>
  <sheetData>
    <row r="1" spans="1:1" ht="44.25" customHeight="1" x14ac:dyDescent="0.25">
      <c r="A1" s="582" t="s">
        <v>5131</v>
      </c>
    </row>
    <row r="3" spans="1:1" x14ac:dyDescent="0.25">
      <c r="A3" s="583" t="s">
        <v>5132</v>
      </c>
    </row>
    <row r="4" spans="1:1" x14ac:dyDescent="0.25">
      <c r="A4" s="587"/>
    </row>
    <row r="6" spans="1:1" x14ac:dyDescent="0.25">
      <c r="A6" s="583" t="s">
        <v>3714</v>
      </c>
    </row>
    <row r="7" spans="1:1" x14ac:dyDescent="0.25">
      <c r="A7" s="587"/>
    </row>
    <row r="9" spans="1:1" x14ac:dyDescent="0.25">
      <c r="A9" s="583" t="s">
        <v>1974</v>
      </c>
    </row>
    <row r="10" spans="1:1" x14ac:dyDescent="0.25">
      <c r="A10" s="587"/>
    </row>
    <row r="12" spans="1:1" x14ac:dyDescent="0.25">
      <c r="A12" s="583" t="s">
        <v>5133</v>
      </c>
    </row>
    <row r="13" spans="1:1" x14ac:dyDescent="0.25">
      <c r="A13" s="587"/>
    </row>
    <row r="14" spans="1:1" x14ac:dyDescent="0.25">
      <c r="A14" s="583" t="s">
        <v>5134</v>
      </c>
    </row>
    <row r="15" spans="1:1" x14ac:dyDescent="0.25">
      <c r="A15" s="587"/>
    </row>
    <row r="17" spans="1:7" x14ac:dyDescent="0.25">
      <c r="A17" s="792" t="s">
        <v>5135</v>
      </c>
      <c r="B17" s="792"/>
      <c r="C17" s="792"/>
      <c r="D17" s="792"/>
      <c r="E17" s="792"/>
      <c r="F17" s="792"/>
      <c r="G17" s="792"/>
    </row>
    <row r="18" spans="1:7" x14ac:dyDescent="0.25">
      <c r="A18" s="592" t="s">
        <v>5136</v>
      </c>
      <c r="B18" s="592" t="s">
        <v>5137</v>
      </c>
      <c r="C18" s="592" t="s">
        <v>5138</v>
      </c>
      <c r="D18" s="592" t="s">
        <v>5139</v>
      </c>
      <c r="E18" s="592" t="s">
        <v>5140</v>
      </c>
      <c r="F18" s="592" t="s">
        <v>5141</v>
      </c>
      <c r="G18" s="592" t="s">
        <v>5142</v>
      </c>
    </row>
    <row r="19" spans="1:7" x14ac:dyDescent="0.25">
      <c r="A19" s="583" t="s">
        <v>5143</v>
      </c>
      <c r="B19" s="583" t="s">
        <v>4951</v>
      </c>
      <c r="C19" s="587"/>
      <c r="D19" s="583" t="s">
        <v>4955</v>
      </c>
      <c r="E19" s="587"/>
      <c r="F19" s="583" t="s">
        <v>4969</v>
      </c>
      <c r="G19" s="587"/>
    </row>
    <row r="20" spans="1:7" ht="30" x14ac:dyDescent="0.25">
      <c r="A20" s="593" t="s">
        <v>5144</v>
      </c>
      <c r="B20" s="594" t="s">
        <v>5038</v>
      </c>
      <c r="C20" s="587"/>
      <c r="D20" s="175"/>
      <c r="E20" s="175"/>
      <c r="F20" s="175"/>
      <c r="G20" s="175"/>
    </row>
    <row r="21" spans="1:7" x14ac:dyDescent="0.25">
      <c r="A21" s="594" t="s">
        <v>5145</v>
      </c>
      <c r="B21" s="594" t="s">
        <v>5040</v>
      </c>
      <c r="C21" s="587"/>
      <c r="D21" s="175"/>
      <c r="E21" s="175"/>
      <c r="F21" s="175"/>
      <c r="G21" s="175"/>
    </row>
    <row r="22" spans="1:7" x14ac:dyDescent="0.25">
      <c r="A22" s="593" t="s">
        <v>5146</v>
      </c>
      <c r="B22" s="594" t="s">
        <v>5042</v>
      </c>
      <c r="C22" s="587"/>
      <c r="D22" s="175"/>
      <c r="E22" s="175"/>
      <c r="F22" s="175"/>
      <c r="G22" s="175"/>
    </row>
    <row r="23" spans="1:7" x14ac:dyDescent="0.25">
      <c r="A23" s="594" t="s">
        <v>5147</v>
      </c>
      <c r="B23" s="594" t="s">
        <v>5045</v>
      </c>
      <c r="C23" s="587"/>
      <c r="D23" s="175"/>
      <c r="E23" s="175"/>
      <c r="F23" s="175"/>
      <c r="G23" s="175"/>
    </row>
    <row r="24" spans="1:7" x14ac:dyDescent="0.25">
      <c r="A24" s="594" t="s">
        <v>5148</v>
      </c>
      <c r="B24" s="594" t="s">
        <v>5049</v>
      </c>
      <c r="C24" s="587"/>
      <c r="D24" s="175"/>
      <c r="E24" s="175"/>
      <c r="F24" s="175"/>
      <c r="G24" s="175"/>
    </row>
    <row r="25" spans="1:7" x14ac:dyDescent="0.25">
      <c r="A25" s="594" t="s">
        <v>5149</v>
      </c>
      <c r="B25" s="594" t="s">
        <v>5052</v>
      </c>
      <c r="C25" s="587"/>
      <c r="D25" s="175"/>
      <c r="E25" s="175"/>
      <c r="F25" s="175"/>
      <c r="G25" s="175"/>
    </row>
    <row r="26" spans="1:7" x14ac:dyDescent="0.25">
      <c r="A26" s="795" t="s">
        <v>5150</v>
      </c>
      <c r="B26" s="796"/>
      <c r="C26" s="797"/>
      <c r="D26" s="583" t="s">
        <v>4988</v>
      </c>
      <c r="E26" s="587"/>
      <c r="F26" s="175"/>
      <c r="G26" s="175"/>
    </row>
    <row r="27" spans="1:7" x14ac:dyDescent="0.25">
      <c r="A27" s="795" t="s">
        <v>5151</v>
      </c>
      <c r="B27" s="796"/>
      <c r="C27" s="797"/>
      <c r="D27" s="595" t="s">
        <v>5001</v>
      </c>
      <c r="E27" s="596"/>
      <c r="F27" s="595" t="s">
        <v>5004</v>
      </c>
      <c r="G27" s="596"/>
    </row>
    <row r="28" spans="1:7" x14ac:dyDescent="0.25">
      <c r="A28" s="798" t="s">
        <v>5152</v>
      </c>
      <c r="B28" s="798"/>
      <c r="C28" s="798"/>
      <c r="D28" s="36" t="s">
        <v>5007</v>
      </c>
      <c r="E28" s="597"/>
      <c r="F28" s="598"/>
      <c r="G28" s="598"/>
    </row>
    <row r="29" spans="1:7" x14ac:dyDescent="0.25">
      <c r="A29" s="799" t="s">
        <v>5153</v>
      </c>
      <c r="B29" s="800"/>
      <c r="C29" s="801"/>
      <c r="D29" s="37" t="s">
        <v>5045</v>
      </c>
      <c r="E29" s="587"/>
      <c r="F29" s="175"/>
      <c r="G29" s="175"/>
    </row>
    <row r="30" spans="1:7" x14ac:dyDescent="0.25">
      <c r="A30" s="799" t="s">
        <v>5154</v>
      </c>
      <c r="B30" s="800"/>
      <c r="C30" s="801"/>
      <c r="D30" s="37" t="s">
        <v>5012</v>
      </c>
      <c r="E30" s="587"/>
      <c r="F30" s="175"/>
      <c r="G30" s="175"/>
    </row>
    <row r="32" spans="1:7" x14ac:dyDescent="0.25">
      <c r="A32" s="792" t="s">
        <v>5155</v>
      </c>
      <c r="B32" s="792"/>
      <c r="C32" s="792"/>
      <c r="D32" s="792"/>
    </row>
    <row r="33" spans="1:4" ht="15" customHeight="1" x14ac:dyDescent="0.25">
      <c r="A33" s="583" t="s">
        <v>1229</v>
      </c>
      <c r="B33" s="587"/>
      <c r="C33" s="636" t="s">
        <v>5156</v>
      </c>
      <c r="D33" s="636"/>
    </row>
    <row r="34" spans="1:4" x14ac:dyDescent="0.25">
      <c r="A34" s="583" t="s">
        <v>5157</v>
      </c>
      <c r="B34" s="587"/>
      <c r="C34" s="636"/>
      <c r="D34" s="636"/>
    </row>
    <row r="35" spans="1:4" x14ac:dyDescent="0.25">
      <c r="A35" s="583" t="s">
        <v>5158</v>
      </c>
      <c r="B35" s="587"/>
      <c r="C35" s="636"/>
      <c r="D35" s="636"/>
    </row>
    <row r="36" spans="1:4" x14ac:dyDescent="0.25">
      <c r="A36" s="583" t="s">
        <v>1442</v>
      </c>
      <c r="B36" s="587"/>
      <c r="C36" s="636"/>
      <c r="D36" s="636"/>
    </row>
    <row r="37" spans="1:4" x14ac:dyDescent="0.25">
      <c r="A37" s="583" t="s">
        <v>5159</v>
      </c>
      <c r="B37" s="587"/>
      <c r="C37" s="636"/>
      <c r="D37" s="636"/>
    </row>
    <row r="38" spans="1:4" ht="15" customHeight="1" x14ac:dyDescent="0.25">
      <c r="A38" s="802" t="s">
        <v>5160</v>
      </c>
      <c r="B38" s="802"/>
      <c r="C38" s="802"/>
      <c r="D38" s="802"/>
    </row>
    <row r="39" spans="1:4" x14ac:dyDescent="0.25">
      <c r="A39" s="583" t="s">
        <v>5161</v>
      </c>
      <c r="B39" s="587"/>
      <c r="C39" s="583" t="s">
        <v>5162</v>
      </c>
      <c r="D39" s="587"/>
    </row>
    <row r="40" spans="1:4" x14ac:dyDescent="0.25">
      <c r="A40" s="583" t="s">
        <v>5163</v>
      </c>
      <c r="B40" s="587"/>
    </row>
    <row r="42" spans="1:4" x14ac:dyDescent="0.25">
      <c r="A42" s="793" t="s">
        <v>5164</v>
      </c>
      <c r="B42" s="794"/>
    </row>
    <row r="43" spans="1:4" x14ac:dyDescent="0.25">
      <c r="A43" s="583" t="s">
        <v>5165</v>
      </c>
      <c r="B43" s="587"/>
    </row>
    <row r="44" spans="1:4" x14ac:dyDescent="0.25">
      <c r="A44" s="583" t="s">
        <v>1716</v>
      </c>
      <c r="B44" s="587"/>
    </row>
    <row r="45" spans="1:4" x14ac:dyDescent="0.25">
      <c r="A45" s="583" t="s">
        <v>4944</v>
      </c>
      <c r="B45" s="587"/>
    </row>
    <row r="46" spans="1:4" x14ac:dyDescent="0.25">
      <c r="A46" s="583" t="s">
        <v>5166</v>
      </c>
      <c r="B46" s="587"/>
    </row>
    <row r="48" spans="1:4" ht="15" customHeight="1" x14ac:dyDescent="0.25">
      <c r="A48" s="636" t="s">
        <v>5167</v>
      </c>
      <c r="B48" s="636"/>
      <c r="C48" s="636"/>
      <c r="D48" s="636"/>
    </row>
    <row r="50" spans="1:5" ht="15" customHeight="1" x14ac:dyDescent="0.25">
      <c r="A50" s="636" t="s">
        <v>5168</v>
      </c>
      <c r="B50" s="636"/>
      <c r="C50" s="636"/>
      <c r="D50" s="636"/>
    </row>
    <row r="52" spans="1:5" ht="30" x14ac:dyDescent="0.25">
      <c r="A52" s="590" t="s">
        <v>2203</v>
      </c>
      <c r="B52" s="590" t="s">
        <v>5169</v>
      </c>
      <c r="C52" s="590" t="s">
        <v>5170</v>
      </c>
      <c r="D52" s="590" t="s">
        <v>5171</v>
      </c>
      <c r="E52" s="590" t="s">
        <v>2920</v>
      </c>
    </row>
    <row r="53" spans="1:5" ht="45" x14ac:dyDescent="0.25">
      <c r="A53" s="588" t="s">
        <v>5172</v>
      </c>
      <c r="B53" s="588" t="s">
        <v>5173</v>
      </c>
      <c r="C53" s="586"/>
      <c r="D53" s="586"/>
      <c r="E53" s="586"/>
    </row>
    <row r="54" spans="1:5" ht="45" x14ac:dyDescent="0.25">
      <c r="A54" s="588" t="s">
        <v>5174</v>
      </c>
      <c r="B54" s="588" t="s">
        <v>5175</v>
      </c>
      <c r="C54" s="586"/>
      <c r="D54" s="586"/>
      <c r="E54" s="586"/>
    </row>
    <row r="55" spans="1:5" ht="45" x14ac:dyDescent="0.25">
      <c r="A55" s="588" t="s">
        <v>5176</v>
      </c>
      <c r="B55" s="588" t="s">
        <v>5177</v>
      </c>
      <c r="C55" s="586"/>
      <c r="D55" s="586"/>
      <c r="E55" s="586"/>
    </row>
    <row r="56" spans="1:5" ht="60" x14ac:dyDescent="0.25">
      <c r="A56" s="588" t="s">
        <v>5178</v>
      </c>
      <c r="B56" s="588" t="s">
        <v>5179</v>
      </c>
      <c r="C56" s="586"/>
      <c r="D56" s="586"/>
      <c r="E56" s="586"/>
    </row>
    <row r="57" spans="1:5" x14ac:dyDescent="0.25">
      <c r="A57" s="588" t="s">
        <v>5180</v>
      </c>
      <c r="B57" s="791" t="s">
        <v>5181</v>
      </c>
      <c r="C57" s="791"/>
      <c r="D57" s="791"/>
      <c r="E57" s="586"/>
    </row>
    <row r="58" spans="1:5" ht="30" x14ac:dyDescent="0.25">
      <c r="A58" s="585" t="s">
        <v>5182</v>
      </c>
      <c r="B58" s="584" t="s">
        <v>5183</v>
      </c>
      <c r="C58" s="599"/>
      <c r="D58" s="600"/>
      <c r="E58" s="599"/>
    </row>
    <row r="59" spans="1:5" x14ac:dyDescent="0.25">
      <c r="A59" s="588" t="s">
        <v>5184</v>
      </c>
      <c r="B59" s="784" t="s">
        <v>5185</v>
      </c>
      <c r="C59" s="785"/>
      <c r="D59" s="786"/>
      <c r="E59" s="344"/>
    </row>
    <row r="60" spans="1:5" x14ac:dyDescent="0.25">
      <c r="A60" s="588" t="s">
        <v>5186</v>
      </c>
      <c r="B60" s="784" t="s">
        <v>5187</v>
      </c>
      <c r="C60" s="786"/>
      <c r="D60" s="588" t="s">
        <v>5038</v>
      </c>
      <c r="E60" s="344"/>
    </row>
    <row r="61" spans="1:5" x14ac:dyDescent="0.25">
      <c r="A61" s="588" t="s">
        <v>5188</v>
      </c>
      <c r="B61" s="791" t="s">
        <v>5189</v>
      </c>
      <c r="C61" s="791"/>
      <c r="D61" s="588" t="s">
        <v>5040</v>
      </c>
      <c r="E61" s="586"/>
    </row>
    <row r="62" spans="1:5" x14ac:dyDescent="0.25">
      <c r="A62" s="588" t="s">
        <v>5190</v>
      </c>
      <c r="B62" s="784" t="s">
        <v>5191</v>
      </c>
      <c r="C62" s="786"/>
      <c r="D62" s="588" t="s">
        <v>5042</v>
      </c>
      <c r="E62" s="586"/>
    </row>
    <row r="63" spans="1:5" x14ac:dyDescent="0.25">
      <c r="A63" s="588" t="s">
        <v>5192</v>
      </c>
      <c r="B63" s="784" t="s">
        <v>5193</v>
      </c>
      <c r="C63" s="786"/>
      <c r="D63" s="588" t="s">
        <v>5045</v>
      </c>
      <c r="E63" s="586"/>
    </row>
    <row r="64" spans="1:5" x14ac:dyDescent="0.25">
      <c r="A64" s="588" t="s">
        <v>5194</v>
      </c>
      <c r="B64" s="784" t="s">
        <v>5195</v>
      </c>
      <c r="C64" s="786"/>
      <c r="D64" s="588" t="s">
        <v>5049</v>
      </c>
      <c r="E64" s="586"/>
    </row>
    <row r="65" spans="1:5" ht="15" customHeight="1" x14ac:dyDescent="0.25">
      <c r="A65" s="588" t="s">
        <v>5196</v>
      </c>
      <c r="B65" s="784" t="s">
        <v>5197</v>
      </c>
      <c r="C65" s="786"/>
      <c r="D65" s="588" t="s">
        <v>5052</v>
      </c>
      <c r="E65" s="586"/>
    </row>
    <row r="66" spans="1:5" x14ac:dyDescent="0.25">
      <c r="A66" s="588" t="s">
        <v>5198</v>
      </c>
      <c r="B66" s="784" t="s">
        <v>5199</v>
      </c>
      <c r="C66" s="786"/>
      <c r="D66" s="588" t="s">
        <v>4951</v>
      </c>
      <c r="E66" s="586"/>
    </row>
    <row r="67" spans="1:5" ht="15" customHeight="1" x14ac:dyDescent="0.25">
      <c r="A67" s="588" t="s">
        <v>5200</v>
      </c>
      <c r="B67" s="784" t="s">
        <v>5201</v>
      </c>
      <c r="C67" s="786"/>
      <c r="D67" s="588" t="s">
        <v>4955</v>
      </c>
      <c r="E67" s="586"/>
    </row>
    <row r="69" spans="1:5" ht="15" customHeight="1" x14ac:dyDescent="0.25">
      <c r="A69" s="636" t="s">
        <v>5202</v>
      </c>
      <c r="B69" s="636"/>
      <c r="C69" s="636"/>
      <c r="D69" s="636"/>
      <c r="E69" s="636"/>
    </row>
    <row r="71" spans="1:5" x14ac:dyDescent="0.25">
      <c r="A71" s="792" t="s">
        <v>5203</v>
      </c>
      <c r="B71" s="792"/>
      <c r="C71" s="792"/>
      <c r="D71" s="792"/>
      <c r="E71" s="792"/>
    </row>
    <row r="72" spans="1:5" x14ac:dyDescent="0.25">
      <c r="A72" s="589" t="s">
        <v>2203</v>
      </c>
      <c r="B72" s="589" t="s">
        <v>5204</v>
      </c>
      <c r="C72" s="589" t="s">
        <v>5170</v>
      </c>
      <c r="D72" s="589" t="s">
        <v>5171</v>
      </c>
      <c r="E72" s="589" t="s">
        <v>2920</v>
      </c>
    </row>
    <row r="73" spans="1:5" x14ac:dyDescent="0.25">
      <c r="A73" s="583" t="s">
        <v>5205</v>
      </c>
      <c r="B73" s="583" t="s">
        <v>5206</v>
      </c>
      <c r="C73" s="587"/>
      <c r="D73" s="587"/>
      <c r="E73" s="587"/>
    </row>
    <row r="74" spans="1:5" ht="15" customHeight="1" x14ac:dyDescent="0.25">
      <c r="A74" s="583" t="s">
        <v>5207</v>
      </c>
      <c r="B74" s="784" t="s">
        <v>5208</v>
      </c>
      <c r="C74" s="786"/>
      <c r="D74" s="583" t="s">
        <v>4988</v>
      </c>
      <c r="E74" s="587"/>
    </row>
    <row r="75" spans="1:5" x14ac:dyDescent="0.25">
      <c r="A75" s="583" t="s">
        <v>5209</v>
      </c>
      <c r="B75" s="583" t="s">
        <v>5206</v>
      </c>
      <c r="C75" s="587"/>
      <c r="D75" s="587"/>
      <c r="E75" s="587"/>
    </row>
    <row r="76" spans="1:5" x14ac:dyDescent="0.25">
      <c r="A76" s="583" t="s">
        <v>5210</v>
      </c>
      <c r="B76" s="733" t="s">
        <v>5183</v>
      </c>
      <c r="C76" s="734"/>
      <c r="D76" s="735"/>
      <c r="E76" s="591"/>
    </row>
    <row r="77" spans="1:5" ht="15" customHeight="1" x14ac:dyDescent="0.25">
      <c r="A77" s="583" t="s">
        <v>5211</v>
      </c>
      <c r="B77" s="791" t="s">
        <v>5212</v>
      </c>
      <c r="C77" s="791"/>
      <c r="D77" s="583" t="s">
        <v>5001</v>
      </c>
      <c r="E77" s="587"/>
    </row>
    <row r="79" spans="1:5" ht="15" customHeight="1" x14ac:dyDescent="0.25">
      <c r="A79" s="636" t="s">
        <v>5213</v>
      </c>
      <c r="B79" s="636"/>
      <c r="C79" s="636"/>
      <c r="D79" s="636"/>
      <c r="E79" s="636"/>
    </row>
    <row r="81" spans="1:5" x14ac:dyDescent="0.25">
      <c r="A81" s="792" t="s">
        <v>5214</v>
      </c>
      <c r="B81" s="792"/>
      <c r="C81" s="792"/>
      <c r="D81" s="792"/>
      <c r="E81" s="792"/>
    </row>
    <row r="82" spans="1:5" x14ac:dyDescent="0.25">
      <c r="A82" s="589" t="s">
        <v>2203</v>
      </c>
      <c r="B82" s="589" t="s">
        <v>5204</v>
      </c>
      <c r="C82" s="793" t="s">
        <v>5215</v>
      </c>
      <c r="D82" s="794"/>
      <c r="E82" s="589" t="s">
        <v>2920</v>
      </c>
    </row>
    <row r="83" spans="1:5" ht="60" x14ac:dyDescent="0.25">
      <c r="A83" s="588" t="s">
        <v>5216</v>
      </c>
      <c r="B83" s="588" t="s">
        <v>5217</v>
      </c>
      <c r="C83" s="730" t="s">
        <v>5007</v>
      </c>
      <c r="D83" s="730"/>
      <c r="E83" s="587"/>
    </row>
    <row r="84" spans="1:5" x14ac:dyDescent="0.25">
      <c r="A84" s="583" t="s">
        <v>5218</v>
      </c>
      <c r="B84" s="583" t="s">
        <v>5219</v>
      </c>
      <c r="C84" s="730" t="s">
        <v>5014</v>
      </c>
      <c r="D84" s="730"/>
      <c r="E84" s="587"/>
    </row>
    <row r="85" spans="1:5" ht="45" x14ac:dyDescent="0.25">
      <c r="A85" s="583" t="s">
        <v>5220</v>
      </c>
      <c r="B85" s="588" t="s">
        <v>5221</v>
      </c>
      <c r="C85" s="730" t="s">
        <v>5012</v>
      </c>
      <c r="D85" s="730"/>
      <c r="E85" s="587"/>
    </row>
  </sheetData>
  <mergeCells count="33">
    <mergeCell ref="A50:D50"/>
    <mergeCell ref="A17:G17"/>
    <mergeCell ref="A26:C26"/>
    <mergeCell ref="A27:C27"/>
    <mergeCell ref="A28:C28"/>
    <mergeCell ref="A29:C29"/>
    <mergeCell ref="A30:C30"/>
    <mergeCell ref="A32:D32"/>
    <mergeCell ref="C33:D37"/>
    <mergeCell ref="A38:D38"/>
    <mergeCell ref="A42:B42"/>
    <mergeCell ref="A48:D48"/>
    <mergeCell ref="A71:E71"/>
    <mergeCell ref="B57:D57"/>
    <mergeCell ref="B59:D59"/>
    <mergeCell ref="B60:C60"/>
    <mergeCell ref="B61:C61"/>
    <mergeCell ref="B62:C62"/>
    <mergeCell ref="B63:C63"/>
    <mergeCell ref="B64:C64"/>
    <mergeCell ref="B65:C65"/>
    <mergeCell ref="B66:C66"/>
    <mergeCell ref="B67:C67"/>
    <mergeCell ref="A69:E69"/>
    <mergeCell ref="C83:D83"/>
    <mergeCell ref="C84:D84"/>
    <mergeCell ref="C85:D85"/>
    <mergeCell ref="B74:C74"/>
    <mergeCell ref="B76:D76"/>
    <mergeCell ref="B77:C77"/>
    <mergeCell ref="A79:E79"/>
    <mergeCell ref="A81:E81"/>
    <mergeCell ref="C82:D82"/>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7"/>
  <sheetViews>
    <sheetView tabSelected="1" workbookViewId="0">
      <selection activeCell="A2" sqref="A2"/>
    </sheetView>
  </sheetViews>
  <sheetFormatPr baseColWidth="10" defaultRowHeight="15" x14ac:dyDescent="0.25"/>
  <cols>
    <col min="1" max="1" width="27.140625" customWidth="1"/>
  </cols>
  <sheetData>
    <row r="1" spans="1:9" ht="135" x14ac:dyDescent="0.25">
      <c r="A1" s="601" t="s">
        <v>5222</v>
      </c>
    </row>
    <row r="3" spans="1:9" x14ac:dyDescent="0.25">
      <c r="A3" s="602" t="s">
        <v>3457</v>
      </c>
    </row>
    <row r="4" spans="1:9" x14ac:dyDescent="0.25">
      <c r="A4" s="606"/>
    </row>
    <row r="6" spans="1:9" x14ac:dyDescent="0.25">
      <c r="A6" s="602" t="s">
        <v>3714</v>
      </c>
    </row>
    <row r="7" spans="1:9" x14ac:dyDescent="0.25">
      <c r="A7" s="606"/>
    </row>
    <row r="9" spans="1:9" ht="15" customHeight="1" x14ac:dyDescent="0.25">
      <c r="A9" s="825" t="s">
        <v>5223</v>
      </c>
      <c r="B9" s="825"/>
      <c r="C9" s="825"/>
      <c r="D9" s="825"/>
      <c r="E9" s="825"/>
      <c r="F9" s="825"/>
      <c r="G9" s="825"/>
      <c r="H9" s="825"/>
      <c r="I9" s="825"/>
    </row>
    <row r="11" spans="1:9" x14ac:dyDescent="0.25">
      <c r="A11" s="826" t="s">
        <v>5224</v>
      </c>
      <c r="B11" s="829" t="s">
        <v>5225</v>
      </c>
      <c r="C11" s="829"/>
      <c r="D11" s="829"/>
      <c r="E11" s="829"/>
      <c r="F11" s="829"/>
      <c r="G11" s="829"/>
      <c r="H11" s="829"/>
      <c r="I11" s="829"/>
    </row>
    <row r="12" spans="1:9" ht="15" customHeight="1" x14ac:dyDescent="0.25">
      <c r="A12" s="827"/>
      <c r="B12" s="825" t="s">
        <v>5226</v>
      </c>
      <c r="C12" s="825"/>
      <c r="D12" s="825"/>
      <c r="E12" s="825"/>
      <c r="F12" s="825"/>
      <c r="G12" s="825"/>
      <c r="H12" s="825"/>
      <c r="I12" s="825"/>
    </row>
    <row r="13" spans="1:9" ht="15" customHeight="1" x14ac:dyDescent="0.25">
      <c r="A13" s="828"/>
      <c r="B13" s="825" t="s">
        <v>5227</v>
      </c>
      <c r="C13" s="825"/>
      <c r="D13" s="825"/>
      <c r="E13" s="825"/>
      <c r="F13" s="825"/>
      <c r="G13" s="825"/>
      <c r="H13" s="825"/>
      <c r="I13" s="825"/>
    </row>
    <row r="15" spans="1:9" x14ac:dyDescent="0.25">
      <c r="A15" s="602" t="s">
        <v>4648</v>
      </c>
    </row>
    <row r="16" spans="1:9" x14ac:dyDescent="0.25">
      <c r="A16" s="606"/>
    </row>
    <row r="18" spans="1:6" x14ac:dyDescent="0.25">
      <c r="A18" s="602" t="s">
        <v>5133</v>
      </c>
    </row>
    <row r="19" spans="1:6" x14ac:dyDescent="0.25">
      <c r="A19" s="606"/>
    </row>
    <row r="21" spans="1:6" x14ac:dyDescent="0.25">
      <c r="A21" s="602" t="s">
        <v>5228</v>
      </c>
    </row>
    <row r="22" spans="1:6" x14ac:dyDescent="0.25">
      <c r="A22" s="606"/>
    </row>
    <row r="24" spans="1:6" x14ac:dyDescent="0.25">
      <c r="A24" s="793" t="s">
        <v>5229</v>
      </c>
      <c r="B24" s="803"/>
      <c r="C24" s="803"/>
      <c r="D24" s="803"/>
      <c r="E24" s="803"/>
      <c r="F24" s="794"/>
    </row>
    <row r="25" spans="1:6" x14ac:dyDescent="0.25">
      <c r="A25" s="793" t="s">
        <v>5230</v>
      </c>
      <c r="B25" s="803"/>
      <c r="C25" s="803"/>
      <c r="D25" s="803"/>
      <c r="E25" s="803"/>
      <c r="F25" s="794"/>
    </row>
    <row r="26" spans="1:6" x14ac:dyDescent="0.25">
      <c r="A26" s="602" t="s">
        <v>2203</v>
      </c>
      <c r="B26" s="602" t="s">
        <v>5204</v>
      </c>
      <c r="C26" s="602" t="s">
        <v>5170</v>
      </c>
      <c r="D26" s="602" t="s">
        <v>5171</v>
      </c>
      <c r="E26" s="602" t="s">
        <v>5231</v>
      </c>
      <c r="F26" s="602" t="s">
        <v>2920</v>
      </c>
    </row>
    <row r="27" spans="1:6" x14ac:dyDescent="0.25">
      <c r="A27" s="602" t="s">
        <v>5232</v>
      </c>
      <c r="B27" s="602" t="s">
        <v>5233</v>
      </c>
      <c r="C27" s="606"/>
      <c r="D27" s="606" t="s">
        <v>5234</v>
      </c>
      <c r="E27" s="175"/>
      <c r="F27" s="606"/>
    </row>
    <row r="28" spans="1:6" x14ac:dyDescent="0.25">
      <c r="A28" s="602" t="s">
        <v>5235</v>
      </c>
      <c r="B28" s="602" t="s">
        <v>5236</v>
      </c>
      <c r="C28" s="606"/>
      <c r="D28" s="608">
        <v>0.15</v>
      </c>
      <c r="E28" s="175"/>
      <c r="F28" s="606"/>
    </row>
    <row r="29" spans="1:6" x14ac:dyDescent="0.25">
      <c r="A29" s="602" t="s">
        <v>5237</v>
      </c>
      <c r="B29" s="733" t="s">
        <v>5238</v>
      </c>
      <c r="C29" s="734"/>
      <c r="D29" s="735"/>
      <c r="E29" s="175"/>
      <c r="F29" s="606"/>
    </row>
    <row r="30" spans="1:6" x14ac:dyDescent="0.25">
      <c r="A30" s="602" t="s">
        <v>5239</v>
      </c>
      <c r="B30" s="733" t="s">
        <v>5240</v>
      </c>
      <c r="C30" s="734"/>
      <c r="D30" s="735"/>
      <c r="E30" s="175"/>
      <c r="F30" s="606"/>
    </row>
    <row r="31" spans="1:6" x14ac:dyDescent="0.25">
      <c r="A31" s="602" t="s">
        <v>5241</v>
      </c>
      <c r="B31" s="815" t="s">
        <v>5242</v>
      </c>
      <c r="C31" s="816"/>
      <c r="D31" s="817"/>
      <c r="E31" s="602" t="s">
        <v>5021</v>
      </c>
      <c r="F31" s="606"/>
    </row>
    <row r="32" spans="1:6" x14ac:dyDescent="0.25">
      <c r="A32" s="793" t="s">
        <v>5243</v>
      </c>
      <c r="B32" s="803"/>
      <c r="C32" s="803"/>
      <c r="D32" s="803"/>
      <c r="E32" s="803"/>
      <c r="F32" s="794"/>
    </row>
    <row r="33" spans="1:6" x14ac:dyDescent="0.25">
      <c r="A33" s="821" t="s">
        <v>5244</v>
      </c>
      <c r="B33" s="822"/>
      <c r="C33" s="822"/>
      <c r="D33" s="822"/>
      <c r="E33" s="822"/>
      <c r="F33" s="823"/>
    </row>
    <row r="34" spans="1:6" x14ac:dyDescent="0.25">
      <c r="A34" s="644" t="s">
        <v>5245</v>
      </c>
      <c r="B34" s="645"/>
      <c r="C34" s="645"/>
      <c r="D34" s="645"/>
      <c r="E34" s="645"/>
      <c r="F34" s="646"/>
    </row>
    <row r="35" spans="1:6" x14ac:dyDescent="0.25">
      <c r="A35" s="602" t="s">
        <v>2203</v>
      </c>
      <c r="B35" s="730" t="s">
        <v>5204</v>
      </c>
      <c r="C35" s="730"/>
      <c r="D35" s="730"/>
      <c r="E35" s="602" t="s">
        <v>5231</v>
      </c>
      <c r="F35" s="602" t="s">
        <v>2920</v>
      </c>
    </row>
    <row r="36" spans="1:6" x14ac:dyDescent="0.25">
      <c r="A36" s="602" t="s">
        <v>5246</v>
      </c>
      <c r="B36" s="819" t="s">
        <v>5247</v>
      </c>
      <c r="C36" s="819"/>
      <c r="D36" s="819"/>
      <c r="E36" s="602" t="s">
        <v>5024</v>
      </c>
      <c r="F36" s="606"/>
    </row>
    <row r="37" spans="1:6" ht="15" customHeight="1" x14ac:dyDescent="0.25">
      <c r="A37" s="602" t="s">
        <v>5248</v>
      </c>
      <c r="B37" s="812" t="s">
        <v>5249</v>
      </c>
      <c r="C37" s="813"/>
      <c r="D37" s="814"/>
      <c r="E37" s="602" t="s">
        <v>5027</v>
      </c>
      <c r="F37" s="606"/>
    </row>
    <row r="38" spans="1:6" x14ac:dyDescent="0.25">
      <c r="A38" s="602" t="s">
        <v>5250</v>
      </c>
      <c r="B38" s="815" t="s">
        <v>5251</v>
      </c>
      <c r="C38" s="816"/>
      <c r="D38" s="817"/>
      <c r="E38" s="602" t="s">
        <v>5030</v>
      </c>
      <c r="F38" s="606"/>
    </row>
    <row r="39" spans="1:6" x14ac:dyDescent="0.25">
      <c r="A39" s="602" t="s">
        <v>5252</v>
      </c>
      <c r="B39" s="815" t="s">
        <v>5253</v>
      </c>
      <c r="C39" s="816"/>
      <c r="D39" s="817"/>
      <c r="E39" s="602" t="s">
        <v>5254</v>
      </c>
      <c r="F39" s="606"/>
    </row>
    <row r="40" spans="1:6" x14ac:dyDescent="0.25">
      <c r="A40" s="602" t="s">
        <v>5255</v>
      </c>
      <c r="B40" s="733" t="s">
        <v>5256</v>
      </c>
      <c r="C40" s="734"/>
      <c r="D40" s="735"/>
      <c r="E40" s="175"/>
      <c r="F40" s="606"/>
    </row>
    <row r="41" spans="1:6" ht="15" customHeight="1" x14ac:dyDescent="0.25">
      <c r="A41" s="602" t="s">
        <v>5257</v>
      </c>
      <c r="B41" s="812" t="s">
        <v>5258</v>
      </c>
      <c r="C41" s="813"/>
      <c r="D41" s="814"/>
      <c r="E41" s="175"/>
      <c r="F41" s="606"/>
    </row>
    <row r="42" spans="1:6" x14ac:dyDescent="0.25">
      <c r="A42" s="821" t="s">
        <v>5259</v>
      </c>
      <c r="B42" s="822"/>
      <c r="C42" s="822"/>
      <c r="D42" s="822"/>
      <c r="E42" s="822"/>
      <c r="F42" s="823"/>
    </row>
    <row r="43" spans="1:6" ht="15" customHeight="1" x14ac:dyDescent="0.25">
      <c r="A43" s="618" t="s">
        <v>5260</v>
      </c>
      <c r="B43" s="619"/>
      <c r="C43" s="619"/>
      <c r="D43" s="619"/>
      <c r="E43" s="619"/>
      <c r="F43" s="620"/>
    </row>
    <row r="44" spans="1:6" x14ac:dyDescent="0.25">
      <c r="A44" s="824" t="s">
        <v>5261</v>
      </c>
      <c r="B44" s="824"/>
      <c r="C44" s="824"/>
      <c r="D44" s="824"/>
      <c r="E44" s="824"/>
      <c r="F44" s="824"/>
    </row>
    <row r="45" spans="1:6" ht="90" x14ac:dyDescent="0.25">
      <c r="A45" s="602" t="s">
        <v>5262</v>
      </c>
      <c r="B45" s="576" t="s">
        <v>5263</v>
      </c>
      <c r="C45" s="609" t="s">
        <v>5264</v>
      </c>
      <c r="D45" s="606"/>
      <c r="E45" s="602" t="s">
        <v>5265</v>
      </c>
      <c r="F45" s="606"/>
    </row>
    <row r="46" spans="1:6" x14ac:dyDescent="0.25">
      <c r="A46" s="602" t="s">
        <v>5266</v>
      </c>
      <c r="B46" s="733" t="s">
        <v>5267</v>
      </c>
      <c r="C46" s="734"/>
      <c r="D46" s="734"/>
      <c r="E46" s="735"/>
      <c r="F46" s="606"/>
    </row>
    <row r="47" spans="1:6" x14ac:dyDescent="0.25">
      <c r="A47" s="820" t="s">
        <v>5268</v>
      </c>
      <c r="B47" s="820"/>
      <c r="C47" s="820"/>
      <c r="D47" s="820"/>
      <c r="E47" s="820"/>
      <c r="F47" s="820"/>
    </row>
    <row r="48" spans="1:6" ht="75" x14ac:dyDescent="0.25">
      <c r="A48" s="602" t="s">
        <v>5269</v>
      </c>
      <c r="B48" s="576" t="s">
        <v>5270</v>
      </c>
      <c r="C48" s="605" t="s">
        <v>5271</v>
      </c>
      <c r="D48" s="606"/>
      <c r="E48" s="602" t="s">
        <v>5272</v>
      </c>
      <c r="F48" s="606"/>
    </row>
    <row r="49" spans="1:6" ht="15" customHeight="1" x14ac:dyDescent="0.25">
      <c r="A49" s="602" t="s">
        <v>5273</v>
      </c>
      <c r="B49" s="812" t="s">
        <v>5274</v>
      </c>
      <c r="C49" s="814"/>
      <c r="D49" s="606"/>
      <c r="E49" s="610"/>
      <c r="F49" s="611"/>
    </row>
    <row r="50" spans="1:6" x14ac:dyDescent="0.25">
      <c r="A50" s="602" t="s">
        <v>5275</v>
      </c>
      <c r="B50" s="733" t="s">
        <v>5276</v>
      </c>
      <c r="C50" s="734"/>
      <c r="D50" s="734"/>
      <c r="E50" s="735"/>
      <c r="F50" s="606"/>
    </row>
    <row r="51" spans="1:6" x14ac:dyDescent="0.25">
      <c r="A51" s="602" t="s">
        <v>5277</v>
      </c>
      <c r="B51" s="815" t="s">
        <v>5278</v>
      </c>
      <c r="C51" s="816"/>
      <c r="D51" s="817"/>
      <c r="E51" s="602" t="s">
        <v>5279</v>
      </c>
      <c r="F51" s="606"/>
    </row>
    <row r="52" spans="1:6" x14ac:dyDescent="0.25">
      <c r="A52" s="602" t="s">
        <v>5280</v>
      </c>
      <c r="B52" s="733" t="s">
        <v>5281</v>
      </c>
      <c r="C52" s="734"/>
      <c r="D52" s="734"/>
      <c r="E52" s="735"/>
      <c r="F52" s="606"/>
    </row>
    <row r="53" spans="1:6" x14ac:dyDescent="0.25">
      <c r="A53" s="602" t="s">
        <v>5282</v>
      </c>
      <c r="B53" s="815" t="s">
        <v>5283</v>
      </c>
      <c r="C53" s="816"/>
      <c r="D53" s="817"/>
      <c r="E53" s="602" t="s">
        <v>5284</v>
      </c>
      <c r="F53" s="606"/>
    </row>
    <row r="54" spans="1:6" x14ac:dyDescent="0.25">
      <c r="A54" s="602" t="s">
        <v>5285</v>
      </c>
      <c r="B54" s="733" t="s">
        <v>5286</v>
      </c>
      <c r="C54" s="734"/>
      <c r="D54" s="734"/>
      <c r="E54" s="735"/>
      <c r="F54" s="606"/>
    </row>
    <row r="55" spans="1:6" x14ac:dyDescent="0.25">
      <c r="A55" s="602" t="s">
        <v>5287</v>
      </c>
      <c r="B55" s="815" t="s">
        <v>5288</v>
      </c>
      <c r="C55" s="816"/>
      <c r="D55" s="817"/>
      <c r="E55" s="602" t="s">
        <v>5289</v>
      </c>
      <c r="F55" s="606"/>
    </row>
    <row r="56" spans="1:6" x14ac:dyDescent="0.25">
      <c r="A56" s="602" t="s">
        <v>5290</v>
      </c>
      <c r="B56" s="733" t="s">
        <v>5291</v>
      </c>
      <c r="C56" s="734"/>
      <c r="D56" s="734"/>
      <c r="E56" s="735"/>
      <c r="F56" s="606"/>
    </row>
    <row r="57" spans="1:6" x14ac:dyDescent="0.25">
      <c r="A57" s="602" t="s">
        <v>5292</v>
      </c>
      <c r="B57" s="733" t="s">
        <v>5293</v>
      </c>
      <c r="C57" s="734"/>
      <c r="D57" s="735"/>
      <c r="E57" s="602" t="s">
        <v>5294</v>
      </c>
      <c r="F57" s="606"/>
    </row>
    <row r="58" spans="1:6" x14ac:dyDescent="0.25">
      <c r="A58" s="602" t="s">
        <v>5295</v>
      </c>
      <c r="B58" s="815" t="s">
        <v>5296</v>
      </c>
      <c r="C58" s="817"/>
      <c r="D58" s="736"/>
      <c r="E58" s="818"/>
      <c r="F58" s="737"/>
    </row>
    <row r="59" spans="1:6" ht="15" customHeight="1" x14ac:dyDescent="0.25">
      <c r="A59" s="602" t="s">
        <v>5297</v>
      </c>
      <c r="B59" s="784" t="s">
        <v>5298</v>
      </c>
      <c r="C59" s="785"/>
      <c r="D59" s="785"/>
      <c r="E59" s="786"/>
      <c r="F59" s="606"/>
    </row>
    <row r="60" spans="1:6" x14ac:dyDescent="0.25">
      <c r="A60" s="602" t="s">
        <v>5299</v>
      </c>
      <c r="B60" s="733" t="s">
        <v>5300</v>
      </c>
      <c r="C60" s="734"/>
      <c r="D60" s="734"/>
      <c r="E60" s="735"/>
      <c r="F60" s="606"/>
    </row>
    <row r="61" spans="1:6" x14ac:dyDescent="0.25">
      <c r="A61" s="811" t="s">
        <v>5301</v>
      </c>
      <c r="B61" s="811"/>
      <c r="C61" s="811"/>
      <c r="D61" s="811"/>
      <c r="E61" s="811"/>
      <c r="F61" s="811"/>
    </row>
    <row r="62" spans="1:6" x14ac:dyDescent="0.25">
      <c r="A62" s="616" t="s">
        <v>5302</v>
      </c>
      <c r="B62" s="616"/>
      <c r="C62" s="616"/>
      <c r="D62" s="616"/>
      <c r="E62" s="616"/>
      <c r="F62" s="616"/>
    </row>
    <row r="63" spans="1:6" x14ac:dyDescent="0.25">
      <c r="A63" s="602" t="s">
        <v>5303</v>
      </c>
      <c r="B63" s="819" t="s">
        <v>5304</v>
      </c>
      <c r="C63" s="819"/>
      <c r="D63" s="819"/>
      <c r="E63" s="602" t="s">
        <v>5042</v>
      </c>
      <c r="F63" s="606"/>
    </row>
    <row r="64" spans="1:6" x14ac:dyDescent="0.25">
      <c r="A64" s="602" t="s">
        <v>5305</v>
      </c>
      <c r="B64" s="819" t="s">
        <v>5306</v>
      </c>
      <c r="C64" s="819"/>
      <c r="D64" s="819"/>
      <c r="E64" s="602" t="s">
        <v>5045</v>
      </c>
      <c r="F64" s="606"/>
    </row>
    <row r="65" spans="1:6" x14ac:dyDescent="0.25">
      <c r="A65" s="602" t="s">
        <v>5307</v>
      </c>
      <c r="B65" s="819" t="s">
        <v>5308</v>
      </c>
      <c r="C65" s="819"/>
      <c r="D65" s="819"/>
      <c r="E65" s="602" t="s">
        <v>5049</v>
      </c>
      <c r="F65" s="606"/>
    </row>
    <row r="66" spans="1:6" x14ac:dyDescent="0.25">
      <c r="A66" s="602" t="s">
        <v>5309</v>
      </c>
      <c r="B66" s="815" t="s">
        <v>5310</v>
      </c>
      <c r="C66" s="816"/>
      <c r="D66" s="817"/>
      <c r="E66" s="602" t="s">
        <v>5052</v>
      </c>
      <c r="F66" s="606"/>
    </row>
    <row r="67" spans="1:6" x14ac:dyDescent="0.25">
      <c r="A67" s="602" t="s">
        <v>5311</v>
      </c>
      <c r="B67" s="815" t="s">
        <v>5312</v>
      </c>
      <c r="C67" s="816"/>
      <c r="D67" s="817"/>
      <c r="E67" s="602" t="s">
        <v>5055</v>
      </c>
      <c r="F67" s="606"/>
    </row>
    <row r="68" spans="1:6" x14ac:dyDescent="0.25">
      <c r="A68" s="602" t="s">
        <v>5313</v>
      </c>
      <c r="B68" s="815" t="s">
        <v>5314</v>
      </c>
      <c r="C68" s="816"/>
      <c r="D68" s="817"/>
      <c r="E68" s="602" t="s">
        <v>5315</v>
      </c>
      <c r="F68" s="606"/>
    </row>
    <row r="69" spans="1:6" x14ac:dyDescent="0.25">
      <c r="A69" s="602" t="s">
        <v>5316</v>
      </c>
      <c r="B69" s="815" t="s">
        <v>5317</v>
      </c>
      <c r="C69" s="816"/>
      <c r="D69" s="817"/>
      <c r="E69" s="602" t="s">
        <v>5318</v>
      </c>
      <c r="F69" s="606"/>
    </row>
    <row r="70" spans="1:6" x14ac:dyDescent="0.25">
      <c r="A70" s="602" t="s">
        <v>5319</v>
      </c>
      <c r="B70" s="815" t="s">
        <v>5320</v>
      </c>
      <c r="C70" s="816"/>
      <c r="D70" s="817"/>
      <c r="E70" s="602" t="s">
        <v>5321</v>
      </c>
      <c r="F70" s="606"/>
    </row>
    <row r="71" spans="1:6" x14ac:dyDescent="0.25">
      <c r="A71" s="602" t="s">
        <v>5322</v>
      </c>
      <c r="B71" s="815" t="s">
        <v>5323</v>
      </c>
      <c r="C71" s="816"/>
      <c r="D71" s="817"/>
      <c r="E71" s="602" t="s">
        <v>5324</v>
      </c>
      <c r="F71" s="606"/>
    </row>
    <row r="72" spans="1:6" x14ac:dyDescent="0.25">
      <c r="A72" s="602" t="s">
        <v>5325</v>
      </c>
      <c r="B72" s="815" t="s">
        <v>5326</v>
      </c>
      <c r="C72" s="816"/>
      <c r="D72" s="817"/>
      <c r="E72" s="602" t="s">
        <v>5327</v>
      </c>
      <c r="F72" s="606"/>
    </row>
    <row r="73" spans="1:6" x14ac:dyDescent="0.25">
      <c r="A73" s="602" t="s">
        <v>5328</v>
      </c>
      <c r="B73" s="815" t="s">
        <v>5329</v>
      </c>
      <c r="C73" s="816"/>
      <c r="D73" s="817"/>
      <c r="E73" s="602" t="s">
        <v>5330</v>
      </c>
      <c r="F73" s="606"/>
    </row>
    <row r="74" spans="1:6" x14ac:dyDescent="0.25">
      <c r="A74" s="602" t="s">
        <v>5331</v>
      </c>
      <c r="B74" s="815" t="s">
        <v>5332</v>
      </c>
      <c r="C74" s="816"/>
      <c r="D74" s="817"/>
      <c r="E74" s="602" t="s">
        <v>5333</v>
      </c>
      <c r="F74" s="606"/>
    </row>
    <row r="75" spans="1:6" x14ac:dyDescent="0.25">
      <c r="A75" s="602" t="s">
        <v>5334</v>
      </c>
      <c r="B75" s="815" t="s">
        <v>5335</v>
      </c>
      <c r="C75" s="816"/>
      <c r="D75" s="817"/>
      <c r="E75" s="602" t="s">
        <v>5336</v>
      </c>
      <c r="F75" s="606"/>
    </row>
    <row r="76" spans="1:6" x14ac:dyDescent="0.25">
      <c r="A76" s="602" t="s">
        <v>5337</v>
      </c>
      <c r="B76" s="815" t="s">
        <v>5338</v>
      </c>
      <c r="C76" s="816"/>
      <c r="D76" s="817"/>
      <c r="E76" s="602" t="s">
        <v>5339</v>
      </c>
      <c r="F76" s="606"/>
    </row>
    <row r="77" spans="1:6" ht="15" customHeight="1" x14ac:dyDescent="0.25">
      <c r="A77" s="602" t="s">
        <v>5340</v>
      </c>
      <c r="B77" s="812" t="s">
        <v>5341</v>
      </c>
      <c r="C77" s="813"/>
      <c r="D77" s="814"/>
      <c r="E77" s="602" t="s">
        <v>5342</v>
      </c>
      <c r="F77" s="606"/>
    </row>
    <row r="78" spans="1:6" x14ac:dyDescent="0.25">
      <c r="A78" s="602" t="s">
        <v>5343</v>
      </c>
      <c r="B78" s="815" t="s">
        <v>5344</v>
      </c>
      <c r="C78" s="816"/>
      <c r="D78" s="817"/>
      <c r="E78" s="602" t="s">
        <v>5345</v>
      </c>
      <c r="F78" s="606"/>
    </row>
    <row r="79" spans="1:6" x14ac:dyDescent="0.25">
      <c r="A79" s="602" t="s">
        <v>5346</v>
      </c>
      <c r="B79" s="815" t="s">
        <v>5347</v>
      </c>
      <c r="C79" s="816"/>
      <c r="D79" s="817"/>
      <c r="E79" s="602" t="s">
        <v>5348</v>
      </c>
      <c r="F79" s="606"/>
    </row>
    <row r="80" spans="1:6" ht="120" x14ac:dyDescent="0.25">
      <c r="A80" s="602" t="s">
        <v>5349</v>
      </c>
      <c r="B80" s="576" t="s">
        <v>5350</v>
      </c>
      <c r="C80" s="609" t="s">
        <v>5351</v>
      </c>
      <c r="D80" s="606"/>
      <c r="E80" s="602" t="s">
        <v>5352</v>
      </c>
      <c r="F80" s="606"/>
    </row>
    <row r="81" spans="1:6" ht="120" x14ac:dyDescent="0.25">
      <c r="A81" s="602" t="s">
        <v>5353</v>
      </c>
      <c r="B81" s="576" t="s">
        <v>5354</v>
      </c>
      <c r="C81" s="609" t="s">
        <v>5355</v>
      </c>
      <c r="D81" s="606"/>
      <c r="E81" s="602" t="s">
        <v>5356</v>
      </c>
      <c r="F81" s="606"/>
    </row>
    <row r="82" spans="1:6" x14ac:dyDescent="0.25">
      <c r="A82" s="602" t="s">
        <v>5357</v>
      </c>
      <c r="B82" s="815" t="s">
        <v>5358</v>
      </c>
      <c r="C82" s="816"/>
      <c r="D82" s="817"/>
      <c r="E82" s="602" t="s">
        <v>5359</v>
      </c>
      <c r="F82" s="606"/>
    </row>
    <row r="83" spans="1:6" x14ac:dyDescent="0.25">
      <c r="A83" s="602" t="s">
        <v>5360</v>
      </c>
      <c r="B83" s="815" t="s">
        <v>5253</v>
      </c>
      <c r="C83" s="816"/>
      <c r="D83" s="817"/>
      <c r="E83" s="602" t="s">
        <v>5361</v>
      </c>
      <c r="F83" s="606"/>
    </row>
    <row r="84" spans="1:6" x14ac:dyDescent="0.25">
      <c r="A84" s="602" t="s">
        <v>5362</v>
      </c>
      <c r="B84" s="815" t="s">
        <v>5363</v>
      </c>
      <c r="C84" s="817"/>
      <c r="D84" s="736"/>
      <c r="E84" s="818"/>
      <c r="F84" s="737"/>
    </row>
    <row r="85" spans="1:6" ht="15" customHeight="1" x14ac:dyDescent="0.25">
      <c r="A85" s="602" t="s">
        <v>5364</v>
      </c>
      <c r="B85" s="784" t="s">
        <v>5365</v>
      </c>
      <c r="C85" s="785"/>
      <c r="D85" s="785"/>
      <c r="E85" s="786"/>
      <c r="F85" s="606"/>
    </row>
    <row r="86" spans="1:6" ht="15" customHeight="1" x14ac:dyDescent="0.25">
      <c r="A86" s="602" t="s">
        <v>5366</v>
      </c>
      <c r="B86" s="784" t="s">
        <v>5367</v>
      </c>
      <c r="C86" s="785"/>
      <c r="D86" s="785"/>
      <c r="E86" s="786"/>
      <c r="F86" s="606"/>
    </row>
    <row r="87" spans="1:6" x14ac:dyDescent="0.25">
      <c r="A87" s="811" t="s">
        <v>5368</v>
      </c>
      <c r="B87" s="811"/>
      <c r="C87" s="811"/>
      <c r="D87" s="811"/>
      <c r="E87" s="811"/>
      <c r="F87" s="811"/>
    </row>
    <row r="88" spans="1:6" ht="15" customHeight="1" x14ac:dyDescent="0.25">
      <c r="A88" s="602" t="s">
        <v>5369</v>
      </c>
      <c r="B88" s="791" t="s">
        <v>5370</v>
      </c>
      <c r="C88" s="791"/>
      <c r="D88" s="791"/>
      <c r="E88" s="602" t="s">
        <v>5371</v>
      </c>
      <c r="F88" s="606"/>
    </row>
    <row r="89" spans="1:6" ht="15" customHeight="1" x14ac:dyDescent="0.25">
      <c r="A89" s="602" t="s">
        <v>5372</v>
      </c>
      <c r="B89" s="784" t="s">
        <v>5373</v>
      </c>
      <c r="C89" s="785"/>
      <c r="D89" s="785"/>
      <c r="E89" s="786"/>
      <c r="F89" s="606"/>
    </row>
    <row r="90" spans="1:6" x14ac:dyDescent="0.25">
      <c r="A90" s="811" t="s">
        <v>5374</v>
      </c>
      <c r="B90" s="811"/>
      <c r="C90" s="811"/>
      <c r="D90" s="811"/>
      <c r="E90" s="811"/>
      <c r="F90" s="811"/>
    </row>
    <row r="91" spans="1:6" x14ac:dyDescent="0.25">
      <c r="A91" s="602" t="s">
        <v>5375</v>
      </c>
      <c r="B91" s="733" t="s">
        <v>5376</v>
      </c>
      <c r="C91" s="734"/>
      <c r="D91" s="735"/>
      <c r="E91" s="602" t="s">
        <v>5377</v>
      </c>
      <c r="F91" s="606"/>
    </row>
    <row r="92" spans="1:6" x14ac:dyDescent="0.25">
      <c r="A92" s="792" t="s">
        <v>5378</v>
      </c>
      <c r="B92" s="792"/>
      <c r="C92" s="792"/>
      <c r="D92" s="792"/>
      <c r="E92" s="792"/>
      <c r="F92" s="792"/>
    </row>
    <row r="93" spans="1:6" x14ac:dyDescent="0.25">
      <c r="A93" s="602" t="s">
        <v>2203</v>
      </c>
      <c r="B93" s="602" t="s">
        <v>5204</v>
      </c>
      <c r="C93" s="602" t="s">
        <v>5170</v>
      </c>
      <c r="D93" s="602" t="s">
        <v>5171</v>
      </c>
      <c r="E93" s="602" t="s">
        <v>5231</v>
      </c>
      <c r="F93" s="602" t="s">
        <v>2920</v>
      </c>
    </row>
    <row r="94" spans="1:6" x14ac:dyDescent="0.25">
      <c r="A94" s="602" t="s">
        <v>5379</v>
      </c>
      <c r="B94" s="602" t="s">
        <v>5380</v>
      </c>
      <c r="C94" s="606"/>
      <c r="D94" s="612">
        <v>0.107</v>
      </c>
      <c r="E94" s="602" t="s">
        <v>5381</v>
      </c>
      <c r="F94" s="606"/>
    </row>
    <row r="95" spans="1:6" x14ac:dyDescent="0.25">
      <c r="A95" s="602" t="s">
        <v>5382</v>
      </c>
      <c r="B95" s="730" t="s">
        <v>5383</v>
      </c>
      <c r="C95" s="730"/>
      <c r="D95" s="730"/>
      <c r="E95" s="602" t="s">
        <v>5038</v>
      </c>
      <c r="F95" s="606"/>
    </row>
    <row r="96" spans="1:6" x14ac:dyDescent="0.25">
      <c r="A96" s="602" t="s">
        <v>5384</v>
      </c>
      <c r="B96" s="733" t="s">
        <v>5385</v>
      </c>
      <c r="C96" s="734"/>
      <c r="D96" s="734"/>
      <c r="E96" s="735"/>
      <c r="F96" s="606"/>
    </row>
    <row r="97" spans="1:6" x14ac:dyDescent="0.25">
      <c r="A97" s="602" t="s">
        <v>5386</v>
      </c>
      <c r="B97" s="733" t="s">
        <v>5370</v>
      </c>
      <c r="C97" s="734"/>
      <c r="D97" s="734"/>
      <c r="E97" s="735"/>
      <c r="F97" s="606"/>
    </row>
    <row r="98" spans="1:6" ht="15" customHeight="1" x14ac:dyDescent="0.25">
      <c r="A98" s="602" t="s">
        <v>5387</v>
      </c>
      <c r="B98" s="784" t="s">
        <v>5388</v>
      </c>
      <c r="C98" s="785"/>
      <c r="D98" s="785"/>
      <c r="E98" s="785"/>
      <c r="F98" s="786"/>
    </row>
    <row r="99" spans="1:6" x14ac:dyDescent="0.25">
      <c r="A99" s="792" t="s">
        <v>5389</v>
      </c>
      <c r="B99" s="792"/>
      <c r="C99" s="792"/>
      <c r="D99" s="792"/>
      <c r="E99" s="792"/>
      <c r="F99" s="792"/>
    </row>
    <row r="100" spans="1:6" x14ac:dyDescent="0.25">
      <c r="A100" s="602" t="s">
        <v>2203</v>
      </c>
      <c r="B100" s="602" t="s">
        <v>5204</v>
      </c>
      <c r="C100" s="602" t="s">
        <v>5170</v>
      </c>
      <c r="D100" s="602" t="s">
        <v>5171</v>
      </c>
      <c r="E100" s="602" t="s">
        <v>5231</v>
      </c>
      <c r="F100" s="602" t="s">
        <v>2920</v>
      </c>
    </row>
    <row r="101" spans="1:6" x14ac:dyDescent="0.25">
      <c r="A101" s="602" t="s">
        <v>5390</v>
      </c>
      <c r="B101" s="602" t="s">
        <v>5391</v>
      </c>
      <c r="C101" s="606"/>
      <c r="D101" s="612">
        <v>3.3000000000000002E-2</v>
      </c>
      <c r="E101" s="602" t="s">
        <v>5392</v>
      </c>
      <c r="F101" s="606"/>
    </row>
    <row r="102" spans="1:6" x14ac:dyDescent="0.25">
      <c r="A102" s="602" t="s">
        <v>5393</v>
      </c>
      <c r="B102" s="733" t="s">
        <v>5383</v>
      </c>
      <c r="C102" s="734"/>
      <c r="D102" s="735"/>
      <c r="E102" s="602" t="s">
        <v>5035</v>
      </c>
      <c r="F102" s="606"/>
    </row>
    <row r="103" spans="1:6" x14ac:dyDescent="0.25">
      <c r="A103" s="602" t="s">
        <v>5394</v>
      </c>
      <c r="B103" s="733" t="s">
        <v>5395</v>
      </c>
      <c r="C103" s="734"/>
      <c r="D103" s="734"/>
      <c r="E103" s="735"/>
      <c r="F103" s="606"/>
    </row>
    <row r="104" spans="1:6" x14ac:dyDescent="0.25">
      <c r="A104" s="602" t="s">
        <v>5396</v>
      </c>
      <c r="B104" s="733" t="s">
        <v>5370</v>
      </c>
      <c r="C104" s="734"/>
      <c r="D104" s="734"/>
      <c r="E104" s="735"/>
      <c r="F104" s="606"/>
    </row>
    <row r="105" spans="1:6" ht="15" customHeight="1" x14ac:dyDescent="0.25">
      <c r="A105" s="602" t="s">
        <v>5397</v>
      </c>
      <c r="B105" s="784" t="s">
        <v>5398</v>
      </c>
      <c r="C105" s="785"/>
      <c r="D105" s="785"/>
      <c r="E105" s="785"/>
      <c r="F105" s="786"/>
    </row>
    <row r="106" spans="1:6" x14ac:dyDescent="0.25">
      <c r="A106" s="792" t="s">
        <v>5399</v>
      </c>
      <c r="B106" s="792"/>
      <c r="C106" s="792"/>
      <c r="D106" s="792"/>
      <c r="E106" s="792"/>
      <c r="F106" s="792"/>
    </row>
    <row r="107" spans="1:6" x14ac:dyDescent="0.25">
      <c r="A107" s="602" t="s">
        <v>2203</v>
      </c>
      <c r="B107" s="602" t="s">
        <v>5204</v>
      </c>
      <c r="C107" s="602" t="s">
        <v>5170</v>
      </c>
      <c r="D107" s="602" t="s">
        <v>5171</v>
      </c>
      <c r="E107" s="602" t="s">
        <v>5231</v>
      </c>
      <c r="F107" s="602" t="s">
        <v>2920</v>
      </c>
    </row>
    <row r="108" spans="1:6" x14ac:dyDescent="0.25">
      <c r="A108" s="602" t="s">
        <v>5400</v>
      </c>
      <c r="B108" s="730" t="s">
        <v>5401</v>
      </c>
      <c r="C108" s="730"/>
      <c r="D108" s="730"/>
      <c r="E108" s="730"/>
      <c r="F108" s="555"/>
    </row>
    <row r="109" spans="1:6" ht="15" customHeight="1" x14ac:dyDescent="0.25">
      <c r="A109" s="602" t="s">
        <v>5402</v>
      </c>
      <c r="B109" s="784" t="s">
        <v>5401</v>
      </c>
      <c r="C109" s="785"/>
      <c r="D109" s="786"/>
      <c r="E109" s="602" t="s">
        <v>5403</v>
      </c>
      <c r="F109" s="606"/>
    </row>
    <row r="110" spans="1:6" x14ac:dyDescent="0.25">
      <c r="A110" s="602" t="s">
        <v>5404</v>
      </c>
      <c r="B110" s="730" t="s">
        <v>5370</v>
      </c>
      <c r="C110" s="730"/>
      <c r="D110" s="730"/>
      <c r="E110" s="730"/>
      <c r="F110" s="606"/>
    </row>
    <row r="111" spans="1:6" ht="15" customHeight="1" x14ac:dyDescent="0.25">
      <c r="A111" s="602" t="s">
        <v>5405</v>
      </c>
      <c r="B111" s="784" t="s">
        <v>5406</v>
      </c>
      <c r="C111" s="785"/>
      <c r="D111" s="785"/>
      <c r="E111" s="785"/>
      <c r="F111" s="786"/>
    </row>
    <row r="112" spans="1:6" x14ac:dyDescent="0.25">
      <c r="A112" s="792" t="s">
        <v>5407</v>
      </c>
      <c r="B112" s="792"/>
      <c r="C112" s="792"/>
      <c r="D112" s="792"/>
      <c r="E112" s="792"/>
      <c r="F112" s="792"/>
    </row>
    <row r="113" spans="1:6" ht="45" x14ac:dyDescent="0.25">
      <c r="A113" s="730" t="s">
        <v>5204</v>
      </c>
      <c r="B113" s="730"/>
      <c r="C113" s="605" t="s">
        <v>5408</v>
      </c>
      <c r="D113" s="602" t="s">
        <v>5409</v>
      </c>
      <c r="E113" s="605" t="s">
        <v>5410</v>
      </c>
      <c r="F113" s="602" t="s">
        <v>5411</v>
      </c>
    </row>
    <row r="114" spans="1:6" x14ac:dyDescent="0.25">
      <c r="A114" s="730" t="s">
        <v>5412</v>
      </c>
      <c r="B114" s="730"/>
      <c r="C114" s="602" t="s">
        <v>4951</v>
      </c>
      <c r="D114" s="606"/>
      <c r="E114" s="602" t="s">
        <v>4980</v>
      </c>
      <c r="F114" s="606"/>
    </row>
    <row r="115" spans="1:6" x14ac:dyDescent="0.25">
      <c r="A115" s="730" t="s">
        <v>5413</v>
      </c>
      <c r="B115" s="730"/>
      <c r="C115" s="602" t="s">
        <v>4953</v>
      </c>
      <c r="D115" s="606"/>
      <c r="E115" s="602" t="s">
        <v>4988</v>
      </c>
      <c r="F115" s="606"/>
    </row>
    <row r="116" spans="1:6" x14ac:dyDescent="0.25">
      <c r="A116" s="730" t="s">
        <v>5151</v>
      </c>
      <c r="B116" s="730"/>
      <c r="C116" s="602" t="s">
        <v>4955</v>
      </c>
      <c r="D116" s="606"/>
      <c r="E116" s="602" t="s">
        <v>5001</v>
      </c>
      <c r="F116" s="606"/>
    </row>
    <row r="117" spans="1:6" x14ac:dyDescent="0.25">
      <c r="A117" s="730" t="s">
        <v>5150</v>
      </c>
      <c r="B117" s="730"/>
      <c r="C117" s="602" t="s">
        <v>4969</v>
      </c>
      <c r="D117" s="606"/>
      <c r="E117" s="602" t="s">
        <v>5004</v>
      </c>
      <c r="F117" s="606"/>
    </row>
    <row r="118" spans="1:6" x14ac:dyDescent="0.25">
      <c r="A118" s="730" t="s">
        <v>4289</v>
      </c>
      <c r="B118" s="730"/>
      <c r="C118" s="602" t="s">
        <v>4974</v>
      </c>
      <c r="D118" s="606"/>
      <c r="E118" s="602" t="s">
        <v>5007</v>
      </c>
      <c r="F118" s="606"/>
    </row>
    <row r="119" spans="1:6" x14ac:dyDescent="0.25">
      <c r="A119" s="730" t="s">
        <v>5414</v>
      </c>
      <c r="B119" s="730"/>
      <c r="C119" s="602" t="s">
        <v>5010</v>
      </c>
      <c r="D119" s="606"/>
      <c r="E119" s="175"/>
      <c r="F119" s="175"/>
    </row>
    <row r="120" spans="1:6" x14ac:dyDescent="0.25">
      <c r="A120" s="730" t="s">
        <v>5415</v>
      </c>
      <c r="B120" s="730"/>
      <c r="C120" s="730"/>
      <c r="D120" s="730"/>
      <c r="E120" s="602" t="s">
        <v>5012</v>
      </c>
      <c r="F120" s="606"/>
    </row>
    <row r="121" spans="1:6" x14ac:dyDescent="0.25">
      <c r="A121" s="616" t="s">
        <v>5416</v>
      </c>
      <c r="B121" s="616"/>
      <c r="C121" s="616"/>
      <c r="D121" s="616"/>
      <c r="E121" s="616"/>
      <c r="F121" s="616"/>
    </row>
    <row r="122" spans="1:6" x14ac:dyDescent="0.25">
      <c r="A122" s="730" t="s">
        <v>5417</v>
      </c>
      <c r="B122" s="730"/>
      <c r="C122" s="730"/>
      <c r="D122" s="730"/>
      <c r="E122" s="602" t="s">
        <v>5014</v>
      </c>
      <c r="F122" s="606"/>
    </row>
    <row r="123" spans="1:6" x14ac:dyDescent="0.25">
      <c r="A123" s="644" t="s">
        <v>5418</v>
      </c>
      <c r="B123" s="645"/>
      <c r="C123" s="645"/>
      <c r="D123" s="645"/>
      <c r="E123" s="645"/>
      <c r="F123" s="646"/>
    </row>
    <row r="124" spans="1:6" x14ac:dyDescent="0.25">
      <c r="A124" s="602" t="s">
        <v>5161</v>
      </c>
      <c r="B124" s="606"/>
      <c r="C124" s="602" t="s">
        <v>4933</v>
      </c>
      <c r="D124" s="606"/>
      <c r="E124" s="602" t="s">
        <v>5162</v>
      </c>
      <c r="F124" s="606"/>
    </row>
    <row r="125" spans="1:6" x14ac:dyDescent="0.25">
      <c r="A125" s="644" t="s">
        <v>5419</v>
      </c>
      <c r="B125" s="645"/>
      <c r="C125" s="645"/>
      <c r="D125" s="645"/>
      <c r="E125" s="645"/>
      <c r="F125" s="646"/>
    </row>
    <row r="126" spans="1:6" x14ac:dyDescent="0.25">
      <c r="A126" s="733" t="s">
        <v>5420</v>
      </c>
      <c r="B126" s="734"/>
      <c r="C126" s="734"/>
      <c r="D126" s="735"/>
      <c r="E126" s="602" t="s">
        <v>5016</v>
      </c>
      <c r="F126" s="606"/>
    </row>
    <row r="127" spans="1:6" ht="15" customHeight="1" x14ac:dyDescent="0.25">
      <c r="A127" s="636" t="s">
        <v>5421</v>
      </c>
      <c r="B127" s="636"/>
      <c r="C127" s="636"/>
      <c r="D127" s="636"/>
      <c r="E127" s="636"/>
      <c r="F127" s="636"/>
    </row>
    <row r="128" spans="1:6" x14ac:dyDescent="0.25">
      <c r="A128" s="793" t="s">
        <v>5422</v>
      </c>
      <c r="B128" s="803"/>
      <c r="C128" s="803"/>
      <c r="D128" s="803"/>
      <c r="E128" s="803"/>
      <c r="F128" s="794"/>
    </row>
    <row r="129" spans="1:6" ht="15" customHeight="1" x14ac:dyDescent="0.25">
      <c r="A129" s="602" t="s">
        <v>1229</v>
      </c>
      <c r="B129" s="606"/>
      <c r="C129" s="602" t="s">
        <v>1442</v>
      </c>
      <c r="D129" s="604"/>
      <c r="E129" s="804" t="s">
        <v>5423</v>
      </c>
      <c r="F129" s="805"/>
    </row>
    <row r="130" spans="1:6" x14ac:dyDescent="0.25">
      <c r="A130" s="602" t="s">
        <v>5157</v>
      </c>
      <c r="B130" s="606"/>
      <c r="C130" s="602" t="s">
        <v>5159</v>
      </c>
      <c r="D130" s="604"/>
      <c r="E130" s="806"/>
      <c r="F130" s="807"/>
    </row>
    <row r="131" spans="1:6" x14ac:dyDescent="0.25">
      <c r="A131" s="602" t="s">
        <v>5158</v>
      </c>
      <c r="B131" s="810"/>
      <c r="C131" s="810"/>
      <c r="D131" s="810"/>
      <c r="E131" s="808"/>
      <c r="F131" s="809"/>
    </row>
    <row r="132" spans="1:6" ht="15" customHeight="1" x14ac:dyDescent="0.25">
      <c r="A132" s="636" t="s">
        <v>5424</v>
      </c>
      <c r="B132" s="636"/>
      <c r="C132" s="636"/>
      <c r="D132" s="636"/>
      <c r="E132" s="636"/>
      <c r="F132" s="636"/>
    </row>
    <row r="133" spans="1:6" x14ac:dyDescent="0.25">
      <c r="A133" s="602" t="s">
        <v>5161</v>
      </c>
      <c r="B133" s="606"/>
      <c r="C133" s="602" t="s">
        <v>4933</v>
      </c>
      <c r="D133" s="606"/>
      <c r="E133" s="602" t="s">
        <v>5162</v>
      </c>
      <c r="F133" s="606"/>
    </row>
    <row r="134" spans="1:6" x14ac:dyDescent="0.25">
      <c r="A134" s="793" t="s">
        <v>5425</v>
      </c>
      <c r="B134" s="803"/>
      <c r="C134" s="803"/>
      <c r="D134" s="803"/>
      <c r="E134" s="803"/>
      <c r="F134" s="794"/>
    </row>
    <row r="135" spans="1:6" x14ac:dyDescent="0.25">
      <c r="A135" s="602" t="s">
        <v>1235</v>
      </c>
      <c r="B135" s="606"/>
      <c r="C135" s="602" t="s">
        <v>1229</v>
      </c>
      <c r="D135" s="606"/>
      <c r="E135" s="602" t="s">
        <v>4944</v>
      </c>
      <c r="F135" s="606"/>
    </row>
    <row r="136" spans="1:6" x14ac:dyDescent="0.25">
      <c r="A136" s="603" t="s">
        <v>5166</v>
      </c>
      <c r="B136" s="607"/>
    </row>
    <row r="137" spans="1:6" ht="15" customHeight="1" x14ac:dyDescent="0.25">
      <c r="A137" s="636" t="s">
        <v>5426</v>
      </c>
      <c r="B137" s="636"/>
      <c r="C137" s="636"/>
      <c r="D137" s="636"/>
      <c r="E137" s="636"/>
      <c r="F137" s="636"/>
    </row>
  </sheetData>
  <mergeCells count="104">
    <mergeCell ref="A9:I9"/>
    <mergeCell ref="A11:A13"/>
    <mergeCell ref="B11:I11"/>
    <mergeCell ref="B12:I12"/>
    <mergeCell ref="B13:I13"/>
    <mergeCell ref="A24:F24"/>
    <mergeCell ref="A34:F34"/>
    <mergeCell ref="B35:D35"/>
    <mergeCell ref="B36:D36"/>
    <mergeCell ref="B37:D37"/>
    <mergeCell ref="B38:D38"/>
    <mergeCell ref="B39:D39"/>
    <mergeCell ref="A25:F25"/>
    <mergeCell ref="B29:D29"/>
    <mergeCell ref="B30:D30"/>
    <mergeCell ref="B31:D31"/>
    <mergeCell ref="A32:F32"/>
    <mergeCell ref="A33:F33"/>
    <mergeCell ref="A47:F47"/>
    <mergeCell ref="B49:C49"/>
    <mergeCell ref="B50:E50"/>
    <mergeCell ref="B51:D51"/>
    <mergeCell ref="B52:E52"/>
    <mergeCell ref="B53:D53"/>
    <mergeCell ref="B40:D40"/>
    <mergeCell ref="B41:D41"/>
    <mergeCell ref="A42:F42"/>
    <mergeCell ref="A43:F43"/>
    <mergeCell ref="A44:F44"/>
    <mergeCell ref="B46:E46"/>
    <mergeCell ref="B59:E59"/>
    <mergeCell ref="B60:E60"/>
    <mergeCell ref="A61:F61"/>
    <mergeCell ref="A62:F62"/>
    <mergeCell ref="B63:D63"/>
    <mergeCell ref="B64:D64"/>
    <mergeCell ref="B54:E54"/>
    <mergeCell ref="B55:D55"/>
    <mergeCell ref="B56:E56"/>
    <mergeCell ref="B57:D57"/>
    <mergeCell ref="B58:C58"/>
    <mergeCell ref="D58:F58"/>
    <mergeCell ref="B71:D71"/>
    <mergeCell ref="B72:D72"/>
    <mergeCell ref="B73:D73"/>
    <mergeCell ref="B74:D74"/>
    <mergeCell ref="B75:D75"/>
    <mergeCell ref="B76:D76"/>
    <mergeCell ref="B65:D65"/>
    <mergeCell ref="B66:D66"/>
    <mergeCell ref="B67:D67"/>
    <mergeCell ref="B68:D68"/>
    <mergeCell ref="B69:D69"/>
    <mergeCell ref="B70:D70"/>
    <mergeCell ref="B85:E85"/>
    <mergeCell ref="B86:E86"/>
    <mergeCell ref="A87:F87"/>
    <mergeCell ref="B88:D88"/>
    <mergeCell ref="B89:E89"/>
    <mergeCell ref="A90:F90"/>
    <mergeCell ref="B77:D77"/>
    <mergeCell ref="B78:D78"/>
    <mergeCell ref="B79:D79"/>
    <mergeCell ref="B82:D82"/>
    <mergeCell ref="B83:D83"/>
    <mergeCell ref="B84:C84"/>
    <mergeCell ref="D84:F84"/>
    <mergeCell ref="A99:F99"/>
    <mergeCell ref="B102:D102"/>
    <mergeCell ref="B103:E103"/>
    <mergeCell ref="B104:E104"/>
    <mergeCell ref="B105:F105"/>
    <mergeCell ref="A106:F106"/>
    <mergeCell ref="B91:D91"/>
    <mergeCell ref="A92:F92"/>
    <mergeCell ref="B95:D95"/>
    <mergeCell ref="B96:E96"/>
    <mergeCell ref="B97:E97"/>
    <mergeCell ref="B98:F98"/>
    <mergeCell ref="A114:B114"/>
    <mergeCell ref="A115:B115"/>
    <mergeCell ref="A116:B116"/>
    <mergeCell ref="A117:B117"/>
    <mergeCell ref="A118:B118"/>
    <mergeCell ref="A119:B119"/>
    <mergeCell ref="B108:E108"/>
    <mergeCell ref="B109:D109"/>
    <mergeCell ref="B110:E110"/>
    <mergeCell ref="B111:F111"/>
    <mergeCell ref="A112:F112"/>
    <mergeCell ref="A113:B113"/>
    <mergeCell ref="A137:F137"/>
    <mergeCell ref="A127:F127"/>
    <mergeCell ref="A128:F128"/>
    <mergeCell ref="E129:F131"/>
    <mergeCell ref="B131:D131"/>
    <mergeCell ref="A132:F132"/>
    <mergeCell ref="A134:F134"/>
    <mergeCell ref="A120:D120"/>
    <mergeCell ref="A121:F121"/>
    <mergeCell ref="A122:D122"/>
    <mergeCell ref="A123:F123"/>
    <mergeCell ref="A125:F125"/>
    <mergeCell ref="A126:D126"/>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D1" sqref="D1"/>
    </sheetView>
  </sheetViews>
  <sheetFormatPr baseColWidth="10" defaultRowHeight="15" x14ac:dyDescent="0.25"/>
  <cols>
    <col min="1" max="1" width="73.7109375" bestFit="1" customWidth="1"/>
    <col min="2" max="2" width="10.5703125" bestFit="1" customWidth="1"/>
    <col min="3" max="3" width="10.42578125" bestFit="1" customWidth="1"/>
    <col min="4" max="4" width="21.7109375" bestFit="1" customWidth="1"/>
    <col min="5" max="5" width="32" bestFit="1" customWidth="1"/>
    <col min="6" max="6" width="10" bestFit="1" customWidth="1"/>
  </cols>
  <sheetData>
    <row r="1" spans="1:4" x14ac:dyDescent="0.25">
      <c r="A1" s="18" t="s">
        <v>2084</v>
      </c>
    </row>
    <row r="2" spans="1:4" x14ac:dyDescent="0.25">
      <c r="A2" s="44"/>
    </row>
    <row r="3" spans="1:4" x14ac:dyDescent="0.25">
      <c r="A3" s="130" t="s">
        <v>2085</v>
      </c>
    </row>
    <row r="4" spans="1:4" x14ac:dyDescent="0.25">
      <c r="A4" s="40"/>
    </row>
    <row r="5" spans="1:4" x14ac:dyDescent="0.25">
      <c r="A5" s="130" t="s">
        <v>2086</v>
      </c>
    </row>
    <row r="6" spans="1:4" x14ac:dyDescent="0.25">
      <c r="A6" s="40"/>
    </row>
    <row r="7" spans="1:4" x14ac:dyDescent="0.25">
      <c r="A7" s="130" t="s">
        <v>1507</v>
      </c>
    </row>
    <row r="8" spans="1:4" x14ac:dyDescent="0.25">
      <c r="A8" s="40"/>
    </row>
    <row r="9" spans="1:4" x14ac:dyDescent="0.25">
      <c r="A9" s="130" t="s">
        <v>2087</v>
      </c>
    </row>
    <row r="10" spans="1:4" x14ac:dyDescent="0.25">
      <c r="A10" s="40"/>
    </row>
    <row r="11" spans="1:4" x14ac:dyDescent="0.25">
      <c r="A11" s="130" t="s">
        <v>2088</v>
      </c>
    </row>
    <row r="12" spans="1:4" x14ac:dyDescent="0.25">
      <c r="A12" s="40"/>
    </row>
    <row r="13" spans="1:4" x14ac:dyDescent="0.25">
      <c r="A13" s="130" t="s">
        <v>2089</v>
      </c>
    </row>
    <row r="14" spans="1:4" x14ac:dyDescent="0.25">
      <c r="A14" s="40"/>
    </row>
    <row r="15" spans="1:4" x14ac:dyDescent="0.25">
      <c r="D15" s="130" t="s">
        <v>2090</v>
      </c>
    </row>
    <row r="16" spans="1:4" x14ac:dyDescent="0.25">
      <c r="D16" s="40"/>
    </row>
    <row r="17" spans="1:6" x14ac:dyDescent="0.25">
      <c r="A17" s="130" t="s">
        <v>2091</v>
      </c>
      <c r="B17" s="130" t="s">
        <v>2092</v>
      </c>
      <c r="C17" s="130" t="s">
        <v>2093</v>
      </c>
      <c r="D17" s="130" t="s">
        <v>2094</v>
      </c>
      <c r="E17" s="130" t="s">
        <v>2095</v>
      </c>
      <c r="F17" s="130" t="s">
        <v>2096</v>
      </c>
    </row>
    <row r="18" spans="1:6" x14ac:dyDescent="0.25">
      <c r="A18" s="110" t="s">
        <v>2097</v>
      </c>
      <c r="B18" s="110" t="s">
        <v>2098</v>
      </c>
      <c r="C18" s="156"/>
      <c r="D18" s="110"/>
      <c r="E18" s="157"/>
      <c r="F18" s="156"/>
    </row>
    <row r="19" spans="1:6" x14ac:dyDescent="0.25">
      <c r="A19" s="51" t="s">
        <v>2099</v>
      </c>
      <c r="B19" s="51"/>
      <c r="C19" s="53">
        <f>SUM(C18)</f>
        <v>0</v>
      </c>
      <c r="D19" s="51"/>
      <c r="E19" s="53"/>
      <c r="F19" s="53">
        <f>SUM(F18)</f>
        <v>0</v>
      </c>
    </row>
    <row r="20" spans="1:6" x14ac:dyDescent="0.25">
      <c r="A20" s="110" t="s">
        <v>2100</v>
      </c>
      <c r="B20" s="158"/>
      <c r="C20" s="156"/>
      <c r="D20" s="110"/>
      <c r="E20" s="156"/>
      <c r="F20" s="156"/>
    </row>
    <row r="21" spans="1:6" x14ac:dyDescent="0.25">
      <c r="A21" s="34" t="s">
        <v>108</v>
      </c>
      <c r="B21" s="34"/>
      <c r="C21" s="57">
        <f>SUM(C22:C27)</f>
        <v>0</v>
      </c>
      <c r="D21" s="34"/>
      <c r="E21" s="57">
        <f>SUM(E22:E27)</f>
        <v>0</v>
      </c>
      <c r="F21" s="57">
        <f>SUM(F22:F27)</f>
        <v>0</v>
      </c>
    </row>
    <row r="22" spans="1:6" x14ac:dyDescent="0.25">
      <c r="A22" s="23" t="s">
        <v>2101</v>
      </c>
      <c r="B22" s="23" t="s">
        <v>2102</v>
      </c>
      <c r="C22" s="159"/>
      <c r="D22" s="23" t="s">
        <v>2103</v>
      </c>
      <c r="E22" s="159"/>
      <c r="F22" s="159"/>
    </row>
    <row r="23" spans="1:6" x14ac:dyDescent="0.25">
      <c r="A23" s="23" t="s">
        <v>2104</v>
      </c>
      <c r="B23" s="23" t="s">
        <v>2105</v>
      </c>
      <c r="C23" s="159"/>
      <c r="D23" s="23" t="s">
        <v>2106</v>
      </c>
      <c r="E23" s="159"/>
      <c r="F23" s="159"/>
    </row>
    <row r="24" spans="1:6" x14ac:dyDescent="0.25">
      <c r="A24" s="23" t="s">
        <v>2107</v>
      </c>
      <c r="B24" s="23" t="s">
        <v>2108</v>
      </c>
      <c r="C24" s="159"/>
      <c r="D24" s="23" t="s">
        <v>2109</v>
      </c>
      <c r="E24" s="159"/>
      <c r="F24" s="159"/>
    </row>
    <row r="25" spans="1:6" x14ac:dyDescent="0.25">
      <c r="A25" s="23" t="s">
        <v>6</v>
      </c>
      <c r="B25" s="23" t="s">
        <v>2110</v>
      </c>
      <c r="C25" s="159"/>
      <c r="D25" s="23" t="s">
        <v>2111</v>
      </c>
      <c r="E25" s="159"/>
      <c r="F25" s="159"/>
    </row>
    <row r="26" spans="1:6" x14ac:dyDescent="0.25">
      <c r="A26" s="23" t="s">
        <v>2112</v>
      </c>
      <c r="B26" s="23" t="s">
        <v>2113</v>
      </c>
      <c r="C26" s="160"/>
      <c r="D26" s="23" t="s">
        <v>2114</v>
      </c>
      <c r="E26" s="160"/>
      <c r="F26" s="160"/>
    </row>
    <row r="27" spans="1:6" x14ac:dyDescent="0.25">
      <c r="A27" s="23" t="s">
        <v>2115</v>
      </c>
      <c r="B27" s="23" t="s">
        <v>2116</v>
      </c>
      <c r="C27" s="160"/>
      <c r="D27" s="23" t="s">
        <v>2117</v>
      </c>
      <c r="E27" s="160"/>
      <c r="F27" s="160"/>
    </row>
    <row r="28" spans="1:6" x14ac:dyDescent="0.25">
      <c r="A28" s="34" t="s">
        <v>109</v>
      </c>
      <c r="B28" s="34"/>
      <c r="C28" s="118">
        <f>SUM(C29:C34)</f>
        <v>0</v>
      </c>
      <c r="D28" s="34"/>
      <c r="E28" s="118">
        <f>SUM(E29:E34)</f>
        <v>0</v>
      </c>
      <c r="F28" s="118">
        <f>SUM(F29:F34)</f>
        <v>0</v>
      </c>
    </row>
    <row r="29" spans="1:6" x14ac:dyDescent="0.25">
      <c r="A29" s="23" t="s">
        <v>10</v>
      </c>
      <c r="B29" s="23" t="s">
        <v>2118</v>
      </c>
      <c r="C29" s="159"/>
      <c r="D29" s="23" t="s">
        <v>2119</v>
      </c>
      <c r="E29" s="159"/>
      <c r="F29" s="159"/>
    </row>
    <row r="30" spans="1:6" x14ac:dyDescent="0.25">
      <c r="A30" s="23" t="s">
        <v>11</v>
      </c>
      <c r="B30" s="23" t="s">
        <v>2120</v>
      </c>
      <c r="C30" s="159"/>
      <c r="D30" s="23" t="s">
        <v>2121</v>
      </c>
      <c r="E30" s="159"/>
      <c r="F30" s="159"/>
    </row>
    <row r="31" spans="1:6" x14ac:dyDescent="0.25">
      <c r="A31" s="23" t="s">
        <v>2122</v>
      </c>
      <c r="B31" s="23" t="s">
        <v>2123</v>
      </c>
      <c r="C31" s="159"/>
      <c r="D31" s="23" t="s">
        <v>2124</v>
      </c>
      <c r="E31" s="159"/>
      <c r="F31" s="159"/>
    </row>
    <row r="32" spans="1:6" x14ac:dyDescent="0.25">
      <c r="A32" s="23" t="s">
        <v>709</v>
      </c>
      <c r="B32" s="23" t="s">
        <v>2125</v>
      </c>
      <c r="C32" s="159"/>
      <c r="D32" s="23" t="s">
        <v>2126</v>
      </c>
      <c r="E32" s="159"/>
      <c r="F32" s="159"/>
    </row>
    <row r="33" spans="1:6" x14ac:dyDescent="0.25">
      <c r="A33" s="23" t="s">
        <v>755</v>
      </c>
      <c r="B33" s="23" t="s">
        <v>2127</v>
      </c>
      <c r="C33" s="159"/>
      <c r="D33" s="23" t="s">
        <v>2128</v>
      </c>
      <c r="E33" s="159"/>
      <c r="F33" s="159"/>
    </row>
    <row r="34" spans="1:6" x14ac:dyDescent="0.25">
      <c r="A34" s="23" t="s">
        <v>9</v>
      </c>
      <c r="B34" s="23" t="s">
        <v>2129</v>
      </c>
      <c r="C34" s="159"/>
      <c r="D34" s="23" t="s">
        <v>2130</v>
      </c>
      <c r="E34" s="159"/>
      <c r="F34" s="159"/>
    </row>
    <row r="35" spans="1:6" x14ac:dyDescent="0.25">
      <c r="A35" s="34" t="s">
        <v>2131</v>
      </c>
      <c r="B35" s="34"/>
      <c r="C35" s="57">
        <f>SUM(C36:C41)</f>
        <v>0</v>
      </c>
      <c r="D35" s="34"/>
      <c r="E35" s="57">
        <f>SUM(E36:E41)</f>
        <v>0</v>
      </c>
      <c r="F35" s="57">
        <f>SUM(F36:F41)</f>
        <v>0</v>
      </c>
    </row>
    <row r="36" spans="1:6" x14ac:dyDescent="0.25">
      <c r="A36" s="23" t="s">
        <v>2132</v>
      </c>
      <c r="B36" s="23" t="s">
        <v>2133</v>
      </c>
      <c r="C36" s="159"/>
      <c r="D36" s="23" t="s">
        <v>2134</v>
      </c>
      <c r="E36" s="159"/>
      <c r="F36" s="159"/>
    </row>
    <row r="37" spans="1:6" x14ac:dyDescent="0.25">
      <c r="A37" s="23" t="s">
        <v>2135</v>
      </c>
      <c r="B37" s="23" t="s">
        <v>2136</v>
      </c>
      <c r="C37" s="159"/>
      <c r="D37" s="23" t="s">
        <v>2137</v>
      </c>
      <c r="E37" s="159"/>
      <c r="F37" s="159"/>
    </row>
    <row r="38" spans="1:6" x14ac:dyDescent="0.25">
      <c r="A38" s="23" t="s">
        <v>14</v>
      </c>
      <c r="B38" s="23" t="s">
        <v>2138</v>
      </c>
      <c r="C38" s="159"/>
      <c r="D38" s="23" t="s">
        <v>2139</v>
      </c>
      <c r="E38" s="159"/>
      <c r="F38" s="159"/>
    </row>
    <row r="39" spans="1:6" x14ac:dyDescent="0.25">
      <c r="A39" s="23" t="s">
        <v>15</v>
      </c>
      <c r="B39" s="23" t="s">
        <v>2140</v>
      </c>
      <c r="C39" s="159"/>
      <c r="D39" s="23" t="s">
        <v>2141</v>
      </c>
      <c r="E39" s="159"/>
      <c r="F39" s="159"/>
    </row>
    <row r="40" spans="1:6" x14ac:dyDescent="0.25">
      <c r="A40" s="23" t="s">
        <v>16</v>
      </c>
      <c r="B40" s="23" t="s">
        <v>2142</v>
      </c>
      <c r="C40" s="159"/>
      <c r="D40" s="23" t="s">
        <v>2143</v>
      </c>
      <c r="E40" s="159"/>
      <c r="F40" s="159"/>
    </row>
    <row r="41" spans="1:6" x14ac:dyDescent="0.25">
      <c r="A41" s="23" t="s">
        <v>2144</v>
      </c>
      <c r="B41" s="23" t="s">
        <v>2145</v>
      </c>
      <c r="C41" s="159"/>
      <c r="D41" s="23" t="s">
        <v>2146</v>
      </c>
      <c r="E41" s="159"/>
      <c r="F41" s="159"/>
    </row>
    <row r="42" spans="1:6" x14ac:dyDescent="0.25">
      <c r="A42" s="51" t="s">
        <v>2147</v>
      </c>
      <c r="B42" s="51"/>
      <c r="C42" s="53">
        <f>SUM(C35,C28,C21)</f>
        <v>0</v>
      </c>
      <c r="D42" s="51"/>
      <c r="E42" s="53">
        <f>SUM(E35,E28,E21)</f>
        <v>0</v>
      </c>
      <c r="F42" s="53">
        <f>SUM(F35,F28,F21)</f>
        <v>0</v>
      </c>
    </row>
    <row r="43" spans="1:6" x14ac:dyDescent="0.25">
      <c r="A43" s="110" t="s">
        <v>18</v>
      </c>
      <c r="B43" s="110"/>
      <c r="C43" s="161"/>
      <c r="D43" s="110"/>
      <c r="E43" s="161"/>
      <c r="F43" s="161"/>
    </row>
    <row r="44" spans="1:6" x14ac:dyDescent="0.25">
      <c r="A44" s="34" t="s">
        <v>2148</v>
      </c>
      <c r="B44" s="34"/>
      <c r="C44" s="57">
        <f>SUM(C45:C49)</f>
        <v>0</v>
      </c>
      <c r="D44" s="34"/>
      <c r="E44" s="57">
        <f>SUM(E45:E49)</f>
        <v>0</v>
      </c>
      <c r="F44" s="57">
        <f>SUM(F45:F49)</f>
        <v>0</v>
      </c>
    </row>
    <row r="45" spans="1:6" x14ac:dyDescent="0.25">
      <c r="A45" s="23" t="s">
        <v>2149</v>
      </c>
      <c r="B45" s="23" t="s">
        <v>2150</v>
      </c>
      <c r="C45" s="159"/>
      <c r="D45" s="23" t="s">
        <v>2151</v>
      </c>
      <c r="E45" s="159"/>
      <c r="F45" s="159"/>
    </row>
    <row r="46" spans="1:6" x14ac:dyDescent="0.25">
      <c r="A46" s="23" t="s">
        <v>2152</v>
      </c>
      <c r="B46" s="23" t="s">
        <v>2153</v>
      </c>
      <c r="C46" s="159"/>
      <c r="D46" s="23" t="s">
        <v>2154</v>
      </c>
      <c r="E46" s="159"/>
      <c r="F46" s="159"/>
    </row>
    <row r="47" spans="1:6" x14ac:dyDescent="0.25">
      <c r="A47" s="23" t="s">
        <v>2155</v>
      </c>
      <c r="B47" s="23" t="s">
        <v>2156</v>
      </c>
      <c r="C47" s="159"/>
      <c r="D47" s="23" t="s">
        <v>2157</v>
      </c>
      <c r="E47" s="159"/>
      <c r="F47" s="159"/>
    </row>
    <row r="48" spans="1:6" x14ac:dyDescent="0.25">
      <c r="A48" s="23" t="s">
        <v>20</v>
      </c>
      <c r="B48" s="23" t="s">
        <v>2158</v>
      </c>
      <c r="C48" s="159"/>
      <c r="D48" s="23" t="s">
        <v>2159</v>
      </c>
      <c r="E48" s="159"/>
      <c r="F48" s="159"/>
    </row>
    <row r="49" spans="1:6" x14ac:dyDescent="0.25">
      <c r="A49" s="23" t="s">
        <v>21</v>
      </c>
      <c r="B49" s="23" t="s">
        <v>2160</v>
      </c>
      <c r="C49" s="159"/>
      <c r="D49" s="23" t="s">
        <v>2161</v>
      </c>
      <c r="E49" s="159"/>
      <c r="F49" s="159"/>
    </row>
    <row r="50" spans="1:6" x14ac:dyDescent="0.25">
      <c r="A50" s="34" t="s">
        <v>2162</v>
      </c>
      <c r="B50" s="34" t="s">
        <v>2163</v>
      </c>
      <c r="C50" s="57"/>
      <c r="D50" s="34" t="s">
        <v>2164</v>
      </c>
      <c r="E50" s="57"/>
      <c r="F50" s="57"/>
    </row>
    <row r="51" spans="1:6" x14ac:dyDescent="0.25">
      <c r="A51" s="34" t="s">
        <v>957</v>
      </c>
      <c r="B51" s="34"/>
      <c r="C51" s="57">
        <f>SUM(C52:C54)</f>
        <v>0</v>
      </c>
      <c r="D51" s="34"/>
      <c r="E51" s="57">
        <f>SUM(E52:E54)</f>
        <v>0</v>
      </c>
      <c r="F51" s="57">
        <f>SUM(F52:F54)</f>
        <v>0</v>
      </c>
    </row>
    <row r="52" spans="1:6" x14ac:dyDescent="0.25">
      <c r="A52" s="23" t="s">
        <v>2165</v>
      </c>
      <c r="B52" s="23" t="s">
        <v>2166</v>
      </c>
      <c r="C52" s="160"/>
      <c r="D52" s="23" t="s">
        <v>2167</v>
      </c>
      <c r="E52" s="160"/>
      <c r="F52" s="160"/>
    </row>
    <row r="53" spans="1:6" x14ac:dyDescent="0.25">
      <c r="A53" s="23" t="s">
        <v>2168</v>
      </c>
      <c r="B53" s="23" t="s">
        <v>2169</v>
      </c>
      <c r="C53" s="160"/>
      <c r="D53" s="23" t="s">
        <v>2170</v>
      </c>
      <c r="E53" s="160"/>
      <c r="F53" s="160"/>
    </row>
    <row r="54" spans="1:6" x14ac:dyDescent="0.25">
      <c r="A54" s="23" t="s">
        <v>2171</v>
      </c>
      <c r="B54" s="23" t="s">
        <v>2172</v>
      </c>
      <c r="C54" s="160"/>
      <c r="D54" s="23" t="s">
        <v>2173</v>
      </c>
      <c r="E54" s="160"/>
      <c r="F54" s="160"/>
    </row>
    <row r="55" spans="1:6" x14ac:dyDescent="0.25">
      <c r="A55" s="34" t="s">
        <v>770</v>
      </c>
      <c r="B55" s="34"/>
      <c r="C55" s="57">
        <f>SUM(C56:C57)</f>
        <v>0</v>
      </c>
      <c r="D55" s="34"/>
      <c r="E55" s="57">
        <f>SUM(E56:E57)</f>
        <v>0</v>
      </c>
      <c r="F55" s="57">
        <f>SUM(F56:F57)</f>
        <v>0</v>
      </c>
    </row>
    <row r="56" spans="1:6" x14ac:dyDescent="0.25">
      <c r="A56" s="23" t="s">
        <v>2174</v>
      </c>
      <c r="B56" s="23" t="s">
        <v>2175</v>
      </c>
      <c r="C56" s="160"/>
      <c r="D56" s="23" t="s">
        <v>2176</v>
      </c>
      <c r="E56" s="160"/>
      <c r="F56" s="160"/>
    </row>
    <row r="57" spans="1:6" x14ac:dyDescent="0.25">
      <c r="A57" s="23" t="s">
        <v>25</v>
      </c>
      <c r="B57" s="23" t="s">
        <v>2177</v>
      </c>
      <c r="C57" s="160"/>
      <c r="D57" s="23" t="s">
        <v>2178</v>
      </c>
      <c r="E57" s="160"/>
      <c r="F57" s="160"/>
    </row>
    <row r="58" spans="1:6" x14ac:dyDescent="0.25">
      <c r="A58" s="110" t="s">
        <v>388</v>
      </c>
      <c r="B58" s="110"/>
      <c r="C58" s="161"/>
      <c r="D58" s="110"/>
      <c r="E58" s="161"/>
      <c r="F58" s="161"/>
    </row>
    <row r="59" spans="1:6" x14ac:dyDescent="0.25">
      <c r="A59" s="34" t="s">
        <v>2179</v>
      </c>
      <c r="B59" s="34" t="s">
        <v>2180</v>
      </c>
      <c r="C59" s="118"/>
      <c r="D59" s="34" t="s">
        <v>2181</v>
      </c>
      <c r="E59" s="118"/>
      <c r="F59" s="118"/>
    </row>
    <row r="60" spans="1:6" x14ac:dyDescent="0.25">
      <c r="A60" s="51" t="s">
        <v>2182</v>
      </c>
      <c r="B60" s="51" t="s">
        <v>2183</v>
      </c>
      <c r="C60" s="53">
        <f>SUM(C59,C55,C51,C50,C44)</f>
        <v>0</v>
      </c>
      <c r="D60" s="51" t="s">
        <v>2184</v>
      </c>
      <c r="E60" s="53">
        <f>SUM(E59,E55,E51,E50,E44)</f>
        <v>0</v>
      </c>
      <c r="F60" s="53">
        <f>SUM(F59,F55,F51,F50,F44)</f>
        <v>0</v>
      </c>
    </row>
    <row r="61" spans="1:6" x14ac:dyDescent="0.25">
      <c r="A61" s="51" t="s">
        <v>2185</v>
      </c>
      <c r="B61" s="51" t="s">
        <v>2186</v>
      </c>
      <c r="C61" s="53"/>
      <c r="D61" s="51"/>
      <c r="E61" s="157"/>
      <c r="F61" s="53"/>
    </row>
    <row r="62" spans="1:6" x14ac:dyDescent="0.25">
      <c r="A62" s="51" t="s">
        <v>2187</v>
      </c>
      <c r="B62" s="51" t="s">
        <v>1217</v>
      </c>
      <c r="C62" s="53"/>
      <c r="D62" s="51"/>
      <c r="E62" s="157"/>
      <c r="F62" s="53"/>
    </row>
    <row r="63" spans="1:6" x14ac:dyDescent="0.25">
      <c r="A63" s="51" t="s">
        <v>2188</v>
      </c>
      <c r="B63" s="51" t="s">
        <v>2189</v>
      </c>
      <c r="C63" s="53"/>
      <c r="D63" s="51"/>
      <c r="E63" s="157"/>
      <c r="F63" s="53"/>
    </row>
    <row r="64" spans="1:6" x14ac:dyDescent="0.25">
      <c r="A64" s="51" t="s">
        <v>2190</v>
      </c>
      <c r="B64" s="51" t="s">
        <v>2191</v>
      </c>
      <c r="C64" s="53">
        <f>SUM(C60:C63,C42,C19)</f>
        <v>0</v>
      </c>
      <c r="D64" s="51" t="s">
        <v>2192</v>
      </c>
      <c r="E64" s="53">
        <f>SUM(E60:E63,E42,E19)</f>
        <v>0</v>
      </c>
      <c r="F64" s="53">
        <f>SUM(F60:F63,F42,F19)</f>
        <v>0</v>
      </c>
    </row>
    <row r="66" spans="1:1" x14ac:dyDescent="0.25">
      <c r="A66" s="130" t="s">
        <v>2193</v>
      </c>
    </row>
    <row r="67" spans="1:1" x14ac:dyDescent="0.25">
      <c r="A67" s="40"/>
    </row>
    <row r="68" spans="1:1" x14ac:dyDescent="0.25">
      <c r="A68" s="130" t="s">
        <v>2194</v>
      </c>
    </row>
    <row r="69" spans="1:1" x14ac:dyDescent="0.25">
      <c r="A69" s="40"/>
    </row>
    <row r="70" spans="1:1" x14ac:dyDescent="0.25">
      <c r="A70" s="130" t="s">
        <v>2195</v>
      </c>
    </row>
    <row r="71" spans="1:1" x14ac:dyDescent="0.25">
      <c r="A71" s="40"/>
    </row>
    <row r="72" spans="1:1" x14ac:dyDescent="0.25">
      <c r="A72" s="130" t="s">
        <v>2196</v>
      </c>
    </row>
    <row r="73" spans="1:1" x14ac:dyDescent="0.25">
      <c r="A73" s="110" t="s">
        <v>2197</v>
      </c>
    </row>
    <row r="74" spans="1:1" x14ac:dyDescent="0.25">
      <c r="A74" s="14"/>
    </row>
    <row r="75" spans="1:1" x14ac:dyDescent="0.25">
      <c r="A75" s="110" t="s">
        <v>2198</v>
      </c>
    </row>
    <row r="76" spans="1:1" x14ac:dyDescent="0.25">
      <c r="A76" s="14"/>
    </row>
    <row r="77" spans="1:1" x14ac:dyDescent="0.25">
      <c r="A77" s="110" t="s">
        <v>2199</v>
      </c>
    </row>
    <row r="78" spans="1:1" x14ac:dyDescent="0.25">
      <c r="A78" s="14"/>
    </row>
    <row r="80" spans="1:1" x14ac:dyDescent="0.25">
      <c r="A80" s="37" t="s">
        <v>2200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1" sqref="C1"/>
    </sheetView>
  </sheetViews>
  <sheetFormatPr baseColWidth="10" defaultRowHeight="15" x14ac:dyDescent="0.25"/>
  <cols>
    <col min="1" max="1" width="90.85546875" bestFit="1" customWidth="1"/>
    <col min="2" max="2" width="6.42578125" bestFit="1" customWidth="1"/>
    <col min="3" max="3" width="13" bestFit="1" customWidth="1"/>
  </cols>
  <sheetData>
    <row r="1" spans="1:3" x14ac:dyDescent="0.25">
      <c r="A1" s="18" t="s">
        <v>2201</v>
      </c>
    </row>
    <row r="3" spans="1:3" x14ac:dyDescent="0.25">
      <c r="A3" s="130" t="s">
        <v>2202</v>
      </c>
    </row>
    <row r="4" spans="1:3" x14ac:dyDescent="0.25">
      <c r="A4" s="40"/>
    </row>
    <row r="5" spans="1:3" x14ac:dyDescent="0.25">
      <c r="A5" s="130" t="s">
        <v>2089</v>
      </c>
    </row>
    <row r="6" spans="1:3" x14ac:dyDescent="0.25">
      <c r="A6" s="40"/>
    </row>
    <row r="8" spans="1:3" x14ac:dyDescent="0.25">
      <c r="A8" s="130" t="s">
        <v>2091</v>
      </c>
      <c r="B8" s="130" t="s">
        <v>2203</v>
      </c>
      <c r="C8" s="131" t="s">
        <v>2204</v>
      </c>
    </row>
    <row r="9" spans="1:3" x14ac:dyDescent="0.25">
      <c r="A9" s="110" t="s">
        <v>2205</v>
      </c>
      <c r="B9" s="110"/>
      <c r="C9" s="162"/>
    </row>
    <row r="10" spans="1:3" x14ac:dyDescent="0.25">
      <c r="A10" s="34" t="s">
        <v>2206</v>
      </c>
      <c r="B10" s="34" t="s">
        <v>2207</v>
      </c>
      <c r="C10" s="163"/>
    </row>
    <row r="11" spans="1:3" x14ac:dyDescent="0.25">
      <c r="A11" s="34" t="s">
        <v>2208</v>
      </c>
      <c r="B11" s="34" t="s">
        <v>2209</v>
      </c>
      <c r="C11" s="163"/>
    </row>
    <row r="12" spans="1:3" x14ac:dyDescent="0.25">
      <c r="A12" s="34" t="s">
        <v>2210</v>
      </c>
      <c r="B12" s="34" t="s">
        <v>2211</v>
      </c>
      <c r="C12" s="163"/>
    </row>
    <row r="13" spans="1:3" x14ac:dyDescent="0.25">
      <c r="A13" s="34" t="s">
        <v>2212</v>
      </c>
      <c r="B13" s="34" t="s">
        <v>2213</v>
      </c>
      <c r="C13" s="163"/>
    </row>
    <row r="14" spans="1:3" x14ac:dyDescent="0.25">
      <c r="A14" s="34" t="s">
        <v>31</v>
      </c>
      <c r="B14" s="34" t="s">
        <v>2214</v>
      </c>
      <c r="C14" s="163"/>
    </row>
    <row r="15" spans="1:3" x14ac:dyDescent="0.25">
      <c r="A15" s="34" t="s">
        <v>2215</v>
      </c>
      <c r="B15" s="34" t="s">
        <v>2216</v>
      </c>
      <c r="C15" s="163"/>
    </row>
    <row r="16" spans="1:3" x14ac:dyDescent="0.25">
      <c r="A16" s="34" t="s">
        <v>2217</v>
      </c>
      <c r="B16" s="34" t="s">
        <v>2218</v>
      </c>
      <c r="C16" s="163"/>
    </row>
    <row r="17" spans="1:3" x14ac:dyDescent="0.25">
      <c r="A17" s="34" t="s">
        <v>334</v>
      </c>
      <c r="B17" s="34" t="s">
        <v>2219</v>
      </c>
      <c r="C17" s="163"/>
    </row>
    <row r="18" spans="1:3" x14ac:dyDescent="0.25">
      <c r="A18" s="34" t="s">
        <v>2220</v>
      </c>
      <c r="B18" s="34" t="s">
        <v>2221</v>
      </c>
      <c r="C18" s="164"/>
    </row>
    <row r="19" spans="1:3" x14ac:dyDescent="0.25">
      <c r="A19" s="34" t="s">
        <v>340</v>
      </c>
      <c r="B19" s="34" t="s">
        <v>2222</v>
      </c>
      <c r="C19" s="164"/>
    </row>
    <row r="20" spans="1:3" x14ac:dyDescent="0.25">
      <c r="A20" s="34" t="s">
        <v>2223</v>
      </c>
      <c r="B20" s="34" t="s">
        <v>2224</v>
      </c>
      <c r="C20" s="164"/>
    </row>
    <row r="21" spans="1:3" x14ac:dyDescent="0.25">
      <c r="A21" s="51" t="s">
        <v>2225</v>
      </c>
      <c r="B21" s="51" t="s">
        <v>2226</v>
      </c>
      <c r="C21" s="165">
        <f>SUM(C10:C20)</f>
        <v>0</v>
      </c>
    </row>
    <row r="22" spans="1:3" x14ac:dyDescent="0.25">
      <c r="A22" s="110" t="s">
        <v>2227</v>
      </c>
      <c r="B22" s="110"/>
      <c r="C22" s="162"/>
    </row>
    <row r="23" spans="1:3" x14ac:dyDescent="0.25">
      <c r="A23" s="34" t="s">
        <v>2228</v>
      </c>
      <c r="B23" s="34" t="s">
        <v>2229</v>
      </c>
      <c r="C23" s="164"/>
    </row>
    <row r="24" spans="1:3" x14ac:dyDescent="0.25">
      <c r="A24" s="34" t="s">
        <v>2230</v>
      </c>
      <c r="B24" s="34" t="s">
        <v>2231</v>
      </c>
      <c r="C24" s="164"/>
    </row>
    <row r="25" spans="1:3" x14ac:dyDescent="0.25">
      <c r="A25" s="82" t="s">
        <v>2147</v>
      </c>
      <c r="B25" s="51" t="s">
        <v>2232</v>
      </c>
      <c r="C25" s="166">
        <f>SUM(C23:C24)</f>
        <v>0</v>
      </c>
    </row>
    <row r="26" spans="1:3" x14ac:dyDescent="0.25">
      <c r="A26" s="110" t="s">
        <v>2233</v>
      </c>
      <c r="B26" s="110"/>
      <c r="C26" s="162"/>
    </row>
    <row r="27" spans="1:3" x14ac:dyDescent="0.25">
      <c r="A27" s="34" t="s">
        <v>36</v>
      </c>
      <c r="B27" s="34" t="s">
        <v>2234</v>
      </c>
      <c r="C27" s="163"/>
    </row>
    <row r="28" spans="1:3" x14ac:dyDescent="0.25">
      <c r="A28" s="34" t="s">
        <v>37</v>
      </c>
      <c r="B28" s="34" t="s">
        <v>2235</v>
      </c>
      <c r="C28" s="163"/>
    </row>
    <row r="29" spans="1:3" x14ac:dyDescent="0.25">
      <c r="A29" s="51" t="s">
        <v>2182</v>
      </c>
      <c r="B29" s="51" t="s">
        <v>2236</v>
      </c>
      <c r="C29" s="167">
        <f>SUM(C27:C28)</f>
        <v>0</v>
      </c>
    </row>
    <row r="30" spans="1:3" x14ac:dyDescent="0.25">
      <c r="A30" s="110" t="s">
        <v>2237</v>
      </c>
      <c r="B30" s="110"/>
      <c r="C30" s="162"/>
    </row>
    <row r="31" spans="1:3" x14ac:dyDescent="0.25">
      <c r="A31" s="34" t="s">
        <v>39</v>
      </c>
      <c r="B31" s="34" t="s">
        <v>2238</v>
      </c>
      <c r="C31" s="163"/>
    </row>
    <row r="32" spans="1:3" x14ac:dyDescent="0.25">
      <c r="A32" s="34" t="s">
        <v>40</v>
      </c>
      <c r="B32" s="34" t="s">
        <v>2239</v>
      </c>
      <c r="C32" s="163"/>
    </row>
    <row r="33" spans="1:3" x14ac:dyDescent="0.25">
      <c r="A33" s="34" t="s">
        <v>2240</v>
      </c>
      <c r="B33" s="34" t="s">
        <v>2241</v>
      </c>
      <c r="C33" s="163"/>
    </row>
    <row r="34" spans="1:3" x14ac:dyDescent="0.25">
      <c r="A34" s="34" t="s">
        <v>2242</v>
      </c>
      <c r="B34" s="34" t="s">
        <v>2243</v>
      </c>
      <c r="C34" s="163"/>
    </row>
    <row r="35" spans="1:3" x14ac:dyDescent="0.25">
      <c r="A35" s="34" t="s">
        <v>278</v>
      </c>
      <c r="B35" s="34" t="s">
        <v>2244</v>
      </c>
      <c r="C35" s="163"/>
    </row>
    <row r="36" spans="1:3" x14ac:dyDescent="0.25">
      <c r="A36" s="34" t="s">
        <v>2245</v>
      </c>
      <c r="B36" s="34" t="s">
        <v>2246</v>
      </c>
      <c r="C36" s="163"/>
    </row>
    <row r="37" spans="1:3" x14ac:dyDescent="0.25">
      <c r="A37" s="34" t="s">
        <v>43</v>
      </c>
      <c r="B37" s="34" t="s">
        <v>2247</v>
      </c>
      <c r="C37" s="163"/>
    </row>
    <row r="38" spans="1:3" x14ac:dyDescent="0.25">
      <c r="A38" s="34" t="s">
        <v>2248</v>
      </c>
      <c r="B38" s="34" t="s">
        <v>2249</v>
      </c>
      <c r="C38" s="163"/>
    </row>
    <row r="39" spans="1:3" x14ac:dyDescent="0.25">
      <c r="A39" s="34" t="s">
        <v>49</v>
      </c>
      <c r="B39" s="34" t="s">
        <v>2250</v>
      </c>
      <c r="C39" s="163"/>
    </row>
    <row r="40" spans="1:3" x14ac:dyDescent="0.25">
      <c r="A40" s="34" t="s">
        <v>2251</v>
      </c>
      <c r="B40" s="34" t="s">
        <v>242</v>
      </c>
      <c r="C40" s="164">
        <f>C41</f>
        <v>0</v>
      </c>
    </row>
    <row r="41" spans="1:3" x14ac:dyDescent="0.25">
      <c r="A41" s="168" t="s">
        <v>2252</v>
      </c>
      <c r="B41" s="23" t="s">
        <v>2253</v>
      </c>
      <c r="C41" s="169"/>
    </row>
    <row r="42" spans="1:3" x14ac:dyDescent="0.25">
      <c r="A42" s="51" t="s">
        <v>2254</v>
      </c>
      <c r="B42" s="51" t="s">
        <v>2255</v>
      </c>
      <c r="C42" s="167">
        <f>SUM(C31:C40)</f>
        <v>0</v>
      </c>
    </row>
    <row r="43" spans="1:3" x14ac:dyDescent="0.25">
      <c r="A43" s="82" t="s">
        <v>2256</v>
      </c>
      <c r="B43" s="51" t="s">
        <v>2257</v>
      </c>
      <c r="C43" s="166"/>
    </row>
    <row r="44" spans="1:3" x14ac:dyDescent="0.25">
      <c r="A44" s="51" t="s">
        <v>2258</v>
      </c>
      <c r="B44" s="51" t="s">
        <v>2259</v>
      </c>
      <c r="C44" s="167">
        <f>SUM(C42:C43,C29,C25,C21)</f>
        <v>0</v>
      </c>
    </row>
    <row r="45" spans="1:3" x14ac:dyDescent="0.25">
      <c r="A45" s="158" t="s">
        <v>2260</v>
      </c>
      <c r="B45" s="110"/>
      <c r="C45" s="170"/>
    </row>
    <row r="46" spans="1:3" x14ac:dyDescent="0.25">
      <c r="A46" s="171" t="s">
        <v>2261</v>
      </c>
      <c r="B46" s="34" t="s">
        <v>2262</v>
      </c>
      <c r="C46" s="172"/>
    </row>
    <row r="47" spans="1:3" x14ac:dyDescent="0.25">
      <c r="A47" s="34" t="s">
        <v>2263</v>
      </c>
      <c r="B47" s="34" t="s">
        <v>2264</v>
      </c>
      <c r="C47" s="163"/>
    </row>
    <row r="48" spans="1:3" x14ac:dyDescent="0.25">
      <c r="A48" s="34" t="s">
        <v>2265</v>
      </c>
      <c r="B48" s="34" t="s">
        <v>2266</v>
      </c>
      <c r="C48" s="163"/>
    </row>
    <row r="49" spans="1:3" x14ac:dyDescent="0.25">
      <c r="A49" s="34" t="s">
        <v>2267</v>
      </c>
      <c r="B49" s="34" t="s">
        <v>2268</v>
      </c>
      <c r="C49" s="164"/>
    </row>
    <row r="50" spans="1:3" x14ac:dyDescent="0.25">
      <c r="A50" s="34" t="s">
        <v>2269</v>
      </c>
      <c r="B50" s="34" t="s">
        <v>2270</v>
      </c>
      <c r="C50" s="164"/>
    </row>
    <row r="51" spans="1:3" x14ac:dyDescent="0.25">
      <c r="A51" s="34" t="s">
        <v>2271</v>
      </c>
      <c r="B51" s="34" t="s">
        <v>2272</v>
      </c>
      <c r="C51" s="164"/>
    </row>
    <row r="52" spans="1:3" x14ac:dyDescent="0.25">
      <c r="A52" s="117" t="s">
        <v>2273</v>
      </c>
      <c r="B52" s="34" t="s">
        <v>2274</v>
      </c>
      <c r="C52" s="164"/>
    </row>
    <row r="54" spans="1:3" x14ac:dyDescent="0.25">
      <c r="A54" s="37" t="s">
        <v>2200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heetViews>
  <sheetFormatPr baseColWidth="10" defaultRowHeight="15" x14ac:dyDescent="0.25"/>
  <cols>
    <col min="1" max="1" width="55.140625" bestFit="1" customWidth="1"/>
    <col min="2" max="2" width="7.85546875" bestFit="1" customWidth="1"/>
    <col min="3" max="3" width="17.85546875" bestFit="1" customWidth="1"/>
    <col min="4" max="4" width="13.28515625" bestFit="1" customWidth="1"/>
    <col min="5" max="5" width="25.85546875" customWidth="1"/>
    <col min="6" max="6" width="7.85546875" bestFit="1" customWidth="1"/>
    <col min="7" max="7" width="16.42578125" bestFit="1" customWidth="1"/>
  </cols>
  <sheetData>
    <row r="1" spans="1:7" x14ac:dyDescent="0.25">
      <c r="A1" s="174" t="s">
        <v>2275</v>
      </c>
    </row>
    <row r="3" spans="1:7" x14ac:dyDescent="0.25">
      <c r="A3" s="145" t="s">
        <v>2085</v>
      </c>
    </row>
    <row r="4" spans="1:7" x14ac:dyDescent="0.25">
      <c r="A4" s="152"/>
    </row>
    <row r="5" spans="1:7" x14ac:dyDescent="0.25">
      <c r="A5" s="145" t="s">
        <v>2089</v>
      </c>
    </row>
    <row r="6" spans="1:7" x14ac:dyDescent="0.25">
      <c r="A6" s="152"/>
    </row>
    <row r="8" spans="1:7" ht="45" x14ac:dyDescent="0.25">
      <c r="A8" s="145" t="s">
        <v>2091</v>
      </c>
      <c r="B8" s="145" t="s">
        <v>2276</v>
      </c>
      <c r="C8" s="145" t="s">
        <v>2277</v>
      </c>
      <c r="D8" s="145" t="s">
        <v>2278</v>
      </c>
      <c r="E8" s="140" t="s">
        <v>2279</v>
      </c>
      <c r="F8" s="145" t="s">
        <v>2280</v>
      </c>
      <c r="G8" s="145" t="s">
        <v>2281</v>
      </c>
    </row>
    <row r="9" spans="1:7" x14ac:dyDescent="0.25">
      <c r="A9" s="110" t="s">
        <v>2282</v>
      </c>
      <c r="B9" s="110"/>
      <c r="C9" s="156"/>
      <c r="D9" s="110"/>
      <c r="E9" s="156"/>
      <c r="F9" s="110"/>
      <c r="G9" s="156"/>
    </row>
    <row r="10" spans="1:7" x14ac:dyDescent="0.25">
      <c r="A10" s="34" t="s">
        <v>2290</v>
      </c>
      <c r="B10" s="34" t="s">
        <v>2283</v>
      </c>
      <c r="C10" s="57"/>
      <c r="D10" s="34" t="s">
        <v>2284</v>
      </c>
      <c r="E10" s="57"/>
      <c r="F10" s="34" t="s">
        <v>2285</v>
      </c>
      <c r="G10" s="57"/>
    </row>
    <row r="11" spans="1:7" x14ac:dyDescent="0.25">
      <c r="A11" s="34" t="s">
        <v>2291</v>
      </c>
      <c r="B11" s="34" t="s">
        <v>2292</v>
      </c>
      <c r="C11" s="57"/>
      <c r="D11" s="34" t="s">
        <v>2293</v>
      </c>
      <c r="E11" s="57"/>
      <c r="F11" s="34" t="s">
        <v>2294</v>
      </c>
      <c r="G11" s="57"/>
    </row>
    <row r="12" spans="1:7" x14ac:dyDescent="0.25">
      <c r="A12" s="34" t="s">
        <v>2295</v>
      </c>
      <c r="B12" s="34" t="s">
        <v>2296</v>
      </c>
      <c r="C12" s="57"/>
      <c r="D12" s="34" t="s">
        <v>2297</v>
      </c>
      <c r="E12" s="57"/>
      <c r="F12" s="34" t="s">
        <v>2298</v>
      </c>
      <c r="G12" s="57"/>
    </row>
    <row r="13" spans="1:7" x14ac:dyDescent="0.25">
      <c r="A13" s="34" t="s">
        <v>2299</v>
      </c>
      <c r="B13" s="34" t="s">
        <v>2300</v>
      </c>
      <c r="C13" s="57"/>
      <c r="D13" s="34" t="s">
        <v>2301</v>
      </c>
      <c r="E13" s="57"/>
      <c r="F13" s="34" t="s">
        <v>2302</v>
      </c>
      <c r="G13" s="57"/>
    </row>
    <row r="14" spans="1:7" x14ac:dyDescent="0.25">
      <c r="A14" s="34" t="s">
        <v>2303</v>
      </c>
      <c r="B14" s="175"/>
      <c r="C14" s="157"/>
      <c r="D14" s="175"/>
      <c r="E14" s="157"/>
      <c r="F14" s="34" t="s">
        <v>2304</v>
      </c>
      <c r="G14" s="57"/>
    </row>
    <row r="15" spans="1:7" x14ac:dyDescent="0.25">
      <c r="A15" s="34" t="s">
        <v>2305</v>
      </c>
      <c r="B15" s="175"/>
      <c r="C15" s="157"/>
      <c r="D15" s="175"/>
      <c r="E15" s="157"/>
      <c r="F15" s="34" t="s">
        <v>2306</v>
      </c>
      <c r="G15" s="57"/>
    </row>
    <row r="16" spans="1:7" x14ac:dyDescent="0.25">
      <c r="A16" s="34" t="s">
        <v>359</v>
      </c>
      <c r="B16" s="175"/>
      <c r="C16" s="157"/>
      <c r="D16" s="175"/>
      <c r="E16" s="157"/>
      <c r="F16" s="34" t="s">
        <v>2307</v>
      </c>
      <c r="G16" s="57"/>
    </row>
    <row r="17" spans="1:7" ht="30" x14ac:dyDescent="0.25">
      <c r="A17" s="92" t="s">
        <v>2308</v>
      </c>
      <c r="B17" s="175"/>
      <c r="C17" s="157"/>
      <c r="D17" s="175"/>
      <c r="E17" s="157"/>
      <c r="F17" s="34" t="s">
        <v>2309</v>
      </c>
      <c r="G17" s="57"/>
    </row>
    <row r="18" spans="1:7" x14ac:dyDescent="0.25">
      <c r="A18" s="34" t="s">
        <v>2310</v>
      </c>
      <c r="B18" s="175"/>
      <c r="C18" s="157"/>
      <c r="D18" s="175"/>
      <c r="E18" s="157"/>
      <c r="F18" s="34" t="s">
        <v>2311</v>
      </c>
      <c r="G18" s="57"/>
    </row>
    <row r="19" spans="1:7" x14ac:dyDescent="0.25">
      <c r="A19" s="51" t="s">
        <v>2312</v>
      </c>
      <c r="B19" s="175"/>
      <c r="C19" s="157"/>
      <c r="D19" s="175"/>
      <c r="E19" s="157"/>
      <c r="F19" s="51" t="s">
        <v>2313</v>
      </c>
      <c r="G19" s="53">
        <f t="shared" ref="G19" si="0">SUM(G10:G18)</f>
        <v>0</v>
      </c>
    </row>
    <row r="20" spans="1:7" x14ac:dyDescent="0.25">
      <c r="A20" s="110" t="s">
        <v>2286</v>
      </c>
      <c r="B20" s="175"/>
      <c r="C20" s="157"/>
      <c r="D20" s="175"/>
      <c r="E20" s="157"/>
      <c r="F20" s="110"/>
      <c r="G20" s="156"/>
    </row>
    <row r="21" spans="1:7" x14ac:dyDescent="0.25">
      <c r="A21" s="34" t="s">
        <v>2314</v>
      </c>
      <c r="B21" s="175"/>
      <c r="C21" s="157"/>
      <c r="D21" s="175"/>
      <c r="E21" s="157"/>
      <c r="F21" s="34" t="s">
        <v>2315</v>
      </c>
      <c r="G21" s="57"/>
    </row>
    <row r="22" spans="1:7" x14ac:dyDescent="0.25">
      <c r="A22" s="34" t="s">
        <v>2316</v>
      </c>
      <c r="B22" s="175"/>
      <c r="C22" s="157"/>
      <c r="D22" s="175"/>
      <c r="E22" s="157"/>
      <c r="F22" s="34" t="s">
        <v>2317</v>
      </c>
      <c r="G22" s="57"/>
    </row>
    <row r="23" spans="1:7" ht="30" x14ac:dyDescent="0.25">
      <c r="A23" s="92" t="s">
        <v>2318</v>
      </c>
      <c r="B23" s="175"/>
      <c r="C23" s="157"/>
      <c r="D23" s="175"/>
      <c r="E23" s="157"/>
      <c r="F23" s="34" t="s">
        <v>2319</v>
      </c>
      <c r="G23" s="57"/>
    </row>
    <row r="24" spans="1:7" ht="30" x14ac:dyDescent="0.25">
      <c r="A24" s="92" t="s">
        <v>2320</v>
      </c>
      <c r="B24" s="175"/>
      <c r="C24" s="157"/>
      <c r="D24" s="175"/>
      <c r="E24" s="157"/>
      <c r="F24" s="34" t="s">
        <v>2321</v>
      </c>
      <c r="G24" s="57"/>
    </row>
    <row r="25" spans="1:7" x14ac:dyDescent="0.25">
      <c r="A25" s="34" t="s">
        <v>2322</v>
      </c>
      <c r="B25" s="175"/>
      <c r="C25" s="157"/>
      <c r="D25" s="175"/>
      <c r="E25" s="157"/>
      <c r="F25" s="34" t="s">
        <v>2323</v>
      </c>
      <c r="G25" s="57"/>
    </row>
    <row r="26" spans="1:7" x14ac:dyDescent="0.25">
      <c r="A26" s="34" t="s">
        <v>2324</v>
      </c>
      <c r="B26" s="175"/>
      <c r="C26" s="157"/>
      <c r="D26" s="175"/>
      <c r="E26" s="157"/>
      <c r="F26" s="34" t="s">
        <v>2325</v>
      </c>
      <c r="G26" s="57"/>
    </row>
    <row r="27" spans="1:7" x14ac:dyDescent="0.25">
      <c r="A27" s="34" t="s">
        <v>2326</v>
      </c>
      <c r="B27" s="175"/>
      <c r="C27" s="157"/>
      <c r="D27" s="175"/>
      <c r="E27" s="157"/>
      <c r="F27" s="34" t="s">
        <v>2327</v>
      </c>
      <c r="G27" s="57"/>
    </row>
    <row r="28" spans="1:7" x14ac:dyDescent="0.25">
      <c r="A28" s="92" t="s">
        <v>2328</v>
      </c>
      <c r="B28" s="175"/>
      <c r="C28" s="157"/>
      <c r="D28" s="175"/>
      <c r="E28" s="157"/>
      <c r="F28" s="34" t="s">
        <v>2329</v>
      </c>
      <c r="G28" s="57"/>
    </row>
    <row r="29" spans="1:7" ht="30" x14ac:dyDescent="0.25">
      <c r="A29" s="92" t="s">
        <v>2330</v>
      </c>
      <c r="B29" s="175"/>
      <c r="C29" s="157"/>
      <c r="D29" s="175"/>
      <c r="E29" s="157"/>
      <c r="F29" s="34" t="s">
        <v>2331</v>
      </c>
      <c r="G29" s="57"/>
    </row>
    <row r="30" spans="1:7" ht="30" x14ac:dyDescent="0.25">
      <c r="A30" s="92" t="s">
        <v>2332</v>
      </c>
      <c r="B30" s="175"/>
      <c r="C30" s="157"/>
      <c r="D30" s="175"/>
      <c r="E30" s="157"/>
      <c r="F30" s="34" t="s">
        <v>2333</v>
      </c>
      <c r="G30" s="57"/>
    </row>
    <row r="31" spans="1:7" ht="30" x14ac:dyDescent="0.25">
      <c r="A31" s="92" t="s">
        <v>2334</v>
      </c>
      <c r="B31" s="175"/>
      <c r="C31" s="157"/>
      <c r="D31" s="175"/>
      <c r="E31" s="157"/>
      <c r="F31" s="34" t="s">
        <v>2335</v>
      </c>
      <c r="G31" s="57"/>
    </row>
    <row r="32" spans="1:7" ht="30" x14ac:dyDescent="0.25">
      <c r="A32" s="92" t="s">
        <v>2336</v>
      </c>
      <c r="B32" s="175"/>
      <c r="C32" s="157"/>
      <c r="D32" s="175"/>
      <c r="E32" s="157"/>
      <c r="F32" s="34" t="s">
        <v>2337</v>
      </c>
      <c r="G32" s="57"/>
    </row>
    <row r="33" spans="1:7" x14ac:dyDescent="0.25">
      <c r="A33" s="34" t="s">
        <v>2338</v>
      </c>
      <c r="B33" s="175"/>
      <c r="C33" s="157"/>
      <c r="D33" s="175"/>
      <c r="E33" s="157"/>
      <c r="F33" s="34" t="s">
        <v>2339</v>
      </c>
      <c r="G33" s="57"/>
    </row>
    <row r="34" spans="1:7" x14ac:dyDescent="0.25">
      <c r="A34" s="51" t="s">
        <v>2340</v>
      </c>
      <c r="B34" s="175"/>
      <c r="C34" s="157"/>
      <c r="D34" s="175"/>
      <c r="E34" s="157"/>
      <c r="F34" s="51" t="s">
        <v>2341</v>
      </c>
      <c r="G34" s="53">
        <f>SUM(G21:G33)</f>
        <v>0</v>
      </c>
    </row>
    <row r="35" spans="1:7" x14ac:dyDescent="0.25">
      <c r="A35" s="51" t="s">
        <v>2287</v>
      </c>
      <c r="B35" s="175"/>
      <c r="C35" s="157"/>
      <c r="D35" s="175"/>
      <c r="E35" s="157"/>
      <c r="F35" s="51"/>
      <c r="G35" s="53">
        <f>G19-G34</f>
        <v>0</v>
      </c>
    </row>
    <row r="36" spans="1:7" ht="30" x14ac:dyDescent="0.25">
      <c r="A36" s="92" t="s">
        <v>2342</v>
      </c>
      <c r="B36" s="175"/>
      <c r="C36" s="157"/>
      <c r="D36" s="175"/>
      <c r="E36" s="157"/>
      <c r="F36" s="34" t="s">
        <v>2343</v>
      </c>
      <c r="G36" s="57"/>
    </row>
    <row r="37" spans="1:7" ht="30" x14ac:dyDescent="0.25">
      <c r="A37" s="92" t="s">
        <v>2344</v>
      </c>
      <c r="B37" s="175"/>
      <c r="C37" s="157"/>
      <c r="D37" s="175"/>
      <c r="E37" s="157"/>
      <c r="F37" s="34" t="s">
        <v>2345</v>
      </c>
      <c r="G37" s="57"/>
    </row>
    <row r="38" spans="1:7" x14ac:dyDescent="0.25">
      <c r="A38" s="110" t="s">
        <v>90</v>
      </c>
      <c r="B38" s="175"/>
      <c r="C38" s="157"/>
      <c r="D38" s="175"/>
      <c r="E38" s="157"/>
      <c r="F38" s="110"/>
      <c r="G38" s="156"/>
    </row>
    <row r="39" spans="1:7" x14ac:dyDescent="0.25">
      <c r="A39" s="34" t="s">
        <v>2346</v>
      </c>
      <c r="B39" s="175"/>
      <c r="C39" s="157"/>
      <c r="D39" s="175"/>
      <c r="E39" s="157"/>
      <c r="F39" s="34" t="s">
        <v>2347</v>
      </c>
      <c r="G39" s="57"/>
    </row>
    <row r="40" spans="1:7" ht="30" x14ac:dyDescent="0.25">
      <c r="A40" s="92" t="s">
        <v>2348</v>
      </c>
      <c r="B40" s="175"/>
      <c r="C40" s="157"/>
      <c r="D40" s="175"/>
      <c r="E40" s="157"/>
      <c r="F40" s="34" t="s">
        <v>2349</v>
      </c>
      <c r="G40" s="57"/>
    </row>
    <row r="41" spans="1:7" x14ac:dyDescent="0.25">
      <c r="A41" s="34" t="s">
        <v>2350</v>
      </c>
      <c r="B41" s="175"/>
      <c r="C41" s="157"/>
      <c r="D41" s="175"/>
      <c r="E41" s="157"/>
      <c r="F41" s="34" t="s">
        <v>2351</v>
      </c>
      <c r="G41" s="57"/>
    </row>
    <row r="42" spans="1:7" x14ac:dyDescent="0.25">
      <c r="A42" s="34" t="s">
        <v>2352</v>
      </c>
      <c r="B42" s="175"/>
      <c r="C42" s="157"/>
      <c r="D42" s="175"/>
      <c r="E42" s="157"/>
      <c r="F42" s="34" t="s">
        <v>2353</v>
      </c>
      <c r="G42" s="57"/>
    </row>
    <row r="43" spans="1:7" x14ac:dyDescent="0.25">
      <c r="A43" s="34" t="s">
        <v>94</v>
      </c>
      <c r="B43" s="175"/>
      <c r="C43" s="157"/>
      <c r="D43" s="175"/>
      <c r="E43" s="157"/>
      <c r="F43" s="34" t="s">
        <v>2354</v>
      </c>
      <c r="G43" s="57"/>
    </row>
    <row r="44" spans="1:7" ht="30" x14ac:dyDescent="0.25">
      <c r="A44" s="92" t="s">
        <v>95</v>
      </c>
      <c r="B44" s="175"/>
      <c r="C44" s="157"/>
      <c r="D44" s="175"/>
      <c r="E44" s="157"/>
      <c r="F44" s="34" t="s">
        <v>2355</v>
      </c>
      <c r="G44" s="57"/>
    </row>
    <row r="45" spans="1:7" x14ac:dyDescent="0.25">
      <c r="A45" s="51" t="s">
        <v>2356</v>
      </c>
      <c r="B45" s="175"/>
      <c r="C45" s="157"/>
      <c r="D45" s="175"/>
      <c r="E45" s="157"/>
      <c r="F45" s="51" t="s">
        <v>2357</v>
      </c>
      <c r="G45" s="53">
        <f>SUM(G39:G44)</f>
        <v>0</v>
      </c>
    </row>
    <row r="46" spans="1:7" x14ac:dyDescent="0.25">
      <c r="A46" s="110" t="s">
        <v>2288</v>
      </c>
      <c r="B46" s="175"/>
      <c r="C46" s="157"/>
      <c r="D46" s="175"/>
      <c r="E46" s="157"/>
      <c r="F46" s="110"/>
      <c r="G46" s="156"/>
    </row>
    <row r="47" spans="1:7" x14ac:dyDescent="0.25">
      <c r="A47" s="34" t="s">
        <v>2358</v>
      </c>
      <c r="B47" s="175"/>
      <c r="C47" s="157"/>
      <c r="D47" s="175"/>
      <c r="E47" s="157"/>
      <c r="F47" s="34" t="s">
        <v>2359</v>
      </c>
      <c r="G47" s="57"/>
    </row>
    <row r="48" spans="1:7" x14ac:dyDescent="0.25">
      <c r="A48" s="34" t="s">
        <v>2360</v>
      </c>
      <c r="B48" s="175"/>
      <c r="C48" s="157"/>
      <c r="D48" s="175"/>
      <c r="E48" s="157"/>
      <c r="F48" s="34" t="s">
        <v>2361</v>
      </c>
      <c r="G48" s="57"/>
    </row>
    <row r="49" spans="1:7" x14ac:dyDescent="0.25">
      <c r="A49" s="34" t="s">
        <v>66</v>
      </c>
      <c r="B49" s="175"/>
      <c r="C49" s="157"/>
      <c r="D49" s="175"/>
      <c r="E49" s="157"/>
      <c r="F49" s="34" t="s">
        <v>2362</v>
      </c>
      <c r="G49" s="57"/>
    </row>
    <row r="50" spans="1:7" ht="30" x14ac:dyDescent="0.25">
      <c r="A50" s="92" t="s">
        <v>67</v>
      </c>
      <c r="B50" s="175"/>
      <c r="C50" s="157"/>
      <c r="D50" s="175"/>
      <c r="E50" s="157"/>
      <c r="F50" s="34" t="s">
        <v>2363</v>
      </c>
      <c r="G50" s="57"/>
    </row>
    <row r="51" spans="1:7" x14ac:dyDescent="0.25">
      <c r="A51" s="51" t="s">
        <v>2364</v>
      </c>
      <c r="B51" s="175"/>
      <c r="C51" s="157"/>
      <c r="D51" s="175"/>
      <c r="E51" s="157"/>
      <c r="F51" s="51" t="s">
        <v>2365</v>
      </c>
      <c r="G51" s="53">
        <f>SUM(G47:G50)</f>
        <v>0</v>
      </c>
    </row>
    <row r="52" spans="1:7" x14ac:dyDescent="0.25">
      <c r="A52" s="51" t="s">
        <v>2366</v>
      </c>
      <c r="B52" s="175"/>
      <c r="C52" s="157"/>
      <c r="D52" s="175"/>
      <c r="E52" s="157"/>
      <c r="F52" s="51" t="s">
        <v>2367</v>
      </c>
      <c r="G52" s="53">
        <f>G45-G51</f>
        <v>0</v>
      </c>
    </row>
    <row r="53" spans="1:7" x14ac:dyDescent="0.25">
      <c r="A53" s="51" t="s">
        <v>2368</v>
      </c>
      <c r="B53" s="175"/>
      <c r="C53" s="157"/>
      <c r="D53" s="175"/>
      <c r="E53" s="157"/>
      <c r="F53" s="51" t="s">
        <v>2369</v>
      </c>
      <c r="G53" s="53">
        <f>G19-G34+G36-G37+G45-G51</f>
        <v>0</v>
      </c>
    </row>
    <row r="55" spans="1:7" ht="45" x14ac:dyDescent="0.25">
      <c r="A55" s="97" t="s">
        <v>2289</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C7" sqref="C7"/>
    </sheetView>
  </sheetViews>
  <sheetFormatPr baseColWidth="10" defaultRowHeight="15" x14ac:dyDescent="0.25"/>
  <cols>
    <col min="1" max="1" width="46.7109375" customWidth="1"/>
    <col min="2" max="2" width="8.42578125" bestFit="1" customWidth="1"/>
    <col min="3" max="3" width="13" bestFit="1" customWidth="1"/>
  </cols>
  <sheetData>
    <row r="1" spans="1:3" x14ac:dyDescent="0.25">
      <c r="A1" s="176" t="s">
        <v>2370</v>
      </c>
    </row>
    <row r="2" spans="1:3" x14ac:dyDescent="0.25">
      <c r="A2" s="177"/>
    </row>
    <row r="3" spans="1:3" x14ac:dyDescent="0.25">
      <c r="A3" s="140" t="s">
        <v>2202</v>
      </c>
    </row>
    <row r="4" spans="1:3" x14ac:dyDescent="0.25">
      <c r="A4" s="153"/>
    </row>
    <row r="5" spans="1:3" x14ac:dyDescent="0.25">
      <c r="A5" s="140" t="s">
        <v>2371</v>
      </c>
    </row>
    <row r="6" spans="1:3" x14ac:dyDescent="0.25">
      <c r="A6" s="153"/>
    </row>
    <row r="7" spans="1:3" x14ac:dyDescent="0.25">
      <c r="A7" s="140" t="s">
        <v>2091</v>
      </c>
      <c r="B7" s="145" t="s">
        <v>2372</v>
      </c>
      <c r="C7" s="143" t="s">
        <v>2204</v>
      </c>
    </row>
    <row r="8" spans="1:3" x14ac:dyDescent="0.25">
      <c r="A8" s="111" t="s">
        <v>96</v>
      </c>
      <c r="B8" s="110"/>
      <c r="C8" s="144"/>
    </row>
    <row r="9" spans="1:3" x14ac:dyDescent="0.25">
      <c r="A9" s="92" t="s">
        <v>2373</v>
      </c>
      <c r="B9" s="34" t="s">
        <v>2374</v>
      </c>
      <c r="C9" s="178"/>
    </row>
    <row r="10" spans="1:3" x14ac:dyDescent="0.25">
      <c r="A10" s="92" t="s">
        <v>2375</v>
      </c>
      <c r="B10" s="34" t="s">
        <v>2376</v>
      </c>
      <c r="C10" s="178"/>
    </row>
    <row r="11" spans="1:3" x14ac:dyDescent="0.25">
      <c r="A11" s="92" t="s">
        <v>2352</v>
      </c>
      <c r="B11" s="34" t="s">
        <v>2377</v>
      </c>
      <c r="C11" s="178"/>
    </row>
    <row r="12" spans="1:3" x14ac:dyDescent="0.25">
      <c r="A12" s="105" t="s">
        <v>2378</v>
      </c>
      <c r="B12" s="51" t="s">
        <v>2379</v>
      </c>
      <c r="C12" s="179"/>
    </row>
    <row r="13" spans="1:3" x14ac:dyDescent="0.25">
      <c r="A13" s="111" t="s">
        <v>68</v>
      </c>
      <c r="B13" s="110"/>
      <c r="C13" s="144"/>
    </row>
    <row r="14" spans="1:3" ht="30" x14ac:dyDescent="0.25">
      <c r="A14" s="92" t="s">
        <v>2380</v>
      </c>
      <c r="B14" s="34" t="s">
        <v>2381</v>
      </c>
      <c r="C14" s="178"/>
    </row>
    <row r="15" spans="1:3" x14ac:dyDescent="0.25">
      <c r="A15" s="92" t="s">
        <v>2382</v>
      </c>
      <c r="B15" s="34" t="s">
        <v>2383</v>
      </c>
      <c r="C15" s="178"/>
    </row>
    <row r="16" spans="1:3" ht="30" x14ac:dyDescent="0.25">
      <c r="A16" s="92" t="s">
        <v>2384</v>
      </c>
      <c r="B16" s="34" t="s">
        <v>2385</v>
      </c>
      <c r="C16" s="178"/>
    </row>
    <row r="17" spans="1:3" x14ac:dyDescent="0.25">
      <c r="A17" s="105" t="s">
        <v>2386</v>
      </c>
      <c r="B17" s="51" t="s">
        <v>2387</v>
      </c>
      <c r="C17" s="179"/>
    </row>
    <row r="18" spans="1:3" x14ac:dyDescent="0.25">
      <c r="A18" s="105" t="s">
        <v>2388</v>
      </c>
      <c r="B18" s="51" t="s">
        <v>2389</v>
      </c>
      <c r="C18" s="179"/>
    </row>
    <row r="19" spans="1:3" ht="30" x14ac:dyDescent="0.25">
      <c r="A19" s="92" t="s">
        <v>2390</v>
      </c>
      <c r="B19" s="34" t="s">
        <v>2391</v>
      </c>
      <c r="C19" s="178"/>
    </row>
    <row r="20" spans="1:3" x14ac:dyDescent="0.25">
      <c r="A20" s="92" t="s">
        <v>2392</v>
      </c>
      <c r="B20" s="34" t="s">
        <v>2393</v>
      </c>
      <c r="C20" s="178"/>
    </row>
    <row r="21" spans="1:3" x14ac:dyDescent="0.25">
      <c r="A21" s="105" t="s">
        <v>2394</v>
      </c>
      <c r="B21" s="51" t="s">
        <v>2395</v>
      </c>
      <c r="C21" s="180"/>
    </row>
    <row r="22" spans="1:3" x14ac:dyDescent="0.25">
      <c r="A22" s="105" t="s">
        <v>2396</v>
      </c>
      <c r="B22" s="51" t="s">
        <v>2397</v>
      </c>
      <c r="C22" s="180"/>
    </row>
    <row r="23" spans="1:3" ht="30" x14ac:dyDescent="0.25">
      <c r="A23" s="105" t="s">
        <v>2398</v>
      </c>
      <c r="B23" s="51" t="s">
        <v>2399</v>
      </c>
      <c r="C23" s="179"/>
    </row>
    <row r="24" spans="1:3" x14ac:dyDescent="0.25">
      <c r="A24" s="111" t="s">
        <v>2260</v>
      </c>
      <c r="B24" s="110"/>
      <c r="C24" s="144"/>
    </row>
    <row r="25" spans="1:3" ht="30" x14ac:dyDescent="0.25">
      <c r="A25" s="92" t="s">
        <v>2400</v>
      </c>
      <c r="B25" s="34" t="s">
        <v>2401</v>
      </c>
      <c r="C25" s="181"/>
    </row>
    <row r="26" spans="1:3" x14ac:dyDescent="0.25">
      <c r="A26" s="92" t="s">
        <v>2402</v>
      </c>
      <c r="B26" s="34" t="s">
        <v>2403</v>
      </c>
      <c r="C26" s="178"/>
    </row>
    <row r="27" spans="1:3" ht="30" x14ac:dyDescent="0.25">
      <c r="A27" s="92" t="s">
        <v>2404</v>
      </c>
      <c r="B27" s="34" t="s">
        <v>2405</v>
      </c>
      <c r="C27" s="178"/>
    </row>
    <row r="28" spans="1:3" x14ac:dyDescent="0.25">
      <c r="A28" s="92" t="s">
        <v>2406</v>
      </c>
      <c r="B28" s="34" t="s">
        <v>2407</v>
      </c>
      <c r="C28" s="178"/>
    </row>
    <row r="29" spans="1:3" x14ac:dyDescent="0.25">
      <c r="A29" s="92" t="s">
        <v>2408</v>
      </c>
      <c r="B29" s="34" t="s">
        <v>2409</v>
      </c>
      <c r="C29" s="178"/>
    </row>
    <row r="30" spans="1:3" ht="30" x14ac:dyDescent="0.25">
      <c r="A30" s="92" t="s">
        <v>2410</v>
      </c>
      <c r="B30" s="34" t="s">
        <v>2411</v>
      </c>
      <c r="C30" s="178"/>
    </row>
    <row r="31" spans="1:3" x14ac:dyDescent="0.25">
      <c r="A31" s="92" t="s">
        <v>2412</v>
      </c>
      <c r="B31" s="34" t="s">
        <v>2413</v>
      </c>
      <c r="C31" s="181"/>
    </row>
    <row r="32" spans="1:3" x14ac:dyDescent="0.25">
      <c r="A32" s="92" t="s">
        <v>2414</v>
      </c>
      <c r="B32" s="34" t="s">
        <v>2415</v>
      </c>
      <c r="C32" s="181"/>
    </row>
    <row r="33" spans="1:3" ht="30" x14ac:dyDescent="0.25">
      <c r="A33" s="92" t="s">
        <v>2416</v>
      </c>
      <c r="B33" s="34" t="s">
        <v>2417</v>
      </c>
      <c r="C33" s="181"/>
    </row>
    <row r="34" spans="1:3" ht="30" x14ac:dyDescent="0.25">
      <c r="A34" s="92" t="s">
        <v>2418</v>
      </c>
      <c r="B34" s="34" t="s">
        <v>2419</v>
      </c>
      <c r="C34" s="181"/>
    </row>
    <row r="35" spans="1:3" ht="30" x14ac:dyDescent="0.25">
      <c r="A35" s="92" t="s">
        <v>2420</v>
      </c>
      <c r="B35" s="34" t="s">
        <v>2421</v>
      </c>
      <c r="C35" s="181"/>
    </row>
    <row r="36" spans="1:3" x14ac:dyDescent="0.25">
      <c r="A36" s="92" t="s">
        <v>2422</v>
      </c>
      <c r="B36" s="34" t="s">
        <v>2423</v>
      </c>
      <c r="C36" s="178"/>
    </row>
    <row r="37" spans="1:3" ht="30" x14ac:dyDescent="0.25">
      <c r="A37" s="92" t="s">
        <v>2424</v>
      </c>
      <c r="B37" s="34" t="s">
        <v>2425</v>
      </c>
      <c r="C37" s="178"/>
    </row>
    <row r="38" spans="1:3" ht="30" x14ac:dyDescent="0.25">
      <c r="A38" s="92" t="s">
        <v>2426</v>
      </c>
      <c r="B38" s="34" t="s">
        <v>2427</v>
      </c>
      <c r="C38" s="178"/>
    </row>
    <row r="39" spans="1:3" ht="30" x14ac:dyDescent="0.25">
      <c r="A39" s="92" t="s">
        <v>2428</v>
      </c>
      <c r="B39" s="34" t="s">
        <v>2429</v>
      </c>
      <c r="C39" s="178"/>
    </row>
    <row r="40" spans="1:3" ht="30" x14ac:dyDescent="0.25">
      <c r="A40" s="92" t="s">
        <v>2430</v>
      </c>
      <c r="B40" s="34" t="s">
        <v>2431</v>
      </c>
      <c r="C40" s="178"/>
    </row>
    <row r="41" spans="1:3" ht="30" x14ac:dyDescent="0.25">
      <c r="A41" s="92" t="s">
        <v>2432</v>
      </c>
      <c r="B41" s="34" t="s">
        <v>2433</v>
      </c>
      <c r="C41" s="178"/>
    </row>
    <row r="42" spans="1:3" ht="45" x14ac:dyDescent="0.25">
      <c r="A42" s="182" t="s">
        <v>2434</v>
      </c>
      <c r="B42" s="34"/>
      <c r="C42" s="183"/>
    </row>
    <row r="43" spans="1:3" x14ac:dyDescent="0.25">
      <c r="A43" s="122" t="s">
        <v>2435</v>
      </c>
      <c r="B43" s="23"/>
      <c r="C43" s="184"/>
    </row>
    <row r="44" spans="1:3" x14ac:dyDescent="0.25">
      <c r="A44" s="91"/>
      <c r="B44" s="81"/>
      <c r="C44" s="185"/>
    </row>
    <row r="45" spans="1:3" x14ac:dyDescent="0.25">
      <c r="A45" s="91"/>
      <c r="B45" s="81"/>
      <c r="C45" s="185"/>
    </row>
    <row r="46" spans="1:3" x14ac:dyDescent="0.25">
      <c r="A46" s="91"/>
      <c r="B46" s="81"/>
      <c r="C46" s="185"/>
    </row>
    <row r="47" spans="1:3" x14ac:dyDescent="0.25">
      <c r="A47" s="91"/>
      <c r="B47" s="81"/>
      <c r="C47" s="185"/>
    </row>
    <row r="48" spans="1:3" x14ac:dyDescent="0.25">
      <c r="A48" s="122" t="s">
        <v>2436</v>
      </c>
      <c r="B48" s="23"/>
      <c r="C48" s="184"/>
    </row>
    <row r="49" spans="1:3" x14ac:dyDescent="0.25">
      <c r="A49" s="91"/>
      <c r="B49" s="81"/>
      <c r="C49" s="185"/>
    </row>
    <row r="50" spans="1:3" x14ac:dyDescent="0.25">
      <c r="A50" s="91"/>
      <c r="B50" s="81"/>
      <c r="C50" s="185"/>
    </row>
    <row r="51" spans="1:3" x14ac:dyDescent="0.25">
      <c r="A51" s="91"/>
      <c r="B51" s="81"/>
      <c r="C51" s="185"/>
    </row>
    <row r="52" spans="1:3" x14ac:dyDescent="0.25">
      <c r="A52" s="91"/>
      <c r="B52" s="81"/>
      <c r="C52" s="185"/>
    </row>
    <row r="53" spans="1:3" ht="30" x14ac:dyDescent="0.25">
      <c r="A53" s="92" t="s">
        <v>2437</v>
      </c>
      <c r="B53" s="34"/>
      <c r="C53" s="178"/>
    </row>
    <row r="54" spans="1:3" x14ac:dyDescent="0.25">
      <c r="A54" s="122" t="s">
        <v>2435</v>
      </c>
      <c r="B54" s="23"/>
      <c r="C54" s="184"/>
    </row>
    <row r="55" spans="1:3" x14ac:dyDescent="0.25">
      <c r="A55" s="91"/>
      <c r="B55" s="81"/>
      <c r="C55" s="185"/>
    </row>
    <row r="56" spans="1:3" x14ac:dyDescent="0.25">
      <c r="A56" s="91"/>
      <c r="B56" s="81"/>
      <c r="C56" s="185"/>
    </row>
    <row r="57" spans="1:3" x14ac:dyDescent="0.25">
      <c r="A57" s="91"/>
      <c r="B57" s="81"/>
      <c r="C57" s="185"/>
    </row>
    <row r="58" spans="1:3" x14ac:dyDescent="0.25">
      <c r="A58" s="91"/>
      <c r="B58" s="81"/>
      <c r="C58" s="185"/>
    </row>
    <row r="59" spans="1:3" x14ac:dyDescent="0.25">
      <c r="A59" s="122" t="s">
        <v>2436</v>
      </c>
      <c r="B59" s="23"/>
      <c r="C59" s="184"/>
    </row>
    <row r="60" spans="1:3" x14ac:dyDescent="0.25">
      <c r="A60" s="91"/>
      <c r="B60" s="81"/>
      <c r="C60" s="185"/>
    </row>
    <row r="61" spans="1:3" x14ac:dyDescent="0.25">
      <c r="A61" s="91"/>
      <c r="B61" s="81"/>
      <c r="C61" s="185"/>
    </row>
    <row r="62" spans="1:3" x14ac:dyDescent="0.25">
      <c r="A62" s="91"/>
      <c r="B62" s="81"/>
      <c r="C62" s="185"/>
    </row>
    <row r="63" spans="1:3" x14ac:dyDescent="0.25">
      <c r="A63" s="91"/>
      <c r="B63" s="81"/>
      <c r="C63" s="185"/>
    </row>
    <row r="64" spans="1:3" x14ac:dyDescent="0.25">
      <c r="A64" s="177"/>
    </row>
    <row r="65" spans="1:1" ht="30" x14ac:dyDescent="0.25">
      <c r="A65" s="97" t="s">
        <v>2438</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heetViews>
  <sheetFormatPr baseColWidth="10" defaultRowHeight="15" x14ac:dyDescent="0.25"/>
  <cols>
    <col min="1" max="1" width="28.5703125" customWidth="1"/>
    <col min="2" max="2" width="17.42578125" customWidth="1"/>
    <col min="3" max="3" width="16.85546875" customWidth="1"/>
    <col min="4" max="4" width="17.28515625" customWidth="1"/>
    <col min="5" max="5" width="32.7109375" customWidth="1"/>
    <col min="6" max="6" width="14" customWidth="1"/>
    <col min="7" max="7" width="23.28515625" customWidth="1"/>
    <col min="9" max="9" width="20.85546875" customWidth="1"/>
  </cols>
  <sheetData>
    <row r="1" spans="1:7" x14ac:dyDescent="0.25">
      <c r="A1" s="96" t="s">
        <v>2439</v>
      </c>
    </row>
    <row r="2" spans="1:7" x14ac:dyDescent="0.25">
      <c r="A2" s="177"/>
    </row>
    <row r="3" spans="1:7" x14ac:dyDescent="0.25">
      <c r="A3" s="176" t="s">
        <v>2202</v>
      </c>
    </row>
    <row r="4" spans="1:7" x14ac:dyDescent="0.25">
      <c r="A4" s="153"/>
    </row>
    <row r="5" spans="1:7" x14ac:dyDescent="0.25">
      <c r="A5" s="176" t="s">
        <v>2089</v>
      </c>
    </row>
    <row r="6" spans="1:7" x14ac:dyDescent="0.25">
      <c r="A6" s="153"/>
    </row>
    <row r="7" spans="1:7" ht="75" x14ac:dyDescent="0.25">
      <c r="A7" s="91" t="s">
        <v>2091</v>
      </c>
      <c r="B7" s="81" t="s">
        <v>2440</v>
      </c>
      <c r="C7" s="91" t="s">
        <v>2441</v>
      </c>
      <c r="D7" s="81" t="s">
        <v>2442</v>
      </c>
      <c r="E7" s="91" t="s">
        <v>2443</v>
      </c>
      <c r="F7" s="81" t="s">
        <v>2444</v>
      </c>
      <c r="G7" s="91" t="s">
        <v>2445</v>
      </c>
    </row>
    <row r="8" spans="1:7" x14ac:dyDescent="0.25">
      <c r="A8" s="140" t="s">
        <v>2446</v>
      </c>
      <c r="B8" s="145"/>
      <c r="C8" s="145" t="s">
        <v>2447</v>
      </c>
      <c r="D8" s="145"/>
      <c r="E8" s="145"/>
      <c r="F8" s="145"/>
      <c r="G8" s="145"/>
    </row>
    <row r="9" spans="1:7" x14ac:dyDescent="0.25">
      <c r="A9" s="111" t="s">
        <v>2448</v>
      </c>
      <c r="B9" s="110"/>
      <c r="C9" s="156"/>
      <c r="D9" s="110"/>
      <c r="E9" s="156"/>
      <c r="F9" s="110"/>
      <c r="G9" s="156"/>
    </row>
    <row r="10" spans="1:7" ht="30" x14ac:dyDescent="0.25">
      <c r="A10" s="105" t="s">
        <v>2449</v>
      </c>
      <c r="B10" s="51" t="s">
        <v>2450</v>
      </c>
      <c r="C10" s="53">
        <f>0</f>
        <v>0</v>
      </c>
      <c r="D10" s="51" t="s">
        <v>2451</v>
      </c>
      <c r="E10" s="53"/>
      <c r="F10" s="51" t="s">
        <v>2452</v>
      </c>
      <c r="G10" s="53"/>
    </row>
    <row r="11" spans="1:7" ht="45" x14ac:dyDescent="0.25">
      <c r="A11" s="105" t="s">
        <v>2453</v>
      </c>
      <c r="B11" s="51" t="s">
        <v>2454</v>
      </c>
      <c r="C11" s="53">
        <f>0</f>
        <v>0</v>
      </c>
      <c r="D11" s="51" t="s">
        <v>2455</v>
      </c>
      <c r="E11" s="53"/>
      <c r="F11" s="51" t="s">
        <v>2456</v>
      </c>
      <c r="G11" s="53"/>
    </row>
    <row r="12" spans="1:7" x14ac:dyDescent="0.25">
      <c r="A12" s="111" t="s">
        <v>2457</v>
      </c>
      <c r="B12" s="110"/>
      <c r="C12" s="156"/>
      <c r="D12" s="110"/>
      <c r="E12" s="156"/>
      <c r="F12" s="110"/>
      <c r="G12" s="156"/>
    </row>
    <row r="13" spans="1:7" x14ac:dyDescent="0.25">
      <c r="A13" s="92" t="s">
        <v>10</v>
      </c>
      <c r="B13" s="34" t="s">
        <v>2458</v>
      </c>
      <c r="C13" s="57"/>
      <c r="D13" s="34" t="s">
        <v>2459</v>
      </c>
      <c r="E13" s="57"/>
      <c r="F13" s="34" t="s">
        <v>2460</v>
      </c>
      <c r="G13" s="57"/>
    </row>
    <row r="14" spans="1:7" ht="30" x14ac:dyDescent="0.25">
      <c r="A14" s="92" t="s">
        <v>2461</v>
      </c>
      <c r="B14" s="34" t="s">
        <v>2462</v>
      </c>
      <c r="C14" s="57"/>
      <c r="D14" s="34" t="s">
        <v>2463</v>
      </c>
      <c r="E14" s="57"/>
      <c r="F14" s="34" t="s">
        <v>2464</v>
      </c>
      <c r="G14" s="57"/>
    </row>
    <row r="15" spans="1:7" ht="45" x14ac:dyDescent="0.25">
      <c r="A15" s="92" t="s">
        <v>2465</v>
      </c>
      <c r="B15" s="34" t="s">
        <v>2466</v>
      </c>
      <c r="C15" s="57"/>
      <c r="D15" s="34" t="s">
        <v>2467</v>
      </c>
      <c r="E15" s="57"/>
      <c r="F15" s="34" t="s">
        <v>2468</v>
      </c>
      <c r="G15" s="57"/>
    </row>
    <row r="16" spans="1:7" ht="75" x14ac:dyDescent="0.25">
      <c r="A16" s="92" t="s">
        <v>2469</v>
      </c>
      <c r="B16" s="34" t="s">
        <v>2470</v>
      </c>
      <c r="C16" s="57"/>
      <c r="D16" s="34" t="s">
        <v>2471</v>
      </c>
      <c r="E16" s="57"/>
      <c r="F16" s="34" t="s">
        <v>2472</v>
      </c>
      <c r="G16" s="57"/>
    </row>
    <row r="17" spans="1:9" ht="60" x14ac:dyDescent="0.25">
      <c r="A17" s="92" t="s">
        <v>2473</v>
      </c>
      <c r="B17" s="34" t="s">
        <v>2474</v>
      </c>
      <c r="C17" s="57"/>
      <c r="D17" s="34" t="s">
        <v>2475</v>
      </c>
      <c r="E17" s="57"/>
      <c r="F17" s="34" t="s">
        <v>2476</v>
      </c>
      <c r="G17" s="57"/>
    </row>
    <row r="18" spans="1:9" ht="60" x14ac:dyDescent="0.25">
      <c r="A18" s="92" t="s">
        <v>2477</v>
      </c>
      <c r="B18" s="34" t="s">
        <v>2478</v>
      </c>
      <c r="C18" s="57"/>
      <c r="D18" s="34" t="s">
        <v>2479</v>
      </c>
      <c r="E18" s="57"/>
      <c r="F18" s="34" t="s">
        <v>2480</v>
      </c>
      <c r="G18" s="57"/>
    </row>
    <row r="19" spans="1:9" ht="45" x14ac:dyDescent="0.25">
      <c r="A19" s="92" t="s">
        <v>2481</v>
      </c>
      <c r="B19" s="34" t="s">
        <v>2482</v>
      </c>
      <c r="C19" s="57"/>
      <c r="D19" s="34" t="s">
        <v>2483</v>
      </c>
      <c r="E19" s="57"/>
      <c r="F19" s="34" t="s">
        <v>2484</v>
      </c>
      <c r="G19" s="57"/>
    </row>
    <row r="20" spans="1:9" ht="60" x14ac:dyDescent="0.25">
      <c r="A20" s="92" t="s">
        <v>2485</v>
      </c>
      <c r="B20" s="34" t="s">
        <v>2486</v>
      </c>
      <c r="C20" s="57"/>
      <c r="D20" s="34" t="s">
        <v>2487</v>
      </c>
      <c r="E20" s="57"/>
      <c r="F20" s="34" t="s">
        <v>2488</v>
      </c>
      <c r="G20" s="57"/>
    </row>
    <row r="21" spans="1:9" ht="45" x14ac:dyDescent="0.25">
      <c r="A21" s="92" t="s">
        <v>2489</v>
      </c>
      <c r="B21" s="34" t="s">
        <v>2490</v>
      </c>
      <c r="C21" s="57"/>
      <c r="D21" s="34" t="s">
        <v>2491</v>
      </c>
      <c r="E21" s="57"/>
      <c r="F21" s="34" t="s">
        <v>2492</v>
      </c>
      <c r="G21" s="57"/>
    </row>
    <row r="22" spans="1:9" ht="30" x14ac:dyDescent="0.25">
      <c r="A22" s="92" t="s">
        <v>12</v>
      </c>
      <c r="B22" s="34" t="s">
        <v>2493</v>
      </c>
      <c r="C22" s="57"/>
      <c r="D22" s="34" t="s">
        <v>2494</v>
      </c>
      <c r="E22" s="57"/>
      <c r="F22" s="34" t="s">
        <v>2495</v>
      </c>
      <c r="G22" s="57"/>
    </row>
    <row r="23" spans="1:9" x14ac:dyDescent="0.25">
      <c r="A23" s="92" t="s">
        <v>9</v>
      </c>
      <c r="B23" s="34" t="s">
        <v>2496</v>
      </c>
      <c r="C23" s="57"/>
      <c r="D23" s="34" t="s">
        <v>2497</v>
      </c>
      <c r="E23" s="57"/>
      <c r="F23" s="34" t="s">
        <v>2498</v>
      </c>
      <c r="G23" s="57"/>
    </row>
    <row r="24" spans="1:9" x14ac:dyDescent="0.25">
      <c r="A24" s="105" t="s">
        <v>2499</v>
      </c>
      <c r="B24" s="51" t="s">
        <v>2500</v>
      </c>
      <c r="C24" s="53">
        <f>SUM(C13:C23)</f>
        <v>0</v>
      </c>
      <c r="D24" s="51" t="s">
        <v>2501</v>
      </c>
      <c r="E24" s="53">
        <f t="shared" ref="E24" si="0">SUM(E13:E23)</f>
        <v>0</v>
      </c>
      <c r="F24" s="51" t="s">
        <v>2502</v>
      </c>
      <c r="G24" s="53">
        <f>SUM(G13:G23)</f>
        <v>0</v>
      </c>
    </row>
    <row r="25" spans="1:9" x14ac:dyDescent="0.25">
      <c r="A25" s="111" t="s">
        <v>2503</v>
      </c>
      <c r="B25" s="110"/>
      <c r="C25" s="156"/>
      <c r="D25" s="110"/>
      <c r="E25" s="156"/>
      <c r="F25" s="110"/>
      <c r="G25" s="156"/>
    </row>
    <row r="26" spans="1:9" ht="30" x14ac:dyDescent="0.25">
      <c r="A26" s="92" t="s">
        <v>2504</v>
      </c>
      <c r="B26" s="34" t="s">
        <v>2505</v>
      </c>
      <c r="C26" s="57"/>
      <c r="D26" s="34" t="s">
        <v>2506</v>
      </c>
      <c r="E26" s="57"/>
      <c r="F26" s="34" t="s">
        <v>2507</v>
      </c>
      <c r="G26" s="57"/>
    </row>
    <row r="27" spans="1:9" x14ac:dyDescent="0.25">
      <c r="A27" s="92" t="s">
        <v>2135</v>
      </c>
      <c r="B27" s="34" t="s">
        <v>2508</v>
      </c>
      <c r="C27" s="57"/>
      <c r="D27" s="34" t="s">
        <v>2509</v>
      </c>
      <c r="E27" s="57"/>
      <c r="F27" s="34" t="s">
        <v>2510</v>
      </c>
      <c r="G27" s="57"/>
    </row>
    <row r="28" spans="1:9" x14ac:dyDescent="0.25">
      <c r="A28" s="92" t="s">
        <v>15</v>
      </c>
      <c r="B28" s="34" t="s">
        <v>2511</v>
      </c>
      <c r="C28" s="57"/>
      <c r="D28" s="34" t="s">
        <v>2512</v>
      </c>
      <c r="E28" s="57"/>
      <c r="F28" s="34" t="s">
        <v>2513</v>
      </c>
      <c r="G28" s="57"/>
    </row>
    <row r="29" spans="1:9" ht="30" x14ac:dyDescent="0.25">
      <c r="A29" s="92" t="s">
        <v>2514</v>
      </c>
      <c r="B29" s="34" t="s">
        <v>2515</v>
      </c>
      <c r="C29" s="57"/>
      <c r="D29" s="34" t="s">
        <v>2516</v>
      </c>
      <c r="E29" s="57"/>
      <c r="F29" s="34" t="s">
        <v>2517</v>
      </c>
      <c r="G29" s="57"/>
    </row>
    <row r="30" spans="1:9" x14ac:dyDescent="0.25">
      <c r="A30" s="105" t="s">
        <v>2518</v>
      </c>
      <c r="B30" s="51" t="s">
        <v>2519</v>
      </c>
      <c r="C30" s="53">
        <f>SUM(C26:C29)</f>
        <v>0</v>
      </c>
      <c r="D30" s="51" t="s">
        <v>2520</v>
      </c>
      <c r="E30" s="53">
        <f>SUM(E26:E29)</f>
        <v>0</v>
      </c>
      <c r="F30" s="51" t="s">
        <v>2521</v>
      </c>
      <c r="G30" s="53">
        <f>SUM(G26:G29)</f>
        <v>0</v>
      </c>
    </row>
    <row r="31" spans="1:9" x14ac:dyDescent="0.25">
      <c r="A31" s="186" t="s">
        <v>2522</v>
      </c>
      <c r="B31" s="115" t="s">
        <v>2523</v>
      </c>
      <c r="C31" s="116">
        <f>C10+C11+C24+C30</f>
        <v>0</v>
      </c>
      <c r="D31" s="115" t="s">
        <v>2524</v>
      </c>
      <c r="E31" s="116">
        <f t="shared" ref="E31" si="1">E10+E11+E24+E30</f>
        <v>0</v>
      </c>
      <c r="F31" s="115" t="s">
        <v>2525</v>
      </c>
      <c r="G31" s="116">
        <f>G10+G11+G24+G30</f>
        <v>0</v>
      </c>
    </row>
    <row r="32" spans="1:9" ht="90" x14ac:dyDescent="0.25">
      <c r="A32" s="176" t="s">
        <v>2091</v>
      </c>
      <c r="B32" s="176" t="s">
        <v>2526</v>
      </c>
      <c r="C32" s="176" t="s">
        <v>2527</v>
      </c>
      <c r="D32" s="176" t="s">
        <v>2528</v>
      </c>
      <c r="E32" s="176" t="s">
        <v>2529</v>
      </c>
      <c r="F32" s="176" t="s">
        <v>2440</v>
      </c>
      <c r="G32" s="176" t="s">
        <v>2530</v>
      </c>
      <c r="H32" s="176" t="s">
        <v>2531</v>
      </c>
      <c r="I32" s="176" t="s">
        <v>2532</v>
      </c>
    </row>
    <row r="33" spans="1:9" x14ac:dyDescent="0.25">
      <c r="A33" s="140" t="s">
        <v>2533</v>
      </c>
      <c r="B33" s="140"/>
      <c r="C33" s="140" t="s">
        <v>2447</v>
      </c>
      <c r="D33" s="140"/>
      <c r="E33" s="140"/>
      <c r="F33" s="140"/>
      <c r="G33" s="140"/>
      <c r="H33" s="140"/>
      <c r="I33" s="140"/>
    </row>
    <row r="34" spans="1:9" x14ac:dyDescent="0.25">
      <c r="A34" s="111" t="s">
        <v>2448</v>
      </c>
      <c r="B34" s="111"/>
      <c r="C34" s="187"/>
      <c r="D34" s="111"/>
      <c r="E34" s="187"/>
      <c r="F34" s="111"/>
      <c r="G34" s="187"/>
      <c r="H34" s="111"/>
      <c r="I34" s="187"/>
    </row>
    <row r="35" spans="1:9" ht="30" x14ac:dyDescent="0.25">
      <c r="A35" s="105" t="s">
        <v>2534</v>
      </c>
      <c r="B35" s="105" t="s">
        <v>2535</v>
      </c>
      <c r="C35" s="188"/>
      <c r="D35" s="105" t="s">
        <v>2536</v>
      </c>
      <c r="E35" s="188"/>
      <c r="F35" s="105" t="s">
        <v>2537</v>
      </c>
      <c r="G35" s="188"/>
      <c r="H35" s="105" t="s">
        <v>2538</v>
      </c>
      <c r="I35" s="188"/>
    </row>
    <row r="36" spans="1:9" ht="45" x14ac:dyDescent="0.25">
      <c r="A36" s="105" t="s">
        <v>2539</v>
      </c>
      <c r="B36" s="105" t="s">
        <v>2540</v>
      </c>
      <c r="C36" s="188"/>
      <c r="D36" s="105" t="s">
        <v>2541</v>
      </c>
      <c r="E36" s="188"/>
      <c r="F36" s="105" t="s">
        <v>2542</v>
      </c>
      <c r="G36" s="188"/>
      <c r="H36" s="105" t="s">
        <v>2543</v>
      </c>
      <c r="I36" s="188"/>
    </row>
    <row r="37" spans="1:9" x14ac:dyDescent="0.25">
      <c r="A37" s="111" t="s">
        <v>2457</v>
      </c>
      <c r="B37" s="111"/>
      <c r="C37" s="187"/>
      <c r="D37" s="111"/>
      <c r="E37" s="187"/>
      <c r="F37" s="111"/>
      <c r="G37" s="187"/>
      <c r="H37" s="111"/>
      <c r="I37" s="187"/>
    </row>
    <row r="38" spans="1:9" x14ac:dyDescent="0.25">
      <c r="A38" s="92" t="s">
        <v>10</v>
      </c>
      <c r="B38" s="92" t="s">
        <v>2544</v>
      </c>
      <c r="C38" s="189"/>
      <c r="D38" s="92" t="s">
        <v>2545</v>
      </c>
      <c r="E38" s="189"/>
      <c r="F38" s="92" t="s">
        <v>2546</v>
      </c>
      <c r="G38" s="189"/>
      <c r="H38" s="92" t="s">
        <v>2547</v>
      </c>
      <c r="I38" s="189"/>
    </row>
    <row r="39" spans="1:9" x14ac:dyDescent="0.25">
      <c r="A39" s="92" t="s">
        <v>2548</v>
      </c>
      <c r="B39" s="92" t="s">
        <v>2549</v>
      </c>
      <c r="C39" s="189"/>
      <c r="D39" s="92" t="s">
        <v>2550</v>
      </c>
      <c r="E39" s="189"/>
      <c r="F39" s="92" t="s">
        <v>2551</v>
      </c>
      <c r="G39" s="189"/>
      <c r="H39" s="34" t="s">
        <v>2552</v>
      </c>
      <c r="I39" s="189"/>
    </row>
    <row r="40" spans="1:9" ht="30" x14ac:dyDescent="0.25">
      <c r="A40" s="92" t="s">
        <v>2553</v>
      </c>
      <c r="B40" s="92" t="s">
        <v>2554</v>
      </c>
      <c r="C40" s="189"/>
      <c r="D40" s="92" t="s">
        <v>2555</v>
      </c>
      <c r="E40" s="189"/>
      <c r="F40" s="92" t="s">
        <v>2556</v>
      </c>
      <c r="G40" s="189"/>
      <c r="H40" s="92" t="s">
        <v>2557</v>
      </c>
      <c r="I40" s="189"/>
    </row>
    <row r="41" spans="1:9" ht="45" x14ac:dyDescent="0.25">
      <c r="A41" s="92" t="s">
        <v>2558</v>
      </c>
      <c r="B41" s="92" t="s">
        <v>2559</v>
      </c>
      <c r="C41" s="189"/>
      <c r="D41" s="92" t="s">
        <v>2560</v>
      </c>
      <c r="E41" s="189"/>
      <c r="F41" s="92" t="s">
        <v>2561</v>
      </c>
      <c r="G41" s="189"/>
      <c r="H41" s="92" t="s">
        <v>2562</v>
      </c>
      <c r="I41" s="189"/>
    </row>
    <row r="42" spans="1:9" ht="45" x14ac:dyDescent="0.25">
      <c r="A42" s="92" t="s">
        <v>2122</v>
      </c>
      <c r="B42" s="92" t="s">
        <v>2563</v>
      </c>
      <c r="C42" s="189"/>
      <c r="D42" s="92" t="s">
        <v>2564</v>
      </c>
      <c r="E42" s="189"/>
      <c r="F42" s="92" t="s">
        <v>2565</v>
      </c>
      <c r="G42" s="189"/>
      <c r="H42" s="92" t="s">
        <v>2566</v>
      </c>
      <c r="I42" s="189"/>
    </row>
    <row r="43" spans="1:9" ht="60" x14ac:dyDescent="0.25">
      <c r="A43" s="92" t="s">
        <v>2567</v>
      </c>
      <c r="B43" s="92" t="s">
        <v>2568</v>
      </c>
      <c r="C43" s="189"/>
      <c r="D43" s="92" t="s">
        <v>2569</v>
      </c>
      <c r="E43" s="189"/>
      <c r="F43" s="92" t="s">
        <v>2570</v>
      </c>
      <c r="G43" s="189"/>
      <c r="H43" s="92" t="s">
        <v>2571</v>
      </c>
      <c r="I43" s="189"/>
    </row>
    <row r="44" spans="1:9" ht="45" x14ac:dyDescent="0.25">
      <c r="A44" s="92" t="s">
        <v>2572</v>
      </c>
      <c r="B44" s="92" t="s">
        <v>2573</v>
      </c>
      <c r="C44" s="189"/>
      <c r="D44" s="92" t="s">
        <v>2574</v>
      </c>
      <c r="E44" s="189"/>
      <c r="F44" s="92" t="s">
        <v>2575</v>
      </c>
      <c r="G44" s="189"/>
      <c r="H44" s="92" t="s">
        <v>2576</v>
      </c>
      <c r="I44" s="189"/>
    </row>
    <row r="45" spans="1:9" ht="60" x14ac:dyDescent="0.25">
      <c r="A45" s="92" t="s">
        <v>2577</v>
      </c>
      <c r="B45" s="92" t="s">
        <v>2578</v>
      </c>
      <c r="C45" s="189"/>
      <c r="D45" s="92" t="s">
        <v>2579</v>
      </c>
      <c r="E45" s="189"/>
      <c r="F45" s="92" t="s">
        <v>2580</v>
      </c>
      <c r="G45" s="189"/>
      <c r="H45" s="92" t="s">
        <v>2581</v>
      </c>
      <c r="I45" s="189"/>
    </row>
    <row r="46" spans="1:9" ht="45" x14ac:dyDescent="0.25">
      <c r="A46" s="92" t="s">
        <v>2582</v>
      </c>
      <c r="B46" s="92" t="s">
        <v>2583</v>
      </c>
      <c r="C46" s="189"/>
      <c r="D46" s="92" t="s">
        <v>2584</v>
      </c>
      <c r="E46" s="189"/>
      <c r="F46" s="92" t="s">
        <v>2585</v>
      </c>
      <c r="G46" s="189"/>
      <c r="H46" s="92" t="s">
        <v>2586</v>
      </c>
      <c r="I46" s="189"/>
    </row>
    <row r="47" spans="1:9" ht="30" x14ac:dyDescent="0.25">
      <c r="A47" s="92" t="s">
        <v>12</v>
      </c>
      <c r="B47" s="92" t="s">
        <v>2587</v>
      </c>
      <c r="C47" s="189"/>
      <c r="D47" s="92" t="s">
        <v>2588</v>
      </c>
      <c r="E47" s="189"/>
      <c r="F47" s="92" t="s">
        <v>2589</v>
      </c>
      <c r="G47" s="189"/>
      <c r="H47" s="92" t="s">
        <v>2590</v>
      </c>
      <c r="I47" s="189"/>
    </row>
    <row r="48" spans="1:9" x14ac:dyDescent="0.25">
      <c r="A48" s="92" t="s">
        <v>9</v>
      </c>
      <c r="B48" s="92" t="s">
        <v>2591</v>
      </c>
      <c r="C48" s="189"/>
      <c r="D48" s="92" t="s">
        <v>2592</v>
      </c>
      <c r="E48" s="189"/>
      <c r="F48" s="92" t="s">
        <v>2593</v>
      </c>
      <c r="G48" s="189"/>
      <c r="H48" s="92" t="s">
        <v>2594</v>
      </c>
      <c r="I48" s="189"/>
    </row>
    <row r="49" spans="1:9" x14ac:dyDescent="0.25">
      <c r="A49" s="105" t="s">
        <v>2499</v>
      </c>
      <c r="B49" s="105" t="s">
        <v>2595</v>
      </c>
      <c r="C49" s="188">
        <f>SUM(C38:C48)</f>
        <v>0</v>
      </c>
      <c r="D49" s="105" t="s">
        <v>2596</v>
      </c>
      <c r="E49" s="188">
        <f>SUM(E38:E48)</f>
        <v>0</v>
      </c>
      <c r="F49" s="105" t="s">
        <v>2597</v>
      </c>
      <c r="G49" s="188">
        <f>SUM(G38:G48)</f>
        <v>0</v>
      </c>
      <c r="H49" s="105" t="s">
        <v>2598</v>
      </c>
      <c r="I49" s="188">
        <f>SUM(I38:I48)</f>
        <v>0</v>
      </c>
    </row>
    <row r="50" spans="1:9" x14ac:dyDescent="0.25">
      <c r="A50" s="111" t="s">
        <v>2503</v>
      </c>
      <c r="B50" s="111"/>
      <c r="C50" s="187"/>
      <c r="D50" s="111"/>
      <c r="E50" s="187"/>
      <c r="F50" s="111"/>
      <c r="G50" s="187"/>
      <c r="H50" s="111"/>
      <c r="I50" s="187"/>
    </row>
    <row r="51" spans="1:9" ht="30" x14ac:dyDescent="0.25">
      <c r="A51" s="190" t="s">
        <v>2504</v>
      </c>
      <c r="B51" s="92" t="s">
        <v>2599</v>
      </c>
      <c r="C51" s="191"/>
      <c r="D51" s="92" t="s">
        <v>2600</v>
      </c>
      <c r="E51" s="191"/>
      <c r="F51" s="92" t="s">
        <v>2601</v>
      </c>
      <c r="G51" s="191"/>
      <c r="H51" s="92" t="s">
        <v>2602</v>
      </c>
      <c r="I51" s="191"/>
    </row>
    <row r="52" spans="1:9" x14ac:dyDescent="0.25">
      <c r="A52" s="190" t="s">
        <v>2135</v>
      </c>
      <c r="B52" s="92" t="s">
        <v>2603</v>
      </c>
      <c r="C52" s="191"/>
      <c r="D52" s="92" t="s">
        <v>2604</v>
      </c>
      <c r="E52" s="191"/>
      <c r="F52" s="92" t="s">
        <v>2605</v>
      </c>
      <c r="G52" s="191"/>
      <c r="H52" s="92" t="s">
        <v>2606</v>
      </c>
      <c r="I52" s="191"/>
    </row>
    <row r="53" spans="1:9" x14ac:dyDescent="0.25">
      <c r="A53" s="190" t="s">
        <v>15</v>
      </c>
      <c r="B53" s="92" t="s">
        <v>2607</v>
      </c>
      <c r="C53" s="191"/>
      <c r="D53" s="92" t="s">
        <v>2608</v>
      </c>
      <c r="E53" s="191"/>
      <c r="F53" s="92" t="s">
        <v>2609</v>
      </c>
      <c r="G53" s="191"/>
      <c r="H53" s="92" t="s">
        <v>2610</v>
      </c>
      <c r="I53" s="191"/>
    </row>
    <row r="54" spans="1:9" ht="30" x14ac:dyDescent="0.25">
      <c r="A54" s="190" t="s">
        <v>2514</v>
      </c>
      <c r="B54" s="92" t="s">
        <v>2611</v>
      </c>
      <c r="C54" s="191"/>
      <c r="D54" s="92" t="s">
        <v>2612</v>
      </c>
      <c r="E54" s="191"/>
      <c r="F54" s="92" t="s">
        <v>2613</v>
      </c>
      <c r="G54" s="191"/>
      <c r="H54" s="92" t="s">
        <v>2614</v>
      </c>
      <c r="I54" s="191"/>
    </row>
    <row r="55" spans="1:9" x14ac:dyDescent="0.25">
      <c r="A55" s="192" t="s">
        <v>2518</v>
      </c>
      <c r="B55" s="105" t="s">
        <v>2615</v>
      </c>
      <c r="C55" s="188">
        <f>SUM(C51:C54)</f>
        <v>0</v>
      </c>
      <c r="D55" s="105" t="s">
        <v>2616</v>
      </c>
      <c r="E55" s="188">
        <f>SUM(E51:E54)</f>
        <v>0</v>
      </c>
      <c r="F55" s="105" t="s">
        <v>2617</v>
      </c>
      <c r="G55" s="188">
        <f>SUM(G51:G54)</f>
        <v>0</v>
      </c>
      <c r="H55" s="105" t="s">
        <v>2618</v>
      </c>
      <c r="I55" s="188">
        <f>SUM(I51:I54)</f>
        <v>0</v>
      </c>
    </row>
    <row r="56" spans="1:9" x14ac:dyDescent="0.25">
      <c r="A56" s="192" t="s">
        <v>2522</v>
      </c>
      <c r="B56" s="105" t="s">
        <v>2619</v>
      </c>
      <c r="C56" s="188">
        <f>C35+C36+C49+C55</f>
        <v>0</v>
      </c>
      <c r="D56" s="105" t="s">
        <v>2620</v>
      </c>
      <c r="E56" s="188">
        <f>E35+E36+E49+E55</f>
        <v>0</v>
      </c>
      <c r="F56" s="105" t="s">
        <v>2621</v>
      </c>
      <c r="G56" s="188">
        <f>G35+G36+G49+G55</f>
        <v>0</v>
      </c>
      <c r="H56" s="105" t="s">
        <v>2622</v>
      </c>
      <c r="I56" s="188">
        <f>I35+I36+I49+I55</f>
        <v>0</v>
      </c>
    </row>
    <row r="57" spans="1:9" x14ac:dyDescent="0.25">
      <c r="A57" s="177"/>
    </row>
    <row r="58" spans="1:9" ht="45" x14ac:dyDescent="0.25">
      <c r="A58" s="97" t="s">
        <v>2200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7" zoomScaleNormal="100" workbookViewId="0">
      <selection activeCell="A16" sqref="A16"/>
    </sheetView>
  </sheetViews>
  <sheetFormatPr baseColWidth="10" defaultRowHeight="15" x14ac:dyDescent="0.25"/>
  <cols>
    <col min="1" max="1" width="35.85546875" customWidth="1"/>
    <col min="2" max="2" width="31.7109375" customWidth="1"/>
    <col min="3" max="3" width="30.140625" customWidth="1"/>
    <col min="4" max="4" width="35.5703125" customWidth="1"/>
    <col min="5" max="5" width="38.140625" customWidth="1"/>
    <col min="6" max="6" width="32.42578125" customWidth="1"/>
    <col min="7" max="7" width="26.5703125" customWidth="1"/>
  </cols>
  <sheetData>
    <row r="1" spans="1:10" ht="45" x14ac:dyDescent="0.25">
      <c r="A1" s="96" t="s">
        <v>2623</v>
      </c>
      <c r="B1" s="177"/>
      <c r="C1" s="177"/>
      <c r="D1" s="177"/>
      <c r="E1" s="177"/>
      <c r="F1" s="177"/>
      <c r="G1" s="177"/>
      <c r="H1" s="177"/>
      <c r="I1" s="177"/>
      <c r="J1" s="177"/>
    </row>
    <row r="2" spans="1:10" x14ac:dyDescent="0.25">
      <c r="A2" s="177"/>
      <c r="B2" s="177"/>
      <c r="C2" s="177"/>
      <c r="D2" s="177"/>
      <c r="E2" s="177"/>
      <c r="F2" s="177"/>
      <c r="G2" s="177"/>
      <c r="H2" s="177"/>
      <c r="I2" s="177"/>
      <c r="J2" s="177"/>
    </row>
    <row r="3" spans="1:10" x14ac:dyDescent="0.25">
      <c r="A3" s="140" t="s">
        <v>2624</v>
      </c>
      <c r="B3" s="177"/>
      <c r="C3" s="177"/>
      <c r="D3" s="177"/>
      <c r="E3" s="177"/>
      <c r="F3" s="177"/>
      <c r="G3" s="177"/>
      <c r="H3" s="177"/>
      <c r="I3" s="177"/>
      <c r="J3" s="177"/>
    </row>
    <row r="4" spans="1:10" x14ac:dyDescent="0.25">
      <c r="A4" s="153"/>
      <c r="B4" s="177"/>
      <c r="C4" s="177"/>
      <c r="D4" s="177"/>
      <c r="E4" s="177"/>
      <c r="F4" s="177"/>
      <c r="G4" s="177"/>
      <c r="H4" s="177"/>
      <c r="I4" s="177"/>
      <c r="J4" s="177"/>
    </row>
    <row r="5" spans="1:10" x14ac:dyDescent="0.25">
      <c r="A5" s="177"/>
      <c r="B5" s="177"/>
      <c r="C5" s="177"/>
      <c r="D5" s="177"/>
      <c r="E5" s="177"/>
      <c r="F5" s="177"/>
      <c r="G5" s="177"/>
      <c r="H5" s="177"/>
      <c r="I5" s="177"/>
      <c r="J5" s="177"/>
    </row>
    <row r="6" spans="1:10" ht="120" x14ac:dyDescent="0.25">
      <c r="A6" s="97" t="s">
        <v>2625</v>
      </c>
      <c r="B6" s="177"/>
      <c r="C6" s="177"/>
      <c r="D6" s="177"/>
      <c r="E6" s="177"/>
      <c r="F6" s="177"/>
      <c r="G6" s="177"/>
      <c r="H6" s="177"/>
      <c r="I6" s="177"/>
      <c r="J6" s="177"/>
    </row>
    <row r="7" spans="1:10" x14ac:dyDescent="0.25">
      <c r="A7" s="177"/>
      <c r="B7" s="177"/>
      <c r="C7" s="177"/>
      <c r="D7" s="177"/>
      <c r="E7" s="177"/>
      <c r="F7" s="177"/>
      <c r="G7" s="177"/>
      <c r="H7" s="177"/>
      <c r="I7" s="177"/>
      <c r="J7" s="177"/>
    </row>
    <row r="8" spans="1:10" x14ac:dyDescent="0.25">
      <c r="A8" s="140" t="s">
        <v>2085</v>
      </c>
      <c r="B8" s="177"/>
      <c r="C8" s="177"/>
      <c r="D8" s="177"/>
      <c r="E8" s="177"/>
      <c r="F8" s="177"/>
      <c r="G8" s="177"/>
      <c r="H8" s="177"/>
      <c r="I8" s="177"/>
      <c r="J8" s="177"/>
    </row>
    <row r="9" spans="1:10" x14ac:dyDescent="0.25">
      <c r="A9" s="153"/>
      <c r="B9" s="177"/>
      <c r="C9" s="177"/>
      <c r="D9" s="177"/>
      <c r="E9" s="177"/>
      <c r="F9" s="177"/>
      <c r="G9" s="177"/>
      <c r="H9" s="177"/>
      <c r="I9" s="177"/>
      <c r="J9" s="177"/>
    </row>
    <row r="10" spans="1:10" x14ac:dyDescent="0.25">
      <c r="A10" s="140" t="s">
        <v>2089</v>
      </c>
      <c r="B10" s="177"/>
      <c r="C10" s="177"/>
      <c r="D10" s="177"/>
      <c r="E10" s="177"/>
      <c r="F10" s="177"/>
      <c r="G10" s="177"/>
      <c r="H10" s="177"/>
      <c r="I10" s="177"/>
      <c r="J10" s="177"/>
    </row>
    <row r="11" spans="1:10" x14ac:dyDescent="0.25">
      <c r="A11" s="153"/>
      <c r="B11" s="177"/>
      <c r="C11" s="177"/>
      <c r="D11" s="177"/>
      <c r="E11" s="177"/>
      <c r="F11" s="177"/>
      <c r="G11" s="177"/>
      <c r="H11" s="177"/>
      <c r="I11" s="177"/>
      <c r="J11" s="177"/>
    </row>
    <row r="12" spans="1:10" x14ac:dyDescent="0.25">
      <c r="A12" s="177"/>
      <c r="B12" s="177"/>
      <c r="C12" s="177"/>
      <c r="D12" s="177"/>
      <c r="E12" s="177"/>
      <c r="F12" s="177"/>
      <c r="G12" s="177"/>
      <c r="H12" s="177"/>
      <c r="I12" s="177"/>
      <c r="J12" s="177"/>
    </row>
    <row r="13" spans="1:10" ht="60" x14ac:dyDescent="0.25">
      <c r="A13" s="111" t="s">
        <v>2626</v>
      </c>
      <c r="B13" s="111" t="s">
        <v>2627</v>
      </c>
      <c r="C13" s="111" t="s">
        <v>2628</v>
      </c>
      <c r="D13" s="111" t="s">
        <v>2629</v>
      </c>
      <c r="E13" s="111" t="s">
        <v>2630</v>
      </c>
      <c r="F13" s="111" t="s">
        <v>2631</v>
      </c>
      <c r="G13" s="111" t="s">
        <v>2632</v>
      </c>
      <c r="H13" s="177"/>
      <c r="I13" s="177"/>
      <c r="J13" s="177"/>
    </row>
    <row r="14" spans="1:10" ht="30" x14ac:dyDescent="0.25">
      <c r="A14" s="92" t="s">
        <v>2633</v>
      </c>
      <c r="B14" s="189"/>
      <c r="C14" s="189"/>
      <c r="D14" s="189"/>
      <c r="E14" s="189"/>
      <c r="F14" s="189"/>
      <c r="G14" s="189"/>
      <c r="H14" s="177"/>
      <c r="I14" s="177"/>
      <c r="J14" s="177"/>
    </row>
    <row r="15" spans="1:10" x14ac:dyDescent="0.25">
      <c r="A15" s="92" t="s">
        <v>2634</v>
      </c>
      <c r="B15" s="189"/>
      <c r="C15" s="189"/>
      <c r="D15" s="189"/>
      <c r="E15" s="189"/>
      <c r="F15" s="189"/>
      <c r="G15" s="189"/>
      <c r="H15" s="177"/>
      <c r="I15" s="177"/>
      <c r="J15" s="177"/>
    </row>
    <row r="16" spans="1:10" x14ac:dyDescent="0.25">
      <c r="A16" s="92" t="s">
        <v>2635</v>
      </c>
      <c r="B16" s="189"/>
      <c r="C16" s="189"/>
      <c r="D16" s="189"/>
      <c r="E16" s="189"/>
      <c r="F16" s="189"/>
      <c r="G16" s="189"/>
      <c r="H16" s="177"/>
      <c r="I16" s="177"/>
      <c r="J16" s="177"/>
    </row>
    <row r="17" spans="1:10" x14ac:dyDescent="0.25">
      <c r="A17" s="92" t="s">
        <v>2636</v>
      </c>
      <c r="B17" s="189"/>
      <c r="C17" s="189"/>
      <c r="D17" s="189"/>
      <c r="E17" s="189"/>
      <c r="F17" s="189"/>
      <c r="G17" s="189"/>
      <c r="H17" s="177"/>
      <c r="I17" s="177"/>
      <c r="J17" s="177"/>
    </row>
    <row r="18" spans="1:10" ht="30" x14ac:dyDescent="0.25">
      <c r="A18" s="92" t="s">
        <v>2637</v>
      </c>
      <c r="B18" s="189"/>
      <c r="C18" s="189"/>
      <c r="D18" s="189"/>
      <c r="E18" s="189"/>
      <c r="F18" s="189"/>
      <c r="G18" s="189"/>
      <c r="H18" s="177"/>
      <c r="I18" s="177"/>
      <c r="J18" s="177"/>
    </row>
    <row r="19" spans="1:10" x14ac:dyDescent="0.25">
      <c r="A19" s="92" t="s">
        <v>2638</v>
      </c>
      <c r="B19" s="189"/>
      <c r="C19" s="189"/>
      <c r="D19" s="189"/>
      <c r="E19" s="189"/>
      <c r="F19" s="189"/>
      <c r="G19" s="189"/>
      <c r="H19" s="177"/>
      <c r="I19" s="177"/>
      <c r="J19" s="177"/>
    </row>
    <row r="20" spans="1:10" x14ac:dyDescent="0.25">
      <c r="A20" s="92" t="s">
        <v>2639</v>
      </c>
      <c r="B20" s="189"/>
      <c r="C20" s="189"/>
      <c r="D20" s="189"/>
      <c r="E20" s="189"/>
      <c r="F20" s="189"/>
      <c r="G20" s="189"/>
      <c r="H20" s="177"/>
      <c r="I20" s="177"/>
      <c r="J20" s="177"/>
    </row>
    <row r="21" spans="1:10" x14ac:dyDescent="0.25">
      <c r="A21" s="92" t="s">
        <v>2640</v>
      </c>
      <c r="B21" s="189"/>
      <c r="C21" s="189"/>
      <c r="D21" s="189"/>
      <c r="E21" s="189"/>
      <c r="F21" s="189"/>
      <c r="G21" s="189"/>
      <c r="H21" s="177"/>
      <c r="I21" s="177"/>
      <c r="J21" s="177"/>
    </row>
    <row r="22" spans="1:10" x14ac:dyDescent="0.25">
      <c r="A22" s="92" t="s">
        <v>2641</v>
      </c>
      <c r="B22" s="189"/>
      <c r="C22" s="189"/>
      <c r="D22" s="189"/>
      <c r="E22" s="189"/>
      <c r="F22" s="189"/>
      <c r="G22" s="189"/>
      <c r="H22" s="177"/>
      <c r="I22" s="177"/>
      <c r="J22" s="177"/>
    </row>
    <row r="23" spans="1:10" x14ac:dyDescent="0.25">
      <c r="A23" s="105" t="s">
        <v>2642</v>
      </c>
      <c r="B23" s="188">
        <f>SUM(B14:B22)</f>
        <v>0</v>
      </c>
      <c r="C23" s="188">
        <f t="shared" ref="C23:G23" si="0">SUM(C14:C22)</f>
        <v>0</v>
      </c>
      <c r="D23" s="188">
        <f t="shared" si="0"/>
        <v>0</v>
      </c>
      <c r="E23" s="188">
        <f t="shared" si="0"/>
        <v>0</v>
      </c>
      <c r="F23" s="188">
        <f t="shared" si="0"/>
        <v>0</v>
      </c>
      <c r="G23" s="188">
        <f t="shared" si="0"/>
        <v>0</v>
      </c>
      <c r="H23" s="177"/>
      <c r="I23" s="177"/>
      <c r="J23" s="177"/>
    </row>
    <row r="24" spans="1:10" x14ac:dyDescent="0.25">
      <c r="A24" s="177"/>
      <c r="B24" s="177"/>
      <c r="C24" s="177"/>
      <c r="D24" s="177"/>
      <c r="E24" s="177"/>
      <c r="F24" s="177"/>
      <c r="G24" s="177"/>
      <c r="H24" s="177"/>
      <c r="I24" s="177"/>
      <c r="J24" s="177"/>
    </row>
    <row r="25" spans="1:10" ht="195" x14ac:dyDescent="0.25">
      <c r="A25" s="97" t="s">
        <v>2643</v>
      </c>
      <c r="B25" s="97" t="s">
        <v>2644</v>
      </c>
      <c r="C25" s="97" t="s">
        <v>2645</v>
      </c>
      <c r="D25" s="97" t="s">
        <v>2646</v>
      </c>
      <c r="E25" s="97" t="s">
        <v>2647</v>
      </c>
      <c r="F25" s="177"/>
      <c r="G25" s="177"/>
      <c r="H25" s="177"/>
      <c r="I25" s="177"/>
      <c r="J25" s="177"/>
    </row>
    <row r="26" spans="1:10" x14ac:dyDescent="0.25">
      <c r="A26" s="177"/>
      <c r="B26" s="177"/>
      <c r="C26" s="177"/>
      <c r="D26" s="177"/>
      <c r="E26" s="177"/>
      <c r="F26" s="177"/>
      <c r="G26" s="177"/>
      <c r="H26" s="177"/>
      <c r="I26" s="177"/>
      <c r="J26" s="177"/>
    </row>
    <row r="27" spans="1:10" ht="75" x14ac:dyDescent="0.25">
      <c r="A27" s="111" t="s">
        <v>2533</v>
      </c>
      <c r="B27" s="111" t="s">
        <v>2648</v>
      </c>
      <c r="C27" s="177"/>
      <c r="D27" s="177"/>
      <c r="E27" s="177"/>
      <c r="F27" s="177"/>
      <c r="G27" s="177"/>
      <c r="H27" s="177"/>
      <c r="I27" s="177"/>
      <c r="J27" s="177"/>
    </row>
    <row r="28" spans="1:10" ht="45" x14ac:dyDescent="0.25">
      <c r="A28" s="92" t="s">
        <v>2649</v>
      </c>
      <c r="B28" s="189"/>
      <c r="C28" s="177"/>
      <c r="D28" s="177"/>
      <c r="E28" s="177"/>
      <c r="F28" s="177"/>
      <c r="G28" s="177"/>
      <c r="H28" s="177"/>
      <c r="I28" s="177"/>
      <c r="J28" s="177"/>
    </row>
    <row r="29" spans="1:10" ht="30" x14ac:dyDescent="0.25">
      <c r="A29" s="92" t="s">
        <v>2650</v>
      </c>
      <c r="B29" s="189"/>
      <c r="C29" s="177"/>
      <c r="D29" s="177"/>
      <c r="E29" s="177"/>
      <c r="F29" s="177"/>
      <c r="G29" s="177"/>
      <c r="H29" s="177"/>
      <c r="I29" s="177"/>
      <c r="J29" s="177"/>
    </row>
    <row r="30" spans="1:10" ht="45" x14ac:dyDescent="0.25">
      <c r="A30" s="92" t="s">
        <v>2651</v>
      </c>
      <c r="B30" s="189">
        <f>B28-B29</f>
        <v>0</v>
      </c>
      <c r="C30" s="177"/>
      <c r="D30" s="177"/>
      <c r="E30" s="177"/>
      <c r="F30" s="177"/>
      <c r="G30" s="177"/>
      <c r="H30" s="177"/>
      <c r="I30" s="177"/>
      <c r="J30" s="177"/>
    </row>
    <row r="31" spans="1:10" x14ac:dyDescent="0.25">
      <c r="A31" s="177"/>
      <c r="B31" s="177"/>
      <c r="C31" s="177"/>
      <c r="D31" s="177"/>
      <c r="E31" s="177"/>
      <c r="F31" s="177"/>
      <c r="G31" s="177"/>
      <c r="H31" s="177"/>
      <c r="I31" s="177"/>
      <c r="J31" s="177"/>
    </row>
    <row r="32" spans="1:10" ht="195" x14ac:dyDescent="0.25">
      <c r="A32" s="97" t="s">
        <v>2652</v>
      </c>
      <c r="B32" s="97" t="s">
        <v>2653</v>
      </c>
      <c r="C32" s="97" t="s">
        <v>2654</v>
      </c>
      <c r="D32" s="177"/>
      <c r="E32" s="177"/>
      <c r="F32" s="177"/>
      <c r="G32" s="177"/>
      <c r="H32" s="177"/>
      <c r="I32" s="177"/>
      <c r="J32" s="177"/>
    </row>
    <row r="33" spans="1:10" x14ac:dyDescent="0.25">
      <c r="A33" s="177"/>
      <c r="B33" s="177"/>
      <c r="C33" s="177"/>
      <c r="D33" s="177"/>
      <c r="E33" s="177"/>
      <c r="F33" s="177"/>
      <c r="G33" s="177"/>
      <c r="H33" s="177"/>
      <c r="I33" s="177"/>
      <c r="J33" s="177"/>
    </row>
    <row r="34" spans="1:10" ht="45" x14ac:dyDescent="0.25">
      <c r="A34" s="97" t="s">
        <v>2655</v>
      </c>
      <c r="B34" s="177"/>
      <c r="C34" s="177"/>
      <c r="D34" s="177"/>
      <c r="E34" s="177"/>
      <c r="F34" s="177"/>
      <c r="G34" s="177"/>
      <c r="H34" s="177"/>
      <c r="I34" s="177"/>
      <c r="J34" s="177"/>
    </row>
    <row r="35" spans="1:10" x14ac:dyDescent="0.25">
      <c r="A35" s="177"/>
      <c r="B35" s="177"/>
      <c r="C35" s="177"/>
      <c r="D35" s="177"/>
      <c r="E35" s="177"/>
      <c r="F35" s="177"/>
      <c r="G35" s="177"/>
      <c r="H35" s="177"/>
      <c r="I35" s="177"/>
      <c r="J35" s="177"/>
    </row>
    <row r="36" spans="1:10" x14ac:dyDescent="0.25">
      <c r="A36" s="177"/>
      <c r="B36" s="177"/>
      <c r="C36" s="177"/>
      <c r="D36" s="177"/>
      <c r="E36" s="177"/>
      <c r="F36" s="177"/>
      <c r="G36" s="177"/>
      <c r="H36" s="177"/>
      <c r="I36" s="177"/>
      <c r="J36" s="17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workbookViewId="0">
      <selection sqref="A1:E1"/>
    </sheetView>
  </sheetViews>
  <sheetFormatPr baseColWidth="10" defaultColWidth="9.140625" defaultRowHeight="15" x14ac:dyDescent="0.25"/>
  <cols>
    <col min="1" max="1" width="30.42578125" customWidth="1"/>
    <col min="3" max="3" width="23" customWidth="1"/>
  </cols>
  <sheetData>
    <row r="1" spans="1:5" x14ac:dyDescent="0.25">
      <c r="A1" s="636" t="s">
        <v>3876</v>
      </c>
      <c r="B1" s="636"/>
      <c r="C1" s="636"/>
      <c r="D1" s="636"/>
      <c r="E1" s="636"/>
    </row>
    <row r="2" spans="1:5" x14ac:dyDescent="0.25">
      <c r="A2" s="177"/>
      <c r="B2" s="177"/>
      <c r="C2" s="177"/>
      <c r="D2" s="177"/>
      <c r="E2" s="177"/>
    </row>
    <row r="3" spans="1:5" ht="30" x14ac:dyDescent="0.25">
      <c r="A3" s="637" t="s">
        <v>0</v>
      </c>
      <c r="B3" s="641" t="s">
        <v>2204</v>
      </c>
      <c r="C3" s="642"/>
      <c r="D3" s="643"/>
      <c r="E3" s="96" t="s">
        <v>3877</v>
      </c>
    </row>
    <row r="4" spans="1:5" ht="45" x14ac:dyDescent="0.25">
      <c r="A4" s="637"/>
      <c r="B4" s="96" t="s">
        <v>3878</v>
      </c>
      <c r="C4" s="96" t="s">
        <v>3879</v>
      </c>
      <c r="D4" s="96" t="s">
        <v>3880</v>
      </c>
      <c r="E4" s="96" t="s">
        <v>3880</v>
      </c>
    </row>
    <row r="5" spans="1:5" x14ac:dyDescent="0.25">
      <c r="A5" s="87" t="s">
        <v>1</v>
      </c>
      <c r="B5" s="323"/>
      <c r="C5" s="323"/>
      <c r="D5" s="323"/>
      <c r="E5" s="323"/>
    </row>
    <row r="6" spans="1:5" x14ac:dyDescent="0.25">
      <c r="A6" s="87" t="s">
        <v>2</v>
      </c>
      <c r="B6" s="323">
        <f>SUM(B7,B15,B22)</f>
        <v>0</v>
      </c>
      <c r="C6" s="323">
        <f t="shared" ref="C6:E6" si="0">SUM(C7,C15,C22)</f>
        <v>0</v>
      </c>
      <c r="D6" s="323">
        <f t="shared" si="0"/>
        <v>0</v>
      </c>
      <c r="E6" s="323">
        <f t="shared" si="0"/>
        <v>0</v>
      </c>
    </row>
    <row r="7" spans="1:5" x14ac:dyDescent="0.25">
      <c r="A7" s="300" t="s">
        <v>3881</v>
      </c>
      <c r="B7" s="324">
        <f>SUM(B8:B14)</f>
        <v>0</v>
      </c>
      <c r="C7" s="324">
        <f>SUM(C8:C14)</f>
        <v>0</v>
      </c>
      <c r="D7" s="324">
        <f>SUM(D8:D14)</f>
        <v>0</v>
      </c>
      <c r="E7" s="324">
        <f>SUM(E8:E14)</f>
        <v>0</v>
      </c>
    </row>
    <row r="8" spans="1:5" x14ac:dyDescent="0.25">
      <c r="A8" s="317" t="s">
        <v>3</v>
      </c>
      <c r="B8" s="325"/>
      <c r="C8" s="325"/>
      <c r="D8" s="325"/>
      <c r="E8" s="325"/>
    </row>
    <row r="9" spans="1:5" ht="30" x14ac:dyDescent="0.25">
      <c r="A9" s="317" t="s">
        <v>4</v>
      </c>
      <c r="B9" s="325"/>
      <c r="C9" s="325"/>
      <c r="D9" s="325"/>
      <c r="E9" s="325"/>
    </row>
    <row r="10" spans="1:5" ht="60" x14ac:dyDescent="0.25">
      <c r="A10" s="317" t="s">
        <v>3882</v>
      </c>
      <c r="B10" s="325"/>
      <c r="C10" s="325"/>
      <c r="D10" s="325"/>
      <c r="E10" s="325"/>
    </row>
    <row r="11" spans="1:5" x14ac:dyDescent="0.25">
      <c r="A11" s="317" t="s">
        <v>6</v>
      </c>
      <c r="B11" s="325"/>
      <c r="C11" s="325"/>
      <c r="D11" s="325"/>
      <c r="E11" s="325"/>
    </row>
    <row r="12" spans="1:5" x14ac:dyDescent="0.25">
      <c r="A12" s="317" t="s">
        <v>7</v>
      </c>
      <c r="B12" s="325"/>
      <c r="C12" s="325"/>
      <c r="D12" s="325"/>
      <c r="E12" s="325"/>
    </row>
    <row r="13" spans="1:5" x14ac:dyDescent="0.25">
      <c r="A13" s="317" t="s">
        <v>8</v>
      </c>
      <c r="B13" s="325"/>
      <c r="C13" s="325"/>
      <c r="D13" s="325"/>
      <c r="E13" s="325"/>
    </row>
    <row r="14" spans="1:5" x14ac:dyDescent="0.25">
      <c r="A14" s="317" t="s">
        <v>9</v>
      </c>
      <c r="B14" s="325"/>
      <c r="C14" s="325"/>
      <c r="D14" s="325"/>
      <c r="E14" s="325"/>
    </row>
    <row r="15" spans="1:5" x14ac:dyDescent="0.25">
      <c r="A15" s="300" t="s">
        <v>3883</v>
      </c>
      <c r="B15" s="324">
        <f>SUM(B16:B21)</f>
        <v>0</v>
      </c>
      <c r="C15" s="324">
        <f>SUM(C16:C21)</f>
        <v>0</v>
      </c>
      <c r="D15" s="324">
        <f>SUM(D16:D21)</f>
        <v>0</v>
      </c>
      <c r="E15" s="324">
        <f>SUM(E16:E21)</f>
        <v>0</v>
      </c>
    </row>
    <row r="16" spans="1:5" x14ac:dyDescent="0.25">
      <c r="A16" s="317" t="s">
        <v>10</v>
      </c>
      <c r="B16" s="325"/>
      <c r="C16" s="325"/>
      <c r="D16" s="325"/>
      <c r="E16" s="325"/>
    </row>
    <row r="17" spans="1:5" x14ac:dyDescent="0.25">
      <c r="A17" s="317" t="s">
        <v>11</v>
      </c>
      <c r="B17" s="325"/>
      <c r="C17" s="325"/>
      <c r="D17" s="325"/>
      <c r="E17" s="325"/>
    </row>
    <row r="18" spans="1:5" ht="30" x14ac:dyDescent="0.25">
      <c r="A18" s="317" t="s">
        <v>2122</v>
      </c>
      <c r="B18" s="325"/>
      <c r="C18" s="325"/>
      <c r="D18" s="325"/>
      <c r="E18" s="325"/>
    </row>
    <row r="19" spans="1:5" x14ac:dyDescent="0.25">
      <c r="A19" s="317" t="s">
        <v>7</v>
      </c>
      <c r="B19" s="325"/>
      <c r="C19" s="325"/>
      <c r="D19" s="325"/>
      <c r="E19" s="325"/>
    </row>
    <row r="20" spans="1:5" ht="30" x14ac:dyDescent="0.25">
      <c r="A20" s="317" t="s">
        <v>12</v>
      </c>
      <c r="B20" s="325"/>
      <c r="C20" s="325"/>
      <c r="D20" s="325"/>
      <c r="E20" s="325"/>
    </row>
    <row r="21" spans="1:5" x14ac:dyDescent="0.25">
      <c r="A21" s="317" t="s">
        <v>9</v>
      </c>
      <c r="B21" s="325"/>
      <c r="C21" s="325"/>
      <c r="D21" s="325"/>
      <c r="E21" s="325"/>
    </row>
    <row r="22" spans="1:5" x14ac:dyDescent="0.25">
      <c r="A22" s="300" t="s">
        <v>3884</v>
      </c>
      <c r="B22" s="324">
        <f>SUM(B23:B28)</f>
        <v>0</v>
      </c>
      <c r="C22" s="324">
        <f>SUM(C23:C28)</f>
        <v>0</v>
      </c>
      <c r="D22" s="324">
        <f>SUM(D23:D28)</f>
        <v>0</v>
      </c>
      <c r="E22" s="324">
        <f>SUM(E23:E28)</f>
        <v>0</v>
      </c>
    </row>
    <row r="23" spans="1:5" x14ac:dyDescent="0.25">
      <c r="A23" s="317" t="s">
        <v>13</v>
      </c>
      <c r="B23" s="325"/>
      <c r="C23" s="325"/>
      <c r="D23" s="325"/>
      <c r="E23" s="325"/>
    </row>
    <row r="24" spans="1:5" ht="30" x14ac:dyDescent="0.25">
      <c r="A24" s="317" t="s">
        <v>14</v>
      </c>
      <c r="B24" s="325"/>
      <c r="C24" s="325"/>
      <c r="D24" s="325"/>
      <c r="E24" s="325"/>
    </row>
    <row r="25" spans="1:5" ht="30" x14ac:dyDescent="0.25">
      <c r="A25" s="317" t="s">
        <v>3885</v>
      </c>
      <c r="B25" s="325"/>
      <c r="C25" s="325"/>
      <c r="D25" s="325"/>
      <c r="E25" s="325"/>
    </row>
    <row r="26" spans="1:5" x14ac:dyDescent="0.25">
      <c r="A26" s="317" t="s">
        <v>15</v>
      </c>
      <c r="B26" s="325"/>
      <c r="C26" s="325"/>
      <c r="D26" s="325"/>
      <c r="E26" s="325"/>
    </row>
    <row r="27" spans="1:5" x14ac:dyDescent="0.25">
      <c r="A27" s="317" t="s">
        <v>16</v>
      </c>
      <c r="B27" s="325"/>
      <c r="C27" s="325"/>
      <c r="D27" s="325"/>
      <c r="E27" s="325"/>
    </row>
    <row r="28" spans="1:5" x14ac:dyDescent="0.25">
      <c r="A28" s="317" t="s">
        <v>7</v>
      </c>
      <c r="B28" s="325"/>
      <c r="C28" s="325"/>
      <c r="D28" s="325"/>
      <c r="E28" s="325"/>
    </row>
    <row r="29" spans="1:5" x14ac:dyDescent="0.25">
      <c r="A29" s="304" t="s">
        <v>2099</v>
      </c>
      <c r="B29" s="326">
        <f>SUM(B5:B6)</f>
        <v>0</v>
      </c>
      <c r="C29" s="326">
        <f t="shared" ref="C29:E29" si="1">SUM(C5:C6)</f>
        <v>0</v>
      </c>
      <c r="D29" s="326">
        <f t="shared" si="1"/>
        <v>0</v>
      </c>
      <c r="E29" s="326">
        <f t="shared" si="1"/>
        <v>0</v>
      </c>
    </row>
    <row r="30" spans="1:5" x14ac:dyDescent="0.25">
      <c r="A30" s="638" t="s">
        <v>3886</v>
      </c>
      <c r="B30" s="639"/>
      <c r="C30" s="640"/>
      <c r="D30" s="122"/>
      <c r="E30" s="122"/>
    </row>
    <row r="31" spans="1:5" x14ac:dyDescent="0.25">
      <c r="A31" s="638" t="s">
        <v>3887</v>
      </c>
      <c r="B31" s="639"/>
      <c r="C31" s="640"/>
      <c r="D31" s="122"/>
      <c r="E31" s="122"/>
    </row>
    <row r="32" spans="1:5" ht="180" x14ac:dyDescent="0.25">
      <c r="A32" s="305" t="s">
        <v>3888</v>
      </c>
      <c r="B32" s="177"/>
      <c r="C32" s="177"/>
      <c r="D32" s="177"/>
      <c r="E32" s="177"/>
    </row>
    <row r="33" spans="1:5" ht="285" x14ac:dyDescent="0.25">
      <c r="A33" s="305" t="s">
        <v>3889</v>
      </c>
      <c r="B33" s="177"/>
      <c r="C33" s="177"/>
      <c r="D33" s="177"/>
      <c r="E33" s="177"/>
    </row>
    <row r="34" spans="1:5" x14ac:dyDescent="0.25">
      <c r="A34" s="177"/>
      <c r="B34" s="177"/>
      <c r="C34" s="177"/>
      <c r="D34" s="177"/>
      <c r="E34" s="177"/>
    </row>
    <row r="35" spans="1:5" ht="30" x14ac:dyDescent="0.25">
      <c r="A35" s="637" t="s">
        <v>3890</v>
      </c>
      <c r="B35" s="637" t="s">
        <v>2204</v>
      </c>
      <c r="C35" s="637"/>
      <c r="D35" s="637"/>
      <c r="E35" s="96" t="s">
        <v>3877</v>
      </c>
    </row>
    <row r="36" spans="1:5" ht="45" x14ac:dyDescent="0.25">
      <c r="A36" s="637"/>
      <c r="B36" s="96" t="s">
        <v>3878</v>
      </c>
      <c r="C36" s="96" t="s">
        <v>3879</v>
      </c>
      <c r="D36" s="96" t="s">
        <v>3880</v>
      </c>
      <c r="E36" s="96" t="s">
        <v>3880</v>
      </c>
    </row>
    <row r="37" spans="1:5" x14ac:dyDescent="0.25">
      <c r="A37" s="87" t="s">
        <v>18</v>
      </c>
      <c r="B37" s="323">
        <f>SUM(B38,B44,B48)</f>
        <v>0</v>
      </c>
      <c r="C37" s="323">
        <f>SUM(C38,C44,C48)</f>
        <v>0</v>
      </c>
      <c r="D37" s="323">
        <f>SUM(D38,D44,D48)</f>
        <v>0</v>
      </c>
      <c r="E37" s="323">
        <f>SUM(E38,E44,E48)</f>
        <v>0</v>
      </c>
    </row>
    <row r="38" spans="1:5" x14ac:dyDescent="0.25">
      <c r="A38" s="300" t="s">
        <v>3891</v>
      </c>
      <c r="B38" s="324">
        <f>SUM(B39:B43)</f>
        <v>0</v>
      </c>
      <c r="C38" s="324">
        <f t="shared" ref="C38:E38" si="2">SUM(C39:C43)</f>
        <v>0</v>
      </c>
      <c r="D38" s="324">
        <f t="shared" si="2"/>
        <v>0</v>
      </c>
      <c r="E38" s="324">
        <f t="shared" si="2"/>
        <v>0</v>
      </c>
    </row>
    <row r="39" spans="1:5" ht="30" x14ac:dyDescent="0.25">
      <c r="A39" s="317" t="s">
        <v>19</v>
      </c>
      <c r="B39" s="325"/>
      <c r="C39" s="325"/>
      <c r="D39" s="325"/>
      <c r="E39" s="325"/>
    </row>
    <row r="40" spans="1:5" ht="30" x14ac:dyDescent="0.25">
      <c r="A40" s="317" t="s">
        <v>3892</v>
      </c>
      <c r="B40" s="325"/>
      <c r="C40" s="325"/>
      <c r="D40" s="325"/>
      <c r="E40" s="325"/>
    </row>
    <row r="41" spans="1:5" x14ac:dyDescent="0.25">
      <c r="A41" s="317" t="s">
        <v>20</v>
      </c>
      <c r="B41" s="325"/>
      <c r="C41" s="325"/>
      <c r="D41" s="325"/>
      <c r="E41" s="325"/>
    </row>
    <row r="42" spans="1:5" x14ac:dyDescent="0.25">
      <c r="A42" s="317" t="s">
        <v>21</v>
      </c>
      <c r="B42" s="325"/>
      <c r="C42" s="325"/>
      <c r="D42" s="325"/>
      <c r="E42" s="325"/>
    </row>
    <row r="43" spans="1:5" ht="30" x14ac:dyDescent="0.25">
      <c r="A43" s="317" t="s">
        <v>22</v>
      </c>
      <c r="B43" s="325"/>
      <c r="C43" s="325"/>
      <c r="D43" s="325"/>
      <c r="E43" s="325"/>
    </row>
    <row r="44" spans="1:5" x14ac:dyDescent="0.25">
      <c r="A44" s="300" t="s">
        <v>3893</v>
      </c>
      <c r="B44" s="324">
        <f>SUM(B45:B47)</f>
        <v>0</v>
      </c>
      <c r="C44" s="324">
        <f t="shared" ref="C44:E44" si="3">SUM(C45:C47)</f>
        <v>0</v>
      </c>
      <c r="D44" s="324">
        <f t="shared" si="3"/>
        <v>0</v>
      </c>
      <c r="E44" s="324">
        <f t="shared" si="3"/>
        <v>0</v>
      </c>
    </row>
    <row r="45" spans="1:5" ht="30" x14ac:dyDescent="0.25">
      <c r="A45" s="317" t="s">
        <v>3894</v>
      </c>
      <c r="B45" s="325"/>
      <c r="C45" s="325"/>
      <c r="D45" s="325"/>
      <c r="E45" s="325"/>
    </row>
    <row r="46" spans="1:5" x14ac:dyDescent="0.25">
      <c r="A46" s="317" t="s">
        <v>7</v>
      </c>
      <c r="B46" s="325"/>
      <c r="C46" s="325"/>
      <c r="D46" s="325"/>
      <c r="E46" s="325"/>
    </row>
    <row r="47" spans="1:5" ht="30" x14ac:dyDescent="0.25">
      <c r="A47" s="317" t="s">
        <v>23</v>
      </c>
      <c r="B47" s="325"/>
      <c r="C47" s="325"/>
      <c r="D47" s="325"/>
      <c r="E47" s="325"/>
    </row>
    <row r="48" spans="1:5" ht="30" x14ac:dyDescent="0.25">
      <c r="A48" s="300" t="s">
        <v>3895</v>
      </c>
      <c r="B48" s="324">
        <f>SUM(B49:B53)</f>
        <v>0</v>
      </c>
      <c r="C48" s="324">
        <f>SUM(C49:C53)</f>
        <v>0</v>
      </c>
      <c r="D48" s="324">
        <f>SUM(D49:D53)</f>
        <v>0</v>
      </c>
      <c r="E48" s="324">
        <f>SUM(E49:E53)</f>
        <v>0</v>
      </c>
    </row>
    <row r="49" spans="1:5" x14ac:dyDescent="0.25">
      <c r="A49" s="317" t="s">
        <v>24</v>
      </c>
      <c r="B49" s="325"/>
      <c r="C49" s="325"/>
      <c r="D49" s="325"/>
      <c r="E49" s="325"/>
    </row>
    <row r="50" spans="1:5" x14ac:dyDescent="0.25">
      <c r="A50" s="317" t="s">
        <v>828</v>
      </c>
      <c r="B50" s="325"/>
      <c r="C50" s="325"/>
      <c r="D50" s="325"/>
      <c r="E50" s="325"/>
    </row>
    <row r="51" spans="1:5" ht="30" x14ac:dyDescent="0.25">
      <c r="A51" s="317" t="s">
        <v>640</v>
      </c>
      <c r="B51" s="325"/>
      <c r="C51" s="325"/>
      <c r="D51" s="325"/>
      <c r="E51" s="325"/>
    </row>
    <row r="52" spans="1:5" x14ac:dyDescent="0.25">
      <c r="A52" s="317" t="s">
        <v>25</v>
      </c>
      <c r="B52" s="325"/>
      <c r="C52" s="325"/>
      <c r="D52" s="325"/>
      <c r="E52" s="325"/>
    </row>
    <row r="53" spans="1:5" x14ac:dyDescent="0.25">
      <c r="A53" s="317" t="s">
        <v>3896</v>
      </c>
      <c r="B53" s="325"/>
      <c r="C53" s="325"/>
      <c r="D53" s="325"/>
      <c r="E53" s="325"/>
    </row>
    <row r="54" spans="1:5" x14ac:dyDescent="0.25">
      <c r="A54" s="304" t="s">
        <v>3897</v>
      </c>
      <c r="B54" s="326">
        <f>B37</f>
        <v>0</v>
      </c>
      <c r="C54" s="326">
        <f>C37</f>
        <v>0</v>
      </c>
      <c r="D54" s="326">
        <f>D37</f>
        <v>0</v>
      </c>
      <c r="E54" s="326">
        <f>E37</f>
        <v>0</v>
      </c>
    </row>
    <row r="55" spans="1:5" ht="30" x14ac:dyDescent="0.25">
      <c r="A55" s="304" t="s">
        <v>3898</v>
      </c>
      <c r="B55" s="326"/>
      <c r="C55" s="326"/>
      <c r="D55" s="326"/>
      <c r="E55" s="326"/>
    </row>
    <row r="56" spans="1:5" ht="30" x14ac:dyDescent="0.25">
      <c r="A56" s="304" t="s">
        <v>26</v>
      </c>
      <c r="B56" s="326"/>
      <c r="C56" s="206"/>
      <c r="D56" s="326"/>
      <c r="E56" s="326"/>
    </row>
    <row r="57" spans="1:5" ht="45" x14ac:dyDescent="0.25">
      <c r="A57" s="304" t="s">
        <v>3899</v>
      </c>
      <c r="B57" s="326"/>
      <c r="C57" s="206"/>
      <c r="D57" s="326"/>
      <c r="E57" s="326"/>
    </row>
    <row r="58" spans="1:5" ht="30" x14ac:dyDescent="0.25">
      <c r="A58" s="304" t="s">
        <v>3900</v>
      </c>
      <c r="B58" s="327">
        <f>SUM(B54:B57,B29)</f>
        <v>0</v>
      </c>
      <c r="C58" s="327">
        <f>SUM(C54:C57,C29)</f>
        <v>0</v>
      </c>
      <c r="D58" s="327">
        <f>SUM(D54:D57,D29)</f>
        <v>0</v>
      </c>
      <c r="E58" s="327">
        <f>SUM(E54:E57,E29)</f>
        <v>0</v>
      </c>
    </row>
    <row r="59" spans="1:5" x14ac:dyDescent="0.25">
      <c r="A59" s="638" t="s">
        <v>3901</v>
      </c>
      <c r="B59" s="639"/>
      <c r="C59" s="640"/>
      <c r="D59" s="328"/>
      <c r="E59" s="328"/>
    </row>
    <row r="60" spans="1:5" ht="45" x14ac:dyDescent="0.25">
      <c r="A60" s="305" t="s">
        <v>3902</v>
      </c>
      <c r="B60" s="193"/>
      <c r="C60" s="193"/>
      <c r="D60" s="193"/>
      <c r="E60" s="193"/>
    </row>
    <row r="61" spans="1:5" ht="30" x14ac:dyDescent="0.25">
      <c r="A61" s="305" t="s">
        <v>3903</v>
      </c>
      <c r="B61" s="193"/>
      <c r="C61" s="193"/>
      <c r="D61" s="193"/>
      <c r="E61" s="193"/>
    </row>
    <row r="62" spans="1:5" ht="45" x14ac:dyDescent="0.25">
      <c r="A62" s="305" t="s">
        <v>3904</v>
      </c>
      <c r="B62" s="193"/>
      <c r="C62" s="193"/>
      <c r="D62" s="193"/>
      <c r="E62" s="193"/>
    </row>
    <row r="63" spans="1:5" x14ac:dyDescent="0.25">
      <c r="A63" s="193"/>
      <c r="B63" s="193"/>
      <c r="C63" s="193"/>
      <c r="D63" s="193"/>
      <c r="E63" s="193"/>
    </row>
    <row r="64" spans="1:5" ht="30" x14ac:dyDescent="0.25">
      <c r="A64" s="96" t="s">
        <v>45</v>
      </c>
      <c r="B64" s="96" t="s">
        <v>2204</v>
      </c>
      <c r="C64" s="96" t="s">
        <v>3877</v>
      </c>
      <c r="D64" s="193"/>
      <c r="E64" s="193"/>
    </row>
    <row r="65" spans="1:5" x14ac:dyDescent="0.25">
      <c r="A65" s="87" t="s">
        <v>3905</v>
      </c>
      <c r="B65" s="323">
        <f>SUM(B66:B70)</f>
        <v>0</v>
      </c>
      <c r="C65" s="323">
        <f>SUM(C66:C70)</f>
        <v>0</v>
      </c>
      <c r="D65" s="193"/>
      <c r="E65" s="193"/>
    </row>
    <row r="66" spans="1:5" x14ac:dyDescent="0.25">
      <c r="A66" s="300" t="s">
        <v>29</v>
      </c>
      <c r="B66" s="324"/>
      <c r="C66" s="324"/>
      <c r="D66" s="193"/>
      <c r="E66" s="193"/>
    </row>
    <row r="67" spans="1:5" ht="30" x14ac:dyDescent="0.25">
      <c r="A67" s="300" t="s">
        <v>3906</v>
      </c>
      <c r="B67" s="324"/>
      <c r="C67" s="324"/>
      <c r="D67" s="193"/>
      <c r="E67" s="193"/>
    </row>
    <row r="68" spans="1:5" x14ac:dyDescent="0.25">
      <c r="A68" s="300" t="s">
        <v>3907</v>
      </c>
      <c r="B68" s="324"/>
      <c r="C68" s="324"/>
      <c r="D68" s="193"/>
      <c r="E68" s="193"/>
    </row>
    <row r="69" spans="1:5" x14ac:dyDescent="0.25">
      <c r="A69" s="300" t="s">
        <v>3908</v>
      </c>
      <c r="B69" s="324"/>
      <c r="C69" s="324"/>
      <c r="D69" s="193"/>
      <c r="E69" s="193"/>
    </row>
    <row r="70" spans="1:5" x14ac:dyDescent="0.25">
      <c r="A70" s="300" t="s">
        <v>3909</v>
      </c>
      <c r="B70" s="324">
        <f>SUM(B71:B78)</f>
        <v>0</v>
      </c>
      <c r="C70" s="324">
        <f>SUM(C71:C78)</f>
        <v>0</v>
      </c>
      <c r="D70" s="193"/>
      <c r="E70" s="193"/>
    </row>
    <row r="71" spans="1:5" x14ac:dyDescent="0.25">
      <c r="A71" s="317" t="s">
        <v>30</v>
      </c>
      <c r="B71" s="325"/>
      <c r="C71" s="325"/>
      <c r="D71" s="193"/>
      <c r="E71" s="193"/>
    </row>
    <row r="72" spans="1:5" ht="30" x14ac:dyDescent="0.25">
      <c r="A72" s="317" t="s">
        <v>31</v>
      </c>
      <c r="B72" s="325"/>
      <c r="C72" s="325"/>
      <c r="D72" s="193"/>
      <c r="E72" s="193"/>
    </row>
    <row r="73" spans="1:5" x14ac:dyDescent="0.25">
      <c r="A73" s="317" t="s">
        <v>32</v>
      </c>
      <c r="B73" s="325"/>
      <c r="C73" s="325"/>
      <c r="D73" s="193"/>
      <c r="E73" s="193"/>
    </row>
    <row r="74" spans="1:5" x14ac:dyDescent="0.25">
      <c r="A74" s="317" t="s">
        <v>7</v>
      </c>
      <c r="B74" s="325"/>
      <c r="C74" s="325"/>
      <c r="D74" s="193"/>
      <c r="E74" s="193"/>
    </row>
    <row r="75" spans="1:5" x14ac:dyDescent="0.25">
      <c r="A75" s="317" t="s">
        <v>33</v>
      </c>
      <c r="B75" s="325"/>
      <c r="C75" s="325"/>
      <c r="D75" s="193"/>
      <c r="E75" s="193"/>
    </row>
    <row r="76" spans="1:5" ht="30" x14ac:dyDescent="0.25">
      <c r="A76" s="317" t="s">
        <v>3910</v>
      </c>
      <c r="B76" s="325"/>
      <c r="C76" s="325"/>
      <c r="D76" s="193"/>
      <c r="E76" s="193"/>
    </row>
    <row r="77" spans="1:5" x14ac:dyDescent="0.25">
      <c r="A77" s="317" t="s">
        <v>34</v>
      </c>
      <c r="B77" s="325"/>
      <c r="C77" s="325"/>
      <c r="D77" s="193"/>
      <c r="E77" s="193"/>
    </row>
    <row r="78" spans="1:5" x14ac:dyDescent="0.25">
      <c r="A78" s="317" t="s">
        <v>35</v>
      </c>
      <c r="B78" s="325"/>
      <c r="C78" s="325"/>
      <c r="D78" s="193"/>
      <c r="E78" s="193"/>
    </row>
    <row r="79" spans="1:5" x14ac:dyDescent="0.25">
      <c r="A79" s="304" t="s">
        <v>2099</v>
      </c>
      <c r="B79" s="326">
        <f>B65</f>
        <v>0</v>
      </c>
      <c r="C79" s="326">
        <f>C65</f>
        <v>0</v>
      </c>
      <c r="D79" s="193"/>
      <c r="E79" s="193"/>
    </row>
    <row r="80" spans="1:5" x14ac:dyDescent="0.25">
      <c r="A80" s="87" t="s">
        <v>3911</v>
      </c>
      <c r="B80" s="323">
        <f>SUM(B81:B82)</f>
        <v>0</v>
      </c>
      <c r="C80" s="323">
        <f>SUM(C81:C82)</f>
        <v>0</v>
      </c>
      <c r="D80" s="193"/>
      <c r="E80" s="193"/>
    </row>
    <row r="81" spans="1:5" x14ac:dyDescent="0.25">
      <c r="A81" s="300" t="s">
        <v>36</v>
      </c>
      <c r="B81" s="324"/>
      <c r="C81" s="324"/>
      <c r="D81" s="193"/>
      <c r="E81" s="193"/>
    </row>
    <row r="82" spans="1:5" x14ac:dyDescent="0.25">
      <c r="A82" s="300" t="s">
        <v>37</v>
      </c>
      <c r="B82" s="324"/>
      <c r="C82" s="324"/>
      <c r="D82" s="193"/>
      <c r="E82" s="193"/>
    </row>
    <row r="83" spans="1:5" x14ac:dyDescent="0.25">
      <c r="A83" s="304" t="s">
        <v>3897</v>
      </c>
      <c r="B83" s="326">
        <f>B80</f>
        <v>0</v>
      </c>
      <c r="C83" s="326">
        <f>C80</f>
        <v>0</v>
      </c>
      <c r="D83" s="193"/>
      <c r="E83" s="193"/>
    </row>
    <row r="84" spans="1:5" x14ac:dyDescent="0.25">
      <c r="A84" s="87" t="s">
        <v>38</v>
      </c>
      <c r="B84" s="323">
        <f>SUM(B85,B91,B95)</f>
        <v>0</v>
      </c>
      <c r="C84" s="323">
        <f>SUM(C85,C91,C95)</f>
        <v>0</v>
      </c>
      <c r="D84" s="193"/>
      <c r="E84" s="193"/>
    </row>
    <row r="85" spans="1:5" x14ac:dyDescent="0.25">
      <c r="A85" s="300" t="s">
        <v>3912</v>
      </c>
      <c r="B85" s="324">
        <f>SUM(B86:B90)</f>
        <v>0</v>
      </c>
      <c r="C85" s="324">
        <f>SUM(C86:C90)</f>
        <v>0</v>
      </c>
      <c r="D85" s="193"/>
      <c r="E85" s="193"/>
    </row>
    <row r="86" spans="1:5" ht="30" x14ac:dyDescent="0.25">
      <c r="A86" s="317" t="s">
        <v>39</v>
      </c>
      <c r="B86" s="325"/>
      <c r="C86" s="325"/>
      <c r="D86" s="193"/>
      <c r="E86" s="193"/>
    </row>
    <row r="87" spans="1:5" x14ac:dyDescent="0.25">
      <c r="A87" s="317" t="s">
        <v>40</v>
      </c>
      <c r="B87" s="325"/>
      <c r="C87" s="325"/>
      <c r="D87" s="193"/>
      <c r="E87" s="193"/>
    </row>
    <row r="88" spans="1:5" ht="30" x14ac:dyDescent="0.25">
      <c r="A88" s="317" t="s">
        <v>3913</v>
      </c>
      <c r="B88" s="325"/>
      <c r="C88" s="325"/>
      <c r="D88" s="193"/>
      <c r="E88" s="193"/>
    </row>
    <row r="89" spans="1:5" ht="30" x14ac:dyDescent="0.25">
      <c r="A89" s="317" t="s">
        <v>41</v>
      </c>
      <c r="B89" s="325"/>
      <c r="C89" s="325"/>
      <c r="D89" s="193"/>
      <c r="E89" s="193"/>
    </row>
    <row r="90" spans="1:5" ht="30" x14ac:dyDescent="0.25">
      <c r="A90" s="317" t="s">
        <v>278</v>
      </c>
      <c r="B90" s="325"/>
      <c r="C90" s="325"/>
      <c r="D90" s="193"/>
      <c r="E90" s="193"/>
    </row>
    <row r="91" spans="1:5" x14ac:dyDescent="0.25">
      <c r="A91" s="300" t="s">
        <v>3914</v>
      </c>
      <c r="B91" s="324">
        <f>SUM(B92:B94)</f>
        <v>0</v>
      </c>
      <c r="C91" s="324">
        <f>SUM(C92:C94)</f>
        <v>0</v>
      </c>
      <c r="D91" s="193"/>
      <c r="E91" s="193"/>
    </row>
    <row r="92" spans="1:5" ht="30" x14ac:dyDescent="0.25">
      <c r="A92" s="317" t="s">
        <v>42</v>
      </c>
      <c r="B92" s="325"/>
      <c r="C92" s="325"/>
      <c r="D92" s="193"/>
      <c r="E92" s="193"/>
    </row>
    <row r="93" spans="1:5" x14ac:dyDescent="0.25">
      <c r="A93" s="317" t="s">
        <v>43</v>
      </c>
      <c r="B93" s="325"/>
      <c r="C93" s="325"/>
      <c r="D93" s="193"/>
      <c r="E93" s="193"/>
    </row>
    <row r="94" spans="1:5" x14ac:dyDescent="0.25">
      <c r="A94" s="317" t="s">
        <v>7</v>
      </c>
      <c r="B94" s="325"/>
      <c r="C94" s="325"/>
      <c r="D94" s="193"/>
      <c r="E94" s="193"/>
    </row>
    <row r="95" spans="1:5" x14ac:dyDescent="0.25">
      <c r="A95" s="300" t="s">
        <v>3915</v>
      </c>
      <c r="B95" s="324">
        <f>SUM(B96:B100)</f>
        <v>0</v>
      </c>
      <c r="C95" s="324">
        <f>SUM(C96:C100)</f>
        <v>0</v>
      </c>
      <c r="D95" s="193"/>
      <c r="E95" s="193"/>
    </row>
    <row r="96" spans="1:5" ht="30" x14ac:dyDescent="0.25">
      <c r="A96" s="317" t="s">
        <v>44</v>
      </c>
      <c r="B96" s="329"/>
      <c r="C96" s="329"/>
      <c r="D96" s="193"/>
      <c r="E96" s="193"/>
    </row>
    <row r="97" spans="1:5" ht="30" x14ac:dyDescent="0.25">
      <c r="A97" s="317" t="s">
        <v>3916</v>
      </c>
      <c r="B97" s="329"/>
      <c r="C97" s="329"/>
      <c r="D97" s="193"/>
      <c r="E97" s="193"/>
    </row>
    <row r="98" spans="1:5" x14ac:dyDescent="0.25">
      <c r="A98" s="317" t="s">
        <v>7</v>
      </c>
      <c r="B98" s="329"/>
      <c r="C98" s="329"/>
      <c r="D98" s="193"/>
      <c r="E98" s="193"/>
    </row>
    <row r="99" spans="1:5" x14ac:dyDescent="0.25">
      <c r="A99" s="317" t="s">
        <v>3917</v>
      </c>
      <c r="B99" s="329"/>
      <c r="C99" s="329"/>
      <c r="D99" s="193"/>
      <c r="E99" s="193"/>
    </row>
    <row r="100" spans="1:5" x14ac:dyDescent="0.25">
      <c r="A100" s="317" t="s">
        <v>3918</v>
      </c>
      <c r="B100" s="329"/>
      <c r="C100" s="329"/>
      <c r="D100" s="193"/>
      <c r="E100" s="193"/>
    </row>
    <row r="101" spans="1:5" x14ac:dyDescent="0.25">
      <c r="A101" s="304" t="s">
        <v>3919</v>
      </c>
      <c r="B101" s="327">
        <f>B84</f>
        <v>0</v>
      </c>
      <c r="C101" s="327">
        <f>C84</f>
        <v>0</v>
      </c>
      <c r="D101" s="193"/>
      <c r="E101" s="193"/>
    </row>
    <row r="102" spans="1:5" ht="45" x14ac:dyDescent="0.25">
      <c r="A102" s="304" t="s">
        <v>3920</v>
      </c>
      <c r="B102" s="327"/>
      <c r="C102" s="327"/>
      <c r="D102" s="193"/>
      <c r="E102" s="193"/>
    </row>
    <row r="103" spans="1:5" x14ac:dyDescent="0.25">
      <c r="A103" s="304" t="s">
        <v>3921</v>
      </c>
      <c r="B103" s="330">
        <f>SUM(B101:B102,B83,B79)</f>
        <v>0</v>
      </c>
      <c r="C103" s="330">
        <f>SUM(C101:C102,C83,C79)</f>
        <v>0</v>
      </c>
      <c r="D103" s="193"/>
      <c r="E103" s="193"/>
    </row>
    <row r="104" spans="1:5" ht="30" x14ac:dyDescent="0.25">
      <c r="A104" s="122" t="s">
        <v>3922</v>
      </c>
      <c r="B104" s="328"/>
      <c r="C104" s="328"/>
      <c r="D104" s="193"/>
      <c r="E104" s="193"/>
    </row>
    <row r="105" spans="1:5" ht="45" x14ac:dyDescent="0.25">
      <c r="A105" s="122" t="s">
        <v>3923</v>
      </c>
      <c r="B105" s="328"/>
      <c r="C105" s="328"/>
      <c r="D105" s="193"/>
      <c r="E105" s="193"/>
    </row>
    <row r="106" spans="1:5" x14ac:dyDescent="0.25">
      <c r="A106" s="122" t="s">
        <v>3924</v>
      </c>
      <c r="B106" s="328"/>
      <c r="C106" s="328"/>
      <c r="D106" s="193"/>
      <c r="E106" s="193"/>
    </row>
    <row r="107" spans="1:5" ht="255" x14ac:dyDescent="0.25">
      <c r="A107" s="305" t="s">
        <v>3925</v>
      </c>
      <c r="B107" s="193"/>
      <c r="C107" s="193"/>
      <c r="D107" s="193"/>
      <c r="E107" s="193"/>
    </row>
    <row r="108" spans="1:5" ht="30" x14ac:dyDescent="0.25">
      <c r="A108" s="305" t="s">
        <v>3926</v>
      </c>
      <c r="B108" s="193"/>
      <c r="C108" s="193"/>
      <c r="D108" s="193"/>
      <c r="E108" s="193"/>
    </row>
    <row r="109" spans="1:5" ht="30" x14ac:dyDescent="0.25">
      <c r="A109" s="305" t="s">
        <v>3927</v>
      </c>
      <c r="B109" s="193"/>
      <c r="C109" s="193"/>
      <c r="D109" s="193"/>
      <c r="E109" s="193"/>
    </row>
    <row r="110" spans="1:5" ht="45" x14ac:dyDescent="0.25">
      <c r="A110" s="305" t="s">
        <v>3928</v>
      </c>
      <c r="B110" s="193"/>
      <c r="C110" s="193"/>
      <c r="D110" s="193"/>
      <c r="E110" s="193"/>
    </row>
    <row r="111" spans="1:5" ht="60" x14ac:dyDescent="0.25">
      <c r="A111" s="305" t="s">
        <v>3929</v>
      </c>
      <c r="B111" s="193"/>
      <c r="C111" s="193"/>
      <c r="D111" s="193"/>
      <c r="E111" s="193"/>
    </row>
    <row r="112" spans="1:5" ht="45" x14ac:dyDescent="0.25">
      <c r="A112" s="305" t="s">
        <v>3930</v>
      </c>
      <c r="B112" s="193"/>
      <c r="C112" s="193"/>
      <c r="D112" s="193"/>
      <c r="E112" s="193"/>
    </row>
    <row r="113" spans="1:5" ht="30" x14ac:dyDescent="0.25">
      <c r="A113" s="305" t="s">
        <v>3931</v>
      </c>
      <c r="B113" s="193"/>
      <c r="C113" s="193"/>
      <c r="D113" s="193"/>
      <c r="E113" s="193"/>
    </row>
    <row r="114" spans="1:5" ht="60" x14ac:dyDescent="0.25">
      <c r="A114" s="305" t="s">
        <v>3932</v>
      </c>
      <c r="B114" s="193"/>
      <c r="C114" s="193"/>
      <c r="D114" s="193"/>
      <c r="E114" s="193"/>
    </row>
    <row r="115" spans="1:5" x14ac:dyDescent="0.25">
      <c r="A115" s="193"/>
      <c r="B115" s="193"/>
      <c r="C115" s="193"/>
      <c r="D115" s="193"/>
      <c r="E115" s="193"/>
    </row>
    <row r="116" spans="1:5" ht="30" x14ac:dyDescent="0.25">
      <c r="A116" s="96" t="s">
        <v>46</v>
      </c>
      <c r="B116" s="96" t="s">
        <v>2204</v>
      </c>
      <c r="C116" s="96" t="s">
        <v>3877</v>
      </c>
      <c r="D116" s="193"/>
      <c r="E116" s="193"/>
    </row>
    <row r="117" spans="1:5" x14ac:dyDescent="0.25">
      <c r="A117" s="87" t="s">
        <v>3905</v>
      </c>
      <c r="B117" s="323">
        <f>SUM(B118:B122)</f>
        <v>0</v>
      </c>
      <c r="C117" s="323">
        <f>SUM(C118:C122)</f>
        <v>0</v>
      </c>
      <c r="D117" s="193"/>
      <c r="E117" s="193"/>
    </row>
    <row r="118" spans="1:5" x14ac:dyDescent="0.25">
      <c r="A118" s="300" t="s">
        <v>47</v>
      </c>
      <c r="B118" s="324"/>
      <c r="C118" s="324"/>
      <c r="D118" s="193"/>
      <c r="E118" s="193"/>
    </row>
    <row r="119" spans="1:5" ht="30" x14ac:dyDescent="0.25">
      <c r="A119" s="300" t="s">
        <v>3906</v>
      </c>
      <c r="B119" s="324"/>
      <c r="C119" s="324"/>
      <c r="D119" s="193"/>
      <c r="E119" s="193"/>
    </row>
    <row r="120" spans="1:5" x14ac:dyDescent="0.25">
      <c r="A120" s="300" t="s">
        <v>3907</v>
      </c>
      <c r="B120" s="324"/>
      <c r="C120" s="324"/>
      <c r="D120" s="193"/>
      <c r="E120" s="193"/>
    </row>
    <row r="121" spans="1:5" x14ac:dyDescent="0.25">
      <c r="A121" s="300" t="s">
        <v>3908</v>
      </c>
      <c r="B121" s="324"/>
      <c r="C121" s="324"/>
      <c r="D121" s="193"/>
      <c r="E121" s="193"/>
    </row>
    <row r="122" spans="1:5" x14ac:dyDescent="0.25">
      <c r="A122" s="300" t="s">
        <v>3909</v>
      </c>
      <c r="B122" s="324">
        <f>SUM(B123:B127)</f>
        <v>0</v>
      </c>
      <c r="C122" s="324">
        <f>SUM(C123:C127)</f>
        <v>0</v>
      </c>
      <c r="D122" s="193"/>
      <c r="E122" s="193"/>
    </row>
    <row r="123" spans="1:5" x14ac:dyDescent="0.25">
      <c r="A123" s="317" t="s">
        <v>30</v>
      </c>
      <c r="B123" s="325"/>
      <c r="C123" s="325"/>
      <c r="D123" s="193"/>
      <c r="E123" s="193"/>
    </row>
    <row r="124" spans="1:5" ht="30" x14ac:dyDescent="0.25">
      <c r="A124" s="317" t="s">
        <v>31</v>
      </c>
      <c r="B124" s="325"/>
      <c r="C124" s="325"/>
      <c r="D124" s="193"/>
      <c r="E124" s="193"/>
    </row>
    <row r="125" spans="1:5" x14ac:dyDescent="0.25">
      <c r="A125" s="317" t="s">
        <v>32</v>
      </c>
      <c r="B125" s="325"/>
      <c r="C125" s="325"/>
      <c r="D125" s="193"/>
      <c r="E125" s="193"/>
    </row>
    <row r="126" spans="1:5" x14ac:dyDescent="0.25">
      <c r="A126" s="317" t="s">
        <v>7</v>
      </c>
      <c r="B126" s="325"/>
      <c r="C126" s="325"/>
      <c r="D126" s="193"/>
      <c r="E126" s="193"/>
    </row>
    <row r="127" spans="1:5" x14ac:dyDescent="0.25">
      <c r="A127" s="317" t="s">
        <v>33</v>
      </c>
      <c r="B127" s="325"/>
      <c r="C127" s="325"/>
      <c r="D127" s="193"/>
      <c r="E127" s="193"/>
    </row>
    <row r="128" spans="1:5" x14ac:dyDescent="0.25">
      <c r="A128" s="87" t="s">
        <v>3933</v>
      </c>
      <c r="B128" s="323"/>
      <c r="C128" s="323"/>
      <c r="D128" s="193"/>
      <c r="E128" s="193"/>
    </row>
    <row r="129" spans="1:5" x14ac:dyDescent="0.25">
      <c r="A129" s="87" t="s">
        <v>34</v>
      </c>
      <c r="B129" s="323"/>
      <c r="C129" s="323"/>
      <c r="D129" s="193"/>
      <c r="E129" s="193"/>
    </row>
    <row r="130" spans="1:5" x14ac:dyDescent="0.25">
      <c r="A130" s="87" t="s">
        <v>35</v>
      </c>
      <c r="B130" s="323"/>
      <c r="C130" s="323"/>
      <c r="D130" s="193"/>
      <c r="E130" s="193"/>
    </row>
    <row r="131" spans="1:5" x14ac:dyDescent="0.25">
      <c r="A131" s="304" t="s">
        <v>2099</v>
      </c>
      <c r="B131" s="326">
        <f>SUM(B128:B130,B117)</f>
        <v>0</v>
      </c>
      <c r="C131" s="326">
        <f>SUM(C128:C130,C117)</f>
        <v>0</v>
      </c>
      <c r="D131" s="193"/>
      <c r="E131" s="193"/>
    </row>
    <row r="132" spans="1:5" x14ac:dyDescent="0.25">
      <c r="A132" s="87" t="s">
        <v>3911</v>
      </c>
      <c r="B132" s="323">
        <f>SUM(B133:B134)</f>
        <v>0</v>
      </c>
      <c r="C132" s="323">
        <f>SUM(C133:C134)</f>
        <v>0</v>
      </c>
      <c r="D132" s="193"/>
      <c r="E132" s="193"/>
    </row>
    <row r="133" spans="1:5" x14ac:dyDescent="0.25">
      <c r="A133" s="317" t="s">
        <v>36</v>
      </c>
      <c r="B133" s="325"/>
      <c r="C133" s="325"/>
      <c r="D133" s="193"/>
      <c r="E133" s="193"/>
    </row>
    <row r="134" spans="1:5" x14ac:dyDescent="0.25">
      <c r="A134" s="317" t="s">
        <v>37</v>
      </c>
      <c r="B134" s="325"/>
      <c r="C134" s="325"/>
      <c r="D134" s="193"/>
      <c r="E134" s="193"/>
    </row>
    <row r="135" spans="1:5" x14ac:dyDescent="0.25">
      <c r="A135" s="304" t="s">
        <v>3897</v>
      </c>
      <c r="B135" s="326">
        <f>B132</f>
        <v>0</v>
      </c>
      <c r="C135" s="326">
        <f>C132</f>
        <v>0</v>
      </c>
      <c r="D135" s="193"/>
      <c r="E135" s="193"/>
    </row>
    <row r="136" spans="1:5" x14ac:dyDescent="0.25">
      <c r="A136" s="87" t="s">
        <v>48</v>
      </c>
      <c r="B136" s="323">
        <f>SUM(B137,B143,B147)</f>
        <v>0</v>
      </c>
      <c r="C136" s="323">
        <f>SUM(C137,C143,C147)</f>
        <v>0</v>
      </c>
      <c r="D136" s="193"/>
      <c r="E136" s="193"/>
    </row>
    <row r="137" spans="1:5" x14ac:dyDescent="0.25">
      <c r="A137" s="300" t="s">
        <v>3912</v>
      </c>
      <c r="B137" s="324">
        <f>SUM(B138:B142)</f>
        <v>0</v>
      </c>
      <c r="C137" s="324">
        <f>SUM(C138:C142)</f>
        <v>0</v>
      </c>
      <c r="D137" s="193"/>
      <c r="E137" s="193"/>
    </row>
    <row r="138" spans="1:5" ht="30" x14ac:dyDescent="0.25">
      <c r="A138" s="317" t="s">
        <v>39</v>
      </c>
      <c r="B138" s="325"/>
      <c r="C138" s="325"/>
      <c r="D138" s="193"/>
      <c r="E138" s="193"/>
    </row>
    <row r="139" spans="1:5" x14ac:dyDescent="0.25">
      <c r="A139" s="317" t="s">
        <v>40</v>
      </c>
      <c r="B139" s="325"/>
      <c r="C139" s="325"/>
      <c r="D139" s="193"/>
      <c r="E139" s="193"/>
    </row>
    <row r="140" spans="1:5" ht="30" x14ac:dyDescent="0.25">
      <c r="A140" s="317" t="s">
        <v>3913</v>
      </c>
      <c r="B140" s="325"/>
      <c r="C140" s="325"/>
      <c r="D140" s="193"/>
      <c r="E140" s="193"/>
    </row>
    <row r="141" spans="1:5" ht="30" x14ac:dyDescent="0.25">
      <c r="A141" s="317" t="s">
        <v>3934</v>
      </c>
      <c r="B141" s="325"/>
      <c r="C141" s="325"/>
      <c r="D141" s="193"/>
      <c r="E141" s="193"/>
    </row>
    <row r="142" spans="1:5" ht="30" x14ac:dyDescent="0.25">
      <c r="A142" s="317" t="s">
        <v>278</v>
      </c>
      <c r="B142" s="325"/>
      <c r="C142" s="325"/>
      <c r="D142" s="193"/>
      <c r="E142" s="193"/>
    </row>
    <row r="143" spans="1:5" x14ac:dyDescent="0.25">
      <c r="A143" s="300" t="s">
        <v>3914</v>
      </c>
      <c r="B143" s="324">
        <f>SUM(B144:B146)</f>
        <v>0</v>
      </c>
      <c r="C143" s="324">
        <f>SUM(C144:C146)</f>
        <v>0</v>
      </c>
      <c r="D143" s="193"/>
      <c r="E143" s="193"/>
    </row>
    <row r="144" spans="1:5" ht="30" x14ac:dyDescent="0.25">
      <c r="A144" s="317" t="s">
        <v>3935</v>
      </c>
      <c r="B144" s="325"/>
      <c r="C144" s="325"/>
      <c r="D144" s="193"/>
      <c r="E144" s="193"/>
    </row>
    <row r="145" spans="1:5" x14ac:dyDescent="0.25">
      <c r="A145" s="317" t="s">
        <v>43</v>
      </c>
      <c r="B145" s="325"/>
      <c r="C145" s="325"/>
      <c r="D145" s="193"/>
      <c r="E145" s="193"/>
    </row>
    <row r="146" spans="1:5" x14ac:dyDescent="0.25">
      <c r="A146" s="317" t="s">
        <v>7</v>
      </c>
      <c r="B146" s="325"/>
      <c r="C146" s="325"/>
      <c r="D146" s="193"/>
      <c r="E146" s="193"/>
    </row>
    <row r="147" spans="1:5" x14ac:dyDescent="0.25">
      <c r="A147" s="300" t="s">
        <v>3915</v>
      </c>
      <c r="B147" s="324">
        <f>SUM(B148:B152)</f>
        <v>0</v>
      </c>
      <c r="C147" s="324">
        <f>SUM(C148:C152)</f>
        <v>0</v>
      </c>
      <c r="D147" s="193"/>
      <c r="E147" s="193"/>
    </row>
    <row r="148" spans="1:5" ht="30" x14ac:dyDescent="0.25">
      <c r="A148" s="317" t="s">
        <v>44</v>
      </c>
      <c r="B148" s="325"/>
      <c r="C148" s="325"/>
      <c r="D148" s="193"/>
      <c r="E148" s="193"/>
    </row>
    <row r="149" spans="1:5" ht="30" x14ac:dyDescent="0.25">
      <c r="A149" s="317" t="s">
        <v>3916</v>
      </c>
      <c r="B149" s="325"/>
      <c r="C149" s="325"/>
      <c r="D149" s="193"/>
      <c r="E149" s="193"/>
    </row>
    <row r="150" spans="1:5" x14ac:dyDescent="0.25">
      <c r="A150" s="317" t="s">
        <v>49</v>
      </c>
      <c r="B150" s="325"/>
      <c r="C150" s="325"/>
      <c r="D150" s="193"/>
      <c r="E150" s="193"/>
    </row>
    <row r="151" spans="1:5" x14ac:dyDescent="0.25">
      <c r="A151" s="317" t="s">
        <v>3917</v>
      </c>
      <c r="B151" s="325"/>
      <c r="C151" s="325"/>
      <c r="D151" s="193"/>
      <c r="E151" s="193"/>
    </row>
    <row r="152" spans="1:5" x14ac:dyDescent="0.25">
      <c r="A152" s="317" t="s">
        <v>164</v>
      </c>
      <c r="B152" s="325"/>
      <c r="C152" s="325"/>
      <c r="D152" s="193"/>
      <c r="E152" s="193"/>
    </row>
    <row r="153" spans="1:5" x14ac:dyDescent="0.25">
      <c r="A153" s="304" t="s">
        <v>3919</v>
      </c>
      <c r="B153" s="326">
        <f>B136</f>
        <v>0</v>
      </c>
      <c r="C153" s="326">
        <f>C136</f>
        <v>0</v>
      </c>
      <c r="D153" s="193"/>
      <c r="E153" s="193"/>
    </row>
    <row r="154" spans="1:5" ht="45" x14ac:dyDescent="0.25">
      <c r="A154" s="304" t="s">
        <v>3920</v>
      </c>
      <c r="B154" s="326"/>
      <c r="C154" s="326"/>
      <c r="D154" s="193"/>
      <c r="E154" s="193"/>
    </row>
    <row r="155" spans="1:5" x14ac:dyDescent="0.25">
      <c r="A155" s="304" t="s">
        <v>3921</v>
      </c>
      <c r="B155" s="326">
        <f>SUM(B153:B154,B135,B131)</f>
        <v>0</v>
      </c>
      <c r="C155" s="326">
        <f>SUM(C153:C154,C135,C131)</f>
        <v>0</v>
      </c>
      <c r="D155" s="193"/>
      <c r="E155" s="193"/>
    </row>
    <row r="156" spans="1:5" ht="30" x14ac:dyDescent="0.25">
      <c r="A156" s="122" t="s">
        <v>3922</v>
      </c>
      <c r="B156" s="203"/>
      <c r="C156" s="203"/>
      <c r="D156" s="193"/>
      <c r="E156" s="193"/>
    </row>
    <row r="157" spans="1:5" ht="45" x14ac:dyDescent="0.25">
      <c r="A157" s="122" t="s">
        <v>3923</v>
      </c>
      <c r="B157" s="203"/>
      <c r="C157" s="203"/>
      <c r="D157" s="193"/>
      <c r="E157" s="193"/>
    </row>
    <row r="158" spans="1:5" x14ac:dyDescent="0.25">
      <c r="A158" s="122" t="s">
        <v>3924</v>
      </c>
      <c r="B158" s="203"/>
      <c r="C158" s="203"/>
      <c r="D158" s="193"/>
      <c r="E158" s="193"/>
    </row>
    <row r="159" spans="1:5" ht="255" x14ac:dyDescent="0.25">
      <c r="A159" s="305" t="s">
        <v>3936</v>
      </c>
      <c r="B159" s="177"/>
      <c r="C159" s="177"/>
      <c r="D159" s="193"/>
      <c r="E159" s="193"/>
    </row>
    <row r="160" spans="1:5" ht="30" x14ac:dyDescent="0.25">
      <c r="A160" s="305" t="s">
        <v>3926</v>
      </c>
      <c r="B160" s="177"/>
      <c r="C160" s="177"/>
      <c r="D160" s="193"/>
      <c r="E160" s="193"/>
    </row>
    <row r="161" spans="1:5" ht="30" x14ac:dyDescent="0.25">
      <c r="A161" s="305" t="s">
        <v>3927</v>
      </c>
      <c r="B161" s="177"/>
      <c r="C161" s="177"/>
      <c r="D161" s="193"/>
      <c r="E161" s="193"/>
    </row>
    <row r="162" spans="1:5" ht="45" x14ac:dyDescent="0.25">
      <c r="A162" s="305" t="s">
        <v>3928</v>
      </c>
      <c r="B162" s="177"/>
      <c r="C162" s="177"/>
      <c r="D162" s="193"/>
      <c r="E162" s="193"/>
    </row>
    <row r="163" spans="1:5" ht="60" x14ac:dyDescent="0.25">
      <c r="A163" s="305" t="s">
        <v>3929</v>
      </c>
      <c r="B163" s="177"/>
      <c r="C163" s="177"/>
      <c r="D163" s="193"/>
      <c r="E163" s="193"/>
    </row>
    <row r="164" spans="1:5" ht="30" x14ac:dyDescent="0.25">
      <c r="A164" s="305" t="s">
        <v>3937</v>
      </c>
      <c r="B164" s="177"/>
      <c r="C164" s="177"/>
      <c r="D164" s="193"/>
      <c r="E164" s="193"/>
    </row>
    <row r="165" spans="1:5" ht="60" x14ac:dyDescent="0.25">
      <c r="A165" s="305" t="s">
        <v>3938</v>
      </c>
      <c r="B165" s="177"/>
      <c r="C165" s="177"/>
      <c r="D165" s="193"/>
      <c r="E165" s="193"/>
    </row>
    <row r="166" spans="1:5" x14ac:dyDescent="0.25">
      <c r="A166" s="193"/>
      <c r="B166" s="193"/>
      <c r="C166" s="193"/>
      <c r="D166" s="193"/>
      <c r="E166" s="193"/>
    </row>
    <row r="167" spans="1:5" x14ac:dyDescent="0.25">
      <c r="A167" s="193"/>
      <c r="B167" s="193"/>
      <c r="C167" s="193"/>
      <c r="D167" s="193"/>
      <c r="E167" s="193"/>
    </row>
    <row r="168" spans="1:5" x14ac:dyDescent="0.25">
      <c r="A168" s="193"/>
      <c r="B168" s="193"/>
      <c r="C168" s="193"/>
      <c r="D168" s="193"/>
      <c r="E168" s="193"/>
    </row>
    <row r="169" spans="1:5" x14ac:dyDescent="0.25">
      <c r="A169" s="193"/>
      <c r="B169" s="193"/>
      <c r="C169" s="193"/>
      <c r="D169" s="193"/>
      <c r="E169" s="193"/>
    </row>
    <row r="170" spans="1:5" x14ac:dyDescent="0.25">
      <c r="A170" s="193"/>
      <c r="B170" s="193"/>
      <c r="C170" s="193"/>
      <c r="D170" s="193"/>
      <c r="E170" s="193"/>
    </row>
  </sheetData>
  <mergeCells count="8">
    <mergeCell ref="A35:A36"/>
    <mergeCell ref="B35:D35"/>
    <mergeCell ref="A59:C59"/>
    <mergeCell ref="A1:E1"/>
    <mergeCell ref="A3:A4"/>
    <mergeCell ref="B3:D3"/>
    <mergeCell ref="A30:C30"/>
    <mergeCell ref="A31:C31"/>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zoomScale="80" zoomScaleNormal="80" workbookViewId="0"/>
  </sheetViews>
  <sheetFormatPr baseColWidth="10" defaultRowHeight="15" x14ac:dyDescent="0.25"/>
  <cols>
    <col min="1" max="1" width="29.42578125" customWidth="1"/>
    <col min="2" max="2" width="19.85546875" customWidth="1"/>
    <col min="3" max="3" width="23.5703125" customWidth="1"/>
    <col min="4" max="4" width="14.28515625" bestFit="1" customWidth="1"/>
    <col min="5" max="5" width="21.140625" customWidth="1"/>
    <col min="7" max="7" width="30.85546875" customWidth="1"/>
    <col min="9" max="9" width="21.28515625" customWidth="1"/>
  </cols>
  <sheetData>
    <row r="1" spans="1:13" x14ac:dyDescent="0.25">
      <c r="A1" s="96" t="s">
        <v>3494</v>
      </c>
      <c r="B1" s="177"/>
      <c r="C1" s="177"/>
      <c r="D1" s="177"/>
      <c r="E1" s="177"/>
      <c r="F1" s="177"/>
      <c r="G1" s="177"/>
      <c r="H1" s="177"/>
      <c r="I1" s="177"/>
      <c r="J1" s="177"/>
      <c r="K1" s="177"/>
      <c r="L1" s="177"/>
      <c r="M1" s="177"/>
    </row>
    <row r="2" spans="1:13" x14ac:dyDescent="0.25">
      <c r="A2" s="177"/>
      <c r="B2" s="177"/>
      <c r="C2" s="177"/>
      <c r="D2" s="177"/>
      <c r="E2" s="177"/>
      <c r="F2" s="177"/>
      <c r="G2" s="177"/>
      <c r="H2" s="177"/>
      <c r="I2" s="177"/>
      <c r="J2" s="177"/>
      <c r="K2" s="177"/>
      <c r="L2" s="177"/>
      <c r="M2" s="177"/>
    </row>
    <row r="3" spans="1:13" x14ac:dyDescent="0.25">
      <c r="A3" s="140" t="s">
        <v>2202</v>
      </c>
      <c r="B3" s="177"/>
      <c r="C3" s="177"/>
      <c r="D3" s="177"/>
      <c r="E3" s="177"/>
      <c r="F3" s="177"/>
      <c r="G3" s="177"/>
      <c r="H3" s="177"/>
      <c r="I3" s="177"/>
      <c r="J3" s="177"/>
      <c r="K3" s="177"/>
      <c r="L3" s="177"/>
      <c r="M3" s="177"/>
    </row>
    <row r="4" spans="1:13" x14ac:dyDescent="0.25">
      <c r="A4" s="173"/>
      <c r="B4" s="177"/>
      <c r="C4" s="177"/>
      <c r="D4" s="177"/>
      <c r="E4" s="177"/>
      <c r="F4" s="177"/>
      <c r="G4" s="177"/>
      <c r="H4" s="177"/>
      <c r="I4" s="177"/>
      <c r="J4" s="177"/>
      <c r="K4" s="177"/>
      <c r="L4" s="177"/>
      <c r="M4" s="177"/>
    </row>
    <row r="5" spans="1:13" x14ac:dyDescent="0.25">
      <c r="A5" s="140" t="s">
        <v>2089</v>
      </c>
      <c r="B5" s="177"/>
      <c r="C5" s="177"/>
      <c r="D5" s="177"/>
      <c r="E5" s="177"/>
      <c r="F5" s="177"/>
      <c r="G5" s="177"/>
      <c r="H5" s="177"/>
      <c r="I5" s="177"/>
      <c r="J5" s="177"/>
      <c r="K5" s="177"/>
      <c r="L5" s="177"/>
      <c r="M5" s="177"/>
    </row>
    <row r="6" spans="1:13" x14ac:dyDescent="0.25">
      <c r="A6" s="173"/>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ht="90" x14ac:dyDescent="0.25">
      <c r="A8" s="99" t="s">
        <v>3495</v>
      </c>
      <c r="B8" s="177"/>
      <c r="C8" s="177"/>
      <c r="D8" s="177"/>
      <c r="E8" s="177"/>
      <c r="F8" s="177"/>
      <c r="G8" s="177"/>
      <c r="H8" s="177"/>
      <c r="I8" s="177"/>
      <c r="J8" s="177"/>
      <c r="K8" s="177"/>
      <c r="L8" s="177"/>
      <c r="M8" s="177"/>
    </row>
    <row r="9" spans="1:13" ht="45" x14ac:dyDescent="0.25">
      <c r="A9" s="227" t="s">
        <v>3496</v>
      </c>
      <c r="B9" s="227" t="s">
        <v>3497</v>
      </c>
      <c r="C9" s="227" t="s">
        <v>3498</v>
      </c>
      <c r="D9" s="227" t="s">
        <v>3499</v>
      </c>
      <c r="E9" s="227" t="s">
        <v>3500</v>
      </c>
      <c r="F9" s="227" t="s">
        <v>3501</v>
      </c>
      <c r="G9" s="227" t="s">
        <v>3502</v>
      </c>
      <c r="H9" s="227" t="s">
        <v>3503</v>
      </c>
      <c r="I9" s="227" t="s">
        <v>3504</v>
      </c>
      <c r="J9" s="177"/>
      <c r="K9" s="177"/>
      <c r="L9" s="177"/>
      <c r="M9" s="177"/>
    </row>
    <row r="10" spans="1:13" ht="30" x14ac:dyDescent="0.25">
      <c r="A10" s="222" t="s">
        <v>3505</v>
      </c>
      <c r="B10" s="222" t="s">
        <v>3506</v>
      </c>
      <c r="C10" s="222"/>
      <c r="D10" s="222" t="s">
        <v>3507</v>
      </c>
      <c r="E10" s="222"/>
      <c r="F10" s="222" t="s">
        <v>3508</v>
      </c>
      <c r="G10" s="222"/>
      <c r="H10" s="222" t="s">
        <v>3509</v>
      </c>
      <c r="I10" s="222"/>
      <c r="J10" s="177"/>
      <c r="K10" s="177"/>
      <c r="L10" s="177"/>
      <c r="M10" s="177"/>
    </row>
    <row r="11" spans="1:13" ht="90" x14ac:dyDescent="0.25">
      <c r="A11" s="222" t="s">
        <v>3510</v>
      </c>
      <c r="B11" s="222" t="s">
        <v>3511</v>
      </c>
      <c r="C11" s="222"/>
      <c r="D11" s="222" t="s">
        <v>3512</v>
      </c>
      <c r="E11" s="222"/>
      <c r="F11" s="222" t="s">
        <v>3513</v>
      </c>
      <c r="G11" s="222"/>
      <c r="H11" s="222" t="s">
        <v>3514</v>
      </c>
      <c r="I11" s="222"/>
      <c r="J11" s="177"/>
      <c r="K11" s="177"/>
      <c r="L11" s="177"/>
      <c r="M11" s="177"/>
    </row>
    <row r="12" spans="1:13" x14ac:dyDescent="0.25">
      <c r="A12" s="92" t="s">
        <v>3515</v>
      </c>
      <c r="B12" s="92" t="s">
        <v>3516</v>
      </c>
      <c r="C12" s="92"/>
      <c r="D12" s="92" t="s">
        <v>3517</v>
      </c>
      <c r="E12" s="92"/>
      <c r="F12" s="92" t="s">
        <v>3518</v>
      </c>
      <c r="G12" s="92"/>
      <c r="H12" s="92" t="s">
        <v>3519</v>
      </c>
      <c r="I12" s="92"/>
      <c r="J12" s="177"/>
      <c r="K12" s="177"/>
      <c r="L12" s="177"/>
      <c r="M12" s="177"/>
    </row>
    <row r="13" spans="1:13" ht="45" x14ac:dyDescent="0.25">
      <c r="A13" s="92" t="s">
        <v>3520</v>
      </c>
      <c r="B13" s="92" t="s">
        <v>3521</v>
      </c>
      <c r="C13" s="92"/>
      <c r="D13" s="92" t="s">
        <v>3522</v>
      </c>
      <c r="E13" s="92"/>
      <c r="F13" s="92" t="s">
        <v>3523</v>
      </c>
      <c r="G13" s="92"/>
      <c r="H13" s="92" t="s">
        <v>3524</v>
      </c>
      <c r="I13" s="92"/>
      <c r="J13" s="177"/>
      <c r="K13" s="177"/>
      <c r="L13" s="177"/>
      <c r="M13" s="177"/>
    </row>
    <row r="14" spans="1:13" x14ac:dyDescent="0.25">
      <c r="A14" s="92" t="s">
        <v>3525</v>
      </c>
      <c r="B14" s="92" t="s">
        <v>3526</v>
      </c>
      <c r="C14" s="92"/>
      <c r="D14" s="92" t="s">
        <v>3527</v>
      </c>
      <c r="E14" s="92"/>
      <c r="F14" s="92" t="s">
        <v>3528</v>
      </c>
      <c r="G14" s="92"/>
      <c r="H14" s="92" t="s">
        <v>3529</v>
      </c>
      <c r="I14" s="92"/>
      <c r="J14" s="177"/>
      <c r="K14" s="177"/>
      <c r="L14" s="177"/>
      <c r="M14" s="177"/>
    </row>
    <row r="15" spans="1:13" ht="60" x14ac:dyDescent="0.25">
      <c r="A15" s="92" t="s">
        <v>3530</v>
      </c>
      <c r="B15" s="92" t="s">
        <v>3531</v>
      </c>
      <c r="C15" s="92"/>
      <c r="D15" s="92" t="s">
        <v>3532</v>
      </c>
      <c r="E15" s="92"/>
      <c r="F15" s="92" t="s">
        <v>3533</v>
      </c>
      <c r="G15" s="92"/>
      <c r="H15" s="92" t="s">
        <v>3534</v>
      </c>
      <c r="I15" s="92"/>
      <c r="J15" s="177"/>
      <c r="K15" s="177"/>
      <c r="L15" s="177"/>
      <c r="M15" s="177"/>
    </row>
    <row r="16" spans="1:13" ht="30" x14ac:dyDescent="0.25">
      <c r="A16" s="92" t="s">
        <v>2122</v>
      </c>
      <c r="B16" s="92" t="s">
        <v>3535</v>
      </c>
      <c r="C16" s="92"/>
      <c r="D16" s="92" t="s">
        <v>3536</v>
      </c>
      <c r="E16" s="92"/>
      <c r="F16" s="92" t="s">
        <v>3537</v>
      </c>
      <c r="G16" s="92"/>
      <c r="H16" s="92" t="s">
        <v>3538</v>
      </c>
      <c r="I16" s="92"/>
      <c r="J16" s="177"/>
      <c r="K16" s="177"/>
      <c r="L16" s="177"/>
      <c r="M16" s="177"/>
    </row>
    <row r="17" spans="1:15" ht="60" x14ac:dyDescent="0.25">
      <c r="A17" s="92" t="s">
        <v>3539</v>
      </c>
      <c r="B17" s="92" t="s">
        <v>3540</v>
      </c>
      <c r="C17" s="92"/>
      <c r="D17" s="92" t="s">
        <v>3541</v>
      </c>
      <c r="E17" s="92"/>
      <c r="F17" s="92" t="s">
        <v>3542</v>
      </c>
      <c r="G17" s="92"/>
      <c r="H17" s="92" t="s">
        <v>3543</v>
      </c>
      <c r="I17" s="92"/>
      <c r="J17" s="177"/>
      <c r="K17" s="177"/>
      <c r="L17" s="177"/>
      <c r="M17" s="177"/>
    </row>
    <row r="18" spans="1:15" ht="45" x14ac:dyDescent="0.25">
      <c r="A18" s="92" t="s">
        <v>3544</v>
      </c>
      <c r="B18" s="92" t="s">
        <v>3545</v>
      </c>
      <c r="C18" s="92"/>
      <c r="D18" s="92" t="s">
        <v>3546</v>
      </c>
      <c r="E18" s="92"/>
      <c r="F18" s="92" t="s">
        <v>3547</v>
      </c>
      <c r="G18" s="92"/>
      <c r="H18" s="92" t="s">
        <v>3548</v>
      </c>
      <c r="I18" s="92"/>
      <c r="J18" s="177"/>
      <c r="K18" s="177"/>
      <c r="L18" s="177"/>
      <c r="M18" s="177"/>
    </row>
    <row r="19" spans="1:15" ht="60" x14ac:dyDescent="0.25">
      <c r="A19" s="92" t="s">
        <v>3549</v>
      </c>
      <c r="B19" s="92" t="s">
        <v>3550</v>
      </c>
      <c r="C19" s="92"/>
      <c r="D19" s="92" t="s">
        <v>3551</v>
      </c>
      <c r="E19" s="92"/>
      <c r="F19" s="92" t="s">
        <v>3552</v>
      </c>
      <c r="G19" s="92"/>
      <c r="H19" s="92" t="s">
        <v>3553</v>
      </c>
      <c r="I19" s="92"/>
      <c r="J19" s="177"/>
      <c r="K19" s="177"/>
      <c r="L19" s="177"/>
      <c r="M19" s="177"/>
    </row>
    <row r="20" spans="1:15" ht="45" x14ac:dyDescent="0.25">
      <c r="A20" s="92" t="s">
        <v>3554</v>
      </c>
      <c r="B20" s="92" t="s">
        <v>3555</v>
      </c>
      <c r="C20" s="92"/>
      <c r="D20" s="92" t="s">
        <v>3556</v>
      </c>
      <c r="E20" s="92"/>
      <c r="F20" s="92" t="s">
        <v>3557</v>
      </c>
      <c r="G20" s="92"/>
      <c r="H20" s="92" t="s">
        <v>3558</v>
      </c>
      <c r="I20" s="92"/>
      <c r="J20" s="177"/>
      <c r="K20" s="177"/>
      <c r="L20" s="177"/>
      <c r="M20" s="177"/>
    </row>
    <row r="21" spans="1:15" x14ac:dyDescent="0.25">
      <c r="A21" s="222" t="s">
        <v>2656</v>
      </c>
      <c r="B21" s="222" t="s">
        <v>3559</v>
      </c>
      <c r="C21" s="222"/>
      <c r="D21" s="222" t="s">
        <v>3560</v>
      </c>
      <c r="E21" s="222"/>
      <c r="F21" s="222" t="s">
        <v>3561</v>
      </c>
      <c r="G21" s="222"/>
      <c r="H21" s="222" t="s">
        <v>3562</v>
      </c>
      <c r="I21" s="222"/>
      <c r="J21" s="177"/>
      <c r="K21" s="177"/>
      <c r="L21" s="177"/>
      <c r="M21" s="177"/>
    </row>
    <row r="22" spans="1:15" x14ac:dyDescent="0.25">
      <c r="A22" s="222" t="s">
        <v>2657</v>
      </c>
      <c r="B22" s="222" t="s">
        <v>3563</v>
      </c>
      <c r="C22" s="222"/>
      <c r="D22" s="222" t="s">
        <v>3564</v>
      </c>
      <c r="E22" s="222"/>
      <c r="F22" s="222" t="s">
        <v>3565</v>
      </c>
      <c r="G22" s="222"/>
      <c r="H22" s="222" t="s">
        <v>3566</v>
      </c>
      <c r="I22" s="222"/>
      <c r="J22" s="177"/>
      <c r="K22" s="177"/>
      <c r="L22" s="177"/>
      <c r="M22" s="177"/>
    </row>
    <row r="23" spans="1:15" x14ac:dyDescent="0.25">
      <c r="A23" s="177"/>
      <c r="B23" s="177"/>
      <c r="C23" s="177"/>
      <c r="D23" s="177"/>
      <c r="E23" s="177"/>
      <c r="F23" s="177"/>
      <c r="G23" s="177"/>
      <c r="H23" s="177"/>
      <c r="I23" s="177"/>
      <c r="J23" s="177"/>
      <c r="K23" s="177"/>
      <c r="L23" s="177"/>
      <c r="M23" s="177"/>
    </row>
    <row r="24" spans="1:15" ht="75" x14ac:dyDescent="0.25">
      <c r="A24" s="99" t="s">
        <v>3567</v>
      </c>
      <c r="B24" s="177"/>
      <c r="C24" s="177"/>
      <c r="D24" s="177"/>
      <c r="E24" s="177"/>
      <c r="F24" s="177"/>
      <c r="G24" s="177"/>
      <c r="H24" s="177"/>
      <c r="I24" s="177"/>
      <c r="J24" s="177"/>
      <c r="K24" s="177"/>
      <c r="L24" s="177"/>
      <c r="M24" s="177"/>
    </row>
    <row r="25" spans="1:15" ht="90" x14ac:dyDescent="0.25">
      <c r="A25" s="227" t="s">
        <v>3568</v>
      </c>
      <c r="B25" s="227" t="s">
        <v>3569</v>
      </c>
      <c r="C25" s="227" t="s">
        <v>3570</v>
      </c>
      <c r="D25" s="227" t="s">
        <v>3571</v>
      </c>
      <c r="E25" s="227" t="s">
        <v>3572</v>
      </c>
      <c r="F25" s="227" t="s">
        <v>3573</v>
      </c>
      <c r="G25" s="227" t="s">
        <v>3574</v>
      </c>
      <c r="H25" s="227" t="s">
        <v>3575</v>
      </c>
      <c r="I25" s="227" t="s">
        <v>3576</v>
      </c>
      <c r="J25" s="227" t="s">
        <v>3577</v>
      </c>
      <c r="K25" s="227" t="s">
        <v>3578</v>
      </c>
      <c r="L25" s="227" t="s">
        <v>3579</v>
      </c>
      <c r="M25" s="227" t="s">
        <v>3580</v>
      </c>
      <c r="N25" s="227" t="s">
        <v>3581</v>
      </c>
      <c r="O25" s="227" t="s">
        <v>3582</v>
      </c>
    </row>
    <row r="26" spans="1:15" x14ac:dyDescent="0.25">
      <c r="A26" s="222" t="s">
        <v>3583</v>
      </c>
      <c r="B26" s="222" t="s">
        <v>3584</v>
      </c>
      <c r="C26" s="188"/>
      <c r="D26" s="222" t="s">
        <v>3585</v>
      </c>
      <c r="E26" s="188"/>
      <c r="F26" s="222" t="s">
        <v>3586</v>
      </c>
      <c r="G26" s="188"/>
      <c r="H26" s="222" t="s">
        <v>3587</v>
      </c>
      <c r="I26" s="188"/>
      <c r="J26" s="222" t="s">
        <v>3588</v>
      </c>
      <c r="K26" s="188"/>
      <c r="L26" s="222" t="s">
        <v>3589</v>
      </c>
      <c r="M26" s="188"/>
      <c r="N26" s="222" t="s">
        <v>3590</v>
      </c>
      <c r="O26" s="188"/>
    </row>
    <row r="27" spans="1:15" ht="30" x14ac:dyDescent="0.25">
      <c r="A27" s="222" t="s">
        <v>3591</v>
      </c>
      <c r="B27" s="222" t="s">
        <v>3592</v>
      </c>
      <c r="C27" s="188"/>
      <c r="D27" s="222" t="s">
        <v>3593</v>
      </c>
      <c r="E27" s="188"/>
      <c r="F27" s="222" t="s">
        <v>3594</v>
      </c>
      <c r="G27" s="188"/>
      <c r="H27" s="222" t="s">
        <v>3595</v>
      </c>
      <c r="I27" s="188"/>
      <c r="J27" s="222" t="s">
        <v>3596</v>
      </c>
      <c r="K27" s="188"/>
      <c r="L27" s="222" t="s">
        <v>3597</v>
      </c>
      <c r="M27" s="188"/>
      <c r="N27" s="222" t="s">
        <v>3598</v>
      </c>
      <c r="O27" s="188"/>
    </row>
    <row r="28" spans="1:15" x14ac:dyDescent="0.25">
      <c r="A28" s="92" t="s">
        <v>10</v>
      </c>
      <c r="B28" s="92" t="s">
        <v>3599</v>
      </c>
      <c r="C28" s="189"/>
      <c r="D28" s="92" t="s">
        <v>3600</v>
      </c>
      <c r="E28" s="189"/>
      <c r="F28" s="92" t="s">
        <v>3601</v>
      </c>
      <c r="G28" s="189"/>
      <c r="H28" s="92" t="s">
        <v>3602</v>
      </c>
      <c r="I28" s="189"/>
      <c r="J28" s="92" t="s">
        <v>3603</v>
      </c>
      <c r="K28" s="189"/>
      <c r="L28" s="92" t="s">
        <v>3604</v>
      </c>
      <c r="M28" s="189"/>
      <c r="N28" s="92" t="s">
        <v>3605</v>
      </c>
      <c r="O28" s="189"/>
    </row>
    <row r="29" spans="1:15" x14ac:dyDescent="0.25">
      <c r="A29" s="92" t="s">
        <v>3606</v>
      </c>
      <c r="B29" s="92" t="s">
        <v>3607</v>
      </c>
      <c r="C29" s="189"/>
      <c r="D29" s="92" t="s">
        <v>3608</v>
      </c>
      <c r="E29" s="189"/>
      <c r="F29" s="92" t="s">
        <v>3609</v>
      </c>
      <c r="G29" s="189"/>
      <c r="H29" s="92" t="s">
        <v>3610</v>
      </c>
      <c r="I29" s="189"/>
      <c r="J29" s="92" t="s">
        <v>3611</v>
      </c>
      <c r="K29" s="189"/>
      <c r="L29" s="92" t="s">
        <v>3612</v>
      </c>
      <c r="M29" s="189"/>
      <c r="N29" s="92" t="s">
        <v>3613</v>
      </c>
      <c r="O29" s="189"/>
    </row>
    <row r="30" spans="1:15" ht="30" x14ac:dyDescent="0.25">
      <c r="A30" s="92" t="s">
        <v>3614</v>
      </c>
      <c r="B30" s="92" t="s">
        <v>3615</v>
      </c>
      <c r="C30" s="189"/>
      <c r="D30" s="92" t="s">
        <v>3616</v>
      </c>
      <c r="E30" s="189"/>
      <c r="F30" s="92" t="s">
        <v>3617</v>
      </c>
      <c r="G30" s="189"/>
      <c r="H30" s="92" t="s">
        <v>3618</v>
      </c>
      <c r="I30" s="189"/>
      <c r="J30" s="92" t="s">
        <v>3619</v>
      </c>
      <c r="K30" s="189"/>
      <c r="L30" s="92" t="s">
        <v>3620</v>
      </c>
      <c r="M30" s="189"/>
      <c r="N30" s="92" t="s">
        <v>3621</v>
      </c>
      <c r="O30" s="189"/>
    </row>
    <row r="31" spans="1:15" ht="30" x14ac:dyDescent="0.25">
      <c r="A31" s="92" t="s">
        <v>3622</v>
      </c>
      <c r="B31" s="92" t="s">
        <v>3623</v>
      </c>
      <c r="C31" s="189"/>
      <c r="D31" s="92" t="s">
        <v>3624</v>
      </c>
      <c r="E31" s="189"/>
      <c r="F31" s="92" t="s">
        <v>3625</v>
      </c>
      <c r="G31" s="189"/>
      <c r="H31" s="92" t="s">
        <v>3626</v>
      </c>
      <c r="I31" s="189"/>
      <c r="J31" s="92" t="s">
        <v>3627</v>
      </c>
      <c r="K31" s="189"/>
      <c r="L31" s="92" t="s">
        <v>3628</v>
      </c>
      <c r="M31" s="189"/>
      <c r="N31" s="92" t="s">
        <v>3629</v>
      </c>
      <c r="O31" s="189"/>
    </row>
    <row r="32" spans="1:15" ht="30" x14ac:dyDescent="0.25">
      <c r="A32" s="92" t="s">
        <v>3630</v>
      </c>
      <c r="B32" s="92" t="s">
        <v>3631</v>
      </c>
      <c r="C32" s="189"/>
      <c r="D32" s="92" t="s">
        <v>3632</v>
      </c>
      <c r="E32" s="189"/>
      <c r="F32" s="92" t="s">
        <v>3633</v>
      </c>
      <c r="G32" s="189"/>
      <c r="H32" s="92" t="s">
        <v>3634</v>
      </c>
      <c r="I32" s="189"/>
      <c r="J32" s="92" t="s">
        <v>3635</v>
      </c>
      <c r="K32" s="189"/>
      <c r="L32" s="92" t="s">
        <v>3636</v>
      </c>
      <c r="M32" s="189"/>
      <c r="N32" s="92" t="s">
        <v>3637</v>
      </c>
      <c r="O32" s="189"/>
    </row>
    <row r="33" spans="1:15" ht="45" x14ac:dyDescent="0.25">
      <c r="A33" s="92" t="s">
        <v>3638</v>
      </c>
      <c r="B33" s="92" t="s">
        <v>3639</v>
      </c>
      <c r="C33" s="189"/>
      <c r="D33" s="92" t="s">
        <v>3640</v>
      </c>
      <c r="E33" s="189"/>
      <c r="F33" s="92" t="s">
        <v>3641</v>
      </c>
      <c r="G33" s="189"/>
      <c r="H33" s="92" t="s">
        <v>3642</v>
      </c>
      <c r="I33" s="189"/>
      <c r="J33" s="92" t="s">
        <v>3643</v>
      </c>
      <c r="K33" s="189"/>
      <c r="L33" s="92" t="s">
        <v>3644</v>
      </c>
      <c r="M33" s="189"/>
      <c r="N33" s="92" t="s">
        <v>3645</v>
      </c>
      <c r="O33" s="189"/>
    </row>
    <row r="34" spans="1:15" ht="45" x14ac:dyDescent="0.25">
      <c r="A34" s="92" t="s">
        <v>3544</v>
      </c>
      <c r="B34" s="92" t="s">
        <v>3646</v>
      </c>
      <c r="C34" s="189"/>
      <c r="D34" s="92" t="s">
        <v>3647</v>
      </c>
      <c r="E34" s="189"/>
      <c r="F34" s="92" t="s">
        <v>3648</v>
      </c>
      <c r="G34" s="189"/>
      <c r="H34" s="92" t="s">
        <v>3649</v>
      </c>
      <c r="I34" s="189"/>
      <c r="J34" s="92" t="s">
        <v>3650</v>
      </c>
      <c r="K34" s="189"/>
      <c r="L34" s="92" t="s">
        <v>3651</v>
      </c>
      <c r="M34" s="189"/>
      <c r="N34" s="92" t="s">
        <v>3652</v>
      </c>
      <c r="O34" s="189"/>
    </row>
    <row r="35" spans="1:15" ht="45" x14ac:dyDescent="0.25">
      <c r="A35" s="92" t="s">
        <v>3653</v>
      </c>
      <c r="B35" s="92" t="s">
        <v>3654</v>
      </c>
      <c r="C35" s="189"/>
      <c r="D35" s="92" t="s">
        <v>3655</v>
      </c>
      <c r="E35" s="189"/>
      <c r="F35" s="92" t="s">
        <v>3656</v>
      </c>
      <c r="G35" s="189"/>
      <c r="H35" s="92" t="s">
        <v>3657</v>
      </c>
      <c r="I35" s="189"/>
      <c r="J35" s="92" t="s">
        <v>3658</v>
      </c>
      <c r="K35" s="189"/>
      <c r="L35" s="92" t="s">
        <v>3659</v>
      </c>
      <c r="M35" s="189"/>
      <c r="N35" s="92" t="s">
        <v>3660</v>
      </c>
      <c r="O35" s="189"/>
    </row>
    <row r="36" spans="1:15" ht="45" x14ac:dyDescent="0.25">
      <c r="A36" s="92" t="s">
        <v>3661</v>
      </c>
      <c r="B36" s="92" t="s">
        <v>3662</v>
      </c>
      <c r="C36" s="189"/>
      <c r="D36" s="92" t="s">
        <v>3663</v>
      </c>
      <c r="E36" s="189"/>
      <c r="F36" s="92" t="s">
        <v>3664</v>
      </c>
      <c r="G36" s="189"/>
      <c r="H36" s="92" t="s">
        <v>3665</v>
      </c>
      <c r="I36" s="189"/>
      <c r="J36" s="92" t="s">
        <v>3666</v>
      </c>
      <c r="K36" s="189"/>
      <c r="L36" s="92" t="s">
        <v>3667</v>
      </c>
      <c r="M36" s="189"/>
      <c r="N36" s="92" t="s">
        <v>3668</v>
      </c>
      <c r="O36" s="189"/>
    </row>
    <row r="37" spans="1:15" x14ac:dyDescent="0.25">
      <c r="A37" s="192" t="s">
        <v>2656</v>
      </c>
      <c r="B37" s="192" t="s">
        <v>3669</v>
      </c>
      <c r="C37" s="200">
        <f t="shared" ref="C37" si="0">SUM(C28:C36)</f>
        <v>0</v>
      </c>
      <c r="D37" s="192" t="s">
        <v>3670</v>
      </c>
      <c r="E37" s="200">
        <f>SUM(E28:E36)</f>
        <v>0</v>
      </c>
      <c r="F37" s="192" t="s">
        <v>3671</v>
      </c>
      <c r="G37" s="200">
        <f>SUM(G28:G36)</f>
        <v>0</v>
      </c>
      <c r="H37" s="192" t="s">
        <v>3672</v>
      </c>
      <c r="I37" s="200">
        <f>SUM(I28:I36)</f>
        <v>0</v>
      </c>
      <c r="J37" s="192" t="s">
        <v>3673</v>
      </c>
      <c r="K37" s="200">
        <f>SUM(K28:K36)</f>
        <v>0</v>
      </c>
      <c r="L37" s="192" t="s">
        <v>3674</v>
      </c>
      <c r="M37" s="200">
        <f>SUM(M28:M36)</f>
        <v>0</v>
      </c>
      <c r="N37" s="192" t="s">
        <v>3675</v>
      </c>
      <c r="O37" s="200">
        <f>SUM(O28:O36)</f>
        <v>0</v>
      </c>
    </row>
    <row r="38" spans="1:15" ht="30" x14ac:dyDescent="0.25">
      <c r="A38" s="192" t="s">
        <v>3676</v>
      </c>
      <c r="B38" s="192" t="s">
        <v>3677</v>
      </c>
      <c r="C38" s="200"/>
      <c r="D38" s="233"/>
      <c r="E38" s="234"/>
      <c r="F38" s="233"/>
      <c r="G38" s="234"/>
      <c r="H38" s="192" t="s">
        <v>3678</v>
      </c>
      <c r="I38" s="200"/>
      <c r="J38" s="233"/>
      <c r="K38" s="234"/>
      <c r="L38" s="233"/>
      <c r="M38" s="234"/>
      <c r="N38" s="192" t="s">
        <v>3679</v>
      </c>
      <c r="O38" s="200"/>
    </row>
    <row r="39" spans="1:15" ht="30" x14ac:dyDescent="0.25">
      <c r="A39" s="192" t="s">
        <v>3680</v>
      </c>
      <c r="B39" s="192" t="s">
        <v>3681</v>
      </c>
      <c r="C39" s="200">
        <f>SUM(C38,C26:C27,C37)</f>
        <v>0</v>
      </c>
      <c r="D39" s="192" t="s">
        <v>3682</v>
      </c>
      <c r="E39" s="200">
        <f t="shared" ref="E39" si="1">SUM(E38,E26:E27,E37)</f>
        <v>0</v>
      </c>
      <c r="F39" s="192" t="s">
        <v>3683</v>
      </c>
      <c r="G39" s="200">
        <f>SUM(G38,G26:G27,G37)</f>
        <v>0</v>
      </c>
      <c r="H39" s="192" t="s">
        <v>3684</v>
      </c>
      <c r="I39" s="200">
        <f>SUM(I38,I26:I27,I37)</f>
        <v>0</v>
      </c>
      <c r="J39" s="192" t="s">
        <v>3685</v>
      </c>
      <c r="K39" s="200">
        <f>SUM(K38,K26:K27,K37)</f>
        <v>0</v>
      </c>
      <c r="L39" s="192" t="s">
        <v>3686</v>
      </c>
      <c r="M39" s="200">
        <f>SUM(M38,M26:M27,M37)</f>
        <v>0</v>
      </c>
      <c r="N39" s="192" t="s">
        <v>3687</v>
      </c>
      <c r="O39" s="200">
        <f>SUM(O38,O26:O27,O37)</f>
        <v>0</v>
      </c>
    </row>
    <row r="40" spans="1:15" ht="30" x14ac:dyDescent="0.25">
      <c r="A40" s="222" t="s">
        <v>3688</v>
      </c>
      <c r="B40" s="188">
        <f>SUM(C39:G39)</f>
        <v>0</v>
      </c>
      <c r="C40" s="188" t="s">
        <v>3689</v>
      </c>
      <c r="D40" s="235"/>
      <c r="E40" s="235"/>
      <c r="F40" s="235"/>
      <c r="G40" s="235"/>
      <c r="H40" s="235"/>
      <c r="I40" s="236"/>
      <c r="J40" s="177"/>
      <c r="K40" s="177"/>
      <c r="L40" s="177"/>
      <c r="M40" s="177"/>
    </row>
    <row r="41" spans="1:15" ht="30" x14ac:dyDescent="0.25">
      <c r="A41" s="188" t="s">
        <v>3690</v>
      </c>
      <c r="B41" s="188">
        <f>SUM(I39:M39)</f>
        <v>0</v>
      </c>
      <c r="C41" s="222" t="s">
        <v>3691</v>
      </c>
      <c r="D41" s="236"/>
      <c r="E41" s="236"/>
      <c r="F41" s="236"/>
      <c r="G41" s="235"/>
      <c r="H41" s="235"/>
      <c r="I41" s="177"/>
      <c r="J41" s="177"/>
      <c r="K41" s="177"/>
      <c r="L41" s="177"/>
      <c r="M41" s="177"/>
    </row>
    <row r="42" spans="1:15" ht="30" x14ac:dyDescent="0.25">
      <c r="A42" s="188" t="s">
        <v>3692</v>
      </c>
      <c r="B42" s="188">
        <f>B40-B41</f>
        <v>0</v>
      </c>
      <c r="C42" s="222" t="s">
        <v>3693</v>
      </c>
      <c r="D42" s="236"/>
      <c r="E42" s="235"/>
      <c r="F42" s="235"/>
      <c r="G42" s="235"/>
      <c r="H42" s="235"/>
      <c r="I42" s="177"/>
      <c r="J42" s="177"/>
      <c r="K42" s="177"/>
      <c r="L42" s="177"/>
      <c r="M42" s="177"/>
    </row>
    <row r="43" spans="1:15" x14ac:dyDescent="0.25">
      <c r="A43" s="177"/>
      <c r="B43" s="236"/>
      <c r="C43" s="236"/>
      <c r="D43" s="236"/>
      <c r="E43" s="236"/>
      <c r="F43" s="236"/>
      <c r="G43" s="236"/>
      <c r="H43" s="236"/>
      <c r="I43" s="177"/>
      <c r="J43" s="177"/>
      <c r="K43" s="177"/>
      <c r="L43" s="177"/>
      <c r="M43" s="177"/>
    </row>
    <row r="44" spans="1:15" x14ac:dyDescent="0.25">
      <c r="A44" s="99" t="s">
        <v>3694</v>
      </c>
      <c r="B44" s="236"/>
      <c r="C44" s="236"/>
      <c r="D44" s="236"/>
      <c r="E44" s="236"/>
      <c r="F44" s="236"/>
      <c r="G44" s="236"/>
      <c r="H44" s="236"/>
      <c r="I44" s="177"/>
      <c r="J44" s="177"/>
      <c r="K44" s="177"/>
      <c r="L44" s="177"/>
      <c r="M44" s="177"/>
    </row>
    <row r="45" spans="1:15" ht="60" x14ac:dyDescent="0.25">
      <c r="A45" s="140" t="s">
        <v>3695</v>
      </c>
      <c r="B45" s="140" t="s">
        <v>3696</v>
      </c>
      <c r="C45" s="140" t="s">
        <v>3697</v>
      </c>
      <c r="D45" s="140" t="s">
        <v>3698</v>
      </c>
      <c r="E45" s="140" t="s">
        <v>3699</v>
      </c>
      <c r="F45" s="140" t="s">
        <v>3700</v>
      </c>
      <c r="G45" s="140" t="s">
        <v>2658</v>
      </c>
      <c r="H45" s="177"/>
      <c r="I45" s="177"/>
      <c r="J45" s="177"/>
      <c r="K45" s="177"/>
      <c r="L45" s="177"/>
      <c r="M45" s="177"/>
    </row>
    <row r="46" spans="1:15" ht="30" x14ac:dyDescent="0.25">
      <c r="A46" s="92" t="s">
        <v>3701</v>
      </c>
      <c r="B46" s="92"/>
      <c r="C46" s="92"/>
      <c r="D46" s="92" t="s">
        <v>3702</v>
      </c>
      <c r="E46" s="92"/>
      <c r="F46" s="92" t="s">
        <v>3703</v>
      </c>
      <c r="G46" s="92"/>
      <c r="H46" s="177"/>
      <c r="I46" s="177"/>
      <c r="J46" s="177"/>
      <c r="K46" s="177"/>
      <c r="L46" s="177"/>
      <c r="M46" s="177"/>
    </row>
    <row r="47" spans="1:15" ht="30" x14ac:dyDescent="0.25">
      <c r="A47" s="92" t="s">
        <v>3704</v>
      </c>
      <c r="B47" s="92"/>
      <c r="C47" s="92"/>
      <c r="D47" s="92" t="s">
        <v>3705</v>
      </c>
      <c r="E47" s="92"/>
      <c r="F47" s="92" t="s">
        <v>3706</v>
      </c>
      <c r="G47" s="92"/>
      <c r="H47" s="177"/>
      <c r="I47" s="177"/>
      <c r="J47" s="177"/>
      <c r="K47" s="177"/>
      <c r="L47" s="177"/>
      <c r="M47" s="177"/>
    </row>
    <row r="48" spans="1:15" x14ac:dyDescent="0.25">
      <c r="A48" s="177"/>
      <c r="B48" s="177"/>
      <c r="C48" s="177"/>
      <c r="D48" s="177"/>
      <c r="E48" s="177"/>
      <c r="F48" s="177"/>
      <c r="G48" s="177"/>
      <c r="H48" s="177"/>
      <c r="I48" s="177"/>
      <c r="J48" s="177"/>
      <c r="K48" s="177"/>
      <c r="L48" s="177"/>
      <c r="M48" s="177"/>
    </row>
    <row r="49" spans="1:13" ht="45" x14ac:dyDescent="0.25">
      <c r="A49" s="226" t="s">
        <v>2200</v>
      </c>
      <c r="B49" s="177"/>
      <c r="C49" s="177"/>
      <c r="D49" s="177"/>
      <c r="E49" s="177"/>
      <c r="F49" s="177"/>
      <c r="G49" s="177"/>
      <c r="H49" s="177"/>
      <c r="I49" s="177"/>
      <c r="J49" s="177"/>
      <c r="K49" s="177"/>
      <c r="L49" s="177"/>
      <c r="M49" s="177"/>
    </row>
    <row r="50" spans="1:13" x14ac:dyDescent="0.25">
      <c r="A50" s="177"/>
      <c r="B50" s="177"/>
      <c r="C50" s="177"/>
      <c r="D50" s="177"/>
      <c r="E50" s="177"/>
      <c r="F50" s="177"/>
      <c r="G50" s="177"/>
      <c r="H50" s="177"/>
      <c r="I50" s="177"/>
      <c r="J50" s="177"/>
      <c r="K50" s="177"/>
      <c r="L50" s="177"/>
      <c r="M50" s="177"/>
    </row>
    <row r="51" spans="1:13" x14ac:dyDescent="0.25">
      <c r="A51" s="177"/>
      <c r="B51" s="177"/>
      <c r="C51" s="177"/>
      <c r="D51" s="177"/>
      <c r="E51" s="177"/>
      <c r="F51" s="177"/>
      <c r="G51" s="177"/>
      <c r="H51" s="177"/>
      <c r="I51" s="177"/>
      <c r="J51" s="177"/>
      <c r="K51" s="177"/>
      <c r="L51" s="177"/>
      <c r="M51" s="177"/>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Normal="100" workbookViewId="0"/>
  </sheetViews>
  <sheetFormatPr baseColWidth="10" defaultRowHeight="15" x14ac:dyDescent="0.25"/>
  <cols>
    <col min="1" max="1" width="62.140625" bestFit="1" customWidth="1"/>
    <col min="2" max="2" width="7.85546875" bestFit="1" customWidth="1"/>
    <col min="3" max="3" width="30.42578125" bestFit="1" customWidth="1"/>
    <col min="4" max="4" width="7.85546875" bestFit="1" customWidth="1"/>
    <col min="5" max="5" width="40" bestFit="1" customWidth="1"/>
    <col min="6" max="6" width="7.85546875" bestFit="1" customWidth="1"/>
    <col min="7" max="7" width="35.85546875" bestFit="1" customWidth="1"/>
    <col min="8" max="8" width="7.85546875" bestFit="1" customWidth="1"/>
    <col min="9" max="9" width="28.42578125" bestFit="1" customWidth="1"/>
  </cols>
  <sheetData>
    <row r="1" spans="1:9" x14ac:dyDescent="0.25">
      <c r="A1" s="176" t="s">
        <v>2659</v>
      </c>
      <c r="B1" s="193"/>
      <c r="C1" s="193"/>
      <c r="D1" s="193"/>
      <c r="E1" s="193"/>
      <c r="F1" s="193"/>
      <c r="G1" s="193"/>
      <c r="H1" s="193"/>
      <c r="I1" s="193"/>
    </row>
    <row r="2" spans="1:9" x14ac:dyDescent="0.25">
      <c r="A2" s="193"/>
      <c r="B2" s="193"/>
      <c r="C2" s="193"/>
      <c r="D2" s="193"/>
      <c r="E2" s="193"/>
      <c r="F2" s="193"/>
      <c r="G2" s="193"/>
      <c r="H2" s="193"/>
      <c r="I2" s="193"/>
    </row>
    <row r="3" spans="1:9" x14ac:dyDescent="0.25">
      <c r="A3" s="140" t="s">
        <v>2202</v>
      </c>
      <c r="B3" s="193"/>
      <c r="C3" s="193"/>
      <c r="D3" s="193"/>
      <c r="E3" s="193"/>
      <c r="F3" s="193"/>
      <c r="G3" s="193"/>
      <c r="H3" s="193"/>
      <c r="I3" s="193"/>
    </row>
    <row r="4" spans="1:9" x14ac:dyDescent="0.25">
      <c r="A4" s="153"/>
      <c r="B4" s="193"/>
      <c r="C4" s="193"/>
      <c r="D4" s="193"/>
      <c r="E4" s="193"/>
      <c r="F4" s="193"/>
      <c r="G4" s="193"/>
      <c r="H4" s="193"/>
      <c r="I4" s="193"/>
    </row>
    <row r="5" spans="1:9" x14ac:dyDescent="0.25">
      <c r="A5" s="140" t="s">
        <v>2089</v>
      </c>
      <c r="B5" s="193"/>
      <c r="C5" s="193"/>
      <c r="D5" s="193"/>
      <c r="E5" s="193"/>
      <c r="F5" s="193"/>
      <c r="G5" s="193"/>
      <c r="H5" s="193"/>
      <c r="I5" s="193"/>
    </row>
    <row r="6" spans="1:9" x14ac:dyDescent="0.25">
      <c r="A6" s="153"/>
      <c r="B6" s="193"/>
      <c r="C6" s="193"/>
      <c r="D6" s="193"/>
      <c r="E6" s="193"/>
      <c r="F6" s="193"/>
      <c r="G6" s="193"/>
      <c r="H6" s="193"/>
      <c r="I6" s="193"/>
    </row>
    <row r="7" spans="1:9" x14ac:dyDescent="0.25">
      <c r="A7" s="193"/>
      <c r="B7" s="193"/>
      <c r="C7" s="193"/>
      <c r="D7" s="193"/>
      <c r="E7" s="193"/>
      <c r="F7" s="193"/>
      <c r="G7" s="193"/>
      <c r="H7" s="193"/>
      <c r="I7" s="193"/>
    </row>
    <row r="8" spans="1:9" ht="45" x14ac:dyDescent="0.25">
      <c r="A8" s="140" t="s">
        <v>2660</v>
      </c>
      <c r="B8" s="140" t="s">
        <v>2661</v>
      </c>
      <c r="C8" s="140" t="s">
        <v>2662</v>
      </c>
      <c r="D8" s="140" t="s">
        <v>2663</v>
      </c>
      <c r="E8" s="140" t="s">
        <v>2664</v>
      </c>
      <c r="F8" s="140" t="s">
        <v>2665</v>
      </c>
      <c r="G8" s="140" t="s">
        <v>2666</v>
      </c>
      <c r="H8" s="140" t="s">
        <v>2667</v>
      </c>
      <c r="I8" s="140" t="s">
        <v>2668</v>
      </c>
    </row>
    <row r="9" spans="1:9" x14ac:dyDescent="0.25">
      <c r="A9" s="111" t="s">
        <v>35</v>
      </c>
      <c r="B9" s="111"/>
      <c r="C9" s="111"/>
      <c r="D9" s="111"/>
      <c r="E9" s="111"/>
      <c r="F9" s="111"/>
      <c r="G9" s="111"/>
      <c r="H9" s="111"/>
      <c r="I9" s="111"/>
    </row>
    <row r="10" spans="1:9" x14ac:dyDescent="0.25">
      <c r="A10" s="92" t="s">
        <v>2669</v>
      </c>
      <c r="B10" s="92" t="s">
        <v>2670</v>
      </c>
      <c r="C10" s="189"/>
      <c r="D10" s="92" t="s">
        <v>2671</v>
      </c>
      <c r="E10" s="189"/>
      <c r="F10" s="92" t="s">
        <v>2672</v>
      </c>
      <c r="G10" s="189"/>
      <c r="H10" s="92" t="s">
        <v>2673</v>
      </c>
      <c r="I10" s="189"/>
    </row>
    <row r="11" spans="1:9" x14ac:dyDescent="0.25">
      <c r="A11" s="92" t="s">
        <v>2674</v>
      </c>
      <c r="B11" s="92" t="s">
        <v>2675</v>
      </c>
      <c r="C11" s="189"/>
      <c r="D11" s="92" t="s">
        <v>2676</v>
      </c>
      <c r="E11" s="189"/>
      <c r="F11" s="92" t="s">
        <v>2677</v>
      </c>
      <c r="G11" s="189"/>
      <c r="H11" s="92" t="s">
        <v>2678</v>
      </c>
      <c r="I11" s="189"/>
    </row>
    <row r="12" spans="1:9" x14ac:dyDescent="0.25">
      <c r="A12" s="92" t="s">
        <v>2679</v>
      </c>
      <c r="B12" s="92" t="s">
        <v>2680</v>
      </c>
      <c r="C12" s="189"/>
      <c r="D12" s="92" t="s">
        <v>2681</v>
      </c>
      <c r="E12" s="189"/>
      <c r="F12" s="92" t="s">
        <v>2682</v>
      </c>
      <c r="G12" s="189"/>
      <c r="H12" s="92" t="s">
        <v>2683</v>
      </c>
      <c r="I12" s="189"/>
    </row>
    <row r="13" spans="1:9" x14ac:dyDescent="0.25">
      <c r="A13" s="92" t="s">
        <v>804</v>
      </c>
      <c r="B13" s="92" t="s">
        <v>2684</v>
      </c>
      <c r="C13" s="189"/>
      <c r="D13" s="92" t="s">
        <v>2685</v>
      </c>
      <c r="E13" s="189"/>
      <c r="F13" s="92" t="s">
        <v>2686</v>
      </c>
      <c r="G13" s="189"/>
      <c r="H13" s="92" t="s">
        <v>2687</v>
      </c>
      <c r="I13" s="189"/>
    </row>
    <row r="14" spans="1:9" x14ac:dyDescent="0.25">
      <c r="A14" s="92" t="s">
        <v>2688</v>
      </c>
      <c r="B14" s="92" t="s">
        <v>2689</v>
      </c>
      <c r="C14" s="189"/>
      <c r="D14" s="92" t="s">
        <v>2690</v>
      </c>
      <c r="E14" s="189"/>
      <c r="F14" s="92" t="s">
        <v>2691</v>
      </c>
      <c r="G14" s="189"/>
      <c r="H14" s="92" t="s">
        <v>2692</v>
      </c>
      <c r="I14" s="189"/>
    </row>
    <row r="15" spans="1:9" x14ac:dyDescent="0.25">
      <c r="A15" s="92" t="s">
        <v>2693</v>
      </c>
      <c r="B15" s="92" t="s">
        <v>2694</v>
      </c>
      <c r="C15" s="189"/>
      <c r="D15" s="92" t="s">
        <v>2695</v>
      </c>
      <c r="E15" s="189"/>
      <c r="F15" s="92" t="s">
        <v>2696</v>
      </c>
      <c r="G15" s="189"/>
      <c r="H15" s="92" t="s">
        <v>2697</v>
      </c>
      <c r="I15" s="189"/>
    </row>
    <row r="16" spans="1:9" x14ac:dyDescent="0.25">
      <c r="A16" s="92" t="s">
        <v>2698</v>
      </c>
      <c r="B16" s="92" t="s">
        <v>2699</v>
      </c>
      <c r="C16" s="189"/>
      <c r="D16" s="92" t="s">
        <v>2700</v>
      </c>
      <c r="E16" s="189"/>
      <c r="F16" s="92" t="s">
        <v>2701</v>
      </c>
      <c r="G16" s="189"/>
      <c r="H16" s="92" t="s">
        <v>2702</v>
      </c>
      <c r="I16" s="189"/>
    </row>
    <row r="17" spans="1:9" x14ac:dyDescent="0.25">
      <c r="A17" s="105" t="s">
        <v>2703</v>
      </c>
      <c r="B17" s="105" t="s">
        <v>2704</v>
      </c>
      <c r="C17" s="105"/>
      <c r="D17" s="105" t="s">
        <v>2705</v>
      </c>
      <c r="E17" s="105"/>
      <c r="F17" s="105" t="s">
        <v>2706</v>
      </c>
      <c r="G17" s="105"/>
      <c r="H17" s="105" t="s">
        <v>2707</v>
      </c>
      <c r="I17" s="105"/>
    </row>
    <row r="18" spans="1:9" x14ac:dyDescent="0.25">
      <c r="A18" s="111" t="s">
        <v>2233</v>
      </c>
      <c r="B18" s="111"/>
      <c r="C18" s="111"/>
      <c r="D18" s="111"/>
      <c r="E18" s="111"/>
      <c r="F18" s="111"/>
      <c r="G18" s="111"/>
      <c r="H18" s="111"/>
      <c r="I18" s="111"/>
    </row>
    <row r="19" spans="1:9" x14ac:dyDescent="0.25">
      <c r="A19" s="92" t="s">
        <v>827</v>
      </c>
      <c r="B19" s="92" t="s">
        <v>2708</v>
      </c>
      <c r="C19" s="92"/>
      <c r="D19" s="92" t="s">
        <v>2709</v>
      </c>
      <c r="E19" s="92"/>
      <c r="F19" s="92" t="s">
        <v>2710</v>
      </c>
      <c r="G19" s="92"/>
      <c r="H19" s="92" t="s">
        <v>2711</v>
      </c>
      <c r="I19" s="92"/>
    </row>
    <row r="20" spans="1:9" x14ac:dyDescent="0.25">
      <c r="A20" s="92" t="s">
        <v>2712</v>
      </c>
      <c r="B20" s="92" t="s">
        <v>2713</v>
      </c>
      <c r="C20" s="92"/>
      <c r="D20" s="92" t="s">
        <v>2714</v>
      </c>
      <c r="E20" s="92"/>
      <c r="F20" s="92" t="s">
        <v>2715</v>
      </c>
      <c r="G20" s="92"/>
      <c r="H20" s="92" t="s">
        <v>2716</v>
      </c>
      <c r="I20" s="92"/>
    </row>
    <row r="21" spans="1:9" x14ac:dyDescent="0.25">
      <c r="A21" s="92" t="s">
        <v>2717</v>
      </c>
      <c r="B21" s="92" t="s">
        <v>2718</v>
      </c>
      <c r="C21" s="92"/>
      <c r="D21" s="92" t="s">
        <v>2719</v>
      </c>
      <c r="E21" s="92"/>
      <c r="F21" s="92" t="s">
        <v>2720</v>
      </c>
      <c r="G21" s="92"/>
      <c r="H21" s="92" t="s">
        <v>2721</v>
      </c>
      <c r="I21" s="92"/>
    </row>
    <row r="22" spans="1:9" x14ac:dyDescent="0.25">
      <c r="A22" s="92" t="s">
        <v>2722</v>
      </c>
      <c r="B22" s="92" t="s">
        <v>2723</v>
      </c>
      <c r="C22" s="92"/>
      <c r="D22" s="92" t="s">
        <v>2724</v>
      </c>
      <c r="E22" s="92"/>
      <c r="F22" s="92" t="s">
        <v>2725</v>
      </c>
      <c r="G22" s="92"/>
      <c r="H22" s="92" t="s">
        <v>2726</v>
      </c>
      <c r="I22" s="92"/>
    </row>
    <row r="23" spans="1:9" x14ac:dyDescent="0.25">
      <c r="A23" s="92" t="s">
        <v>2727</v>
      </c>
      <c r="B23" s="92" t="s">
        <v>2728</v>
      </c>
      <c r="C23" s="92"/>
      <c r="D23" s="92" t="s">
        <v>2729</v>
      </c>
      <c r="E23" s="92"/>
      <c r="F23" s="92" t="s">
        <v>2730</v>
      </c>
      <c r="G23" s="92"/>
      <c r="H23" s="92" t="s">
        <v>2731</v>
      </c>
      <c r="I23" s="92"/>
    </row>
    <row r="24" spans="1:9" x14ac:dyDescent="0.25">
      <c r="A24" s="92" t="s">
        <v>2732</v>
      </c>
      <c r="B24" s="92" t="s">
        <v>2733</v>
      </c>
      <c r="C24" s="92"/>
      <c r="D24" s="92" t="s">
        <v>2734</v>
      </c>
      <c r="E24" s="92"/>
      <c r="F24" s="92" t="s">
        <v>2735</v>
      </c>
      <c r="G24" s="92"/>
      <c r="H24" s="92" t="s">
        <v>2736</v>
      </c>
      <c r="I24" s="92"/>
    </row>
    <row r="25" spans="1:9" x14ac:dyDescent="0.25">
      <c r="A25" s="92" t="s">
        <v>2737</v>
      </c>
      <c r="B25" s="92" t="s">
        <v>2738</v>
      </c>
      <c r="C25" s="92"/>
      <c r="D25" s="92" t="s">
        <v>2739</v>
      </c>
      <c r="E25" s="92"/>
      <c r="F25" s="92" t="s">
        <v>2740</v>
      </c>
      <c r="G25" s="92"/>
      <c r="H25" s="92" t="s">
        <v>2741</v>
      </c>
      <c r="I25" s="92"/>
    </row>
    <row r="26" spans="1:9" x14ac:dyDescent="0.25">
      <c r="A26" s="92" t="s">
        <v>2742</v>
      </c>
      <c r="B26" s="92" t="s">
        <v>2743</v>
      </c>
      <c r="C26" s="92"/>
      <c r="D26" s="92" t="s">
        <v>2744</v>
      </c>
      <c r="E26" s="92"/>
      <c r="F26" s="92" t="s">
        <v>2745</v>
      </c>
      <c r="G26" s="92"/>
      <c r="H26" s="92" t="s">
        <v>2746</v>
      </c>
      <c r="I26" s="92"/>
    </row>
    <row r="27" spans="1:9" x14ac:dyDescent="0.25">
      <c r="A27" s="92" t="s">
        <v>2747</v>
      </c>
      <c r="B27" s="92" t="s">
        <v>2748</v>
      </c>
      <c r="C27" s="92"/>
      <c r="D27" s="92" t="s">
        <v>2749</v>
      </c>
      <c r="E27" s="92"/>
      <c r="F27" s="92" t="s">
        <v>2750</v>
      </c>
      <c r="G27" s="92"/>
      <c r="H27" s="92" t="s">
        <v>2751</v>
      </c>
      <c r="I27" s="92"/>
    </row>
    <row r="28" spans="1:9" x14ac:dyDescent="0.25">
      <c r="A28" s="92" t="s">
        <v>2752</v>
      </c>
      <c r="B28" s="92" t="s">
        <v>2753</v>
      </c>
      <c r="C28" s="92"/>
      <c r="D28" s="92" t="s">
        <v>2754</v>
      </c>
      <c r="E28" s="92"/>
      <c r="F28" s="92" t="s">
        <v>2755</v>
      </c>
      <c r="G28" s="92"/>
      <c r="H28" s="92" t="s">
        <v>2756</v>
      </c>
      <c r="I28" s="92"/>
    </row>
    <row r="29" spans="1:9" x14ac:dyDescent="0.25">
      <c r="A29" s="92" t="s">
        <v>2757</v>
      </c>
      <c r="B29" s="92" t="s">
        <v>2758</v>
      </c>
      <c r="C29" s="92"/>
      <c r="D29" s="92" t="s">
        <v>2759</v>
      </c>
      <c r="E29" s="92"/>
      <c r="F29" s="92" t="s">
        <v>2760</v>
      </c>
      <c r="G29" s="92"/>
      <c r="H29" s="92" t="s">
        <v>2761</v>
      </c>
      <c r="I29" s="92"/>
    </row>
    <row r="30" spans="1:9" x14ac:dyDescent="0.25">
      <c r="A30" s="105" t="s">
        <v>2762</v>
      </c>
      <c r="B30" s="105" t="s">
        <v>2763</v>
      </c>
      <c r="C30" s="105"/>
      <c r="D30" s="105" t="s">
        <v>2764</v>
      </c>
      <c r="E30" s="105"/>
      <c r="F30" s="105" t="s">
        <v>2765</v>
      </c>
      <c r="G30" s="105"/>
      <c r="H30" s="105" t="s">
        <v>2766</v>
      </c>
      <c r="I30" s="105"/>
    </row>
    <row r="31" spans="1:9" x14ac:dyDescent="0.25">
      <c r="A31" s="111" t="s">
        <v>2767</v>
      </c>
      <c r="B31" s="194"/>
      <c r="C31" s="194"/>
      <c r="D31" s="194"/>
      <c r="E31" s="194"/>
      <c r="F31" s="194"/>
      <c r="G31" s="194"/>
      <c r="H31" s="194"/>
      <c r="I31" s="194"/>
    </row>
    <row r="32" spans="1:9" x14ac:dyDescent="0.25">
      <c r="A32" s="92" t="s">
        <v>2768</v>
      </c>
      <c r="B32" s="92" t="s">
        <v>2769</v>
      </c>
      <c r="C32" s="92"/>
      <c r="D32" s="92" t="s">
        <v>2770</v>
      </c>
      <c r="E32" s="92"/>
      <c r="F32" s="92" t="s">
        <v>2771</v>
      </c>
      <c r="G32" s="92"/>
      <c r="H32" s="92" t="s">
        <v>2772</v>
      </c>
      <c r="I32" s="92"/>
    </row>
    <row r="33" spans="1:9" x14ac:dyDescent="0.25">
      <c r="A33" s="92" t="s">
        <v>2773</v>
      </c>
      <c r="B33" s="92" t="s">
        <v>2774</v>
      </c>
      <c r="C33" s="92"/>
      <c r="D33" s="92" t="s">
        <v>2775</v>
      </c>
      <c r="E33" s="92"/>
      <c r="F33" s="92" t="s">
        <v>2776</v>
      </c>
      <c r="G33" s="92"/>
      <c r="H33" s="92" t="s">
        <v>2777</v>
      </c>
      <c r="I33" s="92"/>
    </row>
    <row r="34" spans="1:9" x14ac:dyDescent="0.25">
      <c r="A34" s="92" t="s">
        <v>2778</v>
      </c>
      <c r="B34" s="92" t="s">
        <v>2779</v>
      </c>
      <c r="C34" s="92"/>
      <c r="D34" s="92" t="s">
        <v>2780</v>
      </c>
      <c r="E34" s="92"/>
      <c r="F34" s="92" t="s">
        <v>2781</v>
      </c>
      <c r="G34" s="92"/>
      <c r="H34" s="92" t="s">
        <v>2782</v>
      </c>
      <c r="I34" s="92"/>
    </row>
    <row r="35" spans="1:9" x14ac:dyDescent="0.25">
      <c r="A35" s="92" t="s">
        <v>2783</v>
      </c>
      <c r="B35" s="92" t="s">
        <v>2784</v>
      </c>
      <c r="C35" s="92"/>
      <c r="D35" s="92" t="s">
        <v>2785</v>
      </c>
      <c r="E35" s="92"/>
      <c r="F35" s="92" t="s">
        <v>2786</v>
      </c>
      <c r="G35" s="92"/>
      <c r="H35" s="92" t="s">
        <v>2787</v>
      </c>
      <c r="I35" s="92"/>
    </row>
    <row r="36" spans="1:9" x14ac:dyDescent="0.25">
      <c r="A36" s="92" t="s">
        <v>2788</v>
      </c>
      <c r="B36" s="92" t="s">
        <v>2789</v>
      </c>
      <c r="C36" s="92"/>
      <c r="D36" s="92" t="s">
        <v>2790</v>
      </c>
      <c r="E36" s="92"/>
      <c r="F36" s="92" t="s">
        <v>2791</v>
      </c>
      <c r="G36" s="92"/>
      <c r="H36" s="92" t="s">
        <v>2792</v>
      </c>
      <c r="I36" s="92"/>
    </row>
    <row r="37" spans="1:9" x14ac:dyDescent="0.25">
      <c r="A37" s="92" t="s">
        <v>2793</v>
      </c>
      <c r="B37" s="92" t="s">
        <v>2794</v>
      </c>
      <c r="C37" s="92"/>
      <c r="D37" s="92" t="s">
        <v>2795</v>
      </c>
      <c r="E37" s="92"/>
      <c r="F37" s="92" t="s">
        <v>2796</v>
      </c>
      <c r="G37" s="92"/>
      <c r="H37" s="92" t="s">
        <v>2797</v>
      </c>
      <c r="I37" s="92"/>
    </row>
    <row r="38" spans="1:9" x14ac:dyDescent="0.25">
      <c r="A38" s="92" t="s">
        <v>2798</v>
      </c>
      <c r="B38" s="92" t="s">
        <v>2799</v>
      </c>
      <c r="C38" s="92"/>
      <c r="D38" s="92" t="s">
        <v>2800</v>
      </c>
      <c r="E38" s="92"/>
      <c r="F38" s="92" t="s">
        <v>2801</v>
      </c>
      <c r="G38" s="92"/>
      <c r="H38" s="92" t="s">
        <v>2802</v>
      </c>
      <c r="I38" s="92"/>
    </row>
    <row r="39" spans="1:9" x14ac:dyDescent="0.25">
      <c r="A39" s="92" t="s">
        <v>2803</v>
      </c>
      <c r="B39" s="92" t="s">
        <v>2804</v>
      </c>
      <c r="C39" s="92"/>
      <c r="D39" s="92" t="s">
        <v>2805</v>
      </c>
      <c r="E39" s="92"/>
      <c r="F39" s="92" t="s">
        <v>2806</v>
      </c>
      <c r="G39" s="92"/>
      <c r="H39" s="92" t="s">
        <v>2807</v>
      </c>
      <c r="I39" s="92"/>
    </row>
    <row r="40" spans="1:9" x14ac:dyDescent="0.25">
      <c r="A40" s="105" t="s">
        <v>2656</v>
      </c>
      <c r="B40" s="105" t="s">
        <v>2808</v>
      </c>
      <c r="C40" s="105">
        <f>SUM(C32:C39)</f>
        <v>0</v>
      </c>
      <c r="D40" s="105" t="s">
        <v>2809</v>
      </c>
      <c r="E40" s="105">
        <f>SUM(E32:E39)</f>
        <v>0</v>
      </c>
      <c r="F40" s="105" t="s">
        <v>2810</v>
      </c>
      <c r="G40" s="105">
        <f>SUM(G32:G39)</f>
        <v>0</v>
      </c>
      <c r="H40" s="105" t="s">
        <v>2811</v>
      </c>
      <c r="I40" s="105">
        <f>SUM(I32:I39)</f>
        <v>0</v>
      </c>
    </row>
    <row r="41" spans="1:9" x14ac:dyDescent="0.25">
      <c r="A41" s="105" t="s">
        <v>2657</v>
      </c>
      <c r="B41" s="105" t="s">
        <v>2812</v>
      </c>
      <c r="C41" s="105"/>
      <c r="D41" s="105" t="s">
        <v>2813</v>
      </c>
      <c r="E41" s="105"/>
      <c r="F41" s="105" t="s">
        <v>2814</v>
      </c>
      <c r="G41" s="105"/>
      <c r="H41" s="105" t="s">
        <v>2815</v>
      </c>
      <c r="I41" s="105"/>
    </row>
    <row r="42" spans="1:9" x14ac:dyDescent="0.25">
      <c r="A42" s="92" t="s">
        <v>2816</v>
      </c>
      <c r="B42" s="195"/>
      <c r="C42" s="195"/>
      <c r="D42" s="92" t="s">
        <v>2817</v>
      </c>
      <c r="E42" s="92"/>
      <c r="F42" s="92" t="s">
        <v>2818</v>
      </c>
      <c r="G42" s="92"/>
      <c r="H42" s="195"/>
      <c r="I42" s="195"/>
    </row>
    <row r="43" spans="1:9" x14ac:dyDescent="0.25">
      <c r="A43" s="92" t="s">
        <v>2819</v>
      </c>
      <c r="B43" s="195"/>
      <c r="C43" s="195"/>
      <c r="D43" s="92" t="s">
        <v>2820</v>
      </c>
      <c r="E43" s="92"/>
      <c r="F43" s="92" t="s">
        <v>2821</v>
      </c>
      <c r="G43" s="92"/>
      <c r="H43" s="195"/>
      <c r="I43" s="195"/>
    </row>
    <row r="44" spans="1:9" x14ac:dyDescent="0.25">
      <c r="A44" s="113" t="s">
        <v>2822</v>
      </c>
      <c r="B44" s="195"/>
      <c r="C44" s="195"/>
      <c r="D44" s="113" t="s">
        <v>2823</v>
      </c>
      <c r="E44" s="113"/>
      <c r="F44" s="113" t="s">
        <v>2824</v>
      </c>
      <c r="G44" s="113"/>
      <c r="H44" s="195"/>
      <c r="I44" s="195"/>
    </row>
    <row r="45" spans="1:9" x14ac:dyDescent="0.25">
      <c r="A45" s="830" t="s">
        <v>2825</v>
      </c>
      <c r="B45" s="831"/>
      <c r="C45" s="831"/>
      <c r="D45" s="831"/>
      <c r="E45" s="831"/>
      <c r="F45" s="831"/>
      <c r="G45" s="832"/>
      <c r="H45" s="92">
        <v>10</v>
      </c>
      <c r="I45" s="92"/>
    </row>
    <row r="46" spans="1:9" x14ac:dyDescent="0.25">
      <c r="A46" s="193"/>
      <c r="B46" s="193"/>
      <c r="C46" s="193"/>
      <c r="D46" s="193"/>
      <c r="E46" s="193"/>
      <c r="F46" s="193"/>
      <c r="G46" s="193"/>
      <c r="H46" s="193"/>
      <c r="I46" s="193"/>
    </row>
    <row r="47" spans="1:9" ht="90" x14ac:dyDescent="0.25">
      <c r="A47" s="97" t="s">
        <v>2826</v>
      </c>
      <c r="B47" s="193"/>
      <c r="C47" s="193"/>
      <c r="D47" s="193"/>
      <c r="E47" s="193"/>
      <c r="F47" s="193"/>
      <c r="G47" s="193"/>
      <c r="H47" s="193"/>
      <c r="I47" s="193"/>
    </row>
    <row r="48" spans="1:9" ht="45" x14ac:dyDescent="0.25">
      <c r="A48" s="97" t="s">
        <v>2827</v>
      </c>
      <c r="B48" s="193"/>
      <c r="C48" s="193"/>
      <c r="D48" s="193"/>
      <c r="E48" s="193"/>
      <c r="F48" s="193"/>
      <c r="G48" s="193"/>
      <c r="H48" s="193"/>
      <c r="I48" s="193"/>
    </row>
    <row r="49" spans="1:9" x14ac:dyDescent="0.25">
      <c r="A49" s="193"/>
      <c r="B49" s="193"/>
      <c r="C49" s="193"/>
      <c r="D49" s="193"/>
      <c r="E49" s="193"/>
      <c r="F49" s="193"/>
      <c r="G49" s="193"/>
      <c r="H49" s="193"/>
      <c r="I49" s="193"/>
    </row>
    <row r="50" spans="1:9" x14ac:dyDescent="0.25">
      <c r="A50" s="193"/>
      <c r="B50" s="193"/>
      <c r="C50" s="193"/>
      <c r="D50" s="193"/>
      <c r="E50" s="193"/>
      <c r="F50" s="193"/>
      <c r="G50" s="193"/>
      <c r="H50" s="193"/>
      <c r="I50" s="193"/>
    </row>
    <row r="51" spans="1:9" x14ac:dyDescent="0.25">
      <c r="A51" s="193"/>
      <c r="B51" s="193"/>
      <c r="C51" s="193"/>
      <c r="D51" s="193"/>
      <c r="E51" s="193"/>
      <c r="F51" s="193"/>
      <c r="G51" s="193"/>
      <c r="H51" s="193"/>
      <c r="I51" s="193"/>
    </row>
    <row r="52" spans="1:9" x14ac:dyDescent="0.25">
      <c r="A52" s="193"/>
      <c r="B52" s="193"/>
      <c r="C52" s="193"/>
      <c r="D52" s="193"/>
      <c r="E52" s="193"/>
      <c r="F52" s="193"/>
      <c r="G52" s="193"/>
      <c r="H52" s="193"/>
      <c r="I52" s="193"/>
    </row>
  </sheetData>
  <mergeCells count="1">
    <mergeCell ref="A45:G45"/>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workbookViewId="0"/>
  </sheetViews>
  <sheetFormatPr baseColWidth="10" defaultRowHeight="15" x14ac:dyDescent="0.25"/>
  <cols>
    <col min="1" max="1" width="41.42578125" bestFit="1" customWidth="1"/>
    <col min="2" max="2" width="7.85546875" bestFit="1" customWidth="1"/>
    <col min="3" max="3" width="8.5703125" bestFit="1" customWidth="1"/>
    <col min="4" max="4" width="7.85546875" bestFit="1" customWidth="1"/>
    <col min="5" max="5" width="8.85546875" bestFit="1" customWidth="1"/>
    <col min="6" max="6" width="7.85546875" bestFit="1" customWidth="1"/>
    <col min="7" max="7" width="10.85546875" bestFit="1" customWidth="1"/>
    <col min="8" max="8" width="7.85546875" bestFit="1" customWidth="1"/>
    <col min="9" max="9" width="10.5703125" bestFit="1" customWidth="1"/>
  </cols>
  <sheetData>
    <row r="1" spans="1:10" ht="30" x14ac:dyDescent="0.25">
      <c r="A1" s="176" t="s">
        <v>2828</v>
      </c>
      <c r="B1" s="193"/>
      <c r="C1" s="193"/>
      <c r="D1" s="193"/>
      <c r="E1" s="193"/>
      <c r="F1" s="193"/>
      <c r="G1" s="193"/>
      <c r="H1" s="193"/>
      <c r="I1" s="193"/>
      <c r="J1" s="193"/>
    </row>
    <row r="2" spans="1:10" x14ac:dyDescent="0.25">
      <c r="A2" s="193"/>
      <c r="B2" s="193"/>
      <c r="C2" s="193"/>
      <c r="D2" s="193"/>
      <c r="E2" s="193"/>
      <c r="F2" s="193"/>
      <c r="G2" s="193"/>
      <c r="H2" s="193"/>
      <c r="I2" s="193"/>
      <c r="J2" s="193"/>
    </row>
    <row r="3" spans="1:10" x14ac:dyDescent="0.25">
      <c r="A3" s="140" t="s">
        <v>2085</v>
      </c>
      <c r="B3" s="193"/>
      <c r="C3" s="193"/>
      <c r="D3" s="193"/>
      <c r="E3" s="193"/>
      <c r="F3" s="193"/>
      <c r="G3" s="193"/>
      <c r="H3" s="193"/>
      <c r="I3" s="193"/>
      <c r="J3" s="193"/>
    </row>
    <row r="4" spans="1:10" x14ac:dyDescent="0.25">
      <c r="A4" s="153"/>
      <c r="B4" s="193"/>
      <c r="C4" s="193"/>
      <c r="D4" s="193"/>
      <c r="E4" s="193"/>
      <c r="F4" s="193"/>
      <c r="G4" s="193"/>
      <c r="H4" s="193"/>
      <c r="I4" s="193"/>
      <c r="J4" s="193"/>
    </row>
    <row r="5" spans="1:10" x14ac:dyDescent="0.25">
      <c r="A5" s="140" t="s">
        <v>2089</v>
      </c>
      <c r="B5" s="193"/>
      <c r="C5" s="193"/>
      <c r="D5" s="193"/>
      <c r="E5" s="193"/>
      <c r="F5" s="193"/>
      <c r="G5" s="193"/>
      <c r="H5" s="193"/>
      <c r="I5" s="193"/>
      <c r="J5" s="193"/>
    </row>
    <row r="6" spans="1:10" x14ac:dyDescent="0.25">
      <c r="A6" s="153"/>
      <c r="B6" s="193"/>
      <c r="C6" s="193"/>
      <c r="D6" s="193"/>
      <c r="E6" s="193"/>
      <c r="F6" s="193"/>
      <c r="G6" s="193"/>
      <c r="H6" s="193"/>
      <c r="I6" s="193"/>
      <c r="J6" s="193"/>
    </row>
    <row r="7" spans="1:10" x14ac:dyDescent="0.25">
      <c r="A7" s="193"/>
      <c r="B7" s="193"/>
      <c r="C7" s="193"/>
      <c r="D7" s="193"/>
      <c r="E7" s="193"/>
      <c r="F7" s="193"/>
      <c r="G7" s="193"/>
      <c r="H7" s="193"/>
      <c r="I7" s="193"/>
      <c r="J7" s="193"/>
    </row>
    <row r="8" spans="1:10" ht="30" x14ac:dyDescent="0.25">
      <c r="A8" s="140" t="s">
        <v>2829</v>
      </c>
      <c r="B8" s="140" t="s">
        <v>2661</v>
      </c>
      <c r="C8" s="140" t="s">
        <v>2830</v>
      </c>
      <c r="D8" s="140" t="s">
        <v>2663</v>
      </c>
      <c r="E8" s="140" t="s">
        <v>2831</v>
      </c>
      <c r="F8" s="140" t="s">
        <v>2665</v>
      </c>
      <c r="G8" s="140" t="s">
        <v>2832</v>
      </c>
      <c r="H8" s="193"/>
      <c r="I8" s="193"/>
      <c r="J8" s="193"/>
    </row>
    <row r="9" spans="1:10" x14ac:dyDescent="0.25">
      <c r="A9" s="111" t="s">
        <v>2833</v>
      </c>
      <c r="B9" s="111"/>
      <c r="C9" s="187">
        <f>SUM(C10:C12)</f>
        <v>0</v>
      </c>
      <c r="D9" s="111"/>
      <c r="E9" s="187">
        <f>SUM(E10:E12)</f>
        <v>0</v>
      </c>
      <c r="F9" s="111"/>
      <c r="G9" s="187">
        <f>SUM(G10:G12)</f>
        <v>0</v>
      </c>
      <c r="H9" s="193"/>
      <c r="I9" s="193"/>
      <c r="J9" s="193"/>
    </row>
    <row r="10" spans="1:10" x14ac:dyDescent="0.25">
      <c r="A10" s="92" t="s">
        <v>14</v>
      </c>
      <c r="B10" s="92" t="s">
        <v>2834</v>
      </c>
      <c r="C10" s="189"/>
      <c r="D10" s="92" t="s">
        <v>2835</v>
      </c>
      <c r="E10" s="189"/>
      <c r="F10" s="92" t="s">
        <v>2836</v>
      </c>
      <c r="G10" s="189"/>
      <c r="H10" s="193"/>
      <c r="I10" s="193"/>
      <c r="J10" s="193"/>
    </row>
    <row r="11" spans="1:10" x14ac:dyDescent="0.25">
      <c r="A11" s="92" t="s">
        <v>2837</v>
      </c>
      <c r="B11" s="92" t="s">
        <v>2838</v>
      </c>
      <c r="C11" s="189"/>
      <c r="D11" s="92" t="s">
        <v>2839</v>
      </c>
      <c r="E11" s="189"/>
      <c r="F11" s="92" t="s">
        <v>2840</v>
      </c>
      <c r="G11" s="189"/>
      <c r="H11" s="193"/>
      <c r="I11" s="193"/>
      <c r="J11" s="193"/>
    </row>
    <row r="12" spans="1:10" x14ac:dyDescent="0.25">
      <c r="A12" s="92" t="s">
        <v>362</v>
      </c>
      <c r="B12" s="92" t="s">
        <v>2841</v>
      </c>
      <c r="C12" s="189"/>
      <c r="D12" s="92" t="s">
        <v>2842</v>
      </c>
      <c r="E12" s="189"/>
      <c r="F12" s="92" t="s">
        <v>2843</v>
      </c>
      <c r="G12" s="189"/>
      <c r="H12" s="193"/>
      <c r="I12" s="193"/>
      <c r="J12" s="193"/>
    </row>
    <row r="13" spans="1:10" x14ac:dyDescent="0.25">
      <c r="A13" s="111" t="s">
        <v>2844</v>
      </c>
      <c r="B13" s="111"/>
      <c r="C13" s="187">
        <f>SUM(C14:C24)</f>
        <v>0</v>
      </c>
      <c r="D13" s="111"/>
      <c r="E13" s="187">
        <f>SUM(E14:E24)</f>
        <v>0</v>
      </c>
      <c r="F13" s="111"/>
      <c r="G13" s="187">
        <f>SUM(G14:G24)</f>
        <v>0</v>
      </c>
      <c r="H13" s="193"/>
      <c r="I13" s="193"/>
      <c r="J13" s="193"/>
    </row>
    <row r="14" spans="1:10" x14ac:dyDescent="0.25">
      <c r="A14" s="92" t="s">
        <v>578</v>
      </c>
      <c r="B14" s="92" t="s">
        <v>2845</v>
      </c>
      <c r="C14" s="189"/>
      <c r="D14" s="92" t="s">
        <v>242</v>
      </c>
      <c r="E14" s="189"/>
      <c r="F14" s="92" t="s">
        <v>242</v>
      </c>
      <c r="G14" s="189"/>
      <c r="H14" s="193"/>
      <c r="I14" s="193"/>
      <c r="J14" s="193"/>
    </row>
    <row r="15" spans="1:10" x14ac:dyDescent="0.25">
      <c r="A15" s="92" t="s">
        <v>2846</v>
      </c>
      <c r="B15" s="92" t="s">
        <v>2847</v>
      </c>
      <c r="C15" s="189"/>
      <c r="D15" s="92" t="s">
        <v>242</v>
      </c>
      <c r="E15" s="189"/>
      <c r="F15" s="92" t="s">
        <v>242</v>
      </c>
      <c r="G15" s="189"/>
      <c r="H15" s="193"/>
      <c r="I15" s="193"/>
      <c r="J15" s="193"/>
    </row>
    <row r="16" spans="1:10" ht="60" x14ac:dyDescent="0.25">
      <c r="A16" s="92" t="s">
        <v>2848</v>
      </c>
      <c r="B16" s="92" t="s">
        <v>2849</v>
      </c>
      <c r="C16" s="189"/>
      <c r="D16" s="92" t="s">
        <v>242</v>
      </c>
      <c r="E16" s="189"/>
      <c r="F16" s="92" t="s">
        <v>242</v>
      </c>
      <c r="G16" s="189"/>
      <c r="H16" s="193"/>
      <c r="I16" s="193"/>
      <c r="J16" s="193"/>
    </row>
    <row r="17" spans="1:10" x14ac:dyDescent="0.25">
      <c r="A17" s="92" t="s">
        <v>382</v>
      </c>
      <c r="B17" s="92" t="s">
        <v>2850</v>
      </c>
      <c r="C17" s="189"/>
      <c r="D17" s="92" t="s">
        <v>242</v>
      </c>
      <c r="E17" s="189"/>
      <c r="F17" s="92" t="s">
        <v>242</v>
      </c>
      <c r="G17" s="189"/>
      <c r="H17" s="193"/>
      <c r="I17" s="193"/>
      <c r="J17" s="193"/>
    </row>
    <row r="18" spans="1:10" x14ac:dyDescent="0.25">
      <c r="A18" s="92" t="s">
        <v>383</v>
      </c>
      <c r="B18" s="92" t="s">
        <v>2851</v>
      </c>
      <c r="C18" s="189"/>
      <c r="D18" s="92" t="s">
        <v>242</v>
      </c>
      <c r="E18" s="189"/>
      <c r="F18" s="92" t="s">
        <v>242</v>
      </c>
      <c r="G18" s="189"/>
      <c r="H18" s="193"/>
      <c r="I18" s="193"/>
      <c r="J18" s="193"/>
    </row>
    <row r="19" spans="1:10" ht="30" x14ac:dyDescent="0.25">
      <c r="A19" s="92" t="s">
        <v>2852</v>
      </c>
      <c r="B19" s="92" t="s">
        <v>2853</v>
      </c>
      <c r="C19" s="189"/>
      <c r="D19" s="92" t="s">
        <v>242</v>
      </c>
      <c r="E19" s="189"/>
      <c r="F19" s="92" t="s">
        <v>242</v>
      </c>
      <c r="G19" s="189"/>
      <c r="H19" s="193"/>
      <c r="I19" s="193"/>
      <c r="J19" s="193"/>
    </row>
    <row r="20" spans="1:10" ht="30" x14ac:dyDescent="0.25">
      <c r="A20" s="92" t="s">
        <v>2854</v>
      </c>
      <c r="B20" s="92" t="s">
        <v>2855</v>
      </c>
      <c r="C20" s="189"/>
      <c r="D20" s="92" t="s">
        <v>242</v>
      </c>
      <c r="E20" s="189"/>
      <c r="F20" s="92" t="s">
        <v>242</v>
      </c>
      <c r="G20" s="189"/>
      <c r="H20" s="193"/>
      <c r="I20" s="193"/>
      <c r="J20" s="193"/>
    </row>
    <row r="21" spans="1:10" ht="30" x14ac:dyDescent="0.25">
      <c r="A21" s="92" t="s">
        <v>2856</v>
      </c>
      <c r="B21" s="92" t="s">
        <v>2857</v>
      </c>
      <c r="C21" s="189"/>
      <c r="D21" s="92" t="s">
        <v>242</v>
      </c>
      <c r="E21" s="189"/>
      <c r="F21" s="92" t="s">
        <v>242</v>
      </c>
      <c r="G21" s="189"/>
      <c r="H21" s="193"/>
      <c r="I21" s="193"/>
      <c r="J21" s="193"/>
    </row>
    <row r="22" spans="1:10" x14ac:dyDescent="0.25">
      <c r="A22" s="92" t="s">
        <v>2858</v>
      </c>
      <c r="B22" s="92" t="s">
        <v>2859</v>
      </c>
      <c r="C22" s="189"/>
      <c r="D22" s="92" t="s">
        <v>242</v>
      </c>
      <c r="E22" s="189"/>
      <c r="F22" s="92" t="s">
        <v>242</v>
      </c>
      <c r="G22" s="189"/>
      <c r="H22" s="193"/>
      <c r="I22" s="193"/>
      <c r="J22" s="193"/>
    </row>
    <row r="23" spans="1:10" x14ac:dyDescent="0.25">
      <c r="A23" s="92" t="s">
        <v>2860</v>
      </c>
      <c r="B23" s="92" t="s">
        <v>2861</v>
      </c>
      <c r="C23" s="189"/>
      <c r="D23" s="92"/>
      <c r="E23" s="189"/>
      <c r="F23" s="92"/>
      <c r="G23" s="189"/>
      <c r="H23" s="193"/>
      <c r="I23" s="193"/>
      <c r="J23" s="193"/>
    </row>
    <row r="24" spans="1:10" ht="30" x14ac:dyDescent="0.25">
      <c r="A24" s="92" t="s">
        <v>2862</v>
      </c>
      <c r="B24" s="92" t="s">
        <v>2863</v>
      </c>
      <c r="C24" s="189"/>
      <c r="D24" s="92"/>
      <c r="E24" s="189"/>
      <c r="F24" s="92"/>
      <c r="G24" s="189"/>
      <c r="H24" s="193"/>
      <c r="I24" s="193"/>
      <c r="J24" s="193"/>
    </row>
    <row r="25" spans="1:10" x14ac:dyDescent="0.25">
      <c r="A25" s="111" t="s">
        <v>2864</v>
      </c>
      <c r="B25" s="111" t="s">
        <v>2865</v>
      </c>
      <c r="C25" s="187"/>
      <c r="D25" s="111"/>
      <c r="E25" s="187"/>
      <c r="F25" s="111"/>
      <c r="G25" s="187"/>
      <c r="H25" s="193"/>
      <c r="I25" s="193"/>
      <c r="J25" s="193"/>
    </row>
    <row r="26" spans="1:10" x14ac:dyDescent="0.25">
      <c r="A26" s="105" t="s">
        <v>2866</v>
      </c>
      <c r="B26" s="105" t="s">
        <v>2867</v>
      </c>
      <c r="C26" s="188">
        <f>SUM(C25,C13,C9)</f>
        <v>0</v>
      </c>
      <c r="D26" s="105" t="s">
        <v>2868</v>
      </c>
      <c r="E26" s="188">
        <f>SUM(E25,E13,E9)</f>
        <v>0</v>
      </c>
      <c r="F26" s="105" t="s">
        <v>2869</v>
      </c>
      <c r="G26" s="188">
        <f>SUM(G25,G13,G9)</f>
        <v>0</v>
      </c>
      <c r="H26" s="193"/>
      <c r="I26" s="193"/>
      <c r="J26" s="193"/>
    </row>
    <row r="27" spans="1:10" x14ac:dyDescent="0.25">
      <c r="A27" s="111" t="s">
        <v>2260</v>
      </c>
      <c r="B27" s="194"/>
      <c r="C27" s="197">
        <f>SUM(C28:C30)</f>
        <v>0</v>
      </c>
      <c r="D27" s="194"/>
      <c r="E27" s="197"/>
      <c r="F27" s="194"/>
      <c r="G27" s="197"/>
      <c r="H27" s="193"/>
      <c r="I27" s="193"/>
      <c r="J27" s="193"/>
    </row>
    <row r="28" spans="1:10" ht="30" x14ac:dyDescent="0.25">
      <c r="A28" s="92" t="s">
        <v>2870</v>
      </c>
      <c r="B28" s="92" t="s">
        <v>2871</v>
      </c>
      <c r="C28" s="189"/>
      <c r="D28" s="198"/>
      <c r="E28" s="198"/>
      <c r="F28" s="198"/>
      <c r="G28" s="198"/>
      <c r="H28" s="193"/>
      <c r="I28" s="193"/>
      <c r="J28" s="193"/>
    </row>
    <row r="29" spans="1:10" ht="30" x14ac:dyDescent="0.25">
      <c r="A29" s="92" t="s">
        <v>2872</v>
      </c>
      <c r="B29" s="92" t="s">
        <v>2873</v>
      </c>
      <c r="C29" s="189"/>
      <c r="D29" s="198"/>
      <c r="E29" s="198"/>
      <c r="F29" s="198"/>
      <c r="G29" s="198"/>
      <c r="H29" s="193"/>
      <c r="I29" s="193"/>
      <c r="J29" s="193"/>
    </row>
    <row r="30" spans="1:10" ht="30" x14ac:dyDescent="0.25">
      <c r="A30" s="92" t="s">
        <v>2874</v>
      </c>
      <c r="B30" s="92" t="s">
        <v>2875</v>
      </c>
      <c r="C30" s="189"/>
      <c r="D30" s="198"/>
      <c r="E30" s="198"/>
      <c r="F30" s="198"/>
      <c r="G30" s="198"/>
      <c r="H30" s="193"/>
      <c r="I30" s="193"/>
      <c r="J30" s="193"/>
    </row>
    <row r="31" spans="1:10" x14ac:dyDescent="0.25">
      <c r="A31" s="193"/>
      <c r="B31" s="193"/>
      <c r="C31" s="193"/>
      <c r="D31" s="193"/>
      <c r="E31" s="193"/>
      <c r="F31" s="193"/>
      <c r="G31" s="193"/>
      <c r="H31" s="193"/>
      <c r="I31" s="193"/>
      <c r="J31" s="193"/>
    </row>
    <row r="32" spans="1:10" ht="45" x14ac:dyDescent="0.25">
      <c r="A32" s="140" t="s">
        <v>2876</v>
      </c>
      <c r="B32" s="140" t="s">
        <v>2661</v>
      </c>
      <c r="C32" s="140" t="s">
        <v>2830</v>
      </c>
      <c r="D32" s="140" t="s">
        <v>2663</v>
      </c>
      <c r="E32" s="140" t="s">
        <v>2831</v>
      </c>
      <c r="F32" s="140" t="s">
        <v>2665</v>
      </c>
      <c r="G32" s="196" t="s">
        <v>2877</v>
      </c>
      <c r="H32" s="140" t="s">
        <v>2667</v>
      </c>
      <c r="I32" s="140" t="s">
        <v>2878</v>
      </c>
      <c r="J32" s="193"/>
    </row>
    <row r="33" spans="1:10" x14ac:dyDescent="0.25">
      <c r="A33" s="92" t="s">
        <v>2879</v>
      </c>
      <c r="B33" s="92" t="s">
        <v>2880</v>
      </c>
      <c r="C33" s="189"/>
      <c r="D33" s="92" t="s">
        <v>242</v>
      </c>
      <c r="E33" s="189"/>
      <c r="F33" s="92" t="s">
        <v>242</v>
      </c>
      <c r="G33" s="199"/>
      <c r="H33" s="92" t="s">
        <v>242</v>
      </c>
      <c r="I33" s="189"/>
      <c r="J33" s="193"/>
    </row>
    <row r="34" spans="1:10" x14ac:dyDescent="0.25">
      <c r="A34" s="92" t="s">
        <v>2881</v>
      </c>
      <c r="B34" s="92" t="s">
        <v>2882</v>
      </c>
      <c r="C34" s="189"/>
      <c r="D34" s="92" t="s">
        <v>242</v>
      </c>
      <c r="E34" s="189"/>
      <c r="F34" s="92" t="s">
        <v>242</v>
      </c>
      <c r="G34" s="199"/>
      <c r="H34" s="92" t="s">
        <v>242</v>
      </c>
      <c r="I34" s="189"/>
      <c r="J34" s="193"/>
    </row>
    <row r="35" spans="1:10" ht="45" x14ac:dyDescent="0.25">
      <c r="A35" s="92" t="s">
        <v>2883</v>
      </c>
      <c r="B35" s="92" t="s">
        <v>2884</v>
      </c>
      <c r="C35" s="189"/>
      <c r="D35" s="92" t="s">
        <v>242</v>
      </c>
      <c r="E35" s="189"/>
      <c r="F35" s="92" t="s">
        <v>242</v>
      </c>
      <c r="G35" s="199"/>
      <c r="H35" s="92" t="s">
        <v>242</v>
      </c>
      <c r="I35" s="189"/>
      <c r="J35" s="193"/>
    </row>
    <row r="36" spans="1:10" ht="45" x14ac:dyDescent="0.25">
      <c r="A36" s="92" t="s">
        <v>2885</v>
      </c>
      <c r="B36" s="92" t="s">
        <v>2886</v>
      </c>
      <c r="C36" s="189"/>
      <c r="D36" s="92" t="s">
        <v>242</v>
      </c>
      <c r="E36" s="189"/>
      <c r="F36" s="92" t="s">
        <v>242</v>
      </c>
      <c r="G36" s="199"/>
      <c r="H36" s="92" t="s">
        <v>242</v>
      </c>
      <c r="I36" s="189"/>
      <c r="J36" s="193"/>
    </row>
    <row r="37" spans="1:10" x14ac:dyDescent="0.25">
      <c r="A37" s="92" t="s">
        <v>2887</v>
      </c>
      <c r="B37" s="92" t="s">
        <v>2888</v>
      </c>
      <c r="C37" s="189"/>
      <c r="D37" s="92" t="s">
        <v>242</v>
      </c>
      <c r="E37" s="189"/>
      <c r="F37" s="92" t="s">
        <v>242</v>
      </c>
      <c r="G37" s="199"/>
      <c r="H37" s="92" t="s">
        <v>242</v>
      </c>
      <c r="I37" s="189"/>
      <c r="J37" s="193"/>
    </row>
    <row r="38" spans="1:10" x14ac:dyDescent="0.25">
      <c r="A38" s="92" t="s">
        <v>380</v>
      </c>
      <c r="B38" s="92" t="s">
        <v>2889</v>
      </c>
      <c r="C38" s="189"/>
      <c r="D38" s="92" t="s">
        <v>242</v>
      </c>
      <c r="E38" s="189"/>
      <c r="F38" s="92" t="s">
        <v>242</v>
      </c>
      <c r="G38" s="199"/>
      <c r="H38" s="92" t="s">
        <v>242</v>
      </c>
      <c r="I38" s="189"/>
      <c r="J38" s="193"/>
    </row>
    <row r="39" spans="1:10" x14ac:dyDescent="0.25">
      <c r="A39" s="92" t="s">
        <v>382</v>
      </c>
      <c r="B39" s="92" t="s">
        <v>2890</v>
      </c>
      <c r="C39" s="189"/>
      <c r="D39" s="92" t="s">
        <v>242</v>
      </c>
      <c r="E39" s="189"/>
      <c r="F39" s="92" t="s">
        <v>242</v>
      </c>
      <c r="G39" s="199"/>
      <c r="H39" s="92" t="s">
        <v>242</v>
      </c>
      <c r="I39" s="189"/>
      <c r="J39" s="193"/>
    </row>
    <row r="40" spans="1:10" x14ac:dyDescent="0.25">
      <c r="A40" s="92" t="s">
        <v>383</v>
      </c>
      <c r="B40" s="92" t="s">
        <v>2891</v>
      </c>
      <c r="C40" s="189"/>
      <c r="D40" s="92" t="s">
        <v>242</v>
      </c>
      <c r="E40" s="189"/>
      <c r="F40" s="92" t="s">
        <v>242</v>
      </c>
      <c r="G40" s="199"/>
      <c r="H40" s="92" t="s">
        <v>242</v>
      </c>
      <c r="I40" s="189"/>
      <c r="J40" s="193"/>
    </row>
    <row r="41" spans="1:10" ht="30" x14ac:dyDescent="0.25">
      <c r="A41" s="92" t="s">
        <v>2852</v>
      </c>
      <c r="B41" s="92" t="s">
        <v>2892</v>
      </c>
      <c r="C41" s="189"/>
      <c r="D41" s="92" t="s">
        <v>242</v>
      </c>
      <c r="E41" s="189"/>
      <c r="F41" s="92" t="s">
        <v>242</v>
      </c>
      <c r="G41" s="199"/>
      <c r="H41" s="92" t="s">
        <v>242</v>
      </c>
      <c r="I41" s="189"/>
      <c r="J41" s="193"/>
    </row>
    <row r="42" spans="1:10" ht="30" x14ac:dyDescent="0.25">
      <c r="A42" s="92" t="s">
        <v>2854</v>
      </c>
      <c r="B42" s="92" t="s">
        <v>2893</v>
      </c>
      <c r="C42" s="189"/>
      <c r="D42" s="92" t="s">
        <v>242</v>
      </c>
      <c r="E42" s="189"/>
      <c r="F42" s="92" t="s">
        <v>242</v>
      </c>
      <c r="G42" s="199"/>
      <c r="H42" s="92" t="s">
        <v>242</v>
      </c>
      <c r="I42" s="189"/>
      <c r="J42" s="193"/>
    </row>
    <row r="43" spans="1:10" ht="30" x14ac:dyDescent="0.25">
      <c r="A43" s="92" t="s">
        <v>2894</v>
      </c>
      <c r="B43" s="92" t="s">
        <v>2895</v>
      </c>
      <c r="C43" s="189"/>
      <c r="D43" s="92" t="s">
        <v>242</v>
      </c>
      <c r="E43" s="189"/>
      <c r="F43" s="92" t="s">
        <v>242</v>
      </c>
      <c r="G43" s="199"/>
      <c r="H43" s="92" t="s">
        <v>242</v>
      </c>
      <c r="I43" s="189"/>
      <c r="J43" s="193"/>
    </row>
    <row r="44" spans="1:10" ht="30" x14ac:dyDescent="0.25">
      <c r="A44" s="92" t="s">
        <v>2896</v>
      </c>
      <c r="B44" s="92" t="s">
        <v>2897</v>
      </c>
      <c r="C44" s="189"/>
      <c r="D44" s="92" t="s">
        <v>242</v>
      </c>
      <c r="E44" s="189"/>
      <c r="F44" s="92" t="s">
        <v>242</v>
      </c>
      <c r="G44" s="199"/>
      <c r="H44" s="92" t="s">
        <v>242</v>
      </c>
      <c r="I44" s="189"/>
      <c r="J44" s="193"/>
    </row>
    <row r="45" spans="1:10" ht="30" x14ac:dyDescent="0.25">
      <c r="A45" s="92" t="s">
        <v>2898</v>
      </c>
      <c r="B45" s="92" t="s">
        <v>2899</v>
      </c>
      <c r="C45" s="189"/>
      <c r="D45" s="92" t="s">
        <v>242</v>
      </c>
      <c r="E45" s="189"/>
      <c r="F45" s="92" t="s">
        <v>242</v>
      </c>
      <c r="G45" s="199"/>
      <c r="H45" s="92" t="s">
        <v>242</v>
      </c>
      <c r="I45" s="189"/>
      <c r="J45" s="193"/>
    </row>
    <row r="46" spans="1:10" x14ac:dyDescent="0.25">
      <c r="A46" s="92" t="s">
        <v>2860</v>
      </c>
      <c r="B46" s="92" t="s">
        <v>2900</v>
      </c>
      <c r="C46" s="189"/>
      <c r="D46" s="92" t="s">
        <v>242</v>
      </c>
      <c r="E46" s="189"/>
      <c r="F46" s="92" t="s">
        <v>242</v>
      </c>
      <c r="G46" s="199"/>
      <c r="H46" s="92" t="s">
        <v>242</v>
      </c>
      <c r="I46" s="189"/>
      <c r="J46" s="193"/>
    </row>
    <row r="47" spans="1:10" ht="30" x14ac:dyDescent="0.25">
      <c r="A47" s="92" t="s">
        <v>2901</v>
      </c>
      <c r="B47" s="92" t="s">
        <v>2902</v>
      </c>
      <c r="C47" s="189"/>
      <c r="D47" s="92" t="s">
        <v>242</v>
      </c>
      <c r="E47" s="189"/>
      <c r="F47" s="92" t="s">
        <v>242</v>
      </c>
      <c r="G47" s="199"/>
      <c r="H47" s="92" t="s">
        <v>242</v>
      </c>
      <c r="I47" s="189"/>
      <c r="J47" s="193"/>
    </row>
    <row r="48" spans="1:10" ht="30" x14ac:dyDescent="0.25">
      <c r="A48" s="92" t="s">
        <v>2903</v>
      </c>
      <c r="B48" s="92" t="s">
        <v>2904</v>
      </c>
      <c r="C48" s="189"/>
      <c r="D48" s="92" t="s">
        <v>242</v>
      </c>
      <c r="E48" s="189"/>
      <c r="F48" s="92" t="s">
        <v>242</v>
      </c>
      <c r="G48" s="199"/>
      <c r="H48" s="92" t="s">
        <v>242</v>
      </c>
      <c r="I48" s="189"/>
      <c r="J48" s="193"/>
    </row>
    <row r="49" spans="1:10" x14ac:dyDescent="0.25">
      <c r="A49" s="92" t="s">
        <v>2905</v>
      </c>
      <c r="B49" s="92" t="s">
        <v>2906</v>
      </c>
      <c r="C49" s="189"/>
      <c r="D49" s="92" t="s">
        <v>242</v>
      </c>
      <c r="E49" s="189"/>
      <c r="F49" s="92" t="s">
        <v>242</v>
      </c>
      <c r="G49" s="199"/>
      <c r="H49" s="92" t="s">
        <v>242</v>
      </c>
      <c r="I49" s="189"/>
      <c r="J49" s="193"/>
    </row>
    <row r="50" spans="1:10" x14ac:dyDescent="0.25">
      <c r="A50" s="192" t="s">
        <v>2866</v>
      </c>
      <c r="B50" s="192" t="s">
        <v>2907</v>
      </c>
      <c r="C50" s="200">
        <f>SUM(C33:C49)</f>
        <v>0</v>
      </c>
      <c r="D50" s="192" t="s">
        <v>2908</v>
      </c>
      <c r="E50" s="200">
        <f>SUM(E33:E49)</f>
        <v>0</v>
      </c>
      <c r="F50" s="192" t="s">
        <v>242</v>
      </c>
      <c r="G50" s="200">
        <f>SUM(G33:G49)</f>
        <v>0</v>
      </c>
      <c r="H50" s="192" t="s">
        <v>242</v>
      </c>
      <c r="I50" s="200">
        <f>SUM(I33:I49)</f>
        <v>0</v>
      </c>
      <c r="J50" s="193"/>
    </row>
    <row r="51" spans="1:10" x14ac:dyDescent="0.25">
      <c r="A51" s="193"/>
      <c r="B51" s="193"/>
      <c r="C51" s="193"/>
      <c r="D51" s="193"/>
      <c r="E51" s="193"/>
      <c r="F51" s="193"/>
      <c r="G51" s="193"/>
      <c r="H51" s="193"/>
      <c r="I51" s="193"/>
      <c r="J51" s="193"/>
    </row>
    <row r="52" spans="1:10" x14ac:dyDescent="0.25">
      <c r="A52" s="111" t="s">
        <v>2909</v>
      </c>
      <c r="B52" s="111"/>
      <c r="C52" s="187">
        <f>SUM(C53:C55)</f>
        <v>0</v>
      </c>
      <c r="D52" s="111"/>
      <c r="E52" s="111"/>
      <c r="F52" s="111"/>
      <c r="G52" s="111"/>
      <c r="H52" s="111"/>
      <c r="I52" s="111"/>
      <c r="J52" s="193"/>
    </row>
    <row r="53" spans="1:10" x14ac:dyDescent="0.25">
      <c r="A53" s="92" t="s">
        <v>2910</v>
      </c>
      <c r="B53" s="92" t="s">
        <v>2911</v>
      </c>
      <c r="C53" s="189"/>
      <c r="D53" s="198"/>
      <c r="E53" s="198"/>
      <c r="F53" s="198"/>
      <c r="G53" s="198"/>
      <c r="H53" s="198"/>
      <c r="I53" s="198"/>
      <c r="J53" s="193"/>
    </row>
    <row r="54" spans="1:10" x14ac:dyDescent="0.25">
      <c r="A54" s="92" t="s">
        <v>2912</v>
      </c>
      <c r="B54" s="92" t="s">
        <v>2913</v>
      </c>
      <c r="C54" s="189"/>
      <c r="D54" s="198"/>
      <c r="E54" s="198"/>
      <c r="F54" s="198"/>
      <c r="G54" s="198"/>
      <c r="H54" s="198"/>
      <c r="I54" s="198"/>
      <c r="J54" s="193"/>
    </row>
    <row r="55" spans="1:10" ht="45" x14ac:dyDescent="0.25">
      <c r="A55" s="92" t="s">
        <v>2914</v>
      </c>
      <c r="B55" s="92" t="s">
        <v>2915</v>
      </c>
      <c r="C55" s="189"/>
      <c r="D55" s="198"/>
      <c r="E55" s="198"/>
      <c r="F55" s="198"/>
      <c r="G55" s="198"/>
      <c r="H55" s="198"/>
      <c r="I55" s="198"/>
      <c r="J55" s="193"/>
    </row>
    <row r="56" spans="1:10" x14ac:dyDescent="0.25">
      <c r="A56" s="177"/>
      <c r="B56" s="177"/>
      <c r="C56" s="177"/>
      <c r="D56" s="177"/>
      <c r="E56" s="177"/>
      <c r="F56" s="177"/>
      <c r="G56" s="177"/>
      <c r="H56" s="177"/>
      <c r="I56" s="177"/>
      <c r="J56" s="193"/>
    </row>
    <row r="57" spans="1:10" ht="30" x14ac:dyDescent="0.25">
      <c r="A57" s="97" t="s">
        <v>2200</v>
      </c>
      <c r="B57" s="177"/>
      <c r="C57" s="177"/>
      <c r="D57" s="177"/>
      <c r="E57" s="177"/>
      <c r="F57" s="177"/>
      <c r="G57" s="177"/>
      <c r="H57" s="177"/>
      <c r="I57" s="177"/>
      <c r="J57" s="193"/>
    </row>
    <row r="58" spans="1:10" x14ac:dyDescent="0.25">
      <c r="A58" s="193"/>
      <c r="B58" s="193"/>
      <c r="C58" s="193"/>
      <c r="D58" s="193"/>
      <c r="E58" s="193"/>
      <c r="F58" s="193"/>
      <c r="G58" s="193"/>
      <c r="H58" s="193"/>
      <c r="I58" s="193"/>
      <c r="J58" s="193"/>
    </row>
    <row r="59" spans="1:10" x14ac:dyDescent="0.25">
      <c r="A59" s="193"/>
      <c r="B59" s="193"/>
      <c r="C59" s="193"/>
      <c r="D59" s="193"/>
      <c r="E59" s="193"/>
      <c r="F59" s="193"/>
      <c r="G59" s="193"/>
      <c r="H59" s="193"/>
      <c r="I59" s="193"/>
      <c r="J59" s="193"/>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heetViews>
  <sheetFormatPr baseColWidth="10" defaultRowHeight="15" x14ac:dyDescent="0.25"/>
  <cols>
    <col min="1" max="1" width="32" customWidth="1"/>
    <col min="2" max="2" width="6.42578125" bestFit="1" customWidth="1"/>
  </cols>
  <sheetData>
    <row r="1" spans="1:4" ht="30" x14ac:dyDescent="0.25">
      <c r="A1" s="176" t="s">
        <v>2916</v>
      </c>
      <c r="B1" s="177"/>
      <c r="C1" s="177"/>
      <c r="D1" s="177"/>
    </row>
    <row r="2" spans="1:4" x14ac:dyDescent="0.25">
      <c r="A2" s="177"/>
      <c r="B2" s="177"/>
      <c r="C2" s="177"/>
      <c r="D2" s="177"/>
    </row>
    <row r="3" spans="1:4" x14ac:dyDescent="0.25">
      <c r="A3" s="140" t="s">
        <v>2085</v>
      </c>
      <c r="B3" s="177"/>
      <c r="C3" s="177"/>
      <c r="D3" s="177"/>
    </row>
    <row r="4" spans="1:4" x14ac:dyDescent="0.25">
      <c r="A4" s="153"/>
      <c r="B4" s="177"/>
      <c r="C4" s="177"/>
      <c r="D4" s="177"/>
    </row>
    <row r="5" spans="1:4" ht="30" x14ac:dyDescent="0.25">
      <c r="A5" s="140" t="s">
        <v>2917</v>
      </c>
      <c r="B5" s="177"/>
      <c r="C5" s="177"/>
      <c r="D5" s="177"/>
    </row>
    <row r="6" spans="1:4" x14ac:dyDescent="0.25">
      <c r="A6" s="153"/>
      <c r="B6" s="177"/>
      <c r="C6" s="177"/>
      <c r="D6" s="177"/>
    </row>
    <row r="7" spans="1:4" x14ac:dyDescent="0.25">
      <c r="A7" s="140" t="s">
        <v>2918</v>
      </c>
      <c r="B7" s="177"/>
      <c r="C7" s="177"/>
      <c r="D7" s="177"/>
    </row>
    <row r="8" spans="1:4" x14ac:dyDescent="0.25">
      <c r="A8" s="153"/>
      <c r="B8" s="177"/>
      <c r="C8" s="177"/>
      <c r="D8" s="177"/>
    </row>
    <row r="9" spans="1:4" x14ac:dyDescent="0.25">
      <c r="A9" s="140" t="s">
        <v>2919</v>
      </c>
      <c r="B9" s="177"/>
      <c r="C9" s="177"/>
      <c r="D9" s="177"/>
    </row>
    <row r="10" spans="1:4" x14ac:dyDescent="0.25">
      <c r="A10" s="153"/>
      <c r="B10" s="177"/>
      <c r="C10" s="177"/>
      <c r="D10" s="177"/>
    </row>
    <row r="11" spans="1:4" x14ac:dyDescent="0.25">
      <c r="A11" s="177"/>
      <c r="B11" s="177"/>
      <c r="C11" s="177"/>
      <c r="D11" s="177"/>
    </row>
    <row r="12" spans="1:4" x14ac:dyDescent="0.25">
      <c r="A12" s="140" t="s">
        <v>2091</v>
      </c>
      <c r="B12" s="140" t="s">
        <v>2203</v>
      </c>
      <c r="C12" s="140" t="s">
        <v>2920</v>
      </c>
      <c r="D12" s="177"/>
    </row>
    <row r="13" spans="1:4" x14ac:dyDescent="0.25">
      <c r="A13" s="111" t="s">
        <v>2921</v>
      </c>
      <c r="B13" s="111"/>
      <c r="C13" s="187"/>
      <c r="D13" s="177"/>
    </row>
    <row r="14" spans="1:4" ht="30" x14ac:dyDescent="0.25">
      <c r="A14" s="92" t="s">
        <v>2922</v>
      </c>
      <c r="B14" s="92" t="s">
        <v>2923</v>
      </c>
      <c r="C14" s="189"/>
      <c r="D14" s="177"/>
    </row>
    <row r="15" spans="1:4" ht="30" x14ac:dyDescent="0.25">
      <c r="A15" s="92" t="s">
        <v>2924</v>
      </c>
      <c r="B15" s="92"/>
      <c r="C15" s="189"/>
      <c r="D15" s="177"/>
    </row>
    <row r="16" spans="1:4" ht="58.5" customHeight="1" x14ac:dyDescent="0.25">
      <c r="A16" s="122" t="s">
        <v>2925</v>
      </c>
      <c r="B16" s="122" t="s">
        <v>2926</v>
      </c>
      <c r="C16" s="203"/>
      <c r="D16" s="177"/>
    </row>
    <row r="17" spans="1:4" x14ac:dyDescent="0.25">
      <c r="A17" s="198"/>
      <c r="B17" s="198"/>
      <c r="C17" s="206"/>
      <c r="D17" s="177"/>
    </row>
    <row r="18" spans="1:4" ht="71.25" customHeight="1" x14ac:dyDescent="0.25">
      <c r="A18" s="122" t="s">
        <v>3062</v>
      </c>
      <c r="B18" s="122" t="s">
        <v>2927</v>
      </c>
      <c r="C18" s="203"/>
      <c r="D18" s="177"/>
    </row>
    <row r="19" spans="1:4" ht="60" customHeight="1" x14ac:dyDescent="0.25">
      <c r="A19" s="122" t="s">
        <v>2928</v>
      </c>
      <c r="B19" s="122" t="s">
        <v>2929</v>
      </c>
      <c r="C19" s="203"/>
      <c r="D19" s="177"/>
    </row>
    <row r="20" spans="1:4" x14ac:dyDescent="0.25">
      <c r="A20" s="204" t="s">
        <v>242</v>
      </c>
      <c r="B20" s="205" t="s">
        <v>2930</v>
      </c>
      <c r="C20" s="212"/>
      <c r="D20" s="177"/>
    </row>
    <row r="21" spans="1:4" ht="30" x14ac:dyDescent="0.25">
      <c r="A21" s="122" t="s">
        <v>3061</v>
      </c>
      <c r="B21" s="122" t="s">
        <v>2931</v>
      </c>
      <c r="C21" s="203"/>
      <c r="D21" s="177"/>
    </row>
    <row r="22" spans="1:4" ht="30" x14ac:dyDescent="0.25">
      <c r="A22" s="122" t="s">
        <v>2932</v>
      </c>
      <c r="B22" s="122" t="s">
        <v>2933</v>
      </c>
      <c r="C22" s="203"/>
      <c r="D22" s="177"/>
    </row>
    <row r="23" spans="1:4" x14ac:dyDescent="0.25">
      <c r="A23" s="198"/>
      <c r="B23" s="198"/>
      <c r="C23" s="206"/>
      <c r="D23" s="177"/>
    </row>
    <row r="24" spans="1:4" ht="45" x14ac:dyDescent="0.25">
      <c r="A24" s="122" t="s">
        <v>2934</v>
      </c>
      <c r="B24" s="122" t="s">
        <v>2935</v>
      </c>
      <c r="C24" s="203"/>
      <c r="D24" s="177"/>
    </row>
    <row r="25" spans="1:4" ht="45" x14ac:dyDescent="0.25">
      <c r="A25" s="122" t="s">
        <v>2936</v>
      </c>
      <c r="B25" s="122" t="s">
        <v>2937</v>
      </c>
      <c r="C25" s="203"/>
      <c r="D25" s="177"/>
    </row>
    <row r="26" spans="1:4" x14ac:dyDescent="0.25">
      <c r="A26" s="198"/>
      <c r="B26" s="198"/>
      <c r="C26" s="206"/>
      <c r="D26" s="177"/>
    </row>
    <row r="27" spans="1:4" ht="45" x14ac:dyDescent="0.25">
      <c r="A27" s="122" t="s">
        <v>3063</v>
      </c>
      <c r="B27" s="122" t="s">
        <v>2938</v>
      </c>
      <c r="C27" s="203">
        <f>[2]Formulaire_2058_B_SD!C41</f>
        <v>0</v>
      </c>
      <c r="D27" s="177"/>
    </row>
    <row r="28" spans="1:4" ht="45" x14ac:dyDescent="0.25">
      <c r="A28" s="122" t="s">
        <v>2939</v>
      </c>
      <c r="B28" s="122" t="s">
        <v>2940</v>
      </c>
      <c r="C28" s="203"/>
      <c r="D28" s="177"/>
    </row>
    <row r="29" spans="1:4" x14ac:dyDescent="0.25">
      <c r="A29" s="109" t="s">
        <v>242</v>
      </c>
      <c r="B29" s="109" t="s">
        <v>2941</v>
      </c>
      <c r="C29" s="208"/>
      <c r="D29" s="177"/>
    </row>
    <row r="30" spans="1:4" x14ac:dyDescent="0.25">
      <c r="A30" s="122" t="s">
        <v>2942</v>
      </c>
      <c r="B30" s="122" t="s">
        <v>2943</v>
      </c>
      <c r="C30" s="203"/>
      <c r="D30" s="177"/>
    </row>
    <row r="31" spans="1:4" x14ac:dyDescent="0.25">
      <c r="A31" s="122" t="s">
        <v>2944</v>
      </c>
      <c r="B31" s="122" t="s">
        <v>2945</v>
      </c>
      <c r="C31" s="203"/>
      <c r="D31" s="177"/>
    </row>
    <row r="32" spans="1:4" x14ac:dyDescent="0.25">
      <c r="A32" s="198"/>
      <c r="B32" s="198"/>
      <c r="C32" s="206"/>
      <c r="D32" s="177"/>
    </row>
    <row r="33" spans="1:4" ht="30" x14ac:dyDescent="0.25">
      <c r="A33" s="122" t="s">
        <v>2946</v>
      </c>
      <c r="B33" s="122" t="s">
        <v>2947</v>
      </c>
      <c r="C33" s="203"/>
      <c r="D33" s="177"/>
    </row>
    <row r="34" spans="1:4" ht="30" x14ac:dyDescent="0.25">
      <c r="A34" s="122" t="s">
        <v>2948</v>
      </c>
      <c r="B34" s="122" t="s">
        <v>2949</v>
      </c>
      <c r="C34" s="203"/>
      <c r="D34" s="177"/>
    </row>
    <row r="35" spans="1:4" x14ac:dyDescent="0.25">
      <c r="A35" s="92" t="s">
        <v>2950</v>
      </c>
      <c r="B35" s="92"/>
      <c r="C35" s="189"/>
      <c r="D35" s="177"/>
    </row>
    <row r="36" spans="1:4" ht="30" x14ac:dyDescent="0.25">
      <c r="A36" s="122" t="s">
        <v>2951</v>
      </c>
      <c r="B36" s="122" t="s">
        <v>2952</v>
      </c>
      <c r="C36" s="203"/>
      <c r="D36" s="177"/>
    </row>
    <row r="37" spans="1:4" ht="30" x14ac:dyDescent="0.25">
      <c r="A37" s="122" t="s">
        <v>2953</v>
      </c>
      <c r="B37" s="122" t="s">
        <v>2954</v>
      </c>
      <c r="C37" s="203"/>
      <c r="D37" s="177"/>
    </row>
    <row r="38" spans="1:4" x14ac:dyDescent="0.25">
      <c r="A38" s="109" t="s">
        <v>242</v>
      </c>
      <c r="B38" s="109" t="s">
        <v>2955</v>
      </c>
      <c r="C38" s="208"/>
      <c r="D38" s="177"/>
    </row>
    <row r="39" spans="1:4" ht="30" x14ac:dyDescent="0.25">
      <c r="A39" s="92" t="s">
        <v>2956</v>
      </c>
      <c r="B39" s="92"/>
      <c r="C39" s="189"/>
      <c r="D39" s="177"/>
    </row>
    <row r="40" spans="1:4" ht="75" x14ac:dyDescent="0.25">
      <c r="A40" s="122" t="s">
        <v>2957</v>
      </c>
      <c r="B40" s="122" t="s">
        <v>2958</v>
      </c>
      <c r="C40" s="203"/>
      <c r="D40" s="177"/>
    </row>
    <row r="41" spans="1:4" ht="30" x14ac:dyDescent="0.25">
      <c r="A41" s="122" t="s">
        <v>2959</v>
      </c>
      <c r="B41" s="122" t="s">
        <v>2960</v>
      </c>
      <c r="C41" s="203"/>
      <c r="D41" s="177"/>
    </row>
    <row r="42" spans="1:4" ht="60" x14ac:dyDescent="0.25">
      <c r="A42" s="122" t="s">
        <v>2961</v>
      </c>
      <c r="B42" s="122" t="s">
        <v>2962</v>
      </c>
      <c r="C42" s="203"/>
      <c r="D42" s="177"/>
    </row>
    <row r="43" spans="1:4" ht="75" x14ac:dyDescent="0.25">
      <c r="A43" s="122" t="s">
        <v>2963</v>
      </c>
      <c r="B43" s="122" t="s">
        <v>2964</v>
      </c>
      <c r="C43" s="203"/>
      <c r="D43" s="177"/>
    </row>
    <row r="44" spans="1:4" ht="30" x14ac:dyDescent="0.25">
      <c r="A44" s="92" t="s">
        <v>2965</v>
      </c>
      <c r="B44" s="92" t="s">
        <v>2966</v>
      </c>
      <c r="C44" s="189"/>
      <c r="D44" s="177"/>
    </row>
    <row r="45" spans="1:4" ht="30" x14ac:dyDescent="0.25">
      <c r="A45" s="92" t="s">
        <v>3064</v>
      </c>
      <c r="B45" s="92"/>
      <c r="C45" s="189"/>
      <c r="D45" s="177"/>
    </row>
    <row r="46" spans="1:4" ht="30" x14ac:dyDescent="0.25">
      <c r="A46" s="122" t="s">
        <v>2967</v>
      </c>
      <c r="B46" s="122" t="s">
        <v>2968</v>
      </c>
      <c r="C46" s="203"/>
      <c r="D46" s="177"/>
    </row>
    <row r="47" spans="1:4" ht="30" x14ac:dyDescent="0.25">
      <c r="A47" s="122" t="s">
        <v>2969</v>
      </c>
      <c r="B47" s="122" t="s">
        <v>2970</v>
      </c>
      <c r="C47" s="203"/>
      <c r="D47" s="177"/>
    </row>
    <row r="48" spans="1:4" x14ac:dyDescent="0.25">
      <c r="A48" s="109" t="s">
        <v>242</v>
      </c>
      <c r="B48" s="109" t="s">
        <v>2971</v>
      </c>
      <c r="C48" s="208"/>
      <c r="D48" s="177"/>
    </row>
    <row r="49" spans="1:4" ht="30" x14ac:dyDescent="0.25">
      <c r="A49" s="201" t="s">
        <v>2972</v>
      </c>
      <c r="B49" s="201" t="s">
        <v>2973</v>
      </c>
      <c r="C49" s="209"/>
      <c r="D49" s="177"/>
    </row>
    <row r="50" spans="1:4" ht="30" x14ac:dyDescent="0.25">
      <c r="A50" s="201" t="s">
        <v>2974</v>
      </c>
      <c r="B50" s="201" t="s">
        <v>2975</v>
      </c>
      <c r="C50" s="209"/>
      <c r="D50" s="177"/>
    </row>
    <row r="51" spans="1:4" x14ac:dyDescent="0.25">
      <c r="A51" s="213"/>
      <c r="B51" s="213"/>
      <c r="C51" s="214"/>
      <c r="D51" s="177"/>
    </row>
    <row r="52" spans="1:4" ht="45" x14ac:dyDescent="0.25">
      <c r="A52" s="92" t="s">
        <v>2976</v>
      </c>
      <c r="B52" s="92" t="s">
        <v>2977</v>
      </c>
      <c r="C52" s="189"/>
      <c r="D52" s="177"/>
    </row>
    <row r="53" spans="1:4" ht="45" x14ac:dyDescent="0.25">
      <c r="A53" s="92" t="s">
        <v>2978</v>
      </c>
      <c r="B53" s="92" t="s">
        <v>2979</v>
      </c>
      <c r="C53" s="189"/>
      <c r="D53" s="177"/>
    </row>
    <row r="54" spans="1:4" x14ac:dyDescent="0.25">
      <c r="A54" s="105" t="s">
        <v>17</v>
      </c>
      <c r="B54" s="105" t="s">
        <v>2980</v>
      </c>
      <c r="C54" s="188"/>
      <c r="D54" s="177"/>
    </row>
    <row r="55" spans="1:4" x14ac:dyDescent="0.25">
      <c r="A55" s="111" t="s">
        <v>2981</v>
      </c>
      <c r="B55" s="111"/>
      <c r="C55" s="187"/>
      <c r="D55" s="177"/>
    </row>
    <row r="56" spans="1:4" x14ac:dyDescent="0.25">
      <c r="A56" s="92" t="s">
        <v>2982</v>
      </c>
      <c r="B56" s="92" t="s">
        <v>2983</v>
      </c>
      <c r="C56" s="189"/>
      <c r="D56" s="177"/>
    </row>
    <row r="57" spans="1:4" ht="45" x14ac:dyDescent="0.25">
      <c r="A57" s="92" t="s">
        <v>2984</v>
      </c>
      <c r="B57" s="92" t="s">
        <v>2985</v>
      </c>
      <c r="C57" s="189"/>
      <c r="D57" s="177"/>
    </row>
    <row r="58" spans="1:4" ht="75" x14ac:dyDescent="0.25">
      <c r="A58" s="92" t="s">
        <v>2986</v>
      </c>
      <c r="B58" s="92" t="s">
        <v>2987</v>
      </c>
      <c r="C58" s="189">
        <f>[2]Formulaire_2058_B_SD!C42</f>
        <v>0</v>
      </c>
      <c r="D58" s="177"/>
    </row>
    <row r="59" spans="1:4" ht="30" x14ac:dyDescent="0.25">
      <c r="A59" s="92" t="s">
        <v>2956</v>
      </c>
      <c r="B59" s="92"/>
      <c r="C59" s="189"/>
      <c r="D59" s="177"/>
    </row>
    <row r="60" spans="1:4" ht="60" x14ac:dyDescent="0.25">
      <c r="A60" s="122" t="s">
        <v>2988</v>
      </c>
      <c r="B60" s="122" t="s">
        <v>2989</v>
      </c>
      <c r="C60" s="203"/>
      <c r="D60" s="177"/>
    </row>
    <row r="61" spans="1:4" ht="30" x14ac:dyDescent="0.25">
      <c r="A61" s="122" t="s">
        <v>2990</v>
      </c>
      <c r="B61" s="122" t="s">
        <v>2991</v>
      </c>
      <c r="C61" s="203"/>
      <c r="D61" s="177"/>
    </row>
    <row r="62" spans="1:4" ht="30" x14ac:dyDescent="0.25">
      <c r="A62" s="122" t="s">
        <v>2992</v>
      </c>
      <c r="B62" s="122" t="s">
        <v>2993</v>
      </c>
      <c r="C62" s="203"/>
      <c r="D62" s="177"/>
    </row>
    <row r="63" spans="1:4" ht="45" x14ac:dyDescent="0.25">
      <c r="A63" s="122" t="s">
        <v>2994</v>
      </c>
      <c r="B63" s="122" t="s">
        <v>2995</v>
      </c>
      <c r="C63" s="203"/>
      <c r="D63" s="177"/>
    </row>
    <row r="64" spans="1:4" ht="45" x14ac:dyDescent="0.25">
      <c r="A64" s="122" t="s">
        <v>2996</v>
      </c>
      <c r="B64" s="122" t="s">
        <v>2997</v>
      </c>
      <c r="C64" s="203"/>
      <c r="D64" s="177"/>
    </row>
    <row r="65" spans="1:4" ht="30" x14ac:dyDescent="0.25">
      <c r="A65" s="122" t="s">
        <v>2998</v>
      </c>
      <c r="B65" s="122" t="s">
        <v>2999</v>
      </c>
      <c r="C65" s="203"/>
      <c r="D65" s="177"/>
    </row>
    <row r="66" spans="1:4" ht="45" x14ac:dyDescent="0.25">
      <c r="A66" s="122" t="s">
        <v>3000</v>
      </c>
      <c r="B66" s="122" t="s">
        <v>3001</v>
      </c>
      <c r="C66" s="203"/>
      <c r="D66" s="177"/>
    </row>
    <row r="67" spans="1:4" ht="60" x14ac:dyDescent="0.25">
      <c r="A67" s="122" t="s">
        <v>3002</v>
      </c>
      <c r="B67" s="122" t="s">
        <v>3003</v>
      </c>
      <c r="C67" s="203"/>
      <c r="D67" s="177"/>
    </row>
    <row r="68" spans="1:4" ht="45" x14ac:dyDescent="0.25">
      <c r="A68" s="91" t="s">
        <v>3004</v>
      </c>
      <c r="B68" s="91" t="s">
        <v>3005</v>
      </c>
      <c r="C68" s="210"/>
      <c r="D68" s="177"/>
    </row>
    <row r="69" spans="1:4" x14ac:dyDescent="0.25">
      <c r="A69" s="92" t="s">
        <v>3006</v>
      </c>
      <c r="B69" s="92"/>
      <c r="C69" s="189"/>
      <c r="D69" s="177"/>
    </row>
    <row r="70" spans="1:4" ht="45" x14ac:dyDescent="0.25">
      <c r="A70" s="122" t="s">
        <v>3007</v>
      </c>
      <c r="B70" s="122" t="s">
        <v>3008</v>
      </c>
      <c r="C70" s="203"/>
      <c r="D70" s="177"/>
    </row>
    <row r="71" spans="1:4" x14ac:dyDescent="0.25">
      <c r="A71" s="122" t="s">
        <v>3009</v>
      </c>
      <c r="B71" s="122" t="s">
        <v>3010</v>
      </c>
      <c r="C71" s="203"/>
      <c r="D71" s="177"/>
    </row>
    <row r="72" spans="1:4" ht="30" x14ac:dyDescent="0.25">
      <c r="A72" s="122" t="s">
        <v>3011</v>
      </c>
      <c r="B72" s="122"/>
      <c r="C72" s="203"/>
      <c r="D72" s="177"/>
    </row>
    <row r="73" spans="1:4" ht="45" x14ac:dyDescent="0.25">
      <c r="A73" s="202" t="s">
        <v>3012</v>
      </c>
      <c r="B73" s="202" t="s">
        <v>3013</v>
      </c>
      <c r="C73" s="211"/>
      <c r="D73" s="177"/>
    </row>
    <row r="74" spans="1:4" x14ac:dyDescent="0.25">
      <c r="A74" s="202" t="s">
        <v>3014</v>
      </c>
      <c r="B74" s="202" t="s">
        <v>3015</v>
      </c>
      <c r="C74" s="211"/>
      <c r="D74" s="177"/>
    </row>
    <row r="75" spans="1:4" ht="30" x14ac:dyDescent="0.25">
      <c r="A75" s="202" t="s">
        <v>3016</v>
      </c>
      <c r="B75" s="202" t="s">
        <v>3017</v>
      </c>
      <c r="C75" s="211"/>
      <c r="D75" s="177"/>
    </row>
    <row r="76" spans="1:4" x14ac:dyDescent="0.25">
      <c r="A76" s="91" t="s">
        <v>242</v>
      </c>
      <c r="B76" s="91" t="s">
        <v>3018</v>
      </c>
      <c r="C76" s="210"/>
      <c r="D76" s="177"/>
    </row>
    <row r="77" spans="1:4" ht="30" x14ac:dyDescent="0.25">
      <c r="A77" s="202" t="s">
        <v>3019</v>
      </c>
      <c r="B77" s="202" t="s">
        <v>3020</v>
      </c>
      <c r="C77" s="211"/>
      <c r="D77" s="177"/>
    </row>
    <row r="78" spans="1:4" ht="30" x14ac:dyDescent="0.25">
      <c r="A78" s="202" t="s">
        <v>3021</v>
      </c>
      <c r="B78" s="202" t="s">
        <v>3022</v>
      </c>
      <c r="C78" s="211"/>
      <c r="D78" s="177"/>
    </row>
    <row r="79" spans="1:4" ht="30" x14ac:dyDescent="0.25">
      <c r="A79" s="202" t="s">
        <v>3023</v>
      </c>
      <c r="B79" s="202" t="s">
        <v>3024</v>
      </c>
      <c r="C79" s="211"/>
      <c r="D79" s="177"/>
    </row>
    <row r="80" spans="1:4" x14ac:dyDescent="0.25">
      <c r="A80" s="198"/>
      <c r="B80" s="198"/>
      <c r="C80" s="206"/>
      <c r="D80" s="177"/>
    </row>
    <row r="81" spans="1:4" x14ac:dyDescent="0.25">
      <c r="A81" s="202" t="s">
        <v>3025</v>
      </c>
      <c r="B81" s="202" t="s">
        <v>3026</v>
      </c>
      <c r="C81" s="211"/>
      <c r="D81" s="177"/>
    </row>
    <row r="82" spans="1:4" ht="30" x14ac:dyDescent="0.25">
      <c r="A82" s="202" t="s">
        <v>3027</v>
      </c>
      <c r="B82" s="202" t="s">
        <v>3028</v>
      </c>
      <c r="C82" s="211"/>
      <c r="D82" s="177"/>
    </row>
    <row r="83" spans="1:4" ht="30" x14ac:dyDescent="0.25">
      <c r="A83" s="202" t="s">
        <v>3029</v>
      </c>
      <c r="B83" s="202" t="s">
        <v>3030</v>
      </c>
      <c r="C83" s="211"/>
      <c r="D83" s="177"/>
    </row>
    <row r="84" spans="1:4" x14ac:dyDescent="0.25">
      <c r="A84" s="198"/>
      <c r="B84" s="198"/>
      <c r="C84" s="206"/>
      <c r="D84" s="177"/>
    </row>
    <row r="85" spans="1:4" ht="30" x14ac:dyDescent="0.25">
      <c r="A85" s="202" t="s">
        <v>3031</v>
      </c>
      <c r="B85" s="202" t="s">
        <v>3032</v>
      </c>
      <c r="C85" s="211"/>
      <c r="D85" s="177"/>
    </row>
    <row r="86" spans="1:4" ht="30" x14ac:dyDescent="0.25">
      <c r="A86" s="202" t="s">
        <v>3033</v>
      </c>
      <c r="B86" s="202" t="s">
        <v>3034</v>
      </c>
      <c r="C86" s="211"/>
      <c r="D86" s="177"/>
    </row>
    <row r="87" spans="1:4" x14ac:dyDescent="0.25">
      <c r="A87" s="198"/>
      <c r="B87" s="198"/>
      <c r="C87" s="206"/>
      <c r="D87" s="177"/>
    </row>
    <row r="88" spans="1:4" ht="30" x14ac:dyDescent="0.25">
      <c r="A88" s="122" t="s">
        <v>2965</v>
      </c>
      <c r="B88" s="122" t="s">
        <v>3035</v>
      </c>
      <c r="C88" s="203"/>
      <c r="D88" s="177"/>
    </row>
    <row r="89" spans="1:4" ht="30" x14ac:dyDescent="0.25">
      <c r="A89" s="122" t="s">
        <v>3036</v>
      </c>
      <c r="B89" s="122"/>
      <c r="C89" s="203"/>
      <c r="D89" s="177"/>
    </row>
    <row r="90" spans="1:4" ht="30" x14ac:dyDescent="0.25">
      <c r="A90" s="202" t="s">
        <v>3037</v>
      </c>
      <c r="B90" s="202" t="s">
        <v>3038</v>
      </c>
      <c r="C90" s="211"/>
      <c r="D90" s="177"/>
    </row>
    <row r="91" spans="1:4" ht="30" x14ac:dyDescent="0.25">
      <c r="A91" s="202" t="s">
        <v>3039</v>
      </c>
      <c r="B91" s="202" t="s">
        <v>3040</v>
      </c>
      <c r="C91" s="211"/>
      <c r="D91" s="177"/>
    </row>
    <row r="92" spans="1:4" x14ac:dyDescent="0.25">
      <c r="A92" s="91" t="s">
        <v>242</v>
      </c>
      <c r="B92" s="91" t="s">
        <v>3041</v>
      </c>
      <c r="C92" s="210"/>
      <c r="D92" s="177"/>
    </row>
    <row r="93" spans="1:4" ht="45" x14ac:dyDescent="0.25">
      <c r="A93" s="122" t="s">
        <v>3042</v>
      </c>
      <c r="B93" s="122" t="s">
        <v>3043</v>
      </c>
      <c r="C93" s="203"/>
      <c r="D93" s="177"/>
    </row>
    <row r="94" spans="1:4" x14ac:dyDescent="0.25">
      <c r="A94" s="105" t="s">
        <v>3044</v>
      </c>
      <c r="B94" s="105" t="s">
        <v>3045</v>
      </c>
      <c r="C94" s="188"/>
      <c r="D94" s="177"/>
    </row>
    <row r="95" spans="1:4" x14ac:dyDescent="0.25">
      <c r="A95" s="111" t="s">
        <v>3046</v>
      </c>
      <c r="B95" s="111"/>
      <c r="C95" s="187"/>
      <c r="D95" s="177"/>
    </row>
    <row r="96" spans="1:4" ht="45" x14ac:dyDescent="0.25">
      <c r="A96" s="92" t="s">
        <v>3047</v>
      </c>
      <c r="B96" s="92" t="s">
        <v>3048</v>
      </c>
      <c r="C96" s="189"/>
      <c r="D96" s="177"/>
    </row>
    <row r="97" spans="1:4" ht="45" x14ac:dyDescent="0.25">
      <c r="A97" s="92" t="s">
        <v>3049</v>
      </c>
      <c r="B97" s="92" t="s">
        <v>3050</v>
      </c>
      <c r="C97" s="189"/>
      <c r="D97" s="177"/>
    </row>
    <row r="98" spans="1:4" ht="30" x14ac:dyDescent="0.25">
      <c r="A98" s="92" t="s">
        <v>3051</v>
      </c>
      <c r="B98" s="92" t="s">
        <v>3052</v>
      </c>
      <c r="C98" s="189"/>
      <c r="D98" s="177"/>
    </row>
    <row r="99" spans="1:4" ht="45" x14ac:dyDescent="0.25">
      <c r="A99" s="92" t="s">
        <v>3053</v>
      </c>
      <c r="B99" s="92" t="s">
        <v>3054</v>
      </c>
      <c r="C99" s="189"/>
      <c r="D99" s="177"/>
    </row>
    <row r="100" spans="1:4" x14ac:dyDescent="0.25">
      <c r="A100" s="92" t="s">
        <v>3055</v>
      </c>
      <c r="B100" s="92"/>
      <c r="C100" s="189"/>
      <c r="D100" s="177"/>
    </row>
    <row r="101" spans="1:4" x14ac:dyDescent="0.25">
      <c r="A101" s="122" t="s">
        <v>3056</v>
      </c>
      <c r="B101" s="122" t="s">
        <v>3057</v>
      </c>
      <c r="C101" s="203"/>
      <c r="D101" s="177"/>
    </row>
    <row r="102" spans="1:4" ht="30" x14ac:dyDescent="0.25">
      <c r="A102" s="122" t="s">
        <v>3058</v>
      </c>
      <c r="B102" s="122" t="s">
        <v>3059</v>
      </c>
      <c r="C102" s="203"/>
      <c r="D102" s="177"/>
    </row>
    <row r="103" spans="1:4" x14ac:dyDescent="0.25">
      <c r="A103" s="177"/>
      <c r="B103" s="177"/>
      <c r="C103" s="177"/>
      <c r="D103" s="177"/>
    </row>
    <row r="104" spans="1:4" ht="45" x14ac:dyDescent="0.25">
      <c r="A104" s="97" t="s">
        <v>3060</v>
      </c>
      <c r="B104" s="177"/>
      <c r="C104" s="177"/>
      <c r="D104" s="177"/>
    </row>
    <row r="105" spans="1:4" x14ac:dyDescent="0.25">
      <c r="A105" s="177"/>
      <c r="B105" s="177"/>
      <c r="C105" s="177"/>
      <c r="D105" s="177"/>
    </row>
    <row r="106" spans="1:4" x14ac:dyDescent="0.25">
      <c r="A106" s="44"/>
      <c r="B106" s="44"/>
      <c r="C106" s="44"/>
      <c r="D106" s="44"/>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80" zoomScaleNormal="80" workbookViewId="0">
      <selection activeCell="E6" sqref="E6"/>
    </sheetView>
  </sheetViews>
  <sheetFormatPr baseColWidth="10" defaultRowHeight="15" x14ac:dyDescent="0.25"/>
  <cols>
    <col min="1" max="1" width="44.42578125" customWidth="1"/>
    <col min="4" max="4" width="25.42578125" customWidth="1"/>
  </cols>
  <sheetData>
    <row r="1" spans="1:7" ht="30" x14ac:dyDescent="0.25">
      <c r="A1" s="176" t="s">
        <v>3065</v>
      </c>
      <c r="B1" s="177"/>
      <c r="C1" s="177"/>
      <c r="D1" s="177"/>
      <c r="E1" s="177"/>
      <c r="F1" s="177"/>
      <c r="G1" s="177"/>
    </row>
    <row r="2" spans="1:7" x14ac:dyDescent="0.25">
      <c r="A2" s="177"/>
      <c r="B2" s="177"/>
      <c r="C2" s="177"/>
      <c r="D2" s="177"/>
      <c r="E2" s="177"/>
      <c r="F2" s="177"/>
      <c r="G2" s="177"/>
    </row>
    <row r="3" spans="1:7" x14ac:dyDescent="0.25">
      <c r="A3" s="140" t="s">
        <v>2085</v>
      </c>
      <c r="B3" s="177"/>
      <c r="C3" s="177"/>
      <c r="D3" s="177"/>
      <c r="E3" s="177"/>
      <c r="F3" s="177"/>
      <c r="G3" s="177"/>
    </row>
    <row r="4" spans="1:7" x14ac:dyDescent="0.25">
      <c r="A4" s="153"/>
      <c r="B4" s="177"/>
      <c r="C4" s="177"/>
      <c r="D4" s="177"/>
      <c r="E4" s="177"/>
      <c r="F4" s="177"/>
      <c r="G4" s="177"/>
    </row>
    <row r="5" spans="1:7" x14ac:dyDescent="0.25">
      <c r="A5" s="140" t="s">
        <v>3066</v>
      </c>
      <c r="B5" s="177"/>
      <c r="C5" s="177"/>
      <c r="D5" s="177"/>
      <c r="E5" s="177"/>
      <c r="F5" s="177"/>
      <c r="G5" s="177"/>
    </row>
    <row r="6" spans="1:7" x14ac:dyDescent="0.25">
      <c r="A6" s="153"/>
      <c r="B6" s="177"/>
      <c r="C6" s="177"/>
      <c r="D6" s="177"/>
      <c r="E6" s="177"/>
      <c r="F6" s="177"/>
      <c r="G6" s="177"/>
    </row>
    <row r="7" spans="1:7" x14ac:dyDescent="0.25">
      <c r="A7" s="177"/>
      <c r="B7" s="177"/>
      <c r="C7" s="177"/>
      <c r="D7" s="177"/>
      <c r="E7" s="177"/>
      <c r="F7" s="177"/>
      <c r="G7" s="177"/>
    </row>
    <row r="8" spans="1:7" x14ac:dyDescent="0.25">
      <c r="A8" s="140" t="s">
        <v>2091</v>
      </c>
      <c r="B8" s="140" t="s">
        <v>2203</v>
      </c>
      <c r="C8" s="140" t="s">
        <v>2920</v>
      </c>
      <c r="D8" s="177"/>
      <c r="E8" s="177"/>
      <c r="F8" s="177"/>
      <c r="G8" s="177"/>
    </row>
    <row r="9" spans="1:7" x14ac:dyDescent="0.25">
      <c r="A9" s="111" t="s">
        <v>3067</v>
      </c>
      <c r="B9" s="111"/>
      <c r="C9" s="111"/>
      <c r="D9" s="177"/>
      <c r="E9" s="177"/>
      <c r="F9" s="177"/>
      <c r="G9" s="177"/>
    </row>
    <row r="10" spans="1:7" ht="30" x14ac:dyDescent="0.25">
      <c r="A10" s="92" t="s">
        <v>3068</v>
      </c>
      <c r="B10" s="92" t="s">
        <v>3069</v>
      </c>
      <c r="C10" s="92"/>
      <c r="D10" s="177"/>
      <c r="E10" s="177"/>
      <c r="F10" s="177"/>
      <c r="G10" s="177"/>
    </row>
    <row r="11" spans="1:7" ht="30" x14ac:dyDescent="0.25">
      <c r="A11" s="92" t="s">
        <v>3070</v>
      </c>
      <c r="B11" s="92" t="s">
        <v>3071</v>
      </c>
      <c r="C11" s="92"/>
      <c r="D11" s="177"/>
      <c r="E11" s="177"/>
      <c r="F11" s="177"/>
      <c r="G11" s="177"/>
    </row>
    <row r="12" spans="1:7" x14ac:dyDescent="0.25">
      <c r="A12" s="92" t="s">
        <v>3072</v>
      </c>
      <c r="B12" s="92" t="s">
        <v>3073</v>
      </c>
      <c r="C12" s="92"/>
      <c r="D12" s="177"/>
      <c r="E12" s="177"/>
      <c r="F12" s="177"/>
      <c r="G12" s="177"/>
    </row>
    <row r="13" spans="1:7" x14ac:dyDescent="0.25">
      <c r="A13" s="92" t="s">
        <v>3074</v>
      </c>
      <c r="B13" s="92" t="s">
        <v>3075</v>
      </c>
      <c r="C13" s="92"/>
      <c r="D13" s="177"/>
      <c r="E13" s="177"/>
      <c r="F13" s="177"/>
      <c r="G13" s="177"/>
    </row>
    <row r="14" spans="1:7" ht="30" x14ac:dyDescent="0.25">
      <c r="A14" s="105" t="s">
        <v>3076</v>
      </c>
      <c r="B14" s="105" t="s">
        <v>3077</v>
      </c>
      <c r="C14" s="105"/>
      <c r="D14" s="177"/>
      <c r="E14" s="177"/>
      <c r="F14" s="177"/>
      <c r="G14" s="177"/>
    </row>
    <row r="15" spans="1:7" ht="45" x14ac:dyDescent="0.25">
      <c r="A15" s="111" t="s">
        <v>3078</v>
      </c>
      <c r="B15" s="111"/>
      <c r="C15" s="111"/>
      <c r="D15" s="177"/>
      <c r="E15" s="177"/>
      <c r="F15" s="177"/>
      <c r="G15" s="177"/>
    </row>
    <row r="16" spans="1:7" ht="75" x14ac:dyDescent="0.25">
      <c r="A16" s="92" t="s">
        <v>3079</v>
      </c>
      <c r="B16" s="92" t="s">
        <v>3080</v>
      </c>
      <c r="C16" s="92"/>
      <c r="D16" s="177"/>
      <c r="E16" s="177"/>
      <c r="F16" s="177"/>
      <c r="G16" s="177"/>
    </row>
    <row r="17" spans="1:7" ht="30" x14ac:dyDescent="0.25">
      <c r="A17" s="111" t="s">
        <v>3081</v>
      </c>
      <c r="B17" s="111"/>
      <c r="C17" s="111"/>
      <c r="D17" s="177"/>
      <c r="E17" s="177"/>
      <c r="F17" s="177"/>
      <c r="G17" s="177"/>
    </row>
    <row r="18" spans="1:7" x14ac:dyDescent="0.25">
      <c r="A18" s="215" t="s">
        <v>3082</v>
      </c>
      <c r="B18" s="216"/>
      <c r="C18" s="217"/>
      <c r="D18" s="177"/>
      <c r="E18" s="177"/>
      <c r="F18" s="177"/>
      <c r="G18" s="177"/>
    </row>
    <row r="19" spans="1:7" ht="75" x14ac:dyDescent="0.25">
      <c r="A19" s="92" t="s">
        <v>3083</v>
      </c>
      <c r="B19" s="92" t="s">
        <v>3084</v>
      </c>
      <c r="C19" s="92"/>
      <c r="D19" s="177"/>
      <c r="E19" s="177"/>
      <c r="F19" s="177"/>
      <c r="G19" s="177"/>
    </row>
    <row r="20" spans="1:7" ht="75" x14ac:dyDescent="0.25">
      <c r="A20" s="92" t="s">
        <v>3085</v>
      </c>
      <c r="B20" s="92" t="s">
        <v>3086</v>
      </c>
      <c r="C20" s="92"/>
      <c r="D20" s="177"/>
      <c r="E20" s="177"/>
      <c r="F20" s="177"/>
      <c r="G20" s="177"/>
    </row>
    <row r="21" spans="1:7" ht="30" x14ac:dyDescent="0.25">
      <c r="A21" s="92" t="s">
        <v>3087</v>
      </c>
      <c r="B21" s="92" t="s">
        <v>3088</v>
      </c>
      <c r="C21" s="92"/>
      <c r="D21" s="177"/>
      <c r="E21" s="177"/>
      <c r="F21" s="177"/>
      <c r="G21" s="177"/>
    </row>
    <row r="22" spans="1:7" ht="30" x14ac:dyDescent="0.25">
      <c r="A22" s="92" t="s">
        <v>3089</v>
      </c>
      <c r="B22" s="92" t="s">
        <v>3090</v>
      </c>
      <c r="C22" s="92"/>
      <c r="D22" s="177"/>
      <c r="E22" s="177"/>
      <c r="F22" s="177"/>
      <c r="G22" s="177"/>
    </row>
    <row r="23" spans="1:7" ht="30" x14ac:dyDescent="0.25">
      <c r="A23" s="92" t="s">
        <v>3087</v>
      </c>
      <c r="B23" s="92" t="s">
        <v>3091</v>
      </c>
      <c r="C23" s="92"/>
      <c r="D23" s="177"/>
      <c r="E23" s="177"/>
      <c r="F23" s="177"/>
      <c r="G23" s="177"/>
    </row>
    <row r="24" spans="1:7" ht="30" x14ac:dyDescent="0.25">
      <c r="A24" s="92" t="s">
        <v>3089</v>
      </c>
      <c r="B24" s="92" t="s">
        <v>3092</v>
      </c>
      <c r="C24" s="92"/>
      <c r="D24" s="177"/>
      <c r="E24" s="177"/>
      <c r="F24" s="177"/>
      <c r="G24" s="177"/>
    </row>
    <row r="25" spans="1:7" ht="30" x14ac:dyDescent="0.25">
      <c r="A25" s="92" t="s">
        <v>3087</v>
      </c>
      <c r="B25" s="92" t="s">
        <v>3093</v>
      </c>
      <c r="C25" s="92"/>
      <c r="D25" s="177"/>
      <c r="E25" s="177"/>
      <c r="F25" s="177"/>
      <c r="G25" s="177"/>
    </row>
    <row r="26" spans="1:7" ht="30" x14ac:dyDescent="0.25">
      <c r="A26" s="92" t="s">
        <v>3089</v>
      </c>
      <c r="B26" s="92" t="s">
        <v>3094</v>
      </c>
      <c r="C26" s="92"/>
      <c r="D26" s="177"/>
      <c r="E26" s="177"/>
      <c r="F26" s="177"/>
      <c r="G26" s="177"/>
    </row>
    <row r="27" spans="1:7" ht="30" x14ac:dyDescent="0.25">
      <c r="A27" s="92" t="s">
        <v>3095</v>
      </c>
      <c r="B27" s="92" t="s">
        <v>3096</v>
      </c>
      <c r="C27" s="92"/>
      <c r="D27" s="177"/>
      <c r="E27" s="177"/>
      <c r="F27" s="177"/>
      <c r="G27" s="177"/>
    </row>
    <row r="28" spans="1:7" ht="30" x14ac:dyDescent="0.25">
      <c r="A28" s="92" t="s">
        <v>3097</v>
      </c>
      <c r="B28" s="92" t="s">
        <v>3098</v>
      </c>
      <c r="C28" s="92"/>
      <c r="D28" s="177"/>
      <c r="E28" s="177"/>
      <c r="F28" s="177"/>
      <c r="G28" s="177"/>
    </row>
    <row r="29" spans="1:7" ht="30" x14ac:dyDescent="0.25">
      <c r="A29" s="92" t="s">
        <v>3095</v>
      </c>
      <c r="B29" s="92" t="s">
        <v>3099</v>
      </c>
      <c r="C29" s="92"/>
      <c r="D29" s="177"/>
      <c r="E29" s="177"/>
      <c r="F29" s="177"/>
      <c r="G29" s="177"/>
    </row>
    <row r="30" spans="1:7" ht="30" x14ac:dyDescent="0.25">
      <c r="A30" s="92" t="s">
        <v>3097</v>
      </c>
      <c r="B30" s="92" t="s">
        <v>3100</v>
      </c>
      <c r="C30" s="92"/>
      <c r="D30" s="177"/>
      <c r="E30" s="177"/>
      <c r="F30" s="177"/>
      <c r="G30" s="177"/>
    </row>
    <row r="31" spans="1:7" ht="30" x14ac:dyDescent="0.25">
      <c r="A31" s="92" t="s">
        <v>3095</v>
      </c>
      <c r="B31" s="92" t="s">
        <v>3101</v>
      </c>
      <c r="C31" s="92"/>
      <c r="D31" s="177"/>
      <c r="E31" s="177"/>
      <c r="F31" s="177"/>
      <c r="G31" s="177"/>
    </row>
    <row r="32" spans="1:7" ht="30" x14ac:dyDescent="0.25">
      <c r="A32" s="92" t="s">
        <v>3097</v>
      </c>
      <c r="B32" s="92" t="s">
        <v>3102</v>
      </c>
      <c r="C32" s="92"/>
      <c r="D32" s="177"/>
      <c r="E32" s="177"/>
      <c r="F32" s="177"/>
      <c r="G32" s="177"/>
    </row>
    <row r="33" spans="1:7" x14ac:dyDescent="0.25">
      <c r="A33" s="92" t="s">
        <v>3103</v>
      </c>
      <c r="B33" s="92" t="s">
        <v>3104</v>
      </c>
      <c r="C33" s="92"/>
      <c r="D33" s="177"/>
      <c r="E33" s="177"/>
      <c r="F33" s="177"/>
      <c r="G33" s="177"/>
    </row>
    <row r="34" spans="1:7" x14ac:dyDescent="0.25">
      <c r="A34" s="92" t="s">
        <v>3105</v>
      </c>
      <c r="B34" s="92" t="s">
        <v>3106</v>
      </c>
      <c r="C34" s="92"/>
      <c r="D34" s="177"/>
      <c r="E34" s="177"/>
      <c r="F34" s="177"/>
      <c r="G34" s="177"/>
    </row>
    <row r="35" spans="1:7" x14ac:dyDescent="0.25">
      <c r="A35" s="92" t="s">
        <v>3103</v>
      </c>
      <c r="B35" s="92" t="s">
        <v>3107</v>
      </c>
      <c r="C35" s="92"/>
      <c r="D35" s="177"/>
      <c r="E35" s="177"/>
      <c r="F35" s="177"/>
      <c r="G35" s="177"/>
    </row>
    <row r="36" spans="1:7" x14ac:dyDescent="0.25">
      <c r="A36" s="92" t="s">
        <v>3105</v>
      </c>
      <c r="B36" s="92" t="s">
        <v>3108</v>
      </c>
      <c r="C36" s="92"/>
      <c r="D36" s="177"/>
      <c r="E36" s="177"/>
      <c r="F36" s="177"/>
      <c r="G36" s="177"/>
    </row>
    <row r="37" spans="1:7" x14ac:dyDescent="0.25">
      <c r="A37" s="92" t="s">
        <v>3103</v>
      </c>
      <c r="B37" s="92" t="s">
        <v>3109</v>
      </c>
      <c r="C37" s="92"/>
      <c r="D37" s="177"/>
      <c r="E37" s="177"/>
      <c r="F37" s="177"/>
      <c r="G37" s="177"/>
    </row>
    <row r="38" spans="1:7" x14ac:dyDescent="0.25">
      <c r="A38" s="92" t="s">
        <v>3105</v>
      </c>
      <c r="B38" s="92" t="s">
        <v>3110</v>
      </c>
      <c r="C38" s="92"/>
      <c r="D38" s="177"/>
      <c r="E38" s="177"/>
      <c r="F38" s="177"/>
      <c r="G38" s="177"/>
    </row>
    <row r="39" spans="1:7" x14ac:dyDescent="0.25">
      <c r="A39" s="92" t="s">
        <v>3103</v>
      </c>
      <c r="B39" s="92" t="s">
        <v>3111</v>
      </c>
      <c r="C39" s="92"/>
      <c r="D39" s="177"/>
      <c r="E39" s="177"/>
      <c r="F39" s="177"/>
      <c r="G39" s="177"/>
    </row>
    <row r="40" spans="1:7" x14ac:dyDescent="0.25">
      <c r="A40" s="92" t="s">
        <v>3105</v>
      </c>
      <c r="B40" s="92" t="s">
        <v>3112</v>
      </c>
      <c r="C40" s="92"/>
      <c r="D40" s="177"/>
      <c r="E40" s="177"/>
      <c r="F40" s="177"/>
      <c r="G40" s="177"/>
    </row>
    <row r="41" spans="1:7" ht="30" x14ac:dyDescent="0.25">
      <c r="A41" s="105" t="s">
        <v>3113</v>
      </c>
      <c r="B41" s="105" t="s">
        <v>3114</v>
      </c>
      <c r="C41" s="105"/>
      <c r="D41" s="97" t="s">
        <v>3115</v>
      </c>
      <c r="E41" s="177"/>
      <c r="F41" s="177"/>
      <c r="G41" s="177"/>
    </row>
    <row r="42" spans="1:7" ht="30" x14ac:dyDescent="0.25">
      <c r="A42" s="105" t="s">
        <v>3116</v>
      </c>
      <c r="B42" s="105" t="s">
        <v>3117</v>
      </c>
      <c r="C42" s="105"/>
      <c r="D42" s="97" t="s">
        <v>3118</v>
      </c>
      <c r="E42" s="177"/>
      <c r="F42" s="177"/>
      <c r="G42" s="177"/>
    </row>
    <row r="43" spans="1:7" ht="30" x14ac:dyDescent="0.25">
      <c r="A43" s="111" t="s">
        <v>3119</v>
      </c>
      <c r="B43" s="111"/>
      <c r="C43" s="111"/>
      <c r="D43" s="177"/>
      <c r="E43" s="177"/>
      <c r="F43" s="177"/>
      <c r="G43" s="177"/>
    </row>
    <row r="44" spans="1:7" x14ac:dyDescent="0.25">
      <c r="A44" s="92" t="s">
        <v>3120</v>
      </c>
      <c r="B44" s="92"/>
      <c r="C44" s="92"/>
      <c r="D44" s="177"/>
      <c r="E44" s="177"/>
      <c r="F44" s="177"/>
      <c r="G44" s="177"/>
    </row>
    <row r="45" spans="1:7" x14ac:dyDescent="0.25">
      <c r="A45" s="122" t="s">
        <v>3121</v>
      </c>
      <c r="B45" s="122" t="s">
        <v>3122</v>
      </c>
      <c r="C45" s="122"/>
      <c r="D45" s="177"/>
      <c r="E45" s="177"/>
      <c r="F45" s="177"/>
      <c r="G45" s="177"/>
    </row>
    <row r="46" spans="1:7" x14ac:dyDescent="0.25">
      <c r="A46" s="122" t="s">
        <v>3123</v>
      </c>
      <c r="B46" s="122"/>
      <c r="C46" s="122"/>
      <c r="D46" s="177"/>
      <c r="E46" s="177"/>
      <c r="F46" s="177"/>
      <c r="G46" s="177"/>
    </row>
    <row r="47" spans="1:7" x14ac:dyDescent="0.25">
      <c r="A47" s="122" t="s">
        <v>2658</v>
      </c>
      <c r="B47" s="122"/>
      <c r="C47" s="122"/>
      <c r="D47" s="177"/>
      <c r="E47" s="177"/>
      <c r="F47" s="177"/>
      <c r="G47" s="177"/>
    </row>
    <row r="48" spans="1:7" x14ac:dyDescent="0.25">
      <c r="A48" s="177"/>
      <c r="B48" s="177"/>
      <c r="C48" s="177"/>
      <c r="D48" s="177"/>
      <c r="E48" s="177"/>
      <c r="F48" s="177"/>
      <c r="G48" s="177"/>
    </row>
    <row r="49" spans="1:7" ht="30" x14ac:dyDescent="0.25">
      <c r="A49" s="97" t="s">
        <v>2438</v>
      </c>
      <c r="B49" s="177"/>
      <c r="C49" s="177"/>
      <c r="D49" s="177"/>
      <c r="E49" s="177"/>
      <c r="F49" s="177"/>
      <c r="G49" s="177"/>
    </row>
    <row r="50" spans="1:7" ht="45" x14ac:dyDescent="0.25">
      <c r="A50" s="97" t="s">
        <v>3124</v>
      </c>
      <c r="B50" s="177"/>
      <c r="C50" s="177"/>
      <c r="D50" s="177"/>
      <c r="E50" s="177"/>
      <c r="F50" s="177"/>
      <c r="G50" s="177"/>
    </row>
    <row r="51" spans="1:7" x14ac:dyDescent="0.25">
      <c r="A51" s="177"/>
      <c r="B51" s="177"/>
      <c r="C51" s="177"/>
      <c r="D51" s="177"/>
      <c r="E51" s="177"/>
      <c r="F51" s="177"/>
      <c r="G51" s="177"/>
    </row>
    <row r="52" spans="1:7" x14ac:dyDescent="0.25">
      <c r="A52" s="177"/>
      <c r="B52" s="177"/>
      <c r="C52" s="177"/>
      <c r="D52" s="177"/>
      <c r="E52" s="177"/>
      <c r="F52" s="177"/>
      <c r="G52" s="177"/>
    </row>
    <row r="53" spans="1:7" x14ac:dyDescent="0.25">
      <c r="A53" s="177"/>
      <c r="B53" s="177"/>
      <c r="C53" s="177"/>
      <c r="D53" s="177"/>
      <c r="E53" s="177"/>
      <c r="F53" s="177"/>
      <c r="G53" s="177"/>
    </row>
    <row r="54" spans="1:7" x14ac:dyDescent="0.25">
      <c r="A54" s="177"/>
      <c r="B54" s="177"/>
      <c r="C54" s="177"/>
      <c r="D54" s="177"/>
      <c r="E54" s="177"/>
      <c r="F54" s="177"/>
      <c r="G54" s="177"/>
    </row>
    <row r="55" spans="1:7" x14ac:dyDescent="0.25">
      <c r="A55" s="177"/>
      <c r="B55" s="177"/>
      <c r="C55" s="177"/>
      <c r="D55" s="177"/>
      <c r="E55" s="177"/>
      <c r="F55" s="177"/>
      <c r="G55" s="177"/>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zoomScaleNormal="100" workbookViewId="0"/>
  </sheetViews>
  <sheetFormatPr baseColWidth="10" defaultRowHeight="15" x14ac:dyDescent="0.25"/>
  <cols>
    <col min="1" max="1" width="32" customWidth="1"/>
    <col min="2" max="2" width="6.42578125" bestFit="1" customWidth="1"/>
  </cols>
  <sheetData>
    <row r="1" spans="1:5" ht="45" x14ac:dyDescent="0.25">
      <c r="A1" s="176" t="s">
        <v>3125</v>
      </c>
      <c r="B1" s="177"/>
      <c r="C1" s="177"/>
      <c r="D1" s="177"/>
      <c r="E1" s="177"/>
    </row>
    <row r="2" spans="1:5" x14ac:dyDescent="0.25">
      <c r="A2" s="177"/>
      <c r="B2" s="177"/>
      <c r="C2" s="177"/>
      <c r="D2" s="177"/>
      <c r="E2" s="177"/>
    </row>
    <row r="3" spans="1:5" x14ac:dyDescent="0.25">
      <c r="A3" s="140" t="s">
        <v>2085</v>
      </c>
      <c r="B3" s="177"/>
      <c r="C3" s="177"/>
      <c r="D3" s="177"/>
      <c r="E3" s="177"/>
    </row>
    <row r="4" spans="1:5" x14ac:dyDescent="0.25">
      <c r="A4" s="153"/>
      <c r="B4" s="177"/>
      <c r="C4" s="177"/>
      <c r="D4" s="177"/>
      <c r="E4" s="177"/>
    </row>
    <row r="5" spans="1:5" x14ac:dyDescent="0.25">
      <c r="A5" s="140" t="s">
        <v>3066</v>
      </c>
      <c r="B5" s="177"/>
      <c r="C5" s="177"/>
      <c r="D5" s="177"/>
      <c r="E5" s="177"/>
    </row>
    <row r="6" spans="1:5" x14ac:dyDescent="0.25">
      <c r="A6" s="153"/>
      <c r="B6" s="177"/>
      <c r="C6" s="177"/>
      <c r="D6" s="177"/>
      <c r="E6" s="177"/>
    </row>
    <row r="7" spans="1:5" x14ac:dyDescent="0.25">
      <c r="A7" s="140" t="s">
        <v>2091</v>
      </c>
      <c r="B7" s="140" t="s">
        <v>2203</v>
      </c>
      <c r="C7" s="140" t="s">
        <v>2920</v>
      </c>
      <c r="D7" s="177"/>
      <c r="E7" s="177"/>
    </row>
    <row r="8" spans="1:5" x14ac:dyDescent="0.25">
      <c r="A8" s="111" t="s">
        <v>3126</v>
      </c>
      <c r="B8" s="111"/>
      <c r="C8" s="187"/>
      <c r="D8" s="177"/>
      <c r="E8" s="177"/>
    </row>
    <row r="9" spans="1:5" ht="60" x14ac:dyDescent="0.25">
      <c r="A9" s="92" t="s">
        <v>3127</v>
      </c>
      <c r="B9" s="92" t="s">
        <v>3128</v>
      </c>
      <c r="C9" s="189"/>
      <c r="D9" s="177"/>
      <c r="E9" s="177"/>
    </row>
    <row r="10" spans="1:5" ht="45" x14ac:dyDescent="0.25">
      <c r="A10" s="92" t="s">
        <v>3129</v>
      </c>
      <c r="B10" s="92" t="s">
        <v>3130</v>
      </c>
      <c r="C10" s="189"/>
      <c r="D10" s="177"/>
      <c r="E10" s="177"/>
    </row>
    <row r="11" spans="1:5" x14ac:dyDescent="0.25">
      <c r="A11" s="92" t="s">
        <v>3131</v>
      </c>
      <c r="B11" s="92" t="s">
        <v>3132</v>
      </c>
      <c r="C11" s="189"/>
      <c r="D11" s="177"/>
      <c r="E11" s="177"/>
    </row>
    <row r="12" spans="1:5" x14ac:dyDescent="0.25">
      <c r="A12" s="105" t="s">
        <v>2703</v>
      </c>
      <c r="B12" s="105" t="s">
        <v>3133</v>
      </c>
      <c r="C12" s="188">
        <f>SUM(C9:C11)</f>
        <v>0</v>
      </c>
      <c r="D12" s="177"/>
      <c r="E12" s="177"/>
    </row>
    <row r="13" spans="1:5" x14ac:dyDescent="0.25">
      <c r="A13" s="111" t="s">
        <v>3134</v>
      </c>
      <c r="B13" s="111"/>
      <c r="C13" s="187"/>
      <c r="D13" s="177"/>
      <c r="E13" s="177"/>
    </row>
    <row r="14" spans="1:5" ht="30" x14ac:dyDescent="0.25">
      <c r="A14" s="92" t="s">
        <v>3135</v>
      </c>
      <c r="B14" s="92" t="s">
        <v>3136</v>
      </c>
      <c r="C14" s="92"/>
      <c r="D14" s="177"/>
      <c r="E14" s="177"/>
    </row>
    <row r="15" spans="1:5" ht="30" x14ac:dyDescent="0.25">
      <c r="A15" s="92" t="s">
        <v>3137</v>
      </c>
      <c r="B15" s="92" t="s">
        <v>3138</v>
      </c>
      <c r="C15" s="92"/>
      <c r="D15" s="177"/>
      <c r="E15" s="177"/>
    </row>
    <row r="16" spans="1:5" x14ac:dyDescent="0.25">
      <c r="A16" s="92" t="s">
        <v>3139</v>
      </c>
      <c r="B16" s="92" t="s">
        <v>3140</v>
      </c>
      <c r="C16" s="92"/>
      <c r="D16" s="177"/>
      <c r="E16" s="177"/>
    </row>
    <row r="17" spans="1:5" x14ac:dyDescent="0.25">
      <c r="A17" s="92" t="s">
        <v>3141</v>
      </c>
      <c r="B17" s="92" t="s">
        <v>3142</v>
      </c>
      <c r="C17" s="92"/>
      <c r="D17" s="177"/>
      <c r="E17" s="177"/>
    </row>
    <row r="18" spans="1:5" x14ac:dyDescent="0.25">
      <c r="A18" s="92" t="s">
        <v>334</v>
      </c>
      <c r="B18" s="92" t="s">
        <v>3143</v>
      </c>
      <c r="C18" s="92"/>
      <c r="D18" s="177"/>
      <c r="E18" s="177"/>
    </row>
    <row r="19" spans="1:5" ht="45" x14ac:dyDescent="0.25">
      <c r="A19" s="105" t="s">
        <v>3144</v>
      </c>
      <c r="B19" s="105" t="s">
        <v>3145</v>
      </c>
      <c r="C19" s="105"/>
      <c r="D19" s="177"/>
      <c r="E19" s="177"/>
    </row>
    <row r="20" spans="1:5" x14ac:dyDescent="0.25">
      <c r="A20" s="111" t="s">
        <v>3146</v>
      </c>
      <c r="B20" s="111"/>
      <c r="C20" s="111" t="s">
        <v>3147</v>
      </c>
      <c r="D20" s="177"/>
      <c r="E20" s="177"/>
    </row>
    <row r="21" spans="1:5" x14ac:dyDescent="0.25">
      <c r="A21" s="92" t="s">
        <v>333</v>
      </c>
      <c r="B21" s="92"/>
      <c r="C21" s="92"/>
      <c r="D21" s="177"/>
      <c r="E21" s="177"/>
    </row>
    <row r="22" spans="1:5" ht="30" x14ac:dyDescent="0.25">
      <c r="A22" s="122" t="s">
        <v>3148</v>
      </c>
      <c r="B22" s="122" t="s">
        <v>3149</v>
      </c>
      <c r="C22" s="122"/>
      <c r="D22" s="177"/>
      <c r="E22" s="177"/>
    </row>
    <row r="23" spans="1:5" ht="30" x14ac:dyDescent="0.25">
      <c r="A23" s="91" t="s">
        <v>3150</v>
      </c>
      <c r="B23" s="91" t="s">
        <v>3151</v>
      </c>
      <c r="C23" s="91"/>
      <c r="D23" s="177"/>
      <c r="E23" s="177"/>
    </row>
    <row r="24" spans="1:5" ht="30" x14ac:dyDescent="0.25">
      <c r="A24" s="122" t="s">
        <v>3152</v>
      </c>
      <c r="B24" s="122" t="s">
        <v>3153</v>
      </c>
      <c r="C24" s="122"/>
      <c r="D24" s="177"/>
      <c r="E24" s="177"/>
    </row>
    <row r="25" spans="1:5" ht="30" x14ac:dyDescent="0.25">
      <c r="A25" s="122" t="s">
        <v>3154</v>
      </c>
      <c r="B25" s="122" t="s">
        <v>3155</v>
      </c>
      <c r="C25" s="122"/>
      <c r="D25" s="177"/>
      <c r="E25" s="177"/>
    </row>
    <row r="26" spans="1:5" x14ac:dyDescent="0.25">
      <c r="A26" s="111" t="s">
        <v>3156</v>
      </c>
      <c r="B26" s="111"/>
      <c r="C26" s="111"/>
      <c r="D26" s="177"/>
      <c r="E26" s="177"/>
    </row>
    <row r="27" spans="1:5" x14ac:dyDescent="0.25">
      <c r="A27" s="92" t="s">
        <v>3157</v>
      </c>
      <c r="B27" s="92"/>
      <c r="C27" s="92"/>
      <c r="D27" s="177"/>
      <c r="E27" s="177"/>
    </row>
    <row r="28" spans="1:5" x14ac:dyDescent="0.25">
      <c r="A28" s="122" t="s">
        <v>3158</v>
      </c>
      <c r="B28" s="122" t="s">
        <v>3159</v>
      </c>
      <c r="C28" s="122"/>
      <c r="D28" s="177"/>
      <c r="E28" s="177"/>
    </row>
    <row r="29" spans="1:5" ht="30" x14ac:dyDescent="0.25">
      <c r="A29" s="122" t="s">
        <v>3160</v>
      </c>
      <c r="B29" s="122" t="s">
        <v>3161</v>
      </c>
      <c r="C29" s="122"/>
      <c r="D29" s="177"/>
      <c r="E29" s="177"/>
    </row>
    <row r="30" spans="1:5" ht="45" x14ac:dyDescent="0.25">
      <c r="A30" s="91" t="s">
        <v>3162</v>
      </c>
      <c r="B30" s="91" t="s">
        <v>3163</v>
      </c>
      <c r="C30" s="91"/>
      <c r="D30" s="177"/>
      <c r="E30" s="177"/>
    </row>
    <row r="31" spans="1:5" x14ac:dyDescent="0.25">
      <c r="A31" s="122" t="s">
        <v>3164</v>
      </c>
      <c r="B31" s="122" t="s">
        <v>3165</v>
      </c>
      <c r="C31" s="122"/>
      <c r="D31" s="177"/>
      <c r="E31" s="177"/>
    </row>
    <row r="32" spans="1:5" ht="30" x14ac:dyDescent="0.25">
      <c r="A32" s="122" t="s">
        <v>3166</v>
      </c>
      <c r="B32" s="122" t="s">
        <v>3167</v>
      </c>
      <c r="C32" s="122"/>
      <c r="D32" s="177"/>
      <c r="E32" s="177"/>
    </row>
    <row r="33" spans="1:5" ht="30" x14ac:dyDescent="0.25">
      <c r="A33" s="122" t="s">
        <v>3168</v>
      </c>
      <c r="B33" s="122" t="s">
        <v>3169</v>
      </c>
      <c r="C33" s="122"/>
      <c r="D33" s="177"/>
      <c r="E33" s="177"/>
    </row>
    <row r="34" spans="1:5" x14ac:dyDescent="0.25">
      <c r="A34" s="122" t="s">
        <v>3170</v>
      </c>
      <c r="B34" s="122" t="s">
        <v>3171</v>
      </c>
      <c r="C34" s="122"/>
      <c r="D34" s="177"/>
      <c r="E34" s="177"/>
    </row>
    <row r="35" spans="1:5" ht="45" x14ac:dyDescent="0.25">
      <c r="A35" s="91" t="s">
        <v>3172</v>
      </c>
      <c r="B35" s="91" t="s">
        <v>3173</v>
      </c>
      <c r="C35" s="91"/>
      <c r="D35" s="177"/>
      <c r="E35" s="177"/>
    </row>
    <row r="36" spans="1:5" ht="30" x14ac:dyDescent="0.25">
      <c r="A36" s="105" t="s">
        <v>3174</v>
      </c>
      <c r="B36" s="105"/>
      <c r="C36" s="105"/>
      <c r="D36" s="177"/>
      <c r="E36" s="177"/>
    </row>
    <row r="37" spans="1:5" x14ac:dyDescent="0.25">
      <c r="A37" s="92" t="s">
        <v>3175</v>
      </c>
      <c r="B37" s="92"/>
      <c r="C37" s="92"/>
      <c r="D37" s="177"/>
      <c r="E37" s="177"/>
    </row>
    <row r="38" spans="1:5" ht="30" x14ac:dyDescent="0.25">
      <c r="A38" s="122" t="s">
        <v>3176</v>
      </c>
      <c r="B38" s="122" t="s">
        <v>3177</v>
      </c>
      <c r="C38" s="122"/>
      <c r="D38" s="177"/>
      <c r="E38" s="177"/>
    </row>
    <row r="39" spans="1:5" ht="30" x14ac:dyDescent="0.25">
      <c r="A39" s="122" t="s">
        <v>3178</v>
      </c>
      <c r="B39" s="122" t="s">
        <v>3179</v>
      </c>
      <c r="C39" s="122"/>
      <c r="D39" s="177"/>
      <c r="E39" s="177"/>
    </row>
    <row r="40" spans="1:5" ht="30" x14ac:dyDescent="0.25">
      <c r="A40" s="91" t="s">
        <v>3180</v>
      </c>
      <c r="B40" s="91" t="s">
        <v>3181</v>
      </c>
      <c r="C40" s="91"/>
      <c r="D40" s="177"/>
      <c r="E40" s="177"/>
    </row>
    <row r="41" spans="1:5" ht="30" x14ac:dyDescent="0.25">
      <c r="A41" s="105" t="s">
        <v>3174</v>
      </c>
      <c r="B41" s="105" t="s">
        <v>3182</v>
      </c>
      <c r="C41" s="105"/>
      <c r="D41" s="177"/>
      <c r="E41" s="177"/>
    </row>
    <row r="42" spans="1:5" x14ac:dyDescent="0.25">
      <c r="A42" s="111" t="s">
        <v>3183</v>
      </c>
      <c r="B42" s="111"/>
      <c r="C42" s="111"/>
      <c r="D42" s="177"/>
      <c r="E42" s="177"/>
    </row>
    <row r="43" spans="1:5" ht="30" x14ac:dyDescent="0.25">
      <c r="A43" s="92" t="s">
        <v>3184</v>
      </c>
      <c r="B43" s="92" t="s">
        <v>3185</v>
      </c>
      <c r="C43" s="92"/>
      <c r="D43" s="177"/>
      <c r="E43" s="177"/>
    </row>
    <row r="44" spans="1:5" ht="75" x14ac:dyDescent="0.25">
      <c r="A44" s="92" t="s">
        <v>3186</v>
      </c>
      <c r="B44" s="92" t="s">
        <v>3187</v>
      </c>
      <c r="C44" s="92"/>
      <c r="D44" s="177"/>
      <c r="E44" s="177"/>
    </row>
    <row r="45" spans="1:5" x14ac:dyDescent="0.25">
      <c r="A45" s="111" t="s">
        <v>770</v>
      </c>
      <c r="B45" s="111"/>
      <c r="C45" s="111"/>
      <c r="D45" s="177"/>
      <c r="E45" s="177"/>
    </row>
    <row r="46" spans="1:5" ht="45" x14ac:dyDescent="0.25">
      <c r="A46" s="92" t="s">
        <v>3188</v>
      </c>
      <c r="B46" s="92" t="s">
        <v>3189</v>
      </c>
      <c r="C46" s="92"/>
      <c r="D46" s="177"/>
      <c r="E46" s="177"/>
    </row>
    <row r="47" spans="1:5" ht="60" x14ac:dyDescent="0.25">
      <c r="A47" s="92" t="s">
        <v>3190</v>
      </c>
      <c r="B47" s="113" t="s">
        <v>3191</v>
      </c>
      <c r="C47" s="113"/>
      <c r="D47" s="177"/>
      <c r="E47" s="177"/>
    </row>
    <row r="48" spans="1:5" ht="60" x14ac:dyDescent="0.25">
      <c r="A48" s="92" t="s">
        <v>3192</v>
      </c>
      <c r="B48" s="92" t="s">
        <v>3193</v>
      </c>
      <c r="C48" s="92"/>
      <c r="D48" s="92" t="s">
        <v>1402</v>
      </c>
      <c r="E48" s="177"/>
    </row>
    <row r="49" spans="1:5" x14ac:dyDescent="0.25">
      <c r="A49" s="92" t="s">
        <v>3194</v>
      </c>
      <c r="B49" s="92" t="s">
        <v>3195</v>
      </c>
      <c r="C49" s="92"/>
      <c r="D49" s="177"/>
      <c r="E49" s="177"/>
    </row>
    <row r="50" spans="1:5" ht="60" x14ac:dyDescent="0.25">
      <c r="A50" s="92" t="s">
        <v>3196</v>
      </c>
      <c r="B50" s="92" t="s">
        <v>3197</v>
      </c>
      <c r="C50" s="92"/>
      <c r="D50" s="177"/>
      <c r="E50" s="177"/>
    </row>
    <row r="51" spans="1:5" ht="60" x14ac:dyDescent="0.25">
      <c r="A51" s="92" t="s">
        <v>3198</v>
      </c>
      <c r="B51" s="92" t="s">
        <v>3199</v>
      </c>
      <c r="C51" s="92"/>
      <c r="D51" s="177"/>
      <c r="E51" s="177"/>
    </row>
    <row r="52" spans="1:5" ht="75" x14ac:dyDescent="0.25">
      <c r="A52" s="92" t="s">
        <v>3200</v>
      </c>
      <c r="B52" s="92" t="s">
        <v>3201</v>
      </c>
      <c r="C52" s="92"/>
      <c r="D52" s="177"/>
      <c r="E52" s="177"/>
    </row>
    <row r="53" spans="1:5" x14ac:dyDescent="0.25">
      <c r="A53" s="111" t="s">
        <v>3202</v>
      </c>
      <c r="B53" s="111"/>
      <c r="C53" s="111"/>
      <c r="D53" s="177"/>
      <c r="E53" s="177"/>
    </row>
    <row r="54" spans="1:5" ht="45" x14ac:dyDescent="0.25">
      <c r="A54" s="92" t="s">
        <v>3203</v>
      </c>
      <c r="B54" s="92" t="s">
        <v>3204</v>
      </c>
      <c r="C54" s="92"/>
      <c r="D54" s="177"/>
      <c r="E54" s="177"/>
    </row>
    <row r="55" spans="1:5" x14ac:dyDescent="0.25">
      <c r="A55" s="122" t="s">
        <v>3205</v>
      </c>
      <c r="B55" s="122" t="s">
        <v>3206</v>
      </c>
      <c r="C55" s="122"/>
      <c r="D55" s="177"/>
      <c r="E55" s="177"/>
    </row>
    <row r="56" spans="1:5" x14ac:dyDescent="0.25">
      <c r="A56" s="122" t="s">
        <v>3207</v>
      </c>
      <c r="B56" s="122" t="s">
        <v>3208</v>
      </c>
      <c r="C56" s="122"/>
      <c r="D56" s="177"/>
      <c r="E56" s="177"/>
    </row>
    <row r="57" spans="1:5" x14ac:dyDescent="0.25">
      <c r="A57" s="122" t="s">
        <v>3209</v>
      </c>
      <c r="B57" s="122" t="s">
        <v>3210</v>
      </c>
      <c r="C57" s="122"/>
      <c r="D57" s="177"/>
      <c r="E57" s="177"/>
    </row>
    <row r="58" spans="1:5" x14ac:dyDescent="0.25">
      <c r="A58" s="122" t="s">
        <v>3123</v>
      </c>
      <c r="B58" s="122" t="s">
        <v>3211</v>
      </c>
      <c r="C58" s="122"/>
      <c r="D58" s="177"/>
      <c r="E58" s="177"/>
    </row>
    <row r="59" spans="1:5" x14ac:dyDescent="0.25">
      <c r="A59" s="92" t="s">
        <v>3212</v>
      </c>
      <c r="B59" s="92" t="s">
        <v>3213</v>
      </c>
      <c r="C59" s="92"/>
      <c r="D59" s="177"/>
      <c r="E59" s="177"/>
    </row>
    <row r="60" spans="1:5" x14ac:dyDescent="0.25">
      <c r="A60" s="122" t="s">
        <v>3214</v>
      </c>
      <c r="B60" s="122" t="s">
        <v>3215</v>
      </c>
      <c r="C60" s="122"/>
      <c r="D60" s="177"/>
      <c r="E60" s="177"/>
    </row>
    <row r="61" spans="1:5" x14ac:dyDescent="0.25">
      <c r="A61" s="122" t="s">
        <v>3207</v>
      </c>
      <c r="B61" s="122" t="s">
        <v>3216</v>
      </c>
      <c r="C61" s="122"/>
      <c r="D61" s="177"/>
      <c r="E61" s="177"/>
    </row>
    <row r="62" spans="1:5" x14ac:dyDescent="0.25">
      <c r="A62" s="122" t="s">
        <v>3209</v>
      </c>
      <c r="B62" s="122" t="s">
        <v>3217</v>
      </c>
      <c r="C62" s="122"/>
      <c r="D62" s="177"/>
      <c r="E62" s="177"/>
    </row>
    <row r="63" spans="1:5" x14ac:dyDescent="0.25">
      <c r="A63" s="122" t="s">
        <v>3123</v>
      </c>
      <c r="B63" s="122" t="s">
        <v>3218</v>
      </c>
      <c r="C63" s="122"/>
      <c r="D63" s="177"/>
      <c r="E63" s="177"/>
    </row>
    <row r="64" spans="1:5" ht="60" x14ac:dyDescent="0.25">
      <c r="A64" s="92" t="s">
        <v>3219</v>
      </c>
      <c r="B64" s="92" t="s">
        <v>3220</v>
      </c>
      <c r="C64" s="92"/>
      <c r="D64" s="177"/>
      <c r="E64" s="177"/>
    </row>
    <row r="65" spans="1:5" ht="30" x14ac:dyDescent="0.25">
      <c r="A65" s="190" t="s">
        <v>3221</v>
      </c>
      <c r="B65" s="190" t="s">
        <v>3222</v>
      </c>
      <c r="C65" s="190"/>
      <c r="D65" s="177"/>
      <c r="E65" s="177"/>
    </row>
    <row r="66" spans="1:5" x14ac:dyDescent="0.25">
      <c r="A66" s="177"/>
      <c r="B66" s="177"/>
      <c r="C66" s="177"/>
      <c r="D66" s="177"/>
      <c r="E66" s="177"/>
    </row>
    <row r="67" spans="1:5" ht="75" x14ac:dyDescent="0.25">
      <c r="A67" s="218" t="s">
        <v>3223</v>
      </c>
      <c r="B67" s="177"/>
      <c r="C67" s="177"/>
      <c r="D67" s="177"/>
      <c r="E67" s="177"/>
    </row>
    <row r="68" spans="1:5" ht="180" x14ac:dyDescent="0.25">
      <c r="A68" s="218" t="s">
        <v>3224</v>
      </c>
      <c r="B68" s="177"/>
      <c r="C68" s="177"/>
      <c r="D68" s="177"/>
      <c r="E68" s="177"/>
    </row>
    <row r="69" spans="1:5" x14ac:dyDescent="0.25">
      <c r="A69" s="177"/>
      <c r="B69" s="177"/>
      <c r="C69" s="177"/>
      <c r="D69" s="177"/>
      <c r="E69" s="177"/>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F1" sqref="F1"/>
    </sheetView>
  </sheetViews>
  <sheetFormatPr baseColWidth="10" defaultRowHeight="15" x14ac:dyDescent="0.25"/>
  <cols>
    <col min="1" max="1" width="23.42578125" bestFit="1" customWidth="1"/>
  </cols>
  <sheetData>
    <row r="1" spans="1:7" ht="45" x14ac:dyDescent="0.25">
      <c r="A1" s="176" t="s">
        <v>3225</v>
      </c>
    </row>
    <row r="3" spans="1:7" ht="30" x14ac:dyDescent="0.25">
      <c r="A3" s="140" t="s">
        <v>2085</v>
      </c>
    </row>
    <row r="4" spans="1:7" x14ac:dyDescent="0.25">
      <c r="A4" s="152"/>
    </row>
    <row r="5" spans="1:7" x14ac:dyDescent="0.25">
      <c r="A5" s="145" t="s">
        <v>3066</v>
      </c>
    </row>
    <row r="6" spans="1:7" x14ac:dyDescent="0.25">
      <c r="A6" s="152"/>
    </row>
    <row r="8" spans="1:7" x14ac:dyDescent="0.25">
      <c r="A8" s="745" t="s">
        <v>3226</v>
      </c>
      <c r="B8" s="746"/>
      <c r="C8" s="746"/>
      <c r="D8" s="746"/>
      <c r="E8" s="746"/>
      <c r="F8" s="746"/>
      <c r="G8" s="747"/>
    </row>
    <row r="9" spans="1:7" x14ac:dyDescent="0.25">
      <c r="A9" s="842" t="s">
        <v>3227</v>
      </c>
      <c r="B9" s="843"/>
      <c r="C9" s="843"/>
      <c r="D9" s="843"/>
      <c r="E9" s="843"/>
      <c r="F9" s="843"/>
      <c r="G9" s="844"/>
    </row>
    <row r="10" spans="1:7" ht="105" x14ac:dyDescent="0.25">
      <c r="A10" s="145" t="s">
        <v>2091</v>
      </c>
      <c r="B10" s="140" t="s">
        <v>3228</v>
      </c>
      <c r="C10" s="140" t="s">
        <v>3229</v>
      </c>
      <c r="D10" s="140" t="s">
        <v>3230</v>
      </c>
      <c r="E10" s="140" t="s">
        <v>3231</v>
      </c>
      <c r="F10" s="140" t="s">
        <v>3232</v>
      </c>
      <c r="G10" s="140" t="s">
        <v>3233</v>
      </c>
    </row>
    <row r="11" spans="1:7" x14ac:dyDescent="0.25">
      <c r="A11" s="23">
        <v>1</v>
      </c>
      <c r="B11" s="23"/>
      <c r="C11" s="23"/>
      <c r="D11" s="23"/>
      <c r="E11" s="23"/>
      <c r="F11" s="23"/>
      <c r="G11" s="23"/>
    </row>
    <row r="12" spans="1:7" x14ac:dyDescent="0.25">
      <c r="A12" s="23">
        <v>2</v>
      </c>
      <c r="B12" s="23"/>
      <c r="C12" s="23"/>
      <c r="D12" s="23"/>
      <c r="E12" s="23"/>
      <c r="F12" s="23"/>
      <c r="G12" s="23"/>
    </row>
    <row r="13" spans="1:7" x14ac:dyDescent="0.25">
      <c r="A13" s="23">
        <v>3</v>
      </c>
      <c r="B13" s="23"/>
      <c r="C13" s="23"/>
      <c r="D13" s="23"/>
      <c r="E13" s="23"/>
      <c r="F13" s="23"/>
      <c r="G13" s="23"/>
    </row>
    <row r="14" spans="1:7" x14ac:dyDescent="0.25">
      <c r="A14" s="23">
        <v>4</v>
      </c>
      <c r="B14" s="23"/>
      <c r="C14" s="23"/>
      <c r="D14" s="23"/>
      <c r="E14" s="23"/>
      <c r="F14" s="23"/>
      <c r="G14" s="23"/>
    </row>
    <row r="15" spans="1:7" x14ac:dyDescent="0.25">
      <c r="A15" s="23">
        <v>5</v>
      </c>
      <c r="B15" s="23"/>
      <c r="C15" s="23"/>
      <c r="D15" s="23"/>
      <c r="E15" s="23"/>
      <c r="F15" s="23"/>
      <c r="G15" s="23"/>
    </row>
    <row r="16" spans="1:7" x14ac:dyDescent="0.25">
      <c r="A16" s="23">
        <v>6</v>
      </c>
      <c r="B16" s="23"/>
      <c r="C16" s="23"/>
      <c r="D16" s="23"/>
      <c r="E16" s="23"/>
      <c r="F16" s="23"/>
      <c r="G16" s="23"/>
    </row>
    <row r="17" spans="1:8" x14ac:dyDescent="0.25">
      <c r="A17" s="23">
        <v>7</v>
      </c>
      <c r="B17" s="23"/>
      <c r="C17" s="23"/>
      <c r="D17" s="23"/>
      <c r="E17" s="23"/>
      <c r="F17" s="23"/>
      <c r="G17" s="23"/>
    </row>
    <row r="18" spans="1:8" x14ac:dyDescent="0.25">
      <c r="A18" s="23">
        <v>8</v>
      </c>
      <c r="B18" s="23"/>
      <c r="C18" s="23"/>
      <c r="D18" s="23"/>
      <c r="E18" s="23"/>
      <c r="F18" s="23"/>
      <c r="G18" s="23"/>
    </row>
    <row r="19" spans="1:8" x14ac:dyDescent="0.25">
      <c r="A19" s="23">
        <v>9</v>
      </c>
      <c r="B19" s="23"/>
      <c r="C19" s="23"/>
      <c r="D19" s="23"/>
      <c r="E19" s="23"/>
      <c r="F19" s="23"/>
      <c r="G19" s="23"/>
    </row>
    <row r="20" spans="1:8" x14ac:dyDescent="0.25">
      <c r="A20" s="23">
        <v>10</v>
      </c>
      <c r="B20" s="23"/>
      <c r="C20" s="23"/>
      <c r="D20" s="23"/>
      <c r="E20" s="23"/>
      <c r="F20" s="23"/>
      <c r="G20" s="23"/>
    </row>
    <row r="21" spans="1:8" x14ac:dyDescent="0.25">
      <c r="A21" s="23">
        <v>11</v>
      </c>
      <c r="B21" s="23"/>
      <c r="C21" s="23"/>
      <c r="D21" s="23"/>
      <c r="E21" s="23"/>
      <c r="F21" s="23"/>
      <c r="G21" s="23"/>
    </row>
    <row r="22" spans="1:8" x14ac:dyDescent="0.25">
      <c r="A22" s="23">
        <v>12</v>
      </c>
      <c r="B22" s="23"/>
      <c r="C22" s="23"/>
      <c r="D22" s="220"/>
      <c r="E22" s="220"/>
      <c r="F22" s="220"/>
      <c r="G22" s="220"/>
    </row>
    <row r="23" spans="1:8" x14ac:dyDescent="0.25">
      <c r="A23" s="845" t="s">
        <v>3234</v>
      </c>
      <c r="B23" s="846"/>
      <c r="C23" s="847"/>
      <c r="D23" s="848" t="s">
        <v>3235</v>
      </c>
      <c r="E23" s="848"/>
      <c r="F23" s="848"/>
      <c r="G23" s="848"/>
      <c r="H23" s="848"/>
    </row>
    <row r="24" spans="1:8" x14ac:dyDescent="0.25">
      <c r="A24" s="842" t="s">
        <v>3227</v>
      </c>
      <c r="B24" s="843"/>
      <c r="C24" s="843"/>
      <c r="D24" s="843"/>
      <c r="E24" s="843"/>
      <c r="F24" s="843"/>
      <c r="G24" s="843"/>
      <c r="H24" s="844"/>
    </row>
    <row r="25" spans="1:8" ht="90" x14ac:dyDescent="0.25">
      <c r="A25" s="145" t="s">
        <v>2091</v>
      </c>
      <c r="B25" s="145" t="s">
        <v>3236</v>
      </c>
      <c r="C25" s="140" t="s">
        <v>3237</v>
      </c>
      <c r="D25" s="145" t="s">
        <v>3238</v>
      </c>
      <c r="E25" s="145" t="s">
        <v>3239</v>
      </c>
      <c r="F25" s="145" t="s">
        <v>3240</v>
      </c>
      <c r="G25" s="145" t="s">
        <v>3241</v>
      </c>
      <c r="H25" s="140" t="s">
        <v>3242</v>
      </c>
    </row>
    <row r="26" spans="1:8" x14ac:dyDescent="0.25">
      <c r="A26" s="23">
        <v>1</v>
      </c>
      <c r="B26" s="23"/>
      <c r="C26" s="23"/>
      <c r="D26" s="23"/>
      <c r="E26" s="23"/>
      <c r="F26" s="23"/>
      <c r="G26" s="23"/>
      <c r="H26" s="23"/>
    </row>
    <row r="27" spans="1:8" x14ac:dyDescent="0.25">
      <c r="A27" s="23">
        <v>2</v>
      </c>
      <c r="B27" s="23"/>
      <c r="C27" s="23"/>
      <c r="D27" s="23"/>
      <c r="E27" s="23"/>
      <c r="F27" s="23"/>
      <c r="G27" s="23"/>
      <c r="H27" s="23"/>
    </row>
    <row r="28" spans="1:8" x14ac:dyDescent="0.25">
      <c r="A28" s="23">
        <v>3</v>
      </c>
      <c r="B28" s="23"/>
      <c r="C28" s="23"/>
      <c r="D28" s="23"/>
      <c r="E28" s="23"/>
      <c r="F28" s="23"/>
      <c r="G28" s="23"/>
      <c r="H28" s="23"/>
    </row>
    <row r="29" spans="1:8" x14ac:dyDescent="0.25">
      <c r="A29" s="23">
        <v>4</v>
      </c>
      <c r="B29" s="23"/>
      <c r="C29" s="23"/>
      <c r="D29" s="23"/>
      <c r="E29" s="23"/>
      <c r="F29" s="23"/>
      <c r="G29" s="23"/>
      <c r="H29" s="23"/>
    </row>
    <row r="30" spans="1:8" x14ac:dyDescent="0.25">
      <c r="A30" s="23">
        <v>5</v>
      </c>
      <c r="B30" s="23"/>
      <c r="C30" s="23"/>
      <c r="D30" s="23"/>
      <c r="E30" s="23"/>
      <c r="F30" s="23"/>
      <c r="G30" s="23"/>
      <c r="H30" s="23"/>
    </row>
    <row r="31" spans="1:8" x14ac:dyDescent="0.25">
      <c r="A31" s="23">
        <v>6</v>
      </c>
      <c r="B31" s="23"/>
      <c r="C31" s="23"/>
      <c r="D31" s="23"/>
      <c r="E31" s="23"/>
      <c r="F31" s="23"/>
      <c r="G31" s="23"/>
      <c r="H31" s="23"/>
    </row>
    <row r="32" spans="1:8" x14ac:dyDescent="0.25">
      <c r="A32" s="23">
        <v>7</v>
      </c>
      <c r="B32" s="23"/>
      <c r="C32" s="23"/>
      <c r="D32" s="23"/>
      <c r="E32" s="23"/>
      <c r="F32" s="23"/>
      <c r="G32" s="23"/>
      <c r="H32" s="23"/>
    </row>
    <row r="33" spans="1:8" x14ac:dyDescent="0.25">
      <c r="A33" s="23">
        <v>8</v>
      </c>
      <c r="B33" s="23"/>
      <c r="C33" s="23"/>
      <c r="D33" s="23"/>
      <c r="E33" s="23"/>
      <c r="F33" s="23"/>
      <c r="G33" s="23"/>
      <c r="H33" s="23"/>
    </row>
    <row r="34" spans="1:8" x14ac:dyDescent="0.25">
      <c r="A34" s="23">
        <v>9</v>
      </c>
      <c r="B34" s="23"/>
      <c r="C34" s="23"/>
      <c r="D34" s="23"/>
      <c r="E34" s="23"/>
      <c r="F34" s="23"/>
      <c r="G34" s="23"/>
      <c r="H34" s="23"/>
    </row>
    <row r="35" spans="1:8" x14ac:dyDescent="0.25">
      <c r="A35" s="23">
        <v>10</v>
      </c>
      <c r="B35" s="23"/>
      <c r="C35" s="23"/>
      <c r="D35" s="23"/>
      <c r="E35" s="23"/>
      <c r="F35" s="23"/>
      <c r="G35" s="23"/>
      <c r="H35" s="23"/>
    </row>
    <row r="36" spans="1:8" x14ac:dyDescent="0.25">
      <c r="A36" s="23">
        <v>11</v>
      </c>
      <c r="B36" s="23"/>
      <c r="C36" s="23"/>
      <c r="D36" s="23"/>
      <c r="E36" s="23"/>
      <c r="F36" s="23"/>
      <c r="G36" s="23"/>
      <c r="H36" s="23"/>
    </row>
    <row r="37" spans="1:8" x14ac:dyDescent="0.25">
      <c r="A37" s="23">
        <v>12</v>
      </c>
      <c r="B37" s="23"/>
      <c r="C37" s="23"/>
      <c r="D37" s="23"/>
      <c r="E37" s="23"/>
      <c r="F37" s="23"/>
      <c r="G37" s="23"/>
      <c r="H37" s="23"/>
    </row>
    <row r="38" spans="1:8" x14ac:dyDescent="0.25">
      <c r="A38" s="842" t="s">
        <v>3243</v>
      </c>
      <c r="B38" s="843"/>
      <c r="C38" s="843"/>
      <c r="D38" s="843"/>
      <c r="E38" s="843"/>
      <c r="F38" s="843"/>
      <c r="G38" s="843"/>
      <c r="H38" s="844"/>
    </row>
    <row r="39" spans="1:8" ht="15" customHeight="1" x14ac:dyDescent="0.25">
      <c r="A39" s="23">
        <v>13</v>
      </c>
      <c r="B39" s="638" t="s">
        <v>3244</v>
      </c>
      <c r="C39" s="640"/>
      <c r="D39" s="23"/>
      <c r="E39" s="221"/>
      <c r="F39" s="221"/>
      <c r="G39" s="221"/>
      <c r="H39" s="23"/>
    </row>
    <row r="40" spans="1:8" ht="15" customHeight="1" x14ac:dyDescent="0.25">
      <c r="A40" s="23">
        <v>14</v>
      </c>
      <c r="B40" s="638" t="s">
        <v>3245</v>
      </c>
      <c r="C40" s="640"/>
      <c r="D40" s="23"/>
      <c r="E40" s="175"/>
      <c r="F40" s="175"/>
      <c r="G40" s="175"/>
      <c r="H40" s="23"/>
    </row>
    <row r="41" spans="1:8" ht="15" customHeight="1" x14ac:dyDescent="0.25">
      <c r="A41" s="23">
        <v>15</v>
      </c>
      <c r="B41" s="638" t="s">
        <v>3246</v>
      </c>
      <c r="C41" s="640"/>
      <c r="D41" s="23"/>
      <c r="E41" s="175"/>
      <c r="F41" s="175"/>
      <c r="G41" s="175"/>
      <c r="H41" s="23"/>
    </row>
    <row r="42" spans="1:8" ht="15" customHeight="1" x14ac:dyDescent="0.25">
      <c r="A42" s="23">
        <v>16</v>
      </c>
      <c r="B42" s="638" t="s">
        <v>3247</v>
      </c>
      <c r="C42" s="640"/>
      <c r="D42" s="23"/>
      <c r="E42" s="175"/>
      <c r="F42" s="175"/>
      <c r="G42" s="175"/>
      <c r="H42" s="23"/>
    </row>
    <row r="43" spans="1:8" ht="15" customHeight="1" x14ac:dyDescent="0.25">
      <c r="A43" s="23">
        <v>17</v>
      </c>
      <c r="B43" s="638" t="s">
        <v>3248</v>
      </c>
      <c r="C43" s="640"/>
      <c r="D43" s="175"/>
      <c r="E43" s="175"/>
      <c r="F43" s="23"/>
      <c r="G43" s="175"/>
      <c r="H43" s="175"/>
    </row>
    <row r="44" spans="1:8" ht="15" customHeight="1" x14ac:dyDescent="0.25">
      <c r="A44" s="23">
        <v>18</v>
      </c>
      <c r="B44" s="638" t="s">
        <v>3249</v>
      </c>
      <c r="C44" s="640"/>
      <c r="D44" s="175"/>
      <c r="E44" s="23"/>
      <c r="F44" s="23"/>
      <c r="G44" s="23"/>
      <c r="H44" s="175"/>
    </row>
    <row r="45" spans="1:8" ht="15" customHeight="1" x14ac:dyDescent="0.25">
      <c r="A45" s="23">
        <v>19</v>
      </c>
      <c r="B45" s="638" t="s">
        <v>3250</v>
      </c>
      <c r="C45" s="640"/>
      <c r="D45" s="175"/>
      <c r="E45" s="23"/>
      <c r="F45" s="23"/>
      <c r="G45" s="23"/>
      <c r="H45" s="175"/>
    </row>
    <row r="46" spans="1:8" ht="15" customHeight="1" x14ac:dyDescent="0.25">
      <c r="A46" s="23">
        <v>20</v>
      </c>
      <c r="B46" s="638" t="s">
        <v>3251</v>
      </c>
      <c r="C46" s="640"/>
      <c r="D46" s="23"/>
      <c r="E46" s="23"/>
      <c r="F46" s="23"/>
      <c r="G46" s="23"/>
      <c r="H46" s="23"/>
    </row>
    <row r="47" spans="1:8" ht="15" customHeight="1" x14ac:dyDescent="0.25">
      <c r="A47" s="835" t="s">
        <v>3252</v>
      </c>
      <c r="B47" s="835"/>
      <c r="C47" s="835"/>
      <c r="D47" s="152"/>
      <c r="E47" s="152"/>
      <c r="F47" s="152"/>
      <c r="G47" s="152"/>
      <c r="H47" s="152"/>
    </row>
    <row r="48" spans="1:8" ht="15" customHeight="1" x14ac:dyDescent="0.25">
      <c r="A48" s="835" t="s">
        <v>3253</v>
      </c>
      <c r="B48" s="835"/>
      <c r="C48" s="835"/>
      <c r="D48" s="833" t="s">
        <v>3254</v>
      </c>
      <c r="E48" s="836" t="s">
        <v>3255</v>
      </c>
      <c r="F48" s="837"/>
      <c r="G48" s="838"/>
      <c r="H48" s="833" t="s">
        <v>3256</v>
      </c>
    </row>
    <row r="49" spans="1:8" ht="15" customHeight="1" x14ac:dyDescent="0.25">
      <c r="A49" s="835" t="s">
        <v>3257</v>
      </c>
      <c r="B49" s="835"/>
      <c r="C49" s="835"/>
      <c r="D49" s="834"/>
      <c r="E49" s="839"/>
      <c r="F49" s="840"/>
      <c r="G49" s="841"/>
      <c r="H49" s="834"/>
    </row>
    <row r="51" spans="1:8" ht="150" x14ac:dyDescent="0.25">
      <c r="A51" s="97" t="s">
        <v>2438</v>
      </c>
      <c r="B51" s="97" t="s">
        <v>3258</v>
      </c>
    </row>
  </sheetData>
  <mergeCells count="20">
    <mergeCell ref="B44:C44"/>
    <mergeCell ref="A8:G8"/>
    <mergeCell ref="A9:G9"/>
    <mergeCell ref="A23:C23"/>
    <mergeCell ref="D23:H23"/>
    <mergeCell ref="A24:H24"/>
    <mergeCell ref="A38:H38"/>
    <mergeCell ref="B39:C39"/>
    <mergeCell ref="B40:C40"/>
    <mergeCell ref="B41:C41"/>
    <mergeCell ref="B42:C42"/>
    <mergeCell ref="B43:C43"/>
    <mergeCell ref="H48:H49"/>
    <mergeCell ref="A49:C49"/>
    <mergeCell ref="B45:C45"/>
    <mergeCell ref="B46:C46"/>
    <mergeCell ref="A47:C47"/>
    <mergeCell ref="A48:C48"/>
    <mergeCell ref="D48:D49"/>
    <mergeCell ref="E48:G49"/>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Normal="100" workbookViewId="0">
      <selection activeCell="D12" sqref="D12"/>
    </sheetView>
  </sheetViews>
  <sheetFormatPr baseColWidth="10" defaultRowHeight="15" x14ac:dyDescent="0.25"/>
  <cols>
    <col min="1" max="1" width="26.5703125" bestFit="1" customWidth="1"/>
    <col min="2" max="2" width="27.5703125" customWidth="1"/>
    <col min="3" max="3" width="19.85546875" customWidth="1"/>
    <col min="4" max="4" width="24.7109375" customWidth="1"/>
    <col min="5" max="5" width="22" customWidth="1"/>
  </cols>
  <sheetData>
    <row r="1" spans="1:6" ht="60" x14ac:dyDescent="0.25">
      <c r="A1" s="176" t="s">
        <v>3259</v>
      </c>
      <c r="B1" s="193"/>
      <c r="C1" s="193"/>
      <c r="D1" s="193"/>
      <c r="E1" s="193"/>
      <c r="F1" s="193"/>
    </row>
    <row r="2" spans="1:6" x14ac:dyDescent="0.25">
      <c r="A2" s="193"/>
      <c r="B2" s="193"/>
      <c r="C2" s="193"/>
      <c r="D2" s="193"/>
      <c r="E2" s="193"/>
      <c r="F2" s="193"/>
    </row>
    <row r="3" spans="1:6" x14ac:dyDescent="0.25">
      <c r="A3" s="140" t="s">
        <v>2085</v>
      </c>
      <c r="B3" s="193"/>
      <c r="C3" s="193"/>
      <c r="D3" s="193"/>
      <c r="E3" s="193"/>
      <c r="F3" s="193"/>
    </row>
    <row r="4" spans="1:6" x14ac:dyDescent="0.25">
      <c r="A4" s="153"/>
      <c r="B4" s="193"/>
      <c r="C4" s="193"/>
      <c r="D4" s="193"/>
      <c r="E4" s="193"/>
      <c r="F4" s="193"/>
    </row>
    <row r="5" spans="1:6" ht="30" x14ac:dyDescent="0.25">
      <c r="A5" s="140" t="s">
        <v>3260</v>
      </c>
      <c r="B5" s="193"/>
      <c r="C5" s="193"/>
      <c r="D5" s="193"/>
      <c r="E5" s="193"/>
      <c r="F5" s="193"/>
    </row>
    <row r="6" spans="1:6" x14ac:dyDescent="0.25">
      <c r="A6" s="153"/>
      <c r="B6" s="193"/>
      <c r="C6" s="193"/>
      <c r="D6" s="193"/>
      <c r="E6" s="193"/>
      <c r="F6" s="193"/>
    </row>
    <row r="7" spans="1:6" x14ac:dyDescent="0.25">
      <c r="A7" s="140" t="s">
        <v>2918</v>
      </c>
      <c r="B7" s="193"/>
      <c r="C7" s="193"/>
      <c r="D7" s="193"/>
      <c r="E7" s="193"/>
      <c r="F7" s="193"/>
    </row>
    <row r="8" spans="1:6" x14ac:dyDescent="0.25">
      <c r="A8" s="153"/>
      <c r="B8" s="193"/>
      <c r="C8" s="193"/>
      <c r="D8" s="193"/>
      <c r="E8" s="193"/>
      <c r="F8" s="193"/>
    </row>
    <row r="9" spans="1:6" x14ac:dyDescent="0.25">
      <c r="A9" s="193"/>
      <c r="B9" s="193"/>
      <c r="C9" s="193"/>
      <c r="D9" s="193"/>
      <c r="E9" s="193"/>
      <c r="F9" s="193"/>
    </row>
    <row r="10" spans="1:6" ht="15" customHeight="1" x14ac:dyDescent="0.25">
      <c r="A10" s="849" t="s">
        <v>3261</v>
      </c>
      <c r="B10" s="850"/>
      <c r="C10" s="850"/>
      <c r="D10" s="850"/>
      <c r="E10" s="851"/>
      <c r="F10" s="193"/>
    </row>
    <row r="11" spans="1:6" ht="15" customHeight="1" x14ac:dyDescent="0.25">
      <c r="A11" s="852" t="s">
        <v>3262</v>
      </c>
      <c r="B11" s="853"/>
      <c r="C11" s="853"/>
      <c r="D11" s="853"/>
      <c r="E11" s="854"/>
      <c r="F11" s="193"/>
    </row>
    <row r="12" spans="1:6" ht="45" x14ac:dyDescent="0.25">
      <c r="A12" s="140" t="s">
        <v>2091</v>
      </c>
      <c r="B12" s="140" t="s">
        <v>3263</v>
      </c>
      <c r="C12" s="140" t="s">
        <v>3264</v>
      </c>
      <c r="D12" s="140" t="s">
        <v>3265</v>
      </c>
      <c r="E12" s="140" t="s">
        <v>3266</v>
      </c>
      <c r="F12" s="193"/>
    </row>
    <row r="13" spans="1:6" x14ac:dyDescent="0.25">
      <c r="A13" s="92" t="s">
        <v>3267</v>
      </c>
      <c r="B13" s="92"/>
      <c r="C13" s="92"/>
      <c r="D13" s="92"/>
      <c r="E13" s="92"/>
      <c r="F13" s="193"/>
    </row>
    <row r="14" spans="1:6" ht="45" x14ac:dyDescent="0.25">
      <c r="A14" s="122" t="s">
        <v>3268</v>
      </c>
      <c r="B14" s="203"/>
      <c r="C14" s="206"/>
      <c r="D14" s="203"/>
      <c r="E14" s="203"/>
      <c r="F14" s="193"/>
    </row>
    <row r="15" spans="1:6" ht="45" x14ac:dyDescent="0.25">
      <c r="A15" s="122" t="s">
        <v>3269</v>
      </c>
      <c r="B15" s="203"/>
      <c r="C15" s="206"/>
      <c r="D15" s="203"/>
      <c r="E15" s="203"/>
      <c r="F15" s="193"/>
    </row>
    <row r="16" spans="1:6" ht="45" x14ac:dyDescent="0.25">
      <c r="A16" s="122" t="s">
        <v>3270</v>
      </c>
      <c r="B16" s="203"/>
      <c r="C16" s="206"/>
      <c r="D16" s="203"/>
      <c r="E16" s="203"/>
      <c r="F16" s="193"/>
    </row>
    <row r="17" spans="1:6" ht="75" x14ac:dyDescent="0.25">
      <c r="A17" s="122" t="s">
        <v>3271</v>
      </c>
      <c r="B17" s="203"/>
      <c r="C17" s="206"/>
      <c r="D17" s="203"/>
      <c r="E17" s="203"/>
      <c r="F17" s="193"/>
    </row>
    <row r="18" spans="1:6" x14ac:dyDescent="0.25">
      <c r="A18" s="105" t="s">
        <v>89</v>
      </c>
      <c r="B18" s="188">
        <f>SUM(B14:B17)</f>
        <v>0</v>
      </c>
      <c r="C18" s="206"/>
      <c r="D18" s="188">
        <f>SUM(D14:D17)</f>
        <v>0</v>
      </c>
      <c r="E18" s="188">
        <f>SUM(E14:E17)</f>
        <v>0</v>
      </c>
      <c r="F18" s="193"/>
    </row>
    <row r="19" spans="1:6" ht="75" x14ac:dyDescent="0.25">
      <c r="A19" s="122" t="s">
        <v>3272</v>
      </c>
      <c r="B19" s="207"/>
      <c r="C19" s="207"/>
      <c r="D19" s="207"/>
      <c r="E19" s="207"/>
      <c r="F19" s="193"/>
    </row>
    <row r="20" spans="1:6" ht="75" x14ac:dyDescent="0.25">
      <c r="A20" s="122" t="s">
        <v>3273</v>
      </c>
      <c r="B20" s="207"/>
      <c r="C20" s="207"/>
      <c r="D20" s="207"/>
      <c r="E20" s="207"/>
      <c r="F20" s="193"/>
    </row>
    <row r="21" spans="1:6" ht="120" x14ac:dyDescent="0.25">
      <c r="A21" s="122" t="s">
        <v>3274</v>
      </c>
      <c r="B21" s="203"/>
      <c r="C21" s="203"/>
      <c r="D21" s="203"/>
      <c r="E21" s="203"/>
      <c r="F21" s="193"/>
    </row>
    <row r="22" spans="1:6" ht="120" x14ac:dyDescent="0.25">
      <c r="A22" s="122" t="s">
        <v>3275</v>
      </c>
      <c r="B22" s="203"/>
      <c r="C22" s="203"/>
      <c r="D22" s="203"/>
      <c r="E22" s="203"/>
      <c r="F22" s="193"/>
    </row>
    <row r="23" spans="1:6" ht="120" x14ac:dyDescent="0.25">
      <c r="A23" s="122" t="s">
        <v>3276</v>
      </c>
      <c r="B23" s="203"/>
      <c r="C23" s="203"/>
      <c r="D23" s="203"/>
      <c r="E23" s="203"/>
      <c r="F23" s="193"/>
    </row>
    <row r="24" spans="1:6" ht="120" x14ac:dyDescent="0.25">
      <c r="A24" s="122" t="s">
        <v>3277</v>
      </c>
      <c r="B24" s="203"/>
      <c r="C24" s="203"/>
      <c r="D24" s="203"/>
      <c r="E24" s="203"/>
      <c r="F24" s="193"/>
    </row>
    <row r="25" spans="1:6" ht="120" x14ac:dyDescent="0.25">
      <c r="A25" s="122" t="s">
        <v>3278</v>
      </c>
      <c r="B25" s="203"/>
      <c r="C25" s="203"/>
      <c r="D25" s="203"/>
      <c r="E25" s="203"/>
      <c r="F25" s="193"/>
    </row>
    <row r="26" spans="1:6" ht="120" x14ac:dyDescent="0.25">
      <c r="A26" s="122" t="s">
        <v>3279</v>
      </c>
      <c r="B26" s="203"/>
      <c r="C26" s="203"/>
      <c r="D26" s="203"/>
      <c r="E26" s="203"/>
      <c r="F26" s="193"/>
    </row>
    <row r="27" spans="1:6" ht="120" x14ac:dyDescent="0.25">
      <c r="A27" s="122" t="s">
        <v>3280</v>
      </c>
      <c r="B27" s="203"/>
      <c r="C27" s="203"/>
      <c r="D27" s="203"/>
      <c r="E27" s="203"/>
      <c r="F27" s="193"/>
    </row>
    <row r="28" spans="1:6" ht="120" x14ac:dyDescent="0.25">
      <c r="A28" s="122" t="s">
        <v>3281</v>
      </c>
      <c r="B28" s="203"/>
      <c r="C28" s="203"/>
      <c r="D28" s="203"/>
      <c r="E28" s="203"/>
      <c r="F28" s="193"/>
    </row>
    <row r="29" spans="1:6" ht="120" x14ac:dyDescent="0.25">
      <c r="A29" s="122" t="s">
        <v>3282</v>
      </c>
      <c r="B29" s="203"/>
      <c r="C29" s="203"/>
      <c r="D29" s="203"/>
      <c r="E29" s="203"/>
      <c r="F29" s="193"/>
    </row>
    <row r="30" spans="1:6" x14ac:dyDescent="0.25">
      <c r="A30" s="105" t="s">
        <v>3283</v>
      </c>
      <c r="B30" s="188">
        <f>SUM(B19:B29)</f>
        <v>0</v>
      </c>
      <c r="C30" s="188">
        <f t="shared" ref="C30:E30" si="0">SUM(C19:C29)</f>
        <v>0</v>
      </c>
      <c r="D30" s="188">
        <f t="shared" si="0"/>
        <v>0</v>
      </c>
      <c r="E30" s="188">
        <f t="shared" si="0"/>
        <v>0</v>
      </c>
      <c r="F30" s="193"/>
    </row>
    <row r="31" spans="1:6" x14ac:dyDescent="0.25">
      <c r="A31" s="193"/>
      <c r="B31" s="193"/>
      <c r="C31" s="193"/>
      <c r="D31" s="193"/>
      <c r="E31" s="193"/>
      <c r="F31" s="193"/>
    </row>
    <row r="32" spans="1:6" ht="15" customHeight="1" x14ac:dyDescent="0.25">
      <c r="A32" s="855" t="s">
        <v>3284</v>
      </c>
      <c r="B32" s="856"/>
      <c r="C32" s="856"/>
      <c r="D32" s="856"/>
      <c r="E32" s="856"/>
      <c r="F32" s="193"/>
    </row>
    <row r="33" spans="1:6" ht="36.75" customHeight="1" x14ac:dyDescent="0.25">
      <c r="A33" s="857" t="s">
        <v>3285</v>
      </c>
      <c r="B33" s="857"/>
      <c r="C33" s="857"/>
      <c r="D33" s="857"/>
      <c r="E33" s="857"/>
      <c r="F33" s="193"/>
    </row>
    <row r="34" spans="1:6" ht="90" x14ac:dyDescent="0.25">
      <c r="A34" s="225" t="s">
        <v>3286</v>
      </c>
      <c r="B34" s="225" t="s">
        <v>3287</v>
      </c>
      <c r="C34" s="193"/>
      <c r="D34" s="193"/>
      <c r="E34" s="193"/>
      <c r="F34" s="193"/>
    </row>
    <row r="35" spans="1:6" x14ac:dyDescent="0.25">
      <c r="A35" s="223"/>
      <c r="B35" s="223"/>
      <c r="C35" s="193"/>
      <c r="D35" s="193"/>
      <c r="E35" s="193"/>
      <c r="F35" s="193"/>
    </row>
    <row r="36" spans="1:6" ht="45" x14ac:dyDescent="0.25">
      <c r="A36" s="140" t="s">
        <v>3288</v>
      </c>
      <c r="B36" s="140" t="s">
        <v>3289</v>
      </c>
      <c r="C36" s="140" t="s">
        <v>3264</v>
      </c>
      <c r="D36" s="140" t="s">
        <v>3290</v>
      </c>
      <c r="E36" s="140" t="s">
        <v>3266</v>
      </c>
      <c r="F36" s="193"/>
    </row>
    <row r="37" spans="1:6" x14ac:dyDescent="0.25">
      <c r="A37" s="153"/>
      <c r="B37" s="224"/>
      <c r="C37" s="224"/>
      <c r="D37" s="224"/>
      <c r="E37" s="224"/>
      <c r="F37" s="193"/>
    </row>
    <row r="38" spans="1:6" x14ac:dyDescent="0.25">
      <c r="A38" s="153"/>
      <c r="B38" s="224"/>
      <c r="C38" s="224"/>
      <c r="D38" s="224"/>
      <c r="E38" s="224"/>
      <c r="F38" s="193"/>
    </row>
    <row r="39" spans="1:6" x14ac:dyDescent="0.25">
      <c r="A39" s="153"/>
      <c r="B39" s="224"/>
      <c r="C39" s="224"/>
      <c r="D39" s="224"/>
      <c r="E39" s="224"/>
      <c r="F39" s="193"/>
    </row>
    <row r="40" spans="1:6" x14ac:dyDescent="0.25">
      <c r="A40" s="153"/>
      <c r="B40" s="224"/>
      <c r="C40" s="224"/>
      <c r="D40" s="224"/>
      <c r="E40" s="224"/>
      <c r="F40" s="193"/>
    </row>
    <row r="41" spans="1:6" x14ac:dyDescent="0.25">
      <c r="A41" s="153"/>
      <c r="B41" s="224"/>
      <c r="C41" s="224"/>
      <c r="D41" s="224"/>
      <c r="E41" s="224"/>
      <c r="F41" s="193"/>
    </row>
    <row r="42" spans="1:6" x14ac:dyDescent="0.25">
      <c r="A42" s="153"/>
      <c r="B42" s="224"/>
      <c r="C42" s="224"/>
      <c r="D42" s="224"/>
      <c r="E42" s="224"/>
      <c r="F42" s="193"/>
    </row>
    <row r="43" spans="1:6" x14ac:dyDescent="0.25">
      <c r="A43" s="153"/>
      <c r="B43" s="224"/>
      <c r="C43" s="224"/>
      <c r="D43" s="224"/>
      <c r="E43" s="224"/>
      <c r="F43" s="193"/>
    </row>
    <row r="44" spans="1:6" x14ac:dyDescent="0.25">
      <c r="A44" s="153"/>
      <c r="B44" s="224"/>
      <c r="C44" s="224"/>
      <c r="D44" s="224"/>
      <c r="E44" s="224"/>
      <c r="F44" s="193"/>
    </row>
    <row r="45" spans="1:6" x14ac:dyDescent="0.25">
      <c r="A45" s="153"/>
      <c r="B45" s="224"/>
      <c r="C45" s="224"/>
      <c r="D45" s="224"/>
      <c r="E45" s="224"/>
      <c r="F45" s="193"/>
    </row>
    <row r="46" spans="1:6" x14ac:dyDescent="0.25">
      <c r="A46" s="153"/>
      <c r="B46" s="224"/>
      <c r="C46" s="224"/>
      <c r="D46" s="224"/>
      <c r="E46" s="224"/>
      <c r="F46" s="193"/>
    </row>
    <row r="47" spans="1:6" x14ac:dyDescent="0.25">
      <c r="A47" s="153"/>
      <c r="B47" s="224"/>
      <c r="C47" s="224"/>
      <c r="D47" s="224"/>
      <c r="E47" s="224"/>
      <c r="F47" s="193"/>
    </row>
    <row r="48" spans="1:6" x14ac:dyDescent="0.25">
      <c r="A48" s="153"/>
      <c r="B48" s="224"/>
      <c r="C48" s="224"/>
      <c r="D48" s="224"/>
      <c r="E48" s="224"/>
      <c r="F48" s="193"/>
    </row>
    <row r="49" spans="1:6" x14ac:dyDescent="0.25">
      <c r="A49" s="153"/>
      <c r="B49" s="224"/>
      <c r="C49" s="224"/>
      <c r="D49" s="224"/>
      <c r="E49" s="224"/>
      <c r="F49" s="193"/>
    </row>
    <row r="50" spans="1:6" x14ac:dyDescent="0.25">
      <c r="A50" s="153"/>
      <c r="B50" s="224"/>
      <c r="C50" s="224"/>
      <c r="D50" s="224"/>
      <c r="E50" s="224"/>
      <c r="F50" s="193"/>
    </row>
    <row r="51" spans="1:6" x14ac:dyDescent="0.25">
      <c r="A51" s="153"/>
      <c r="B51" s="224"/>
      <c r="C51" s="224"/>
      <c r="D51" s="224"/>
      <c r="E51" s="224"/>
      <c r="F51" s="193"/>
    </row>
    <row r="52" spans="1:6" x14ac:dyDescent="0.25">
      <c r="A52" s="105" t="s">
        <v>3291</v>
      </c>
      <c r="B52" s="188">
        <f>SUM(B37:B51)</f>
        <v>0</v>
      </c>
      <c r="C52" s="188">
        <f>SUM(C37:C51)</f>
        <v>0</v>
      </c>
      <c r="D52" s="188">
        <f>SUM(D37:D51)</f>
        <v>0</v>
      </c>
      <c r="E52" s="188">
        <f>SUM(E37:E51)</f>
        <v>0</v>
      </c>
      <c r="F52" s="193"/>
    </row>
    <row r="53" spans="1:6" x14ac:dyDescent="0.25">
      <c r="A53" s="193"/>
      <c r="B53" s="193"/>
      <c r="C53" s="193"/>
      <c r="D53" s="193"/>
      <c r="E53" s="193"/>
      <c r="F53" s="193"/>
    </row>
    <row r="54" spans="1:6" ht="60" x14ac:dyDescent="0.25">
      <c r="A54" s="97" t="s">
        <v>2200</v>
      </c>
      <c r="B54" s="193"/>
      <c r="C54" s="193"/>
      <c r="D54" s="193"/>
      <c r="E54" s="193"/>
      <c r="F54" s="193"/>
    </row>
  </sheetData>
  <mergeCells count="4">
    <mergeCell ref="A10:E10"/>
    <mergeCell ref="A11:E11"/>
    <mergeCell ref="A32:E32"/>
    <mergeCell ref="A33:E33"/>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heetViews>
  <sheetFormatPr baseColWidth="10" defaultRowHeight="15" x14ac:dyDescent="0.25"/>
  <cols>
    <col min="1" max="1" width="26.5703125" bestFit="1" customWidth="1"/>
  </cols>
  <sheetData>
    <row r="1" spans="1:4" ht="30" x14ac:dyDescent="0.25">
      <c r="A1" s="176" t="s">
        <v>3292</v>
      </c>
    </row>
    <row r="3" spans="1:4" x14ac:dyDescent="0.25">
      <c r="A3" s="145" t="s">
        <v>2085</v>
      </c>
    </row>
    <row r="4" spans="1:4" x14ac:dyDescent="0.25">
      <c r="A4" s="152"/>
    </row>
    <row r="5" spans="1:4" x14ac:dyDescent="0.25">
      <c r="A5" s="145" t="s">
        <v>2918</v>
      </c>
    </row>
    <row r="6" spans="1:4" x14ac:dyDescent="0.25">
      <c r="A6" s="152"/>
    </row>
    <row r="8" spans="1:4" ht="75" x14ac:dyDescent="0.25">
      <c r="A8" s="97" t="s">
        <v>3293</v>
      </c>
      <c r="B8" s="97" t="s">
        <v>3294</v>
      </c>
    </row>
    <row r="10" spans="1:4" ht="60" x14ac:dyDescent="0.25">
      <c r="A10" s="92" t="s">
        <v>3295</v>
      </c>
      <c r="B10" s="34"/>
    </row>
    <row r="11" spans="1:4" ht="105" x14ac:dyDescent="0.25">
      <c r="A11" s="92" t="s">
        <v>3296</v>
      </c>
      <c r="B11" s="34"/>
    </row>
    <row r="12" spans="1:4" ht="90" x14ac:dyDescent="0.25">
      <c r="A12" s="92" t="s">
        <v>3297</v>
      </c>
      <c r="B12" s="34"/>
    </row>
    <row r="14" spans="1:4" ht="15" customHeight="1" x14ac:dyDescent="0.25">
      <c r="A14" s="858" t="s">
        <v>3298</v>
      </c>
      <c r="B14" s="858"/>
      <c r="C14" s="858"/>
      <c r="D14" s="858"/>
    </row>
    <row r="15" spans="1:4" ht="135" x14ac:dyDescent="0.25">
      <c r="A15" s="92" t="s">
        <v>3299</v>
      </c>
      <c r="B15" s="92" t="s">
        <v>3300</v>
      </c>
      <c r="C15" s="92" t="s">
        <v>3301</v>
      </c>
      <c r="D15" s="92" t="s">
        <v>3302</v>
      </c>
    </row>
    <row r="16" spans="1:4" x14ac:dyDescent="0.25">
      <c r="A16" s="23" t="s">
        <v>3303</v>
      </c>
      <c r="B16" s="23"/>
      <c r="C16" s="175"/>
      <c r="D16" s="23"/>
    </row>
    <row r="17" spans="1:7" ht="90" x14ac:dyDescent="0.25">
      <c r="A17" s="122" t="s">
        <v>3304</v>
      </c>
      <c r="B17" s="23"/>
      <c r="C17" s="23"/>
      <c r="D17" s="23"/>
    </row>
    <row r="18" spans="1:7" ht="90" x14ac:dyDescent="0.25">
      <c r="A18" s="122" t="s">
        <v>3305</v>
      </c>
      <c r="B18" s="23"/>
      <c r="C18" s="23"/>
      <c r="D18" s="23"/>
    </row>
    <row r="19" spans="1:7" ht="90" x14ac:dyDescent="0.25">
      <c r="A19" s="122" t="s">
        <v>3306</v>
      </c>
      <c r="B19" s="228"/>
      <c r="C19" s="228"/>
      <c r="D19" s="228"/>
    </row>
    <row r="20" spans="1:7" ht="90" x14ac:dyDescent="0.25">
      <c r="A20" s="122" t="s">
        <v>3307</v>
      </c>
      <c r="B20" s="228"/>
      <c r="C20" s="228"/>
      <c r="D20" s="228"/>
    </row>
    <row r="21" spans="1:7" ht="90" x14ac:dyDescent="0.25">
      <c r="A21" s="122" t="s">
        <v>3308</v>
      </c>
      <c r="B21" s="228"/>
      <c r="C21" s="228"/>
      <c r="D21" s="228"/>
    </row>
    <row r="22" spans="1:7" ht="90" x14ac:dyDescent="0.25">
      <c r="A22" s="122" t="s">
        <v>3309</v>
      </c>
      <c r="B22" s="228"/>
      <c r="C22" s="228"/>
      <c r="D22" s="228"/>
    </row>
    <row r="23" spans="1:7" ht="90" x14ac:dyDescent="0.25">
      <c r="A23" s="122" t="s">
        <v>3310</v>
      </c>
      <c r="B23" s="228"/>
      <c r="C23" s="228"/>
      <c r="D23" s="228"/>
    </row>
    <row r="24" spans="1:7" ht="90" x14ac:dyDescent="0.25">
      <c r="A24" s="122" t="s">
        <v>3311</v>
      </c>
      <c r="B24" s="228"/>
      <c r="C24" s="228"/>
      <c r="D24" s="228"/>
    </row>
    <row r="25" spans="1:7" ht="90" x14ac:dyDescent="0.25">
      <c r="A25" s="122" t="s">
        <v>3312</v>
      </c>
      <c r="B25" s="228"/>
      <c r="C25" s="228"/>
      <c r="D25" s="228"/>
    </row>
    <row r="26" spans="1:7" ht="90" x14ac:dyDescent="0.25">
      <c r="A26" s="122" t="s">
        <v>3313</v>
      </c>
      <c r="B26" s="228"/>
      <c r="C26" s="228"/>
      <c r="D26" s="228"/>
    </row>
    <row r="28" spans="1:7" ht="60" x14ac:dyDescent="0.25">
      <c r="A28" s="104" t="s">
        <v>3314</v>
      </c>
    </row>
    <row r="29" spans="1:7" ht="165" x14ac:dyDescent="0.25">
      <c r="A29" s="92" t="s">
        <v>3299</v>
      </c>
      <c r="B29" s="92" t="s">
        <v>3315</v>
      </c>
      <c r="C29" s="92" t="s">
        <v>3316</v>
      </c>
      <c r="D29" s="92" t="s">
        <v>3317</v>
      </c>
      <c r="E29" s="92" t="s">
        <v>3318</v>
      </c>
      <c r="F29" s="92" t="s">
        <v>3319</v>
      </c>
      <c r="G29" s="92" t="s">
        <v>3320</v>
      </c>
    </row>
    <row r="30" spans="1:7" x14ac:dyDescent="0.25">
      <c r="A30" s="23" t="s">
        <v>3303</v>
      </c>
      <c r="B30" s="23"/>
      <c r="C30" s="23"/>
      <c r="D30" s="23"/>
      <c r="E30" s="175"/>
      <c r="F30" s="23"/>
      <c r="G30" s="23"/>
    </row>
    <row r="31" spans="1:7" ht="90" x14ac:dyDescent="0.25">
      <c r="A31" s="122" t="s">
        <v>3321</v>
      </c>
      <c r="B31" s="23"/>
      <c r="C31" s="23"/>
      <c r="D31" s="23"/>
      <c r="E31" s="23"/>
      <c r="F31" s="23"/>
      <c r="G31" s="23"/>
    </row>
    <row r="32" spans="1:7" ht="90" x14ac:dyDescent="0.25">
      <c r="A32" s="122" t="s">
        <v>3322</v>
      </c>
      <c r="B32" s="23"/>
      <c r="C32" s="23"/>
      <c r="D32" s="23"/>
      <c r="E32" s="23"/>
      <c r="F32" s="23"/>
      <c r="G32" s="23"/>
    </row>
    <row r="33" spans="1:7" ht="90" x14ac:dyDescent="0.25">
      <c r="A33" s="122" t="s">
        <v>3323</v>
      </c>
      <c r="B33" s="23"/>
      <c r="C33" s="23"/>
      <c r="D33" s="23"/>
      <c r="E33" s="23"/>
      <c r="F33" s="23"/>
      <c r="G33" s="23"/>
    </row>
    <row r="34" spans="1:7" ht="90" x14ac:dyDescent="0.25">
      <c r="A34" s="122" t="s">
        <v>3324</v>
      </c>
      <c r="B34" s="23"/>
      <c r="C34" s="23"/>
      <c r="D34" s="23"/>
      <c r="E34" s="23"/>
      <c r="F34" s="23"/>
      <c r="G34" s="23"/>
    </row>
    <row r="35" spans="1:7" ht="90" x14ac:dyDescent="0.25">
      <c r="A35" s="122" t="s">
        <v>3325</v>
      </c>
      <c r="B35" s="23"/>
      <c r="C35" s="23"/>
      <c r="D35" s="23"/>
      <c r="E35" s="23"/>
      <c r="F35" s="23"/>
      <c r="G35" s="23"/>
    </row>
    <row r="36" spans="1:7" ht="90" x14ac:dyDescent="0.25">
      <c r="A36" s="122" t="s">
        <v>3326</v>
      </c>
      <c r="B36" s="23"/>
      <c r="C36" s="23"/>
      <c r="D36" s="23"/>
      <c r="E36" s="23"/>
      <c r="F36" s="23"/>
      <c r="G36" s="23"/>
    </row>
    <row r="37" spans="1:7" ht="90" x14ac:dyDescent="0.25">
      <c r="A37" s="122" t="s">
        <v>3327</v>
      </c>
      <c r="B37" s="23"/>
      <c r="C37" s="23"/>
      <c r="D37" s="23"/>
      <c r="E37" s="23"/>
      <c r="F37" s="23"/>
      <c r="G37" s="23"/>
    </row>
    <row r="38" spans="1:7" ht="90" x14ac:dyDescent="0.25">
      <c r="A38" s="122" t="s">
        <v>3328</v>
      </c>
      <c r="B38" s="23"/>
      <c r="C38" s="23"/>
      <c r="D38" s="23"/>
      <c r="E38" s="23"/>
      <c r="F38" s="23"/>
      <c r="G38" s="23"/>
    </row>
    <row r="39" spans="1:7" ht="90" x14ac:dyDescent="0.25">
      <c r="A39" s="122" t="s">
        <v>3329</v>
      </c>
      <c r="B39" s="23"/>
      <c r="C39" s="23"/>
      <c r="D39" s="23"/>
      <c r="E39" s="23"/>
      <c r="F39" s="23"/>
      <c r="G39" s="23"/>
    </row>
    <row r="40" spans="1:7" ht="90" x14ac:dyDescent="0.25">
      <c r="A40" s="122" t="s">
        <v>3330</v>
      </c>
      <c r="B40" s="23"/>
      <c r="C40" s="23"/>
      <c r="D40" s="23"/>
      <c r="E40" s="23"/>
      <c r="F40" s="23"/>
      <c r="G40" s="23"/>
    </row>
    <row r="42" spans="1:7" ht="135" x14ac:dyDescent="0.25">
      <c r="A42" s="97" t="s">
        <v>3331</v>
      </c>
    </row>
    <row r="43" spans="1:7" ht="60" x14ac:dyDescent="0.25">
      <c r="A43" s="97" t="s">
        <v>2200</v>
      </c>
    </row>
  </sheetData>
  <mergeCells count="1">
    <mergeCell ref="A14:D14"/>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heetViews>
  <sheetFormatPr baseColWidth="10" defaultRowHeight="15" x14ac:dyDescent="0.25"/>
  <cols>
    <col min="1" max="1" width="41.42578125" customWidth="1"/>
    <col min="3" max="4" width="12.7109375" bestFit="1" customWidth="1"/>
    <col min="5" max="5" width="46" bestFit="1" customWidth="1"/>
    <col min="6" max="7" width="12.7109375" bestFit="1" customWidth="1"/>
  </cols>
  <sheetData>
    <row r="1" spans="1:7" ht="45" x14ac:dyDescent="0.25">
      <c r="A1" s="176" t="s">
        <v>3332</v>
      </c>
    </row>
    <row r="3" spans="1:7" ht="30" x14ac:dyDescent="0.25">
      <c r="A3" s="97" t="s">
        <v>3333</v>
      </c>
    </row>
    <row r="5" spans="1:7" x14ac:dyDescent="0.25">
      <c r="A5" s="145" t="s">
        <v>2085</v>
      </c>
    </row>
    <row r="6" spans="1:7" x14ac:dyDescent="0.25">
      <c r="A6" s="152"/>
    </row>
    <row r="7" spans="1:7" x14ac:dyDescent="0.25">
      <c r="A7" s="145" t="s">
        <v>2918</v>
      </c>
    </row>
    <row r="8" spans="1:7" x14ac:dyDescent="0.25">
      <c r="A8" s="152"/>
    </row>
    <row r="10" spans="1:7" ht="45" x14ac:dyDescent="0.25">
      <c r="A10" s="104" t="s">
        <v>3334</v>
      </c>
    </row>
    <row r="11" spans="1:7" x14ac:dyDescent="0.25">
      <c r="A11" s="744" t="s">
        <v>2091</v>
      </c>
      <c r="B11" s="744" t="s">
        <v>2203</v>
      </c>
      <c r="C11" s="753" t="s">
        <v>3335</v>
      </c>
      <c r="D11" s="754"/>
      <c r="E11" s="754"/>
      <c r="F11" s="754"/>
      <c r="G11" s="755"/>
    </row>
    <row r="12" spans="1:7" x14ac:dyDescent="0.25">
      <c r="A12" s="744"/>
      <c r="B12" s="744"/>
      <c r="C12" s="145" t="s">
        <v>3336</v>
      </c>
      <c r="D12" s="145" t="s">
        <v>3337</v>
      </c>
      <c r="E12" s="145" t="s">
        <v>3338</v>
      </c>
      <c r="F12" s="145" t="s">
        <v>3339</v>
      </c>
      <c r="G12" s="145" t="s">
        <v>3340</v>
      </c>
    </row>
    <row r="13" spans="1:7" ht="30" x14ac:dyDescent="0.25">
      <c r="A13" s="92" t="s">
        <v>3341</v>
      </c>
      <c r="B13" s="34">
        <v>1</v>
      </c>
      <c r="C13" s="34"/>
      <c r="D13" s="34"/>
      <c r="E13" s="34"/>
      <c r="F13" s="34"/>
      <c r="G13" s="34"/>
    </row>
    <row r="14" spans="1:7" ht="45" x14ac:dyDescent="0.25">
      <c r="A14" s="92" t="s">
        <v>3342</v>
      </c>
      <c r="B14" s="34">
        <v>2</v>
      </c>
      <c r="C14" s="34"/>
      <c r="D14" s="34"/>
      <c r="E14" s="34"/>
      <c r="F14" s="34"/>
      <c r="G14" s="34"/>
    </row>
    <row r="15" spans="1:7" x14ac:dyDescent="0.25">
      <c r="A15" s="51" t="s">
        <v>3343</v>
      </c>
      <c r="B15" s="51">
        <v>3</v>
      </c>
      <c r="C15" s="51"/>
      <c r="D15" s="51"/>
      <c r="E15" s="51"/>
      <c r="F15" s="51"/>
      <c r="G15" s="51"/>
    </row>
    <row r="16" spans="1:7" ht="30" x14ac:dyDescent="0.25">
      <c r="A16" s="92" t="s">
        <v>3344</v>
      </c>
      <c r="B16" s="34">
        <v>4</v>
      </c>
      <c r="C16" s="34"/>
      <c r="D16" s="34"/>
      <c r="E16" s="34"/>
      <c r="F16" s="34"/>
      <c r="G16" s="34"/>
    </row>
    <row r="17" spans="1:7" ht="30" x14ac:dyDescent="0.25">
      <c r="A17" s="92" t="s">
        <v>3345</v>
      </c>
      <c r="B17" s="34">
        <v>5</v>
      </c>
      <c r="C17" s="34"/>
      <c r="D17" s="34"/>
      <c r="E17" s="34"/>
      <c r="F17" s="34"/>
      <c r="G17" s="34"/>
    </row>
    <row r="18" spans="1:7" x14ac:dyDescent="0.25">
      <c r="A18" s="51" t="s">
        <v>3346</v>
      </c>
      <c r="B18" s="51">
        <v>6</v>
      </c>
      <c r="C18" s="51"/>
      <c r="D18" s="51"/>
      <c r="E18" s="51"/>
      <c r="F18" s="51"/>
      <c r="G18" s="51"/>
    </row>
    <row r="19" spans="1:7" ht="30" x14ac:dyDescent="0.25">
      <c r="A19" s="92" t="s">
        <v>3347</v>
      </c>
      <c r="B19" s="34">
        <v>7</v>
      </c>
      <c r="C19" s="34"/>
      <c r="D19" s="34"/>
      <c r="E19" s="34"/>
      <c r="F19" s="34"/>
      <c r="G19" s="34"/>
    </row>
    <row r="21" spans="1:7" ht="45" x14ac:dyDescent="0.25">
      <c r="A21" s="104" t="s">
        <v>3348</v>
      </c>
    </row>
    <row r="22" spans="1:7" ht="15" customHeight="1" x14ac:dyDescent="0.25">
      <c r="A22" s="859" t="s">
        <v>3349</v>
      </c>
      <c r="B22" s="859" t="s">
        <v>3350</v>
      </c>
      <c r="C22" s="830" t="s">
        <v>3351</v>
      </c>
      <c r="D22" s="832"/>
      <c r="E22" s="859" t="s">
        <v>3352</v>
      </c>
    </row>
    <row r="23" spans="1:7" ht="60" x14ac:dyDescent="0.25">
      <c r="A23" s="860"/>
      <c r="B23" s="860"/>
      <c r="C23" s="92" t="s">
        <v>3353</v>
      </c>
      <c r="D23" s="92" t="s">
        <v>3354</v>
      </c>
      <c r="E23" s="860"/>
    </row>
    <row r="24" spans="1:7" x14ac:dyDescent="0.25">
      <c r="A24" s="152"/>
      <c r="B24" s="152"/>
      <c r="C24" s="152"/>
      <c r="D24" s="152"/>
      <c r="E24" s="152"/>
    </row>
    <row r="26" spans="1:7" ht="30" x14ac:dyDescent="0.25">
      <c r="A26" s="97" t="s">
        <v>2438</v>
      </c>
    </row>
  </sheetData>
  <mergeCells count="7">
    <mergeCell ref="A11:A12"/>
    <mergeCell ref="B11:B12"/>
    <mergeCell ref="C11:G11"/>
    <mergeCell ref="A22:A23"/>
    <mergeCell ref="B22:B23"/>
    <mergeCell ref="C22:D22"/>
    <mergeCell ref="E22:E2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topLeftCell="A16" workbookViewId="0">
      <selection activeCell="A27" sqref="A27"/>
    </sheetView>
  </sheetViews>
  <sheetFormatPr baseColWidth="10" defaultRowHeight="15" x14ac:dyDescent="0.25"/>
  <cols>
    <col min="1" max="1" width="38" bestFit="1" customWidth="1"/>
  </cols>
  <sheetData>
    <row r="1" spans="1:3" x14ac:dyDescent="0.25">
      <c r="A1" s="616" t="s">
        <v>4029</v>
      </c>
      <c r="B1" s="616"/>
      <c r="C1" s="616"/>
    </row>
    <row r="2" spans="1:3" x14ac:dyDescent="0.25">
      <c r="A2" s="44"/>
      <c r="B2" s="44"/>
      <c r="C2" s="44"/>
    </row>
    <row r="3" spans="1:3" x14ac:dyDescent="0.25">
      <c r="A3" s="96" t="s">
        <v>4030</v>
      </c>
      <c r="B3" s="18" t="s">
        <v>2204</v>
      </c>
      <c r="C3" s="18" t="s">
        <v>3877</v>
      </c>
    </row>
    <row r="4" spans="1:3" x14ac:dyDescent="0.25">
      <c r="A4" s="32" t="s">
        <v>51</v>
      </c>
      <c r="B4" s="313">
        <f>SUM(B5:B12)</f>
        <v>0</v>
      </c>
      <c r="C4" s="313">
        <f>SUM(C5:C12)</f>
        <v>0</v>
      </c>
    </row>
    <row r="5" spans="1:3" x14ac:dyDescent="0.25">
      <c r="A5" s="20" t="s">
        <v>53</v>
      </c>
      <c r="B5" s="314"/>
      <c r="C5" s="314"/>
    </row>
    <row r="6" spans="1:3" x14ac:dyDescent="0.25">
      <c r="A6" s="20" t="s">
        <v>4031</v>
      </c>
      <c r="B6" s="314"/>
      <c r="C6" s="314"/>
    </row>
    <row r="7" spans="1:3" ht="30" x14ac:dyDescent="0.25">
      <c r="A7" s="300" t="s">
        <v>4032</v>
      </c>
      <c r="B7" s="314"/>
      <c r="C7" s="314"/>
    </row>
    <row r="8" spans="1:3" x14ac:dyDescent="0.25">
      <c r="A8" s="20" t="s">
        <v>4031</v>
      </c>
      <c r="B8" s="314"/>
      <c r="C8" s="314"/>
    </row>
    <row r="9" spans="1:3" x14ac:dyDescent="0.25">
      <c r="A9" s="20" t="s">
        <v>4033</v>
      </c>
      <c r="B9" s="314"/>
      <c r="C9" s="314"/>
    </row>
    <row r="10" spans="1:3" x14ac:dyDescent="0.25">
      <c r="A10" s="20" t="s">
        <v>56</v>
      </c>
      <c r="B10" s="314"/>
      <c r="C10" s="314"/>
    </row>
    <row r="11" spans="1:3" x14ac:dyDescent="0.25">
      <c r="A11" s="20" t="s">
        <v>59</v>
      </c>
      <c r="B11" s="314"/>
      <c r="C11" s="314"/>
    </row>
    <row r="12" spans="1:3" x14ac:dyDescent="0.25">
      <c r="A12" s="20" t="s">
        <v>60</v>
      </c>
      <c r="B12" s="314"/>
      <c r="C12" s="314"/>
    </row>
    <row r="13" spans="1:3" ht="30" x14ac:dyDescent="0.25">
      <c r="A13" s="87" t="s">
        <v>4034</v>
      </c>
      <c r="B13" s="323">
        <f>SUM(B14:B17)</f>
        <v>0</v>
      </c>
      <c r="C13" s="323">
        <f>SUM(C14:C17)</f>
        <v>0</v>
      </c>
    </row>
    <row r="14" spans="1:3" ht="30" x14ac:dyDescent="0.25">
      <c r="A14" s="300" t="s">
        <v>4035</v>
      </c>
      <c r="B14" s="324"/>
      <c r="C14" s="324"/>
    </row>
    <row r="15" spans="1:3" ht="30" x14ac:dyDescent="0.25">
      <c r="A15" s="300" t="s">
        <v>4036</v>
      </c>
      <c r="B15" s="324"/>
      <c r="C15" s="324"/>
    </row>
    <row r="16" spans="1:3" ht="30" x14ac:dyDescent="0.25">
      <c r="A16" s="300" t="s">
        <v>4037</v>
      </c>
      <c r="B16" s="324"/>
      <c r="C16" s="324"/>
    </row>
    <row r="17" spans="1:3" x14ac:dyDescent="0.25">
      <c r="A17" s="300" t="s">
        <v>4038</v>
      </c>
      <c r="B17" s="324"/>
      <c r="C17" s="324"/>
    </row>
    <row r="18" spans="1:3" x14ac:dyDescent="0.25">
      <c r="A18" s="87" t="s">
        <v>219</v>
      </c>
      <c r="B18" s="313"/>
      <c r="C18" s="313"/>
    </row>
    <row r="19" spans="1:3" x14ac:dyDescent="0.25">
      <c r="A19" s="304" t="s">
        <v>4039</v>
      </c>
      <c r="B19" s="318">
        <f>SUM(B18,B13,B4)</f>
        <v>0</v>
      </c>
      <c r="C19" s="318">
        <f>SUM(C18,C13,C4)</f>
        <v>0</v>
      </c>
    </row>
    <row r="20" spans="1:3" ht="30" x14ac:dyDescent="0.25">
      <c r="A20" s="304" t="s">
        <v>4040</v>
      </c>
      <c r="B20" s="318"/>
      <c r="C20" s="318"/>
    </row>
    <row r="21" spans="1:3" x14ac:dyDescent="0.25">
      <c r="A21" s="32" t="s">
        <v>4041</v>
      </c>
      <c r="B21" s="313">
        <f>SUM(B22:B25)</f>
        <v>0</v>
      </c>
      <c r="C21" s="313">
        <f>SUM(C22:C25)</f>
        <v>0</v>
      </c>
    </row>
    <row r="22" spans="1:3" ht="30" x14ac:dyDescent="0.25">
      <c r="A22" s="300" t="s">
        <v>4042</v>
      </c>
      <c r="B22" s="314"/>
      <c r="C22" s="314"/>
    </row>
    <row r="23" spans="1:3" x14ac:dyDescent="0.25">
      <c r="A23" s="20" t="s">
        <v>65</v>
      </c>
      <c r="B23" s="314"/>
      <c r="C23" s="314"/>
    </row>
    <row r="24" spans="1:3" x14ac:dyDescent="0.25">
      <c r="A24" s="20" t="s">
        <v>66</v>
      </c>
      <c r="B24" s="314"/>
      <c r="C24" s="314"/>
    </row>
    <row r="25" spans="1:3" ht="30" x14ac:dyDescent="0.25">
      <c r="A25" s="300" t="s">
        <v>67</v>
      </c>
      <c r="B25" s="314"/>
      <c r="C25" s="314"/>
    </row>
    <row r="26" spans="1:3" x14ac:dyDescent="0.25">
      <c r="A26" s="37" t="s">
        <v>2182</v>
      </c>
      <c r="B26" s="318">
        <f>B21</f>
        <v>0</v>
      </c>
      <c r="C26" s="318">
        <f>C21</f>
        <v>0</v>
      </c>
    </row>
    <row r="27" spans="1:3" x14ac:dyDescent="0.25">
      <c r="A27" s="87" t="s">
        <v>4043</v>
      </c>
      <c r="B27" s="87"/>
      <c r="C27" s="87"/>
    </row>
    <row r="28" spans="1:3" x14ac:dyDescent="0.25">
      <c r="A28" s="300" t="s">
        <v>69</v>
      </c>
      <c r="B28" s="300"/>
      <c r="C28" s="300"/>
    </row>
    <row r="29" spans="1:3" x14ac:dyDescent="0.25">
      <c r="A29" s="300" t="s">
        <v>4044</v>
      </c>
      <c r="B29" s="300"/>
      <c r="C29" s="300"/>
    </row>
    <row r="30" spans="1:3" ht="30" x14ac:dyDescent="0.25">
      <c r="A30" s="300" t="s">
        <v>4042</v>
      </c>
      <c r="B30" s="300"/>
      <c r="C30" s="300"/>
    </row>
    <row r="31" spans="1:3" x14ac:dyDescent="0.25">
      <c r="A31" s="304" t="s">
        <v>2254</v>
      </c>
      <c r="B31" s="304"/>
      <c r="C31" s="304"/>
    </row>
    <row r="32" spans="1:3" ht="30" x14ac:dyDescent="0.25">
      <c r="A32" s="304" t="s">
        <v>4045</v>
      </c>
      <c r="B32" s="304"/>
      <c r="C32" s="304"/>
    </row>
    <row r="33" spans="1:3" x14ac:dyDescent="0.25">
      <c r="A33" s="304" t="s">
        <v>4046</v>
      </c>
      <c r="B33" s="304"/>
      <c r="C33" s="304"/>
    </row>
    <row r="34" spans="1:3" x14ac:dyDescent="0.25">
      <c r="A34" s="304" t="s">
        <v>4047</v>
      </c>
      <c r="B34" s="339">
        <f>SUM(B31:B33,B26,B19:B20)</f>
        <v>0</v>
      </c>
      <c r="C34" s="339">
        <f>SUM(C31:C33,C26,C19:C20)</f>
        <v>0</v>
      </c>
    </row>
    <row r="35" spans="1:3" x14ac:dyDescent="0.25">
      <c r="A35" s="304" t="s">
        <v>4048</v>
      </c>
      <c r="B35" s="304"/>
      <c r="C35" s="304"/>
    </row>
    <row r="36" spans="1:3" x14ac:dyDescent="0.25">
      <c r="A36" s="304" t="s">
        <v>73</v>
      </c>
      <c r="B36" s="339">
        <f>SUM(B34:B35)</f>
        <v>0</v>
      </c>
      <c r="C36" s="339">
        <f>SUM(C34:C35)</f>
        <v>0</v>
      </c>
    </row>
    <row r="37" spans="1:3" ht="45" x14ac:dyDescent="0.25">
      <c r="A37" s="122" t="s">
        <v>4049</v>
      </c>
      <c r="B37" s="122"/>
      <c r="C37" s="122"/>
    </row>
    <row r="38" spans="1:3" ht="135" x14ac:dyDescent="0.25">
      <c r="A38" s="122" t="s">
        <v>4050</v>
      </c>
      <c r="B38" s="23"/>
      <c r="C38" s="23"/>
    </row>
    <row r="39" spans="1:3" ht="30" x14ac:dyDescent="0.25">
      <c r="A39" s="122" t="s">
        <v>4051</v>
      </c>
      <c r="B39" s="122"/>
      <c r="C39" s="122"/>
    </row>
    <row r="40" spans="1:3" ht="30" x14ac:dyDescent="0.25">
      <c r="A40" s="122" t="s">
        <v>4052</v>
      </c>
      <c r="B40" s="122"/>
      <c r="C40" s="122"/>
    </row>
    <row r="41" spans="1:3" x14ac:dyDescent="0.25">
      <c r="A41" s="305" t="s">
        <v>4053</v>
      </c>
      <c r="B41" s="44"/>
      <c r="C41" s="44"/>
    </row>
    <row r="42" spans="1:3" ht="45" x14ac:dyDescent="0.25">
      <c r="A42" s="305" t="s">
        <v>4054</v>
      </c>
      <c r="B42" s="44"/>
      <c r="C42" s="44"/>
    </row>
    <row r="43" spans="1:3" ht="45" x14ac:dyDescent="0.25">
      <c r="A43" s="305" t="s">
        <v>4055</v>
      </c>
      <c r="B43" s="44"/>
      <c r="C43" s="44"/>
    </row>
    <row r="45" spans="1:3" x14ac:dyDescent="0.25">
      <c r="A45" s="96" t="s">
        <v>4056</v>
      </c>
      <c r="B45" s="18" t="s">
        <v>2204</v>
      </c>
      <c r="C45" s="18" t="s">
        <v>3877</v>
      </c>
    </row>
    <row r="46" spans="1:3" x14ac:dyDescent="0.25">
      <c r="A46" s="87" t="s">
        <v>75</v>
      </c>
      <c r="B46" s="313">
        <f>SUM(B47:B48)</f>
        <v>0</v>
      </c>
      <c r="C46" s="313">
        <f>SUM(C47:C48)</f>
        <v>0</v>
      </c>
    </row>
    <row r="47" spans="1:3" x14ac:dyDescent="0.25">
      <c r="A47" s="20" t="s">
        <v>76</v>
      </c>
      <c r="B47" s="314"/>
      <c r="C47" s="314"/>
    </row>
    <row r="48" spans="1:3" x14ac:dyDescent="0.25">
      <c r="A48" s="20" t="s">
        <v>4057</v>
      </c>
      <c r="B48" s="314"/>
      <c r="C48" s="314"/>
    </row>
    <row r="49" spans="1:3" ht="30" x14ac:dyDescent="0.25">
      <c r="A49" s="304" t="s">
        <v>4058</v>
      </c>
      <c r="B49" s="318">
        <f>B46</f>
        <v>0</v>
      </c>
      <c r="C49" s="318">
        <f>C46</f>
        <v>0</v>
      </c>
    </row>
    <row r="50" spans="1:3" ht="30" x14ac:dyDescent="0.25">
      <c r="A50" s="304" t="s">
        <v>4059</v>
      </c>
      <c r="B50" s="318"/>
      <c r="C50" s="318"/>
    </row>
    <row r="51" spans="1:3" x14ac:dyDescent="0.25">
      <c r="A51" s="32" t="s">
        <v>4060</v>
      </c>
      <c r="B51" s="313"/>
      <c r="C51" s="313"/>
    </row>
    <row r="52" spans="1:3" x14ac:dyDescent="0.25">
      <c r="A52" s="32" t="s">
        <v>85</v>
      </c>
      <c r="B52" s="313"/>
      <c r="C52" s="313"/>
    </row>
    <row r="53" spans="1:3" x14ac:dyDescent="0.25">
      <c r="A53" s="32" t="s">
        <v>86</v>
      </c>
      <c r="B53" s="313"/>
      <c r="C53" s="313"/>
    </row>
    <row r="54" spans="1:3" ht="45" x14ac:dyDescent="0.25">
      <c r="A54" s="87" t="s">
        <v>4061</v>
      </c>
      <c r="B54" s="313"/>
      <c r="C54" s="313"/>
    </row>
    <row r="55" spans="1:3" x14ac:dyDescent="0.25">
      <c r="A55" s="32" t="s">
        <v>88</v>
      </c>
      <c r="B55" s="313"/>
      <c r="C55" s="313"/>
    </row>
    <row r="56" spans="1:3" x14ac:dyDescent="0.25">
      <c r="A56" s="37" t="s">
        <v>4062</v>
      </c>
      <c r="B56" s="318"/>
      <c r="C56" s="318"/>
    </row>
    <row r="57" spans="1:3" x14ac:dyDescent="0.25">
      <c r="A57" s="37" t="s">
        <v>4063</v>
      </c>
      <c r="B57" s="318">
        <f>SUM(B49,B56)</f>
        <v>0</v>
      </c>
      <c r="C57" s="318">
        <f>SUM(C49,C56)</f>
        <v>0</v>
      </c>
    </row>
    <row r="58" spans="1:3" ht="30" x14ac:dyDescent="0.25">
      <c r="A58" s="304" t="s">
        <v>4064</v>
      </c>
      <c r="B58" s="326"/>
      <c r="C58" s="326"/>
    </row>
    <row r="59" spans="1:3" x14ac:dyDescent="0.25">
      <c r="A59" s="87" t="s">
        <v>4065</v>
      </c>
      <c r="B59" s="323">
        <f>SUM(B60:B65)</f>
        <v>0</v>
      </c>
      <c r="C59" s="323">
        <f>SUM(C60:C65)</f>
        <v>0</v>
      </c>
    </row>
    <row r="60" spans="1:3" x14ac:dyDescent="0.25">
      <c r="A60" s="300" t="s">
        <v>91</v>
      </c>
      <c r="B60" s="324"/>
      <c r="C60" s="324"/>
    </row>
    <row r="61" spans="1:3" ht="30" x14ac:dyDescent="0.25">
      <c r="A61" s="300" t="s">
        <v>92</v>
      </c>
      <c r="B61" s="324"/>
      <c r="C61" s="324"/>
    </row>
    <row r="62" spans="1:3" x14ac:dyDescent="0.25">
      <c r="A62" s="300" t="s">
        <v>93</v>
      </c>
      <c r="B62" s="324"/>
      <c r="C62" s="324"/>
    </row>
    <row r="63" spans="1:3" ht="30" x14ac:dyDescent="0.25">
      <c r="A63" s="300" t="s">
        <v>4066</v>
      </c>
      <c r="B63" s="324"/>
      <c r="C63" s="324"/>
    </row>
    <row r="64" spans="1:3" x14ac:dyDescent="0.25">
      <c r="A64" s="300" t="s">
        <v>94</v>
      </c>
      <c r="B64" s="324"/>
      <c r="C64" s="324"/>
    </row>
    <row r="65" spans="1:3" ht="30" x14ac:dyDescent="0.25">
      <c r="A65" s="300" t="s">
        <v>95</v>
      </c>
      <c r="B65" s="314"/>
      <c r="C65" s="314"/>
    </row>
    <row r="66" spans="1:3" x14ac:dyDescent="0.25">
      <c r="A66" s="304" t="s">
        <v>3919</v>
      </c>
      <c r="B66" s="318">
        <f>B59</f>
        <v>0</v>
      </c>
      <c r="C66" s="318">
        <f>C59</f>
        <v>0</v>
      </c>
    </row>
    <row r="67" spans="1:3" x14ac:dyDescent="0.25">
      <c r="A67" s="87" t="s">
        <v>4067</v>
      </c>
      <c r="B67" s="313">
        <f>SUM(B68:B70)</f>
        <v>0</v>
      </c>
      <c r="C67" s="313">
        <f>SUM(C68:C70)</f>
        <v>0</v>
      </c>
    </row>
    <row r="68" spans="1:3" x14ac:dyDescent="0.25">
      <c r="A68" s="300" t="s">
        <v>69</v>
      </c>
      <c r="B68" s="314"/>
      <c r="C68" s="314"/>
    </row>
    <row r="69" spans="1:3" x14ac:dyDescent="0.25">
      <c r="A69" s="300" t="s">
        <v>4044</v>
      </c>
      <c r="B69" s="314"/>
      <c r="C69" s="314"/>
    </row>
    <row r="70" spans="1:3" ht="30" x14ac:dyDescent="0.25">
      <c r="A70" s="300" t="s">
        <v>4066</v>
      </c>
      <c r="B70" s="314"/>
      <c r="C70" s="314"/>
    </row>
    <row r="71" spans="1:3" x14ac:dyDescent="0.25">
      <c r="A71" s="304" t="s">
        <v>2254</v>
      </c>
      <c r="B71" s="318">
        <f>B67</f>
        <v>0</v>
      </c>
      <c r="C71" s="318">
        <f>C67</f>
        <v>0</v>
      </c>
    </row>
    <row r="72" spans="1:3" x14ac:dyDescent="0.25">
      <c r="A72" s="304" t="s">
        <v>4068</v>
      </c>
      <c r="B72" s="318">
        <f>SUM(B57,B58,B66,B71)</f>
        <v>0</v>
      </c>
      <c r="C72" s="318">
        <f>SUM(C57,C58,C66,C71)</f>
        <v>0</v>
      </c>
    </row>
    <row r="73" spans="1:3" x14ac:dyDescent="0.25">
      <c r="A73" s="304" t="s">
        <v>4069</v>
      </c>
      <c r="B73" s="37"/>
      <c r="C73" s="37"/>
    </row>
    <row r="74" spans="1:3" x14ac:dyDescent="0.25">
      <c r="A74" s="37" t="s">
        <v>73</v>
      </c>
      <c r="B74" s="337">
        <f>SUM(B72:B73)</f>
        <v>0</v>
      </c>
      <c r="C74" s="337">
        <f>SUM(C72:C73)</f>
        <v>0</v>
      </c>
    </row>
    <row r="75" spans="1:3" ht="135" x14ac:dyDescent="0.25">
      <c r="A75" s="122" t="s">
        <v>4070</v>
      </c>
      <c r="B75" s="122"/>
      <c r="C75" s="122"/>
    </row>
    <row r="76" spans="1:3" ht="30" x14ac:dyDescent="0.25">
      <c r="A76" s="122" t="s">
        <v>4071</v>
      </c>
      <c r="B76" s="122"/>
      <c r="C76" s="122"/>
    </row>
    <row r="77" spans="1:3" ht="30" x14ac:dyDescent="0.25">
      <c r="A77" s="122" t="s">
        <v>4052</v>
      </c>
      <c r="B77" s="122"/>
      <c r="C77" s="122"/>
    </row>
    <row r="78" spans="1:3" ht="30" x14ac:dyDescent="0.25">
      <c r="A78" s="305" t="s">
        <v>4072</v>
      </c>
    </row>
    <row r="79" spans="1:3" ht="45" x14ac:dyDescent="0.25">
      <c r="A79" s="305" t="s">
        <v>4073</v>
      </c>
    </row>
  </sheetData>
  <mergeCells count="1">
    <mergeCell ref="A1:C1"/>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B11" sqref="B11"/>
    </sheetView>
  </sheetViews>
  <sheetFormatPr baseColWidth="10" defaultRowHeight="15" x14ac:dyDescent="0.25"/>
  <cols>
    <col min="1" max="1" width="54" bestFit="1" customWidth="1"/>
  </cols>
  <sheetData>
    <row r="1" spans="1:3" ht="30" x14ac:dyDescent="0.25">
      <c r="A1" s="176" t="s">
        <v>3355</v>
      </c>
    </row>
    <row r="3" spans="1:3" x14ac:dyDescent="0.25">
      <c r="A3" s="145" t="s">
        <v>3356</v>
      </c>
    </row>
    <row r="4" spans="1:3" x14ac:dyDescent="0.25">
      <c r="A4" s="152"/>
    </row>
    <row r="5" spans="1:3" x14ac:dyDescent="0.25">
      <c r="A5" s="145" t="s">
        <v>2918</v>
      </c>
    </row>
    <row r="6" spans="1:3" x14ac:dyDescent="0.25">
      <c r="A6" s="152"/>
    </row>
    <row r="7" spans="1:3" x14ac:dyDescent="0.25">
      <c r="A7" s="145" t="s">
        <v>3357</v>
      </c>
    </row>
    <row r="8" spans="1:3" x14ac:dyDescent="0.25">
      <c r="A8" s="152"/>
    </row>
    <row r="9" spans="1:3" x14ac:dyDescent="0.25">
      <c r="A9" s="145" t="s">
        <v>3358</v>
      </c>
    </row>
    <row r="10" spans="1:3" x14ac:dyDescent="0.25">
      <c r="A10" s="152"/>
    </row>
    <row r="11" spans="1:3" x14ac:dyDescent="0.25">
      <c r="A11" s="145" t="s">
        <v>3359</v>
      </c>
    </row>
    <row r="12" spans="1:3" x14ac:dyDescent="0.25">
      <c r="A12" s="152"/>
    </row>
    <row r="14" spans="1:3" x14ac:dyDescent="0.25">
      <c r="A14" s="745" t="s">
        <v>3360</v>
      </c>
      <c r="B14" s="746"/>
      <c r="C14" s="747"/>
    </row>
    <row r="15" spans="1:3" x14ac:dyDescent="0.25">
      <c r="A15" s="34" t="s">
        <v>3361</v>
      </c>
      <c r="B15" s="34" t="s">
        <v>3362</v>
      </c>
      <c r="C15" s="34">
        <f>SUM(C16:C17)</f>
        <v>0</v>
      </c>
    </row>
    <row r="16" spans="1:3" x14ac:dyDescent="0.25">
      <c r="A16" s="23" t="s">
        <v>3363</v>
      </c>
      <c r="B16" s="23" t="s">
        <v>3364</v>
      </c>
      <c r="C16" s="23"/>
    </row>
    <row r="17" spans="1:3" x14ac:dyDescent="0.25">
      <c r="A17" s="23" t="s">
        <v>3365</v>
      </c>
      <c r="B17" s="23" t="s">
        <v>3366</v>
      </c>
      <c r="C17" s="23"/>
    </row>
    <row r="18" spans="1:3" x14ac:dyDescent="0.25">
      <c r="A18" s="92" t="s">
        <v>3367</v>
      </c>
      <c r="B18" s="34" t="s">
        <v>3368</v>
      </c>
      <c r="C18" s="34"/>
    </row>
    <row r="20" spans="1:3" x14ac:dyDescent="0.25">
      <c r="A20" s="745" t="s">
        <v>3369</v>
      </c>
      <c r="B20" s="746"/>
      <c r="C20" s="747"/>
    </row>
    <row r="21" spans="1:3" x14ac:dyDescent="0.25">
      <c r="A21" s="861" t="s">
        <v>3370</v>
      </c>
      <c r="B21" s="862"/>
      <c r="C21" s="863"/>
    </row>
    <row r="22" spans="1:3" ht="30" x14ac:dyDescent="0.25">
      <c r="A22" s="122" t="s">
        <v>3371</v>
      </c>
      <c r="B22" s="23" t="s">
        <v>3372</v>
      </c>
      <c r="C22" s="159"/>
    </row>
    <row r="23" spans="1:3" ht="30" x14ac:dyDescent="0.25">
      <c r="A23" s="122" t="s">
        <v>3373</v>
      </c>
      <c r="B23" s="23" t="s">
        <v>3374</v>
      </c>
      <c r="C23" s="159"/>
    </row>
    <row r="24" spans="1:3" ht="45" x14ac:dyDescent="0.25">
      <c r="A24" s="122" t="s">
        <v>3375</v>
      </c>
      <c r="B24" s="23" t="s">
        <v>3376</v>
      </c>
      <c r="C24" s="159"/>
    </row>
    <row r="25" spans="1:3" ht="30" x14ac:dyDescent="0.25">
      <c r="A25" s="122" t="s">
        <v>3377</v>
      </c>
      <c r="B25" s="23" t="s">
        <v>3378</v>
      </c>
      <c r="C25" s="159"/>
    </row>
    <row r="26" spans="1:3" x14ac:dyDescent="0.25">
      <c r="A26" s="105" t="s">
        <v>3379</v>
      </c>
      <c r="B26" s="51" t="s">
        <v>3380</v>
      </c>
      <c r="C26" s="53">
        <f>SUM(C22:C25)</f>
        <v>0</v>
      </c>
    </row>
    <row r="27" spans="1:3" x14ac:dyDescent="0.25">
      <c r="A27" s="864" t="s">
        <v>3381</v>
      </c>
      <c r="B27" s="864"/>
      <c r="C27" s="864"/>
    </row>
    <row r="28" spans="1:3" ht="30" x14ac:dyDescent="0.25">
      <c r="A28" s="122" t="s">
        <v>3382</v>
      </c>
      <c r="B28" s="23" t="s">
        <v>3383</v>
      </c>
      <c r="C28" s="228"/>
    </row>
    <row r="29" spans="1:3" ht="30" x14ac:dyDescent="0.25">
      <c r="A29" s="122" t="s">
        <v>3384</v>
      </c>
      <c r="B29" s="23" t="s">
        <v>3385</v>
      </c>
      <c r="C29" s="228"/>
    </row>
    <row r="30" spans="1:3" x14ac:dyDescent="0.25">
      <c r="A30" s="23" t="s">
        <v>3386</v>
      </c>
      <c r="B30" s="23" t="s">
        <v>3387</v>
      </c>
      <c r="C30" s="23"/>
    </row>
    <row r="31" spans="1:3" x14ac:dyDescent="0.25">
      <c r="A31" s="23" t="s">
        <v>3388</v>
      </c>
      <c r="B31" s="23" t="s">
        <v>3389</v>
      </c>
      <c r="C31" s="23"/>
    </row>
    <row r="32" spans="1:3" x14ac:dyDescent="0.25">
      <c r="A32" s="122" t="s">
        <v>3390</v>
      </c>
      <c r="B32" s="23" t="s">
        <v>3391</v>
      </c>
      <c r="C32" s="23"/>
    </row>
    <row r="33" spans="1:3" ht="30" x14ac:dyDescent="0.25">
      <c r="A33" s="122" t="s">
        <v>3392</v>
      </c>
      <c r="B33" s="122" t="s">
        <v>3393</v>
      </c>
      <c r="C33" s="23"/>
    </row>
    <row r="34" spans="1:3" x14ac:dyDescent="0.25">
      <c r="A34" s="51" t="s">
        <v>3283</v>
      </c>
      <c r="B34" s="51" t="s">
        <v>3394</v>
      </c>
      <c r="C34" s="51"/>
    </row>
    <row r="35" spans="1:3" x14ac:dyDescent="0.25">
      <c r="A35" s="842" t="s">
        <v>3395</v>
      </c>
      <c r="B35" s="843"/>
      <c r="C35" s="844"/>
    </row>
    <row r="36" spans="1:3" x14ac:dyDescent="0.25">
      <c r="A36" s="23" t="s">
        <v>3396</v>
      </c>
      <c r="B36" s="23" t="s">
        <v>3397</v>
      </c>
      <c r="C36" s="159"/>
    </row>
    <row r="37" spans="1:3" x14ac:dyDescent="0.25">
      <c r="A37" s="23" t="s">
        <v>3398</v>
      </c>
      <c r="B37" s="23" t="s">
        <v>3399</v>
      </c>
      <c r="C37" s="159"/>
    </row>
    <row r="38" spans="1:3" ht="30" x14ac:dyDescent="0.25">
      <c r="A38" s="122" t="s">
        <v>3400</v>
      </c>
      <c r="B38" s="23" t="s">
        <v>3401</v>
      </c>
      <c r="C38" s="159"/>
    </row>
    <row r="39" spans="1:3" ht="75" x14ac:dyDescent="0.25">
      <c r="A39" s="122" t="s">
        <v>3402</v>
      </c>
      <c r="B39" s="23" t="s">
        <v>3403</v>
      </c>
      <c r="C39" s="159"/>
    </row>
    <row r="40" spans="1:3" x14ac:dyDescent="0.25">
      <c r="A40" s="23" t="s">
        <v>3404</v>
      </c>
      <c r="B40" s="23" t="s">
        <v>3405</v>
      </c>
      <c r="C40" s="159"/>
    </row>
    <row r="41" spans="1:3" ht="30" x14ac:dyDescent="0.25">
      <c r="A41" s="122" t="s">
        <v>3406</v>
      </c>
      <c r="B41" s="23" t="s">
        <v>3407</v>
      </c>
      <c r="C41" s="159"/>
    </row>
    <row r="42" spans="1:3" ht="30" x14ac:dyDescent="0.25">
      <c r="A42" s="122" t="s">
        <v>3408</v>
      </c>
      <c r="B42" s="23" t="s">
        <v>1504</v>
      </c>
      <c r="C42" s="159"/>
    </row>
    <row r="43" spans="1:3" ht="90" x14ac:dyDescent="0.25">
      <c r="A43" s="122" t="s">
        <v>3409</v>
      </c>
      <c r="B43" s="23" t="s">
        <v>3410</v>
      </c>
      <c r="C43" s="159"/>
    </row>
    <row r="44" spans="1:3" ht="45" x14ac:dyDescent="0.25">
      <c r="A44" s="122" t="s">
        <v>3411</v>
      </c>
      <c r="B44" s="23" t="s">
        <v>3412</v>
      </c>
      <c r="C44" s="159"/>
    </row>
    <row r="45" spans="1:3" x14ac:dyDescent="0.25">
      <c r="A45" s="51" t="s">
        <v>3413</v>
      </c>
      <c r="B45" s="51" t="s">
        <v>3414</v>
      </c>
      <c r="C45" s="53">
        <f>SUM(C36:C44)</f>
        <v>0</v>
      </c>
    </row>
    <row r="46" spans="1:3" ht="15" customHeight="1" x14ac:dyDescent="0.25">
      <c r="A46" s="830" t="s">
        <v>3415</v>
      </c>
      <c r="B46" s="831"/>
      <c r="C46" s="832"/>
    </row>
    <row r="47" spans="1:3" x14ac:dyDescent="0.25">
      <c r="A47" s="105" t="s">
        <v>3416</v>
      </c>
      <c r="B47" s="51" t="s">
        <v>3417</v>
      </c>
      <c r="C47" s="53">
        <f>C26+C34-C45</f>
        <v>0</v>
      </c>
    </row>
    <row r="48" spans="1:3" x14ac:dyDescent="0.25">
      <c r="A48" s="842" t="s">
        <v>3418</v>
      </c>
      <c r="B48" s="843"/>
      <c r="C48" s="844"/>
    </row>
    <row r="49" spans="1:5" ht="60" x14ac:dyDescent="0.25">
      <c r="A49" s="122" t="s">
        <v>3419</v>
      </c>
      <c r="B49" s="23" t="s">
        <v>3420</v>
      </c>
      <c r="C49" s="23"/>
    </row>
    <row r="51" spans="1:5" x14ac:dyDescent="0.25">
      <c r="A51" s="110" t="s">
        <v>3421</v>
      </c>
    </row>
    <row r="52" spans="1:5" ht="75" x14ac:dyDescent="0.25">
      <c r="A52" s="141" t="s">
        <v>3422</v>
      </c>
    </row>
    <row r="53" spans="1:5" x14ac:dyDescent="0.25">
      <c r="A53" s="219" t="s">
        <v>3423</v>
      </c>
      <c r="B53" s="34" t="s">
        <v>3424</v>
      </c>
      <c r="C53" s="34"/>
    </row>
    <row r="54" spans="1:5" x14ac:dyDescent="0.25">
      <c r="A54" s="34" t="s">
        <v>3425</v>
      </c>
      <c r="B54" s="34" t="s">
        <v>3426</v>
      </c>
      <c r="C54" s="34"/>
    </row>
    <row r="55" spans="1:5" x14ac:dyDescent="0.25">
      <c r="A55" s="34" t="s">
        <v>3427</v>
      </c>
      <c r="B55" s="34" t="s">
        <v>3428</v>
      </c>
      <c r="C55" s="34"/>
    </row>
    <row r="56" spans="1:5" ht="45" x14ac:dyDescent="0.25">
      <c r="A56" s="92" t="s">
        <v>3429</v>
      </c>
      <c r="B56" s="34" t="s">
        <v>2417</v>
      </c>
      <c r="C56" s="34"/>
    </row>
    <row r="57" spans="1:5" x14ac:dyDescent="0.25">
      <c r="A57" s="34" t="s">
        <v>3430</v>
      </c>
      <c r="B57" s="34" t="s">
        <v>3431</v>
      </c>
      <c r="C57" s="34"/>
      <c r="D57" s="34" t="s">
        <v>3432</v>
      </c>
      <c r="E57" s="34"/>
    </row>
    <row r="58" spans="1:5" x14ac:dyDescent="0.25">
      <c r="A58" s="34" t="s">
        <v>3433</v>
      </c>
      <c r="B58" s="34" t="s">
        <v>3434</v>
      </c>
      <c r="C58" s="34"/>
    </row>
    <row r="60" spans="1:5" ht="120" x14ac:dyDescent="0.25">
      <c r="A60" s="97" t="s">
        <v>3435</v>
      </c>
    </row>
  </sheetData>
  <mergeCells count="7">
    <mergeCell ref="A48:C48"/>
    <mergeCell ref="A14:C14"/>
    <mergeCell ref="A20:C20"/>
    <mergeCell ref="A21:C21"/>
    <mergeCell ref="A27:C27"/>
    <mergeCell ref="A35:C35"/>
    <mergeCell ref="A46:C46"/>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E2" sqref="E2"/>
    </sheetView>
  </sheetViews>
  <sheetFormatPr baseColWidth="10" defaultRowHeight="15" x14ac:dyDescent="0.25"/>
  <cols>
    <col min="1" max="1" width="35.5703125" bestFit="1" customWidth="1"/>
  </cols>
  <sheetData>
    <row r="1" spans="1:1" x14ac:dyDescent="0.25">
      <c r="A1" s="174" t="s">
        <v>3436</v>
      </c>
    </row>
    <row r="2" spans="1:1" ht="60" x14ac:dyDescent="0.25">
      <c r="A2" s="97" t="s">
        <v>3437</v>
      </c>
    </row>
    <row r="4" spans="1:1" x14ac:dyDescent="0.25">
      <c r="A4" s="145" t="s">
        <v>3438</v>
      </c>
    </row>
    <row r="5" spans="1:1" x14ac:dyDescent="0.25">
      <c r="A5" s="152"/>
    </row>
    <row r="6" spans="1:1" x14ac:dyDescent="0.25">
      <c r="A6" s="145" t="s">
        <v>2918</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3442</v>
      </c>
    </row>
    <row r="17" spans="1:4" x14ac:dyDescent="0.25">
      <c r="A17" s="152"/>
    </row>
    <row r="18" spans="1:4" x14ac:dyDescent="0.25">
      <c r="A18" s="145" t="s">
        <v>3443</v>
      </c>
    </row>
    <row r="19" spans="1:4" x14ac:dyDescent="0.25">
      <c r="A19" s="152"/>
    </row>
    <row r="21" spans="1:4" ht="45" x14ac:dyDescent="0.25">
      <c r="A21" s="140" t="s">
        <v>3444</v>
      </c>
      <c r="B21" s="145" t="s">
        <v>3445</v>
      </c>
      <c r="C21" s="145"/>
    </row>
    <row r="22" spans="1:4" ht="45" x14ac:dyDescent="0.25">
      <c r="A22" s="140" t="s">
        <v>3446</v>
      </c>
      <c r="B22" s="145" t="s">
        <v>3447</v>
      </c>
      <c r="C22" s="145"/>
    </row>
    <row r="23" spans="1:4" ht="30" x14ac:dyDescent="0.25">
      <c r="A23" s="140" t="s">
        <v>3448</v>
      </c>
      <c r="B23" s="145" t="s">
        <v>3449</v>
      </c>
      <c r="C23" s="145"/>
    </row>
    <row r="24" spans="1:4" ht="30" x14ac:dyDescent="0.25">
      <c r="A24" s="140" t="s">
        <v>3448</v>
      </c>
      <c r="B24" s="145" t="s">
        <v>3450</v>
      </c>
      <c r="C24" s="145"/>
    </row>
    <row r="26" spans="1:4" x14ac:dyDescent="0.25">
      <c r="A26" s="848" t="s">
        <v>3451</v>
      </c>
      <c r="B26" s="848"/>
      <c r="C26" s="848"/>
      <c r="D26" s="848"/>
    </row>
    <row r="27" spans="1:4" x14ac:dyDescent="0.25">
      <c r="A27" s="229" t="s">
        <v>3452</v>
      </c>
      <c r="B27" s="230" t="s">
        <v>3453</v>
      </c>
      <c r="C27" s="230" t="s">
        <v>3454</v>
      </c>
      <c r="D27" s="230" t="s">
        <v>3455</v>
      </c>
    </row>
    <row r="28" spans="1:4" x14ac:dyDescent="0.25">
      <c r="A28" s="92" t="s">
        <v>3456</v>
      </c>
      <c r="B28" s="34" t="s">
        <v>3456</v>
      </c>
      <c r="C28" s="34" t="s">
        <v>3456</v>
      </c>
      <c r="D28" s="34" t="s">
        <v>3456</v>
      </c>
    </row>
    <row r="29" spans="1:4" x14ac:dyDescent="0.25">
      <c r="A29" s="152"/>
      <c r="B29" s="152"/>
      <c r="C29" s="152"/>
      <c r="D29" s="152"/>
    </row>
    <row r="30" spans="1:4" x14ac:dyDescent="0.25">
      <c r="A30" s="92" t="s">
        <v>3457</v>
      </c>
      <c r="B30" s="34" t="s">
        <v>3457</v>
      </c>
      <c r="C30" s="34" t="s">
        <v>3457</v>
      </c>
      <c r="D30" s="34" t="s">
        <v>3457</v>
      </c>
    </row>
    <row r="31" spans="1:4" x14ac:dyDescent="0.25">
      <c r="A31" s="152"/>
      <c r="B31" s="152"/>
      <c r="C31" s="152"/>
      <c r="D31" s="152"/>
    </row>
    <row r="32" spans="1:4" x14ac:dyDescent="0.25">
      <c r="A32" s="92" t="s">
        <v>3458</v>
      </c>
      <c r="B32" s="34" t="s">
        <v>3458</v>
      </c>
      <c r="C32" s="34" t="s">
        <v>3458</v>
      </c>
      <c r="D32" s="34" t="s">
        <v>3458</v>
      </c>
    </row>
    <row r="33" spans="1:4" x14ac:dyDescent="0.25">
      <c r="A33" s="152"/>
      <c r="B33" s="152"/>
      <c r="C33" s="152"/>
      <c r="D33" s="152"/>
    </row>
    <row r="34" spans="1:4" x14ac:dyDescent="0.25">
      <c r="A34" s="92" t="s">
        <v>3459</v>
      </c>
      <c r="B34" s="34" t="s">
        <v>3459</v>
      </c>
      <c r="C34" s="34" t="s">
        <v>3459</v>
      </c>
      <c r="D34" s="34" t="s">
        <v>3459</v>
      </c>
    </row>
    <row r="35" spans="1:4" x14ac:dyDescent="0.25">
      <c r="A35" s="152"/>
      <c r="B35" s="152"/>
      <c r="C35" s="152"/>
      <c r="D35" s="152"/>
    </row>
    <row r="36" spans="1:4" x14ac:dyDescent="0.25">
      <c r="A36" s="92" t="s">
        <v>3460</v>
      </c>
      <c r="B36" s="34" t="s">
        <v>3460</v>
      </c>
      <c r="C36" s="34" t="s">
        <v>3460</v>
      </c>
      <c r="D36" s="34" t="s">
        <v>3460</v>
      </c>
    </row>
    <row r="37" spans="1:4" x14ac:dyDescent="0.25">
      <c r="A37" s="152"/>
      <c r="B37" s="152"/>
      <c r="C37" s="152"/>
      <c r="D37" s="152"/>
    </row>
    <row r="38" spans="1:4" x14ac:dyDescent="0.25">
      <c r="A38" s="92" t="s">
        <v>3461</v>
      </c>
      <c r="B38" s="34" t="s">
        <v>3461</v>
      </c>
      <c r="C38" s="34" t="s">
        <v>3461</v>
      </c>
      <c r="D38" s="34" t="s">
        <v>3461</v>
      </c>
    </row>
    <row r="39" spans="1:4" x14ac:dyDescent="0.25">
      <c r="A39" s="122" t="s">
        <v>3462</v>
      </c>
      <c r="B39" s="23" t="s">
        <v>3462</v>
      </c>
      <c r="C39" s="23" t="s">
        <v>3462</v>
      </c>
      <c r="D39" s="23" t="s">
        <v>3462</v>
      </c>
    </row>
    <row r="40" spans="1:4" x14ac:dyDescent="0.25">
      <c r="A40" s="152"/>
      <c r="B40" s="152"/>
      <c r="C40" s="152"/>
      <c r="D40" s="152"/>
    </row>
    <row r="41" spans="1:4" x14ac:dyDescent="0.25">
      <c r="A41" s="122" t="s">
        <v>3463</v>
      </c>
      <c r="B41" s="23" t="s">
        <v>3463</v>
      </c>
      <c r="C41" s="23" t="s">
        <v>3463</v>
      </c>
      <c r="D41" s="23" t="s">
        <v>3463</v>
      </c>
    </row>
    <row r="42" spans="1:4" x14ac:dyDescent="0.25">
      <c r="A42" s="152"/>
      <c r="B42" s="152"/>
      <c r="C42" s="152"/>
      <c r="D42" s="152"/>
    </row>
    <row r="43" spans="1:4" x14ac:dyDescent="0.25">
      <c r="A43" s="122" t="s">
        <v>3464</v>
      </c>
      <c r="B43" s="23" t="s">
        <v>3464</v>
      </c>
      <c r="C43" s="23" t="s">
        <v>3464</v>
      </c>
      <c r="D43" s="23" t="s">
        <v>3464</v>
      </c>
    </row>
    <row r="44" spans="1:4" x14ac:dyDescent="0.25">
      <c r="A44" s="152"/>
      <c r="B44" s="152"/>
      <c r="C44" s="152"/>
      <c r="D44" s="152"/>
    </row>
    <row r="45" spans="1:4" x14ac:dyDescent="0.25">
      <c r="A45" s="122" t="s">
        <v>3465</v>
      </c>
      <c r="B45" s="23" t="s">
        <v>3465</v>
      </c>
      <c r="C45" s="23" t="s">
        <v>3465</v>
      </c>
      <c r="D45" s="23" t="s">
        <v>3465</v>
      </c>
    </row>
    <row r="46" spans="1:4" x14ac:dyDescent="0.25">
      <c r="A46" s="152"/>
      <c r="B46" s="152"/>
      <c r="C46" s="152"/>
      <c r="D46" s="152"/>
    </row>
    <row r="47" spans="1:4" x14ac:dyDescent="0.25">
      <c r="A47" s="122" t="s">
        <v>3466</v>
      </c>
      <c r="B47" s="23" t="s">
        <v>3466</v>
      </c>
      <c r="C47" s="23" t="s">
        <v>3466</v>
      </c>
      <c r="D47" s="23" t="s">
        <v>3466</v>
      </c>
    </row>
    <row r="48" spans="1:4" x14ac:dyDescent="0.25">
      <c r="A48" s="231"/>
      <c r="B48" s="231"/>
      <c r="C48" s="231"/>
      <c r="D48" s="231"/>
    </row>
    <row r="50" spans="1:4" ht="30" x14ac:dyDescent="0.25">
      <c r="A50" s="111" t="s">
        <v>3467</v>
      </c>
    </row>
    <row r="51" spans="1:4" x14ac:dyDescent="0.25">
      <c r="A51" s="230" t="s">
        <v>3468</v>
      </c>
      <c r="B51" s="230" t="s">
        <v>3469</v>
      </c>
      <c r="C51" s="230" t="s">
        <v>3470</v>
      </c>
      <c r="D51" s="230" t="s">
        <v>3471</v>
      </c>
    </row>
    <row r="52" spans="1:4" x14ac:dyDescent="0.25">
      <c r="A52" s="34" t="s">
        <v>3472</v>
      </c>
      <c r="B52" s="34" t="s">
        <v>3472</v>
      </c>
      <c r="C52" s="34" t="s">
        <v>3472</v>
      </c>
      <c r="D52" s="34" t="s">
        <v>3472</v>
      </c>
    </row>
    <row r="53" spans="1:4" x14ac:dyDescent="0.25">
      <c r="A53" s="152"/>
      <c r="B53" s="152"/>
      <c r="C53" s="152"/>
      <c r="D53" s="152"/>
    </row>
    <row r="54" spans="1:4" x14ac:dyDescent="0.25">
      <c r="A54" s="34" t="s">
        <v>3473</v>
      </c>
      <c r="B54" s="34" t="s">
        <v>3473</v>
      </c>
      <c r="C54" s="34" t="s">
        <v>3473</v>
      </c>
      <c r="D54" s="34" t="s">
        <v>3473</v>
      </c>
    </row>
    <row r="55" spans="1:4" x14ac:dyDescent="0.25">
      <c r="A55" s="152"/>
      <c r="B55" s="152"/>
      <c r="C55" s="152"/>
      <c r="D55" s="152"/>
    </row>
    <row r="56" spans="1:4" x14ac:dyDescent="0.25">
      <c r="A56" s="34" t="s">
        <v>3474</v>
      </c>
      <c r="B56" s="34" t="s">
        <v>3474</v>
      </c>
      <c r="C56" s="34" t="s">
        <v>3474</v>
      </c>
      <c r="D56" s="34" t="s">
        <v>3474</v>
      </c>
    </row>
    <row r="57" spans="1:4" x14ac:dyDescent="0.25">
      <c r="A57" s="152"/>
      <c r="B57" s="152"/>
      <c r="C57" s="152"/>
      <c r="D57" s="152"/>
    </row>
    <row r="58" spans="1:4" x14ac:dyDescent="0.25">
      <c r="A58" s="34" t="s">
        <v>3475</v>
      </c>
      <c r="B58" s="34" t="s">
        <v>3475</v>
      </c>
      <c r="C58" s="34" t="s">
        <v>3475</v>
      </c>
      <c r="D58" s="34" t="s">
        <v>3475</v>
      </c>
    </row>
    <row r="59" spans="1:4" x14ac:dyDescent="0.25">
      <c r="A59" s="152"/>
      <c r="B59" s="152"/>
      <c r="C59" s="152"/>
      <c r="D59" s="152"/>
    </row>
    <row r="60" spans="1:4" x14ac:dyDescent="0.25">
      <c r="A60" s="34" t="s">
        <v>3459</v>
      </c>
      <c r="B60" s="34" t="s">
        <v>3459</v>
      </c>
      <c r="C60" s="34" t="s">
        <v>3459</v>
      </c>
      <c r="D60" s="34" t="s">
        <v>3459</v>
      </c>
    </row>
    <row r="61" spans="1:4" x14ac:dyDescent="0.25">
      <c r="A61" s="152"/>
      <c r="B61" s="152"/>
      <c r="C61" s="152"/>
      <c r="D61" s="152"/>
    </row>
    <row r="62" spans="1:4" x14ac:dyDescent="0.25">
      <c r="A62" s="34" t="s">
        <v>3460</v>
      </c>
      <c r="B62" s="34" t="s">
        <v>3460</v>
      </c>
      <c r="C62" s="34" t="s">
        <v>3460</v>
      </c>
      <c r="D62" s="34" t="s">
        <v>3460</v>
      </c>
    </row>
    <row r="63" spans="1:4" x14ac:dyDescent="0.25">
      <c r="A63" s="152"/>
      <c r="B63" s="152"/>
      <c r="C63" s="152"/>
      <c r="D63" s="152"/>
    </row>
    <row r="64" spans="1:4" x14ac:dyDescent="0.25">
      <c r="A64" s="34" t="s">
        <v>3476</v>
      </c>
      <c r="B64" s="34" t="s">
        <v>3476</v>
      </c>
      <c r="C64" s="34" t="s">
        <v>3476</v>
      </c>
      <c r="D64" s="34" t="s">
        <v>3476</v>
      </c>
    </row>
    <row r="65" spans="1:4" x14ac:dyDescent="0.25">
      <c r="A65" s="23" t="s">
        <v>1716</v>
      </c>
      <c r="B65" s="23" t="s">
        <v>1716</v>
      </c>
      <c r="C65" s="23" t="s">
        <v>1716</v>
      </c>
      <c r="D65" s="23" t="s">
        <v>1716</v>
      </c>
    </row>
    <row r="66" spans="1:4" x14ac:dyDescent="0.25">
      <c r="A66" s="152"/>
      <c r="B66" s="152"/>
      <c r="C66" s="152"/>
      <c r="D66" s="152"/>
    </row>
    <row r="67" spans="1:4" x14ac:dyDescent="0.25">
      <c r="A67" s="23" t="s">
        <v>3477</v>
      </c>
      <c r="B67" s="23" t="s">
        <v>3477</v>
      </c>
      <c r="C67" s="23" t="s">
        <v>3477</v>
      </c>
      <c r="D67" s="23" t="s">
        <v>3477</v>
      </c>
    </row>
    <row r="68" spans="1:4" x14ac:dyDescent="0.25">
      <c r="A68" s="152"/>
      <c r="B68" s="152"/>
      <c r="C68" s="152"/>
      <c r="D68" s="152"/>
    </row>
    <row r="69" spans="1:4" x14ac:dyDescent="0.25">
      <c r="A69" s="23" t="s">
        <v>3465</v>
      </c>
      <c r="B69" s="23" t="s">
        <v>3465</v>
      </c>
      <c r="C69" s="23" t="s">
        <v>3465</v>
      </c>
      <c r="D69" s="23" t="s">
        <v>3465</v>
      </c>
    </row>
    <row r="70" spans="1:4" x14ac:dyDescent="0.25">
      <c r="A70" s="152"/>
      <c r="B70" s="152"/>
      <c r="C70" s="152"/>
      <c r="D70" s="152"/>
    </row>
    <row r="71" spans="1:4" x14ac:dyDescent="0.25">
      <c r="A71" s="23" t="s">
        <v>3466</v>
      </c>
      <c r="B71" s="23" t="s">
        <v>3466</v>
      </c>
      <c r="C71" s="23" t="s">
        <v>3466</v>
      </c>
      <c r="D71" s="23" t="s">
        <v>3466</v>
      </c>
    </row>
    <row r="72" spans="1:4" x14ac:dyDescent="0.25">
      <c r="A72" s="152"/>
      <c r="B72" s="152"/>
      <c r="C72" s="152"/>
      <c r="D72" s="152"/>
    </row>
    <row r="73" spans="1:4" x14ac:dyDescent="0.25">
      <c r="A73" s="34" t="s">
        <v>3461</v>
      </c>
      <c r="B73" s="34" t="s">
        <v>3461</v>
      </c>
      <c r="C73" s="34" t="s">
        <v>3461</v>
      </c>
      <c r="D73" s="34" t="s">
        <v>3461</v>
      </c>
    </row>
    <row r="74" spans="1:4" x14ac:dyDescent="0.25">
      <c r="A74" s="23" t="s">
        <v>3462</v>
      </c>
      <c r="B74" s="23" t="s">
        <v>3462</v>
      </c>
      <c r="C74" s="23" t="s">
        <v>3462</v>
      </c>
      <c r="D74" s="23" t="s">
        <v>3462</v>
      </c>
    </row>
    <row r="75" spans="1:4" x14ac:dyDescent="0.25">
      <c r="A75" s="152"/>
      <c r="B75" s="152"/>
      <c r="C75" s="152"/>
      <c r="D75" s="152"/>
    </row>
    <row r="76" spans="1:4" x14ac:dyDescent="0.25">
      <c r="A76" s="23" t="s">
        <v>3463</v>
      </c>
      <c r="B76" s="23" t="s">
        <v>3463</v>
      </c>
      <c r="C76" s="23" t="s">
        <v>3463</v>
      </c>
      <c r="D76" s="23" t="s">
        <v>3463</v>
      </c>
    </row>
    <row r="77" spans="1:4" x14ac:dyDescent="0.25">
      <c r="A77" s="152"/>
      <c r="B77" s="152"/>
      <c r="C77" s="152"/>
      <c r="D77" s="152"/>
    </row>
    <row r="78" spans="1:4" x14ac:dyDescent="0.25">
      <c r="A78" s="23" t="s">
        <v>3464</v>
      </c>
      <c r="B78" s="23" t="s">
        <v>3464</v>
      </c>
      <c r="C78" s="23" t="s">
        <v>3464</v>
      </c>
      <c r="D78" s="23" t="s">
        <v>3464</v>
      </c>
    </row>
    <row r="79" spans="1:4" x14ac:dyDescent="0.25">
      <c r="A79" s="152"/>
      <c r="B79" s="152"/>
      <c r="C79" s="152"/>
      <c r="D79" s="152"/>
    </row>
    <row r="80" spans="1:4" x14ac:dyDescent="0.25">
      <c r="A80" s="23" t="s">
        <v>3465</v>
      </c>
      <c r="B80" s="23" t="s">
        <v>3465</v>
      </c>
      <c r="C80" s="23" t="s">
        <v>3465</v>
      </c>
      <c r="D80" s="23" t="s">
        <v>3465</v>
      </c>
    </row>
    <row r="81" spans="1:4" x14ac:dyDescent="0.25">
      <c r="A81" s="152"/>
      <c r="B81" s="152"/>
      <c r="C81" s="152"/>
      <c r="D81" s="152"/>
    </row>
    <row r="82" spans="1:4" x14ac:dyDescent="0.25">
      <c r="A82" s="23" t="s">
        <v>3466</v>
      </c>
      <c r="B82" s="23" t="s">
        <v>3466</v>
      </c>
      <c r="C82" s="23" t="s">
        <v>3466</v>
      </c>
      <c r="D82" s="23" t="s">
        <v>3466</v>
      </c>
    </row>
    <row r="83" spans="1:4" x14ac:dyDescent="0.25">
      <c r="A83" s="152"/>
      <c r="B83" s="152"/>
      <c r="C83" s="152"/>
      <c r="D83" s="152"/>
    </row>
    <row r="85" spans="1:4" ht="165" x14ac:dyDescent="0.25">
      <c r="A85" s="97" t="s">
        <v>3478</v>
      </c>
      <c r="B85" s="97" t="s">
        <v>3479</v>
      </c>
      <c r="C85" s="97" t="s">
        <v>2438</v>
      </c>
    </row>
  </sheetData>
  <mergeCells count="1">
    <mergeCell ref="A26:D26"/>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A3" sqref="A3"/>
    </sheetView>
  </sheetViews>
  <sheetFormatPr baseColWidth="10" defaultRowHeight="15" x14ac:dyDescent="0.25"/>
  <cols>
    <col min="1" max="3" width="35.140625" bestFit="1" customWidth="1"/>
  </cols>
  <sheetData>
    <row r="1" spans="1:1" x14ac:dyDescent="0.25">
      <c r="A1" s="230" t="s">
        <v>3480</v>
      </c>
    </row>
    <row r="2" spans="1:1" ht="60" x14ac:dyDescent="0.25">
      <c r="A2" s="97" t="s">
        <v>3481</v>
      </c>
    </row>
    <row r="4" spans="1:1" x14ac:dyDescent="0.25">
      <c r="A4" s="145" t="s">
        <v>3438</v>
      </c>
    </row>
    <row r="5" spans="1:1" x14ac:dyDescent="0.25">
      <c r="A5" s="152"/>
    </row>
    <row r="6" spans="1:1" x14ac:dyDescent="0.25">
      <c r="A6" s="145" t="s">
        <v>3066</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3443</v>
      </c>
    </row>
    <row r="17" spans="1:8" x14ac:dyDescent="0.25">
      <c r="A17" s="152"/>
    </row>
    <row r="19" spans="1:8" ht="30" x14ac:dyDescent="0.25">
      <c r="A19" s="111" t="s">
        <v>3482</v>
      </c>
      <c r="B19" s="110" t="s">
        <v>3483</v>
      </c>
      <c r="C19" s="110"/>
    </row>
    <row r="21" spans="1:8" x14ac:dyDescent="0.25">
      <c r="A21" s="110" t="s">
        <v>3484</v>
      </c>
    </row>
    <row r="22" spans="1:8" x14ac:dyDescent="0.25">
      <c r="A22" s="232" t="s">
        <v>3485</v>
      </c>
      <c r="B22" s="232" t="s">
        <v>3486</v>
      </c>
      <c r="C22" s="232" t="s">
        <v>3487</v>
      </c>
      <c r="D22" s="232" t="s">
        <v>3488</v>
      </c>
      <c r="E22" s="232" t="s">
        <v>3489</v>
      </c>
      <c r="F22" s="232" t="s">
        <v>3490</v>
      </c>
      <c r="G22" s="232" t="s">
        <v>3491</v>
      </c>
      <c r="H22" s="232" t="s">
        <v>3492</v>
      </c>
    </row>
    <row r="23" spans="1:8" x14ac:dyDescent="0.25">
      <c r="A23" s="34" t="s">
        <v>3456</v>
      </c>
      <c r="B23" s="34" t="s">
        <v>3456</v>
      </c>
      <c r="C23" s="34" t="s">
        <v>3456</v>
      </c>
      <c r="D23" s="34" t="s">
        <v>3456</v>
      </c>
      <c r="E23" s="34" t="s">
        <v>3456</v>
      </c>
      <c r="F23" s="34" t="s">
        <v>3456</v>
      </c>
      <c r="G23" s="34" t="s">
        <v>3456</v>
      </c>
      <c r="H23" s="34" t="s">
        <v>3456</v>
      </c>
    </row>
    <row r="24" spans="1:8" x14ac:dyDescent="0.25">
      <c r="A24" s="152"/>
      <c r="B24" s="152"/>
      <c r="C24" s="152"/>
      <c r="D24" s="152"/>
      <c r="E24" s="152"/>
      <c r="F24" s="152"/>
      <c r="G24" s="152"/>
      <c r="H24" s="152"/>
    </row>
    <row r="25" spans="1:8" x14ac:dyDescent="0.25">
      <c r="A25" s="34" t="s">
        <v>3457</v>
      </c>
      <c r="B25" s="34" t="s">
        <v>3457</v>
      </c>
      <c r="C25" s="34" t="s">
        <v>3457</v>
      </c>
      <c r="D25" s="34" t="s">
        <v>3457</v>
      </c>
      <c r="E25" s="34" t="s">
        <v>3457</v>
      </c>
      <c r="F25" s="34" t="s">
        <v>3457</v>
      </c>
      <c r="G25" s="34" t="s">
        <v>3457</v>
      </c>
      <c r="H25" s="34" t="s">
        <v>3457</v>
      </c>
    </row>
    <row r="26" spans="1:8" x14ac:dyDescent="0.25">
      <c r="A26" s="152"/>
      <c r="B26" s="152"/>
      <c r="C26" s="152"/>
      <c r="D26" s="152"/>
      <c r="E26" s="152"/>
      <c r="F26" s="152"/>
      <c r="G26" s="152"/>
      <c r="H26" s="152"/>
    </row>
    <row r="27" spans="1:8" x14ac:dyDescent="0.25">
      <c r="A27" s="34" t="s">
        <v>3458</v>
      </c>
      <c r="B27" s="34" t="s">
        <v>3458</v>
      </c>
      <c r="C27" s="34" t="s">
        <v>3458</v>
      </c>
      <c r="D27" s="34" t="s">
        <v>3458</v>
      </c>
      <c r="E27" s="34" t="s">
        <v>3458</v>
      </c>
      <c r="F27" s="34" t="s">
        <v>3458</v>
      </c>
      <c r="G27" s="34" t="s">
        <v>3458</v>
      </c>
      <c r="H27" s="34" t="s">
        <v>3458</v>
      </c>
    </row>
    <row r="28" spans="1:8" x14ac:dyDescent="0.25">
      <c r="A28" s="43"/>
      <c r="B28" s="43"/>
      <c r="C28" s="43"/>
      <c r="D28" s="43"/>
      <c r="E28" s="43"/>
      <c r="F28" s="43"/>
      <c r="G28" s="43"/>
      <c r="H28" s="43"/>
    </row>
    <row r="29" spans="1:8" x14ac:dyDescent="0.25">
      <c r="A29" s="34" t="s">
        <v>3459</v>
      </c>
      <c r="B29" s="34" t="s">
        <v>3459</v>
      </c>
      <c r="C29" s="34" t="s">
        <v>3459</v>
      </c>
      <c r="D29" s="34" t="s">
        <v>3459</v>
      </c>
      <c r="E29" s="34" t="s">
        <v>3459</v>
      </c>
      <c r="F29" s="34" t="s">
        <v>3459</v>
      </c>
      <c r="G29" s="34" t="s">
        <v>3459</v>
      </c>
      <c r="H29" s="34" t="s">
        <v>3459</v>
      </c>
    </row>
    <row r="30" spans="1:8" x14ac:dyDescent="0.25">
      <c r="A30" s="152"/>
      <c r="B30" s="152"/>
      <c r="C30" s="152"/>
      <c r="D30" s="152"/>
      <c r="E30" s="152"/>
      <c r="F30" s="152"/>
      <c r="G30" s="152"/>
      <c r="H30" s="152"/>
    </row>
    <row r="31" spans="1:8" x14ac:dyDescent="0.25">
      <c r="A31" s="34" t="s">
        <v>3461</v>
      </c>
      <c r="B31" s="34" t="s">
        <v>3461</v>
      </c>
      <c r="C31" s="34" t="s">
        <v>3461</v>
      </c>
      <c r="D31" s="34" t="s">
        <v>3461</v>
      </c>
      <c r="E31" s="34" t="s">
        <v>3461</v>
      </c>
      <c r="F31" s="34" t="s">
        <v>3461</v>
      </c>
      <c r="G31" s="34" t="s">
        <v>3461</v>
      </c>
      <c r="H31" s="34" t="s">
        <v>3461</v>
      </c>
    </row>
    <row r="32" spans="1:8" x14ac:dyDescent="0.25">
      <c r="A32" s="23" t="s">
        <v>3462</v>
      </c>
      <c r="B32" s="23" t="s">
        <v>3462</v>
      </c>
      <c r="C32" s="23" t="s">
        <v>3462</v>
      </c>
      <c r="D32" s="23" t="s">
        <v>3462</v>
      </c>
      <c r="E32" s="23" t="s">
        <v>3462</v>
      </c>
      <c r="F32" s="23" t="s">
        <v>3462</v>
      </c>
      <c r="G32" s="23" t="s">
        <v>3462</v>
      </c>
      <c r="H32" s="23" t="s">
        <v>3462</v>
      </c>
    </row>
    <row r="33" spans="1:8" x14ac:dyDescent="0.25">
      <c r="A33" s="152"/>
      <c r="B33" s="152"/>
      <c r="C33" s="152"/>
      <c r="D33" s="152"/>
      <c r="E33" s="152"/>
      <c r="F33" s="152"/>
      <c r="G33" s="152"/>
      <c r="H33" s="152"/>
    </row>
    <row r="34" spans="1:8" x14ac:dyDescent="0.25">
      <c r="A34" s="23" t="s">
        <v>3463</v>
      </c>
      <c r="B34" s="23" t="s">
        <v>3463</v>
      </c>
      <c r="C34" s="23" t="s">
        <v>3463</v>
      </c>
      <c r="D34" s="23" t="s">
        <v>3463</v>
      </c>
      <c r="E34" s="23" t="s">
        <v>3463</v>
      </c>
      <c r="F34" s="23" t="s">
        <v>3463</v>
      </c>
      <c r="G34" s="23" t="s">
        <v>3463</v>
      </c>
      <c r="H34" s="23" t="s">
        <v>3463</v>
      </c>
    </row>
    <row r="35" spans="1:8" x14ac:dyDescent="0.25">
      <c r="A35" s="152"/>
      <c r="B35" s="152"/>
      <c r="C35" s="152"/>
      <c r="D35" s="152"/>
      <c r="E35" s="152"/>
      <c r="F35" s="152"/>
      <c r="G35" s="152"/>
      <c r="H35" s="152"/>
    </row>
    <row r="36" spans="1:8" x14ac:dyDescent="0.25">
      <c r="A36" s="23" t="s">
        <v>3464</v>
      </c>
      <c r="B36" s="23" t="s">
        <v>3464</v>
      </c>
      <c r="C36" s="23" t="s">
        <v>3464</v>
      </c>
      <c r="D36" s="23" t="s">
        <v>3464</v>
      </c>
      <c r="E36" s="23" t="s">
        <v>3464</v>
      </c>
      <c r="F36" s="23" t="s">
        <v>3464</v>
      </c>
      <c r="G36" s="23" t="s">
        <v>3464</v>
      </c>
      <c r="H36" s="23" t="s">
        <v>3464</v>
      </c>
    </row>
    <row r="37" spans="1:8" x14ac:dyDescent="0.25">
      <c r="A37" s="152"/>
      <c r="B37" s="152"/>
      <c r="C37" s="152"/>
      <c r="D37" s="152"/>
      <c r="E37" s="152"/>
      <c r="F37" s="152"/>
      <c r="G37" s="152"/>
      <c r="H37" s="152"/>
    </row>
    <row r="38" spans="1:8" x14ac:dyDescent="0.25">
      <c r="A38" s="23" t="s">
        <v>3465</v>
      </c>
      <c r="B38" s="23" t="s">
        <v>3465</v>
      </c>
      <c r="C38" s="23" t="s">
        <v>3465</v>
      </c>
      <c r="D38" s="23" t="s">
        <v>3465</v>
      </c>
      <c r="E38" s="23" t="s">
        <v>3465</v>
      </c>
      <c r="F38" s="23" t="s">
        <v>3465</v>
      </c>
      <c r="G38" s="23" t="s">
        <v>3465</v>
      </c>
      <c r="H38" s="23" t="s">
        <v>3465</v>
      </c>
    </row>
    <row r="39" spans="1:8" x14ac:dyDescent="0.25">
      <c r="A39" s="152"/>
      <c r="B39" s="152"/>
      <c r="C39" s="152"/>
      <c r="D39" s="152"/>
      <c r="E39" s="152"/>
      <c r="F39" s="152"/>
      <c r="G39" s="152"/>
      <c r="H39" s="152"/>
    </row>
    <row r="40" spans="1:8" x14ac:dyDescent="0.25">
      <c r="A40" s="23" t="s">
        <v>3466</v>
      </c>
      <c r="B40" s="23" t="s">
        <v>3466</v>
      </c>
      <c r="C40" s="23" t="s">
        <v>3466</v>
      </c>
      <c r="D40" s="23" t="s">
        <v>3466</v>
      </c>
      <c r="E40" s="23" t="s">
        <v>3466</v>
      </c>
      <c r="F40" s="23" t="s">
        <v>3466</v>
      </c>
      <c r="G40" s="23" t="s">
        <v>3466</v>
      </c>
      <c r="H40" s="23" t="s">
        <v>3466</v>
      </c>
    </row>
    <row r="41" spans="1:8" x14ac:dyDescent="0.25">
      <c r="A41" s="152"/>
      <c r="B41" s="152"/>
      <c r="C41" s="152"/>
      <c r="D41" s="152"/>
      <c r="E41" s="152"/>
      <c r="F41" s="152"/>
      <c r="G41" s="152"/>
      <c r="H41" s="152"/>
    </row>
    <row r="43" spans="1:8" ht="135" x14ac:dyDescent="0.25">
      <c r="A43" s="97" t="s">
        <v>3493</v>
      </c>
      <c r="B43" s="97" t="s">
        <v>2655</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opLeftCell="A173" workbookViewId="0">
      <selection activeCell="A179" sqref="A179:A181"/>
    </sheetView>
  </sheetViews>
  <sheetFormatPr baseColWidth="10" defaultRowHeight="15" x14ac:dyDescent="0.25"/>
  <cols>
    <col min="1" max="1" width="40" customWidth="1"/>
    <col min="2" max="2" width="31.85546875" bestFit="1" customWidth="1"/>
    <col min="3" max="3" width="27.42578125" bestFit="1" customWidth="1"/>
  </cols>
  <sheetData>
    <row r="1" spans="1:9" ht="15" customHeight="1" x14ac:dyDescent="0.25">
      <c r="A1" s="929" t="s">
        <v>4376</v>
      </c>
      <c r="B1" s="929"/>
      <c r="C1" s="929"/>
      <c r="D1" s="516"/>
      <c r="E1" s="516"/>
      <c r="F1" s="516"/>
      <c r="G1" s="516"/>
      <c r="H1" s="516"/>
      <c r="I1" s="516"/>
    </row>
    <row r="2" spans="1:9" x14ac:dyDescent="0.25">
      <c r="A2" s="516"/>
      <c r="B2" s="516"/>
      <c r="C2" s="516"/>
      <c r="D2" s="516"/>
      <c r="E2" s="516"/>
      <c r="F2" s="516"/>
      <c r="G2" s="516"/>
      <c r="H2" s="516"/>
      <c r="I2" s="516"/>
    </row>
    <row r="3" spans="1:9" x14ac:dyDescent="0.25">
      <c r="A3" s="930" t="s">
        <v>4377</v>
      </c>
      <c r="B3" s="931"/>
      <c r="C3" s="932"/>
      <c r="D3" s="516"/>
      <c r="E3" s="516"/>
      <c r="F3" s="516"/>
      <c r="G3" s="516"/>
      <c r="H3" s="516"/>
      <c r="I3" s="516"/>
    </row>
    <row r="4" spans="1:9" x14ac:dyDescent="0.25">
      <c r="A4" s="516"/>
      <c r="B4" s="516"/>
      <c r="C4" s="516"/>
      <c r="D4" s="516"/>
      <c r="E4" s="516"/>
      <c r="F4" s="516"/>
      <c r="G4" s="516"/>
      <c r="H4" s="516"/>
      <c r="I4" s="516"/>
    </row>
    <row r="5" spans="1:9" x14ac:dyDescent="0.25">
      <c r="A5" s="517" t="s">
        <v>4378</v>
      </c>
      <c r="B5" s="517" t="s">
        <v>4379</v>
      </c>
      <c r="C5" s="517" t="s">
        <v>4380</v>
      </c>
      <c r="D5" s="516"/>
      <c r="E5" s="516"/>
      <c r="F5" s="516"/>
      <c r="G5" s="516"/>
      <c r="H5" s="516"/>
      <c r="I5" s="516"/>
    </row>
    <row r="6" spans="1:9" x14ac:dyDescent="0.25">
      <c r="A6" s="518"/>
      <c r="B6" s="518"/>
      <c r="C6" s="518"/>
      <c r="D6" s="516"/>
      <c r="E6" s="516"/>
      <c r="F6" s="516"/>
      <c r="G6" s="516"/>
      <c r="H6" s="516"/>
      <c r="I6" s="516"/>
    </row>
    <row r="7" spans="1:9" x14ac:dyDescent="0.25">
      <c r="A7" s="516"/>
      <c r="B7" s="516"/>
      <c r="C7" s="516"/>
      <c r="D7" s="516"/>
      <c r="E7" s="516"/>
      <c r="F7" s="516"/>
      <c r="G7" s="516"/>
      <c r="H7" s="516"/>
      <c r="I7" s="516"/>
    </row>
    <row r="8" spans="1:9" ht="36.75" customHeight="1" x14ac:dyDescent="0.25">
      <c r="A8" s="904" t="s">
        <v>4381</v>
      </c>
      <c r="B8" s="904"/>
      <c r="C8" s="904"/>
      <c r="D8" s="516"/>
      <c r="E8" s="516"/>
      <c r="F8" s="516"/>
      <c r="G8" s="516"/>
      <c r="H8" s="516"/>
      <c r="I8" s="516"/>
    </row>
    <row r="9" spans="1:9" x14ac:dyDescent="0.25">
      <c r="A9" s="516"/>
      <c r="B9" s="516"/>
      <c r="C9" s="516"/>
      <c r="D9" s="516"/>
      <c r="E9" s="516"/>
      <c r="F9" s="516"/>
      <c r="G9" s="516"/>
      <c r="H9" s="516"/>
      <c r="I9" s="516"/>
    </row>
    <row r="10" spans="1:9" ht="15" customHeight="1" x14ac:dyDescent="0.25">
      <c r="A10" s="904" t="s">
        <v>4382</v>
      </c>
      <c r="B10" s="904"/>
      <c r="C10" s="904"/>
      <c r="D10" s="516"/>
      <c r="E10" s="516"/>
      <c r="F10" s="516"/>
      <c r="G10" s="516"/>
      <c r="H10" s="516"/>
      <c r="I10" s="516"/>
    </row>
    <row r="11" spans="1:9" x14ac:dyDescent="0.25">
      <c r="A11" s="516"/>
      <c r="B11" s="516"/>
      <c r="C11" s="516"/>
      <c r="D11" s="516"/>
      <c r="E11" s="516"/>
      <c r="F11" s="516"/>
      <c r="G11" s="516"/>
      <c r="H11" s="516"/>
      <c r="I11" s="516"/>
    </row>
    <row r="12" spans="1:9" x14ac:dyDescent="0.25">
      <c r="A12" s="517" t="s">
        <v>4383</v>
      </c>
      <c r="B12" s="517" t="s">
        <v>4384</v>
      </c>
      <c r="C12" s="516"/>
      <c r="D12" s="516"/>
      <c r="E12" s="516"/>
      <c r="F12" s="516"/>
      <c r="G12" s="516"/>
      <c r="H12" s="516"/>
      <c r="I12" s="516"/>
    </row>
    <row r="13" spans="1:9" x14ac:dyDescent="0.25">
      <c r="A13" s="518"/>
      <c r="B13" s="518"/>
      <c r="C13" s="516"/>
      <c r="D13" s="516"/>
      <c r="E13" s="516"/>
      <c r="F13" s="516"/>
      <c r="G13" s="516"/>
      <c r="H13" s="516"/>
      <c r="I13" s="516"/>
    </row>
    <row r="14" spans="1:9" x14ac:dyDescent="0.25">
      <c r="A14" s="516"/>
      <c r="B14" s="516"/>
      <c r="C14" s="516"/>
      <c r="D14" s="516"/>
      <c r="E14" s="516"/>
      <c r="F14" s="516"/>
      <c r="G14" s="516"/>
      <c r="H14" s="516"/>
      <c r="I14" s="516"/>
    </row>
    <row r="15" spans="1:9" ht="46.5" customHeight="1" x14ac:dyDescent="0.25">
      <c r="A15" s="517" t="s">
        <v>4385</v>
      </c>
      <c r="B15" s="517" t="s">
        <v>2203</v>
      </c>
      <c r="C15" s="519" t="s">
        <v>4386</v>
      </c>
      <c r="D15" s="516"/>
      <c r="E15" s="516"/>
      <c r="F15" s="516"/>
      <c r="G15" s="516"/>
      <c r="H15" s="516"/>
      <c r="I15" s="516"/>
    </row>
    <row r="16" spans="1:9" x14ac:dyDescent="0.25">
      <c r="A16" s="933" t="s">
        <v>4387</v>
      </c>
      <c r="B16" s="934"/>
      <c r="C16" s="935"/>
      <c r="D16" s="516"/>
      <c r="E16" s="516"/>
      <c r="F16" s="516"/>
      <c r="G16" s="516"/>
      <c r="H16" s="516"/>
      <c r="I16" s="516"/>
    </row>
    <row r="17" spans="1:9" x14ac:dyDescent="0.25">
      <c r="A17" s="520"/>
      <c r="B17" s="521" t="s">
        <v>4388</v>
      </c>
      <c r="C17" s="518"/>
      <c r="D17" s="516"/>
      <c r="E17" s="516"/>
      <c r="F17" s="516"/>
      <c r="G17" s="516"/>
      <c r="H17" s="516"/>
      <c r="I17" s="516"/>
    </row>
    <row r="18" spans="1:9" x14ac:dyDescent="0.25">
      <c r="A18" s="933" t="s">
        <v>1982</v>
      </c>
      <c r="B18" s="934"/>
      <c r="C18" s="935"/>
      <c r="D18" s="516"/>
      <c r="E18" s="516"/>
      <c r="F18" s="516"/>
      <c r="G18" s="516"/>
      <c r="H18" s="516"/>
      <c r="I18" s="516"/>
    </row>
    <row r="19" spans="1:9" x14ac:dyDescent="0.25">
      <c r="A19" s="520"/>
      <c r="B19" s="522" t="s">
        <v>4389</v>
      </c>
      <c r="C19" s="518"/>
      <c r="D19" s="516"/>
      <c r="E19" s="516"/>
      <c r="F19" s="516"/>
      <c r="G19" s="516"/>
      <c r="H19" s="516"/>
      <c r="I19" s="516"/>
    </row>
    <row r="20" spans="1:9" x14ac:dyDescent="0.25">
      <c r="A20" s="927" t="s">
        <v>4390</v>
      </c>
      <c r="B20" s="927"/>
      <c r="C20" s="927"/>
      <c r="D20" s="516"/>
      <c r="E20" s="516"/>
      <c r="F20" s="516"/>
      <c r="G20" s="516"/>
      <c r="H20" s="516"/>
      <c r="I20" s="516"/>
    </row>
    <row r="21" spans="1:9" x14ac:dyDescent="0.25">
      <c r="A21" s="520"/>
      <c r="B21" s="522" t="s">
        <v>4391</v>
      </c>
      <c r="C21" s="518"/>
      <c r="D21" s="516"/>
      <c r="E21" s="516"/>
      <c r="F21" s="516"/>
      <c r="G21" s="516"/>
      <c r="H21" s="516"/>
      <c r="I21" s="516"/>
    </row>
    <row r="22" spans="1:9" x14ac:dyDescent="0.25">
      <c r="A22" s="920" t="s">
        <v>4392</v>
      </c>
      <c r="B22" s="921"/>
      <c r="C22" s="928"/>
      <c r="D22" s="516"/>
      <c r="E22" s="516"/>
      <c r="F22" s="516"/>
      <c r="G22" s="516"/>
      <c r="H22" s="516"/>
      <c r="I22" s="516"/>
    </row>
    <row r="23" spans="1:9" x14ac:dyDescent="0.25">
      <c r="A23" s="520"/>
      <c r="B23" s="522" t="s">
        <v>4393</v>
      </c>
      <c r="C23" s="518"/>
      <c r="D23" s="516"/>
      <c r="E23" s="516"/>
      <c r="F23" s="516"/>
      <c r="G23" s="516"/>
      <c r="H23" s="516"/>
      <c r="I23" s="516"/>
    </row>
    <row r="24" spans="1:9" x14ac:dyDescent="0.25">
      <c r="A24" s="920" t="s">
        <v>4394</v>
      </c>
      <c r="B24" s="921"/>
      <c r="C24" s="928"/>
      <c r="D24" s="516"/>
      <c r="E24" s="516"/>
      <c r="F24" s="516"/>
      <c r="G24" s="516"/>
      <c r="H24" s="516"/>
      <c r="I24" s="516"/>
    </row>
    <row r="25" spans="1:9" x14ac:dyDescent="0.25">
      <c r="A25" s="520"/>
      <c r="B25" s="522" t="s">
        <v>4395</v>
      </c>
      <c r="C25" s="518"/>
      <c r="D25" s="516"/>
      <c r="E25" s="516"/>
      <c r="F25" s="516"/>
      <c r="G25" s="516"/>
      <c r="H25" s="516"/>
      <c r="I25" s="516"/>
    </row>
    <row r="26" spans="1:9" x14ac:dyDescent="0.25">
      <c r="A26" s="920" t="s">
        <v>4396</v>
      </c>
      <c r="B26" s="921"/>
      <c r="C26" s="928"/>
      <c r="D26" s="516"/>
      <c r="E26" s="516"/>
      <c r="F26" s="516"/>
      <c r="G26" s="516"/>
      <c r="H26" s="516"/>
      <c r="I26" s="516"/>
    </row>
    <row r="27" spans="1:9" x14ac:dyDescent="0.25">
      <c r="A27" s="520"/>
      <c r="B27" s="522" t="s">
        <v>4397</v>
      </c>
      <c r="C27" s="518"/>
      <c r="D27" s="516"/>
      <c r="E27" s="516"/>
      <c r="F27" s="516"/>
      <c r="G27" s="516"/>
      <c r="H27" s="516"/>
      <c r="I27" s="516"/>
    </row>
    <row r="28" spans="1:9" x14ac:dyDescent="0.25">
      <c r="A28" s="920" t="s">
        <v>4398</v>
      </c>
      <c r="B28" s="921"/>
      <c r="C28" s="928"/>
      <c r="D28" s="516"/>
      <c r="E28" s="516"/>
      <c r="F28" s="516"/>
      <c r="G28" s="516"/>
      <c r="H28" s="516"/>
      <c r="I28" s="516"/>
    </row>
    <row r="29" spans="1:9" x14ac:dyDescent="0.25">
      <c r="A29" s="520"/>
      <c r="B29" s="522" t="s">
        <v>4399</v>
      </c>
      <c r="C29" s="518" t="s">
        <v>4400</v>
      </c>
      <c r="D29" s="516"/>
      <c r="E29" s="516"/>
      <c r="F29" s="516"/>
      <c r="G29" s="516"/>
      <c r="H29" s="516"/>
      <c r="I29" s="516"/>
    </row>
    <row r="30" spans="1:9" x14ac:dyDescent="0.25">
      <c r="A30" s="920" t="s">
        <v>4401</v>
      </c>
      <c r="B30" s="921"/>
      <c r="C30" s="928"/>
      <c r="D30" s="516"/>
      <c r="E30" s="516"/>
      <c r="F30" s="516"/>
      <c r="G30" s="516"/>
      <c r="H30" s="516"/>
      <c r="I30" s="516"/>
    </row>
    <row r="31" spans="1:9" x14ac:dyDescent="0.25">
      <c r="A31" s="521" t="s">
        <v>3802</v>
      </c>
      <c r="B31" s="894"/>
      <c r="C31" s="894"/>
      <c r="D31" s="516"/>
      <c r="E31" s="516"/>
      <c r="F31" s="516"/>
      <c r="G31" s="516"/>
      <c r="H31" s="516"/>
      <c r="I31" s="516"/>
    </row>
    <row r="32" spans="1:9" x14ac:dyDescent="0.25">
      <c r="A32" s="521" t="s">
        <v>3461</v>
      </c>
      <c r="B32" s="922"/>
      <c r="C32" s="923"/>
      <c r="D32" s="516"/>
      <c r="E32" s="516"/>
      <c r="F32" s="516"/>
      <c r="G32" s="516"/>
      <c r="H32" s="516"/>
      <c r="I32" s="516"/>
    </row>
    <row r="33" spans="1:9" x14ac:dyDescent="0.25">
      <c r="A33" s="521" t="s">
        <v>4402</v>
      </c>
      <c r="B33" s="922"/>
      <c r="C33" s="923"/>
      <c r="D33" s="516"/>
      <c r="E33" s="516"/>
      <c r="F33" s="516"/>
      <c r="G33" s="516"/>
      <c r="H33" s="516"/>
      <c r="I33" s="516"/>
    </row>
    <row r="34" spans="1:9" x14ac:dyDescent="0.25">
      <c r="A34" s="521" t="s">
        <v>4403</v>
      </c>
      <c r="B34" s="922"/>
      <c r="C34" s="923"/>
      <c r="D34" s="516"/>
      <c r="E34" s="516"/>
      <c r="F34" s="516"/>
      <c r="G34" s="516"/>
      <c r="H34" s="516"/>
      <c r="I34" s="516"/>
    </row>
    <row r="35" spans="1:9" x14ac:dyDescent="0.25">
      <c r="A35" s="516"/>
      <c r="B35" s="516"/>
      <c r="C35" s="516"/>
      <c r="D35" s="516"/>
      <c r="E35" s="516"/>
      <c r="F35" s="516"/>
      <c r="G35" s="516"/>
      <c r="H35" s="516"/>
      <c r="I35" s="516"/>
    </row>
    <row r="36" spans="1:9" ht="15" customHeight="1" x14ac:dyDescent="0.25">
      <c r="A36" s="924" t="s">
        <v>4404</v>
      </c>
      <c r="B36" s="925"/>
      <c r="C36" s="926"/>
      <c r="D36" s="516"/>
      <c r="E36" s="516"/>
      <c r="F36" s="516"/>
      <c r="G36" s="516"/>
      <c r="H36" s="516"/>
      <c r="I36" s="516"/>
    </row>
    <row r="37" spans="1:9" ht="25.5" x14ac:dyDescent="0.25">
      <c r="A37" s="521" t="s">
        <v>4405</v>
      </c>
      <c r="B37" s="922"/>
      <c r="C37" s="923"/>
      <c r="D37" s="516"/>
      <c r="E37" s="516"/>
      <c r="F37" s="516"/>
      <c r="G37" s="516"/>
      <c r="H37" s="516"/>
      <c r="I37" s="516"/>
    </row>
    <row r="38" spans="1:9" ht="25.5" x14ac:dyDescent="0.25">
      <c r="A38" s="521" t="s">
        <v>4406</v>
      </c>
      <c r="B38" s="883"/>
      <c r="C38" s="884"/>
      <c r="D38" s="516"/>
      <c r="E38" s="516"/>
      <c r="F38" s="516"/>
      <c r="G38" s="516"/>
      <c r="H38" s="516"/>
      <c r="I38" s="516"/>
    </row>
    <row r="39" spans="1:9" x14ac:dyDescent="0.25">
      <c r="A39" s="920" t="s">
        <v>4407</v>
      </c>
      <c r="B39" s="921"/>
      <c r="C39" s="921"/>
      <c r="D39" s="516"/>
      <c r="E39" s="516"/>
      <c r="F39" s="516"/>
      <c r="G39" s="516"/>
      <c r="H39" s="516"/>
      <c r="I39" s="516"/>
    </row>
    <row r="40" spans="1:9" ht="38.25" x14ac:dyDescent="0.25">
      <c r="A40" s="521" t="s">
        <v>4408</v>
      </c>
      <c r="B40" s="883"/>
      <c r="C40" s="884"/>
      <c r="D40" s="516"/>
      <c r="E40" s="516"/>
      <c r="F40" s="516"/>
      <c r="G40" s="516"/>
      <c r="H40" s="516"/>
      <c r="I40" s="516"/>
    </row>
    <row r="41" spans="1:9" x14ac:dyDescent="0.25">
      <c r="A41" s="522" t="s">
        <v>1231</v>
      </c>
      <c r="B41" s="883"/>
      <c r="C41" s="884"/>
      <c r="D41" s="516"/>
      <c r="E41" s="516"/>
      <c r="F41" s="516"/>
      <c r="G41" s="516"/>
      <c r="H41" s="516"/>
      <c r="I41" s="516"/>
    </row>
    <row r="42" spans="1:9" x14ac:dyDescent="0.25">
      <c r="A42" s="522" t="s">
        <v>4403</v>
      </c>
      <c r="B42" s="883"/>
      <c r="C42" s="884"/>
      <c r="D42" s="516"/>
      <c r="E42" s="516"/>
      <c r="F42" s="516"/>
      <c r="G42" s="516"/>
      <c r="H42" s="516"/>
      <c r="I42" s="516"/>
    </row>
    <row r="43" spans="1:9" x14ac:dyDescent="0.25">
      <c r="A43" s="516"/>
      <c r="B43" s="516"/>
      <c r="C43" s="516"/>
      <c r="D43" s="516"/>
      <c r="E43" s="516"/>
      <c r="F43" s="516"/>
      <c r="G43" s="516"/>
      <c r="H43" s="516"/>
      <c r="I43" s="516"/>
    </row>
    <row r="44" spans="1:9" x14ac:dyDescent="0.25">
      <c r="A44" s="522" t="s">
        <v>1701</v>
      </c>
      <c r="B44" s="883"/>
      <c r="C44" s="884"/>
      <c r="D44" s="516"/>
      <c r="E44" s="516"/>
      <c r="F44" s="516"/>
      <c r="G44" s="516"/>
      <c r="H44" s="516"/>
      <c r="I44" s="516"/>
    </row>
    <row r="45" spans="1:9" x14ac:dyDescent="0.25">
      <c r="A45" s="522" t="s">
        <v>1702</v>
      </c>
      <c r="B45" s="883"/>
      <c r="C45" s="884"/>
      <c r="D45" s="516"/>
      <c r="E45" s="516"/>
      <c r="F45" s="516"/>
      <c r="G45" s="516"/>
      <c r="H45" s="516"/>
      <c r="I45" s="516"/>
    </row>
    <row r="46" spans="1:9" x14ac:dyDescent="0.25">
      <c r="A46" s="522" t="s">
        <v>4409</v>
      </c>
      <c r="B46" s="883"/>
      <c r="C46" s="884"/>
      <c r="D46" s="516"/>
      <c r="E46" s="516"/>
      <c r="F46" s="516"/>
      <c r="G46" s="516"/>
      <c r="H46" s="516"/>
      <c r="I46" s="516"/>
    </row>
    <row r="47" spans="1:9" ht="101.25" customHeight="1" x14ac:dyDescent="0.25">
      <c r="A47" s="904" t="s">
        <v>4410</v>
      </c>
      <c r="B47" s="904"/>
      <c r="C47" s="904"/>
      <c r="D47" s="516"/>
      <c r="E47" s="516"/>
      <c r="F47" s="516"/>
      <c r="G47" s="516"/>
      <c r="H47" s="516"/>
      <c r="I47" s="516"/>
    </row>
    <row r="48" spans="1:9" x14ac:dyDescent="0.25">
      <c r="A48" s="516"/>
      <c r="B48" s="516"/>
      <c r="C48" s="516"/>
      <c r="D48" s="516"/>
      <c r="E48" s="516"/>
      <c r="F48" s="516"/>
      <c r="G48" s="516"/>
      <c r="H48" s="516"/>
      <c r="I48" s="516"/>
    </row>
    <row r="49" spans="1:9" x14ac:dyDescent="0.25">
      <c r="A49" s="917" t="s">
        <v>4411</v>
      </c>
      <c r="B49" s="918"/>
      <c r="C49" s="919"/>
      <c r="D49" s="516"/>
      <c r="E49" s="516"/>
      <c r="F49" s="516"/>
      <c r="G49" s="516"/>
      <c r="H49" s="516"/>
      <c r="I49" s="516"/>
    </row>
    <row r="50" spans="1:9" x14ac:dyDescent="0.25">
      <c r="A50" s="522" t="s">
        <v>4412</v>
      </c>
      <c r="B50" s="883"/>
      <c r="C50" s="884"/>
      <c r="D50" s="516"/>
      <c r="E50" s="516"/>
      <c r="F50" s="516"/>
      <c r="G50" s="516"/>
      <c r="H50" s="516"/>
      <c r="I50" s="516"/>
    </row>
    <row r="51" spans="1:9" x14ac:dyDescent="0.25">
      <c r="A51" s="522" t="s">
        <v>4413</v>
      </c>
      <c r="B51" s="883"/>
      <c r="C51" s="884"/>
      <c r="D51" s="516"/>
      <c r="E51" s="516"/>
      <c r="F51" s="516"/>
      <c r="G51" s="516"/>
      <c r="H51" s="516"/>
      <c r="I51" s="516"/>
    </row>
    <row r="52" spans="1:9" x14ac:dyDescent="0.25">
      <c r="A52" s="522" t="s">
        <v>4414</v>
      </c>
      <c r="B52" s="883"/>
      <c r="C52" s="884"/>
      <c r="D52" s="516"/>
      <c r="E52" s="516"/>
      <c r="F52" s="516"/>
      <c r="G52" s="516"/>
      <c r="H52" s="516"/>
      <c r="I52" s="516"/>
    </row>
    <row r="53" spans="1:9" x14ac:dyDescent="0.25">
      <c r="A53" s="522" t="s">
        <v>4415</v>
      </c>
      <c r="B53" s="883"/>
      <c r="C53" s="884"/>
      <c r="D53" s="516"/>
      <c r="E53" s="516"/>
      <c r="F53" s="516"/>
      <c r="G53" s="516"/>
      <c r="H53" s="516"/>
      <c r="I53" s="516"/>
    </row>
    <row r="54" spans="1:9" x14ac:dyDescent="0.25">
      <c r="A54" s="522" t="s">
        <v>4416</v>
      </c>
      <c r="B54" s="883"/>
      <c r="C54" s="884"/>
      <c r="D54" s="516"/>
      <c r="E54" s="516"/>
      <c r="F54" s="516"/>
      <c r="G54" s="516"/>
      <c r="H54" s="516"/>
      <c r="I54" s="516"/>
    </row>
    <row r="55" spans="1:9" x14ac:dyDescent="0.25">
      <c r="A55" s="522" t="s">
        <v>4417</v>
      </c>
      <c r="B55" s="883"/>
      <c r="C55" s="884"/>
      <c r="D55" s="516"/>
      <c r="E55" s="516"/>
      <c r="F55" s="516"/>
      <c r="G55" s="516"/>
      <c r="H55" s="516"/>
      <c r="I55" s="516"/>
    </row>
    <row r="56" spans="1:9" x14ac:dyDescent="0.25">
      <c r="A56" s="522" t="s">
        <v>4418</v>
      </c>
      <c r="B56" s="883"/>
      <c r="C56" s="884"/>
      <c r="D56" s="516"/>
      <c r="E56" s="516"/>
      <c r="F56" s="516"/>
      <c r="G56" s="516"/>
      <c r="H56" s="516"/>
      <c r="I56" s="516"/>
    </row>
    <row r="57" spans="1:9" x14ac:dyDescent="0.25">
      <c r="A57" s="516"/>
      <c r="B57" s="516"/>
      <c r="C57" s="516"/>
      <c r="D57" s="516"/>
      <c r="E57" s="516"/>
      <c r="F57" s="516"/>
      <c r="G57" s="516"/>
      <c r="H57" s="516"/>
      <c r="I57" s="516"/>
    </row>
    <row r="58" spans="1:9" x14ac:dyDescent="0.25">
      <c r="A58" s="917" t="s">
        <v>4419</v>
      </c>
      <c r="B58" s="918"/>
      <c r="C58" s="919"/>
      <c r="D58" s="516"/>
      <c r="E58" s="516"/>
      <c r="F58" s="516"/>
      <c r="G58" s="516"/>
      <c r="H58" s="516"/>
      <c r="I58" s="516"/>
    </row>
    <row r="59" spans="1:9" x14ac:dyDescent="0.25">
      <c r="A59" s="522" t="s">
        <v>4420</v>
      </c>
      <c r="B59" s="883"/>
      <c r="C59" s="884"/>
      <c r="D59" s="516"/>
      <c r="E59" s="516"/>
      <c r="F59" s="516"/>
      <c r="G59" s="516"/>
      <c r="H59" s="516"/>
      <c r="I59" s="516"/>
    </row>
    <row r="60" spans="1:9" x14ac:dyDescent="0.25">
      <c r="A60" s="522" t="s">
        <v>4421</v>
      </c>
      <c r="B60" s="883"/>
      <c r="C60" s="884"/>
      <c r="D60" s="516"/>
      <c r="E60" s="516"/>
      <c r="F60" s="516"/>
      <c r="G60" s="516"/>
      <c r="H60" s="516"/>
      <c r="I60" s="516"/>
    </row>
    <row r="61" spans="1:9" x14ac:dyDescent="0.25">
      <c r="A61" s="516"/>
      <c r="B61" s="516"/>
      <c r="C61" s="516"/>
      <c r="D61" s="516"/>
      <c r="E61" s="516"/>
      <c r="F61" s="516"/>
      <c r="G61" s="516"/>
      <c r="H61" s="516"/>
      <c r="I61" s="516"/>
    </row>
    <row r="62" spans="1:9" x14ac:dyDescent="0.25">
      <c r="A62" s="899" t="s">
        <v>4422</v>
      </c>
      <c r="B62" s="899"/>
      <c r="C62" s="899"/>
      <c r="D62" s="899"/>
      <c r="E62" s="899"/>
      <c r="F62" s="523"/>
      <c r="G62" s="516"/>
      <c r="H62" s="516"/>
      <c r="I62" s="516"/>
    </row>
    <row r="63" spans="1:9" x14ac:dyDescent="0.25">
      <c r="A63" s="910" t="s">
        <v>4423</v>
      </c>
      <c r="B63" s="911"/>
      <c r="C63" s="911"/>
      <c r="D63" s="911"/>
      <c r="E63" s="912"/>
      <c r="F63" s="524"/>
      <c r="G63" s="516"/>
      <c r="H63" s="516"/>
      <c r="I63" s="516"/>
    </row>
    <row r="64" spans="1:9" x14ac:dyDescent="0.25">
      <c r="A64" s="525" t="s">
        <v>4424</v>
      </c>
      <c r="B64" s="525" t="s">
        <v>4388</v>
      </c>
      <c r="C64" s="526"/>
      <c r="D64" s="526"/>
      <c r="E64" s="526"/>
      <c r="F64" s="516"/>
      <c r="G64" s="516"/>
      <c r="H64" s="516"/>
      <c r="I64" s="516"/>
    </row>
    <row r="65" spans="1:9" ht="20.25" x14ac:dyDescent="0.25">
      <c r="A65" s="521" t="s">
        <v>4425</v>
      </c>
      <c r="B65" s="521" t="s">
        <v>4389</v>
      </c>
      <c r="C65" s="527"/>
      <c r="D65" s="528" t="s">
        <v>4426</v>
      </c>
      <c r="E65" s="527"/>
      <c r="F65" s="516"/>
      <c r="G65" s="516"/>
      <c r="H65" s="516"/>
      <c r="I65" s="516"/>
    </row>
    <row r="66" spans="1:9" ht="20.25" x14ac:dyDescent="0.25">
      <c r="A66" s="521" t="s">
        <v>4427</v>
      </c>
      <c r="B66" s="521" t="s">
        <v>4391</v>
      </c>
      <c r="C66" s="527"/>
      <c r="D66" s="528" t="s">
        <v>4426</v>
      </c>
      <c r="E66" s="527"/>
      <c r="F66" s="516"/>
      <c r="G66" s="516"/>
      <c r="H66" s="516"/>
      <c r="I66" s="516"/>
    </row>
    <row r="67" spans="1:9" ht="20.25" x14ac:dyDescent="0.25">
      <c r="A67" s="521" t="s">
        <v>4428</v>
      </c>
      <c r="B67" s="521" t="s">
        <v>4393</v>
      </c>
      <c r="C67" s="527"/>
      <c r="D67" s="528" t="s">
        <v>4426</v>
      </c>
      <c r="E67" s="527"/>
      <c r="F67" s="516"/>
      <c r="G67" s="516"/>
      <c r="H67" s="516"/>
      <c r="I67" s="516"/>
    </row>
    <row r="68" spans="1:9" ht="20.25" x14ac:dyDescent="0.25">
      <c r="A68" s="521" t="s">
        <v>4429</v>
      </c>
      <c r="B68" s="521" t="s">
        <v>4395</v>
      </c>
      <c r="C68" s="527"/>
      <c r="D68" s="528" t="s">
        <v>4426</v>
      </c>
      <c r="E68" s="527"/>
      <c r="F68" s="516"/>
      <c r="G68" s="516"/>
      <c r="H68" s="516"/>
      <c r="I68" s="516"/>
    </row>
    <row r="69" spans="1:9" ht="25.5" x14ac:dyDescent="0.25">
      <c r="A69" s="521" t="s">
        <v>4430</v>
      </c>
      <c r="B69" s="521" t="s">
        <v>4397</v>
      </c>
      <c r="C69" s="529"/>
      <c r="D69" s="530"/>
      <c r="E69" s="530"/>
      <c r="F69" s="516"/>
      <c r="G69" s="516"/>
      <c r="H69" s="516"/>
      <c r="I69" s="516"/>
    </row>
    <row r="70" spans="1:9" x14ac:dyDescent="0.25">
      <c r="A70" s="521" t="s">
        <v>4431</v>
      </c>
      <c r="B70" s="521" t="s">
        <v>4399</v>
      </c>
      <c r="C70" s="521" t="s">
        <v>4432</v>
      </c>
      <c r="D70" s="518"/>
      <c r="E70" s="521" t="s">
        <v>4433</v>
      </c>
      <c r="F70" s="527"/>
      <c r="G70" s="516"/>
      <c r="H70" s="516"/>
      <c r="I70" s="516"/>
    </row>
    <row r="71" spans="1:9" ht="51" x14ac:dyDescent="0.25">
      <c r="A71" s="521" t="s">
        <v>4434</v>
      </c>
      <c r="B71" s="522" t="s">
        <v>4435</v>
      </c>
      <c r="C71" s="518"/>
      <c r="D71" s="516"/>
      <c r="E71" s="516"/>
      <c r="F71" s="516"/>
      <c r="G71" s="516"/>
      <c r="H71" s="516"/>
      <c r="I71" s="516"/>
    </row>
    <row r="72" spans="1:9" x14ac:dyDescent="0.25">
      <c r="A72" s="521" t="s">
        <v>4431</v>
      </c>
      <c r="B72" s="521" t="s">
        <v>4436</v>
      </c>
      <c r="C72" s="521" t="s">
        <v>4437</v>
      </c>
      <c r="D72" s="518"/>
      <c r="E72" s="521" t="s">
        <v>4438</v>
      </c>
      <c r="F72" s="527"/>
      <c r="G72" s="516"/>
      <c r="H72" s="516"/>
      <c r="I72" s="516"/>
    </row>
    <row r="73" spans="1:9" x14ac:dyDescent="0.25">
      <c r="A73" s="913" t="s">
        <v>4439</v>
      </c>
      <c r="B73" s="914"/>
      <c r="C73" s="914"/>
      <c r="D73" s="914"/>
      <c r="E73" s="914"/>
      <c r="F73" s="915"/>
      <c r="G73" s="516"/>
      <c r="H73" s="516"/>
      <c r="I73" s="516"/>
    </row>
    <row r="74" spans="1:9" x14ac:dyDescent="0.25">
      <c r="A74" s="525" t="s">
        <v>4424</v>
      </c>
      <c r="B74" s="525" t="s">
        <v>4440</v>
      </c>
      <c r="C74" s="526"/>
      <c r="D74" s="526"/>
      <c r="E74" s="526"/>
      <c r="F74" s="516"/>
      <c r="G74" s="516"/>
      <c r="H74" s="516"/>
      <c r="I74" s="516"/>
    </row>
    <row r="75" spans="1:9" ht="20.25" x14ac:dyDescent="0.25">
      <c r="A75" s="521" t="s">
        <v>4441</v>
      </c>
      <c r="B75" s="521" t="s">
        <v>4442</v>
      </c>
      <c r="C75" s="527"/>
      <c r="D75" s="528" t="s">
        <v>4426</v>
      </c>
      <c r="E75" s="527"/>
      <c r="F75" s="516"/>
      <c r="G75" s="516"/>
      <c r="H75" s="516"/>
      <c r="I75" s="516"/>
    </row>
    <row r="76" spans="1:9" ht="20.25" x14ac:dyDescent="0.25">
      <c r="A76" s="521" t="s">
        <v>4427</v>
      </c>
      <c r="B76" s="521" t="s">
        <v>4443</v>
      </c>
      <c r="C76" s="527"/>
      <c r="D76" s="528" t="s">
        <v>4426</v>
      </c>
      <c r="E76" s="527"/>
      <c r="F76" s="516"/>
      <c r="G76" s="516"/>
      <c r="H76" s="516"/>
      <c r="I76" s="516"/>
    </row>
    <row r="77" spans="1:9" ht="20.25" x14ac:dyDescent="0.25">
      <c r="A77" s="521" t="s">
        <v>4428</v>
      </c>
      <c r="B77" s="521" t="s">
        <v>4444</v>
      </c>
      <c r="C77" s="527"/>
      <c r="D77" s="528" t="s">
        <v>4426</v>
      </c>
      <c r="E77" s="527"/>
      <c r="F77" s="516"/>
      <c r="G77" s="516"/>
      <c r="H77" s="516"/>
      <c r="I77" s="516"/>
    </row>
    <row r="78" spans="1:9" ht="20.25" x14ac:dyDescent="0.25">
      <c r="A78" s="521" t="s">
        <v>4429</v>
      </c>
      <c r="B78" s="521" t="s">
        <v>4445</v>
      </c>
      <c r="C78" s="527"/>
      <c r="D78" s="528" t="s">
        <v>4426</v>
      </c>
      <c r="E78" s="527"/>
      <c r="F78" s="516"/>
      <c r="G78" s="516"/>
      <c r="H78" s="516"/>
      <c r="I78" s="516"/>
    </row>
    <row r="79" spans="1:9" ht="51" x14ac:dyDescent="0.25">
      <c r="A79" s="521" t="s">
        <v>4446</v>
      </c>
      <c r="B79" s="521" t="s">
        <v>4447</v>
      </c>
      <c r="C79" s="529"/>
      <c r="D79" s="530"/>
      <c r="E79" s="530"/>
      <c r="F79" s="516"/>
      <c r="G79" s="516"/>
      <c r="H79" s="516"/>
      <c r="I79" s="516"/>
    </row>
    <row r="80" spans="1:9" x14ac:dyDescent="0.25">
      <c r="A80" s="521" t="s">
        <v>4431</v>
      </c>
      <c r="B80" s="521" t="s">
        <v>4448</v>
      </c>
      <c r="C80" s="521" t="s">
        <v>4449</v>
      </c>
      <c r="D80" s="518"/>
      <c r="E80" s="521" t="s">
        <v>4450</v>
      </c>
      <c r="F80" s="527"/>
      <c r="G80" s="516"/>
      <c r="H80" s="516"/>
      <c r="I80" s="516"/>
    </row>
    <row r="81" spans="1:9" ht="51" x14ac:dyDescent="0.25">
      <c r="A81" s="521" t="s">
        <v>4451</v>
      </c>
      <c r="B81" s="522" t="s">
        <v>4452</v>
      </c>
      <c r="C81" s="518"/>
      <c r="D81" s="516"/>
      <c r="E81" s="516"/>
      <c r="F81" s="516"/>
      <c r="G81" s="516"/>
      <c r="H81" s="516"/>
      <c r="I81" s="516"/>
    </row>
    <row r="82" spans="1:9" x14ac:dyDescent="0.25">
      <c r="A82" s="521" t="s">
        <v>4431</v>
      </c>
      <c r="B82" s="521" t="s">
        <v>4453</v>
      </c>
      <c r="C82" s="521" t="s">
        <v>4454</v>
      </c>
      <c r="D82" s="518"/>
      <c r="E82" s="521" t="s">
        <v>4455</v>
      </c>
      <c r="F82" s="527"/>
      <c r="G82" s="516"/>
      <c r="H82" s="516"/>
      <c r="I82" s="516"/>
    </row>
    <row r="83" spans="1:9" x14ac:dyDescent="0.25">
      <c r="A83" s="516"/>
      <c r="B83" s="516"/>
      <c r="C83" s="516"/>
      <c r="D83" s="516"/>
      <c r="E83" s="516"/>
      <c r="F83" s="516"/>
      <c r="G83" s="516"/>
      <c r="H83" s="516"/>
      <c r="I83" s="516"/>
    </row>
    <row r="84" spans="1:9" x14ac:dyDescent="0.25">
      <c r="A84" s="916" t="s">
        <v>4456</v>
      </c>
      <c r="B84" s="916"/>
      <c r="C84" s="916"/>
      <c r="D84" s="916"/>
      <c r="E84" s="916"/>
      <c r="F84" s="916"/>
      <c r="G84" s="916"/>
      <c r="H84" s="516"/>
      <c r="I84" s="516"/>
    </row>
    <row r="85" spans="1:9" ht="18" customHeight="1" x14ac:dyDescent="0.25">
      <c r="A85" s="869" t="s">
        <v>4457</v>
      </c>
      <c r="B85" s="891"/>
      <c r="C85" s="870"/>
      <c r="D85" s="522" t="s">
        <v>4388</v>
      </c>
      <c r="E85" s="518"/>
      <c r="F85" s="531" t="s">
        <v>4426</v>
      </c>
      <c r="G85" s="518"/>
      <c r="H85" s="532"/>
      <c r="I85" s="532"/>
    </row>
    <row r="86" spans="1:9" ht="38.25" x14ac:dyDescent="0.25">
      <c r="A86" s="865" t="s">
        <v>4458</v>
      </c>
      <c r="B86" s="908"/>
      <c r="C86" s="521" t="s">
        <v>4459</v>
      </c>
      <c r="D86" s="522" t="s">
        <v>4389</v>
      </c>
      <c r="E86" s="518"/>
      <c r="F86" s="532"/>
      <c r="G86" s="532"/>
      <c r="H86" s="532"/>
      <c r="I86" s="532"/>
    </row>
    <row r="87" spans="1:9" ht="38.25" x14ac:dyDescent="0.25">
      <c r="A87" s="866"/>
      <c r="B87" s="909"/>
      <c r="C87" s="533" t="s">
        <v>4460</v>
      </c>
      <c r="D87" s="534" t="s">
        <v>4391</v>
      </c>
      <c r="E87" s="535"/>
      <c r="F87" s="532"/>
      <c r="G87" s="532"/>
      <c r="H87" s="532"/>
      <c r="I87" s="532"/>
    </row>
    <row r="88" spans="1:9" ht="51" x14ac:dyDescent="0.25">
      <c r="A88" s="521" t="s">
        <v>4461</v>
      </c>
      <c r="B88" s="518"/>
      <c r="C88" s="521" t="s">
        <v>4462</v>
      </c>
      <c r="D88" s="522" t="s">
        <v>4393</v>
      </c>
      <c r="E88" s="518"/>
      <c r="F88" s="518"/>
      <c r="G88" s="518"/>
      <c r="H88" s="532"/>
      <c r="I88" s="532"/>
    </row>
    <row r="89" spans="1:9" ht="15" customHeight="1" x14ac:dyDescent="0.25">
      <c r="A89" s="880" t="s">
        <v>4463</v>
      </c>
      <c r="B89" s="880"/>
      <c r="C89" s="880"/>
      <c r="D89" s="522" t="s">
        <v>4395</v>
      </c>
      <c r="E89" s="518"/>
      <c r="F89" s="532"/>
      <c r="G89" s="532"/>
      <c r="H89" s="532"/>
      <c r="I89" s="532"/>
    </row>
    <row r="90" spans="1:9" ht="15" customHeight="1" x14ac:dyDescent="0.25">
      <c r="A90" s="880" t="s">
        <v>4464</v>
      </c>
      <c r="B90" s="880"/>
      <c r="C90" s="880"/>
      <c r="D90" s="522" t="s">
        <v>4397</v>
      </c>
      <c r="E90" s="518"/>
      <c r="F90" s="532"/>
      <c r="G90" s="532"/>
      <c r="H90" s="532"/>
      <c r="I90" s="532"/>
    </row>
    <row r="91" spans="1:9" ht="21" customHeight="1" x14ac:dyDescent="0.25">
      <c r="A91" s="881" t="s">
        <v>4465</v>
      </c>
      <c r="B91" s="881"/>
      <c r="C91" s="881"/>
      <c r="D91" s="534" t="s">
        <v>4399</v>
      </c>
      <c r="E91" s="535"/>
      <c r="F91" s="532"/>
      <c r="G91" s="532"/>
      <c r="H91" s="532"/>
      <c r="I91" s="532"/>
    </row>
    <row r="92" spans="1:9" ht="27.75" customHeight="1" x14ac:dyDescent="0.25">
      <c r="A92" s="880" t="s">
        <v>4466</v>
      </c>
      <c r="B92" s="880"/>
      <c r="C92" s="880"/>
      <c r="D92" s="522" t="s">
        <v>4433</v>
      </c>
      <c r="E92" s="518"/>
      <c r="F92" s="536" t="s">
        <v>4426</v>
      </c>
      <c r="G92" s="518"/>
      <c r="H92" s="537" t="s">
        <v>1402</v>
      </c>
      <c r="I92" s="532"/>
    </row>
    <row r="93" spans="1:9" x14ac:dyDescent="0.25">
      <c r="A93" s="516"/>
      <c r="B93" s="516"/>
      <c r="C93" s="516"/>
      <c r="D93" s="516"/>
      <c r="E93" s="516"/>
      <c r="F93" s="516"/>
      <c r="G93" s="516"/>
      <c r="H93" s="516"/>
      <c r="I93" s="516"/>
    </row>
    <row r="94" spans="1:9" x14ac:dyDescent="0.25">
      <c r="A94" s="903" t="s">
        <v>4467</v>
      </c>
      <c r="B94" s="903"/>
      <c r="C94" s="903"/>
      <c r="D94" s="538"/>
      <c r="E94" s="538"/>
      <c r="F94" s="516"/>
      <c r="G94" s="516"/>
      <c r="H94" s="516"/>
      <c r="I94" s="516"/>
    </row>
    <row r="95" spans="1:9" x14ac:dyDescent="0.25">
      <c r="A95" s="899" t="s">
        <v>4468</v>
      </c>
      <c r="B95" s="899"/>
      <c r="C95" s="899"/>
      <c r="D95" s="538"/>
      <c r="E95" s="538"/>
      <c r="F95" s="516"/>
      <c r="G95" s="516"/>
      <c r="H95" s="516"/>
      <c r="I95" s="516"/>
    </row>
    <row r="96" spans="1:9" ht="126.75" customHeight="1" x14ac:dyDescent="0.25">
      <c r="A96" s="904" t="s">
        <v>4469</v>
      </c>
      <c r="B96" s="904"/>
      <c r="C96" s="904"/>
      <c r="D96" s="539"/>
      <c r="E96" s="539"/>
      <c r="F96" s="516"/>
      <c r="G96" s="516"/>
      <c r="H96" s="516"/>
      <c r="I96" s="516"/>
    </row>
    <row r="97" spans="1:9" ht="17.25" customHeight="1" x14ac:dyDescent="0.25">
      <c r="A97" s="898" t="s">
        <v>4470</v>
      </c>
      <c r="B97" s="898"/>
      <c r="C97" s="898"/>
      <c r="D97" s="538"/>
      <c r="E97" s="538"/>
      <c r="F97" s="516"/>
      <c r="G97" s="516"/>
      <c r="H97" s="516"/>
      <c r="I97" s="516"/>
    </row>
    <row r="98" spans="1:9" x14ac:dyDescent="0.25">
      <c r="A98" s="522" t="s">
        <v>4471</v>
      </c>
      <c r="B98" s="522" t="s">
        <v>4388</v>
      </c>
      <c r="C98" s="518"/>
      <c r="D98" s="540"/>
      <c r="E98" s="540"/>
      <c r="F98" s="516"/>
      <c r="G98" s="516"/>
      <c r="H98" s="516"/>
      <c r="I98" s="516"/>
    </row>
    <row r="99" spans="1:9" x14ac:dyDescent="0.25">
      <c r="A99" s="522" t="s">
        <v>4472</v>
      </c>
      <c r="B99" s="522" t="s">
        <v>4389</v>
      </c>
      <c r="C99" s="518"/>
      <c r="D99" s="516"/>
      <c r="E99" s="516"/>
      <c r="F99" s="516"/>
      <c r="G99" s="516"/>
      <c r="H99" s="516"/>
      <c r="I99" s="516"/>
    </row>
    <row r="100" spans="1:9" x14ac:dyDescent="0.25">
      <c r="A100" s="521" t="s">
        <v>4473</v>
      </c>
      <c r="B100" s="522" t="s">
        <v>4391</v>
      </c>
      <c r="C100" s="518"/>
      <c r="D100" s="516"/>
      <c r="E100" s="516"/>
      <c r="F100" s="516"/>
      <c r="G100" s="516"/>
      <c r="H100" s="516"/>
      <c r="I100" s="516"/>
    </row>
    <row r="101" spans="1:9" ht="25.5" x14ac:dyDescent="0.25">
      <c r="A101" s="521" t="s">
        <v>4474</v>
      </c>
      <c r="B101" s="522" t="s">
        <v>4393</v>
      </c>
      <c r="C101" s="518"/>
      <c r="D101" s="516"/>
      <c r="E101" s="516"/>
      <c r="F101" s="516"/>
      <c r="G101" s="516"/>
      <c r="H101" s="516"/>
      <c r="I101" s="516"/>
    </row>
    <row r="102" spans="1:9" x14ac:dyDescent="0.25">
      <c r="A102" s="522" t="s">
        <v>4475</v>
      </c>
      <c r="B102" s="522" t="s">
        <v>4395</v>
      </c>
      <c r="C102" s="518"/>
      <c r="D102" s="516"/>
      <c r="E102" s="516"/>
      <c r="F102" s="516"/>
      <c r="G102" s="516"/>
      <c r="H102" s="516"/>
      <c r="I102" s="516"/>
    </row>
    <row r="103" spans="1:9" x14ac:dyDescent="0.25">
      <c r="A103" s="521" t="s">
        <v>4476</v>
      </c>
      <c r="B103" s="521" t="s">
        <v>4397</v>
      </c>
      <c r="C103" s="527"/>
      <c r="D103" s="516"/>
      <c r="E103" s="516"/>
      <c r="F103" s="516"/>
      <c r="G103" s="516"/>
      <c r="H103" s="516"/>
      <c r="I103" s="516"/>
    </row>
    <row r="104" spans="1:9" x14ac:dyDescent="0.25">
      <c r="A104" s="521" t="s">
        <v>4477</v>
      </c>
      <c r="B104" s="521" t="s">
        <v>4399</v>
      </c>
      <c r="C104" s="527"/>
      <c r="D104" s="516"/>
      <c r="E104" s="516"/>
      <c r="F104" s="516"/>
      <c r="G104" s="516"/>
      <c r="H104" s="516"/>
      <c r="I104" s="516"/>
    </row>
    <row r="105" spans="1:9" ht="15" customHeight="1" x14ac:dyDescent="0.25">
      <c r="A105" s="905" t="s">
        <v>4478</v>
      </c>
      <c r="B105" s="906"/>
      <c r="C105" s="907"/>
      <c r="D105" s="516"/>
      <c r="E105" s="516"/>
      <c r="F105" s="516"/>
      <c r="G105" s="516"/>
      <c r="H105" s="516"/>
      <c r="I105" s="516"/>
    </row>
    <row r="106" spans="1:9" x14ac:dyDescent="0.25">
      <c r="A106" s="521" t="s">
        <v>4479</v>
      </c>
      <c r="B106" s="521" t="s">
        <v>4433</v>
      </c>
      <c r="C106" s="527"/>
      <c r="D106" s="516"/>
      <c r="E106" s="516"/>
      <c r="F106" s="516"/>
      <c r="G106" s="516"/>
      <c r="H106" s="516"/>
      <c r="I106" s="516"/>
    </row>
    <row r="107" spans="1:9" x14ac:dyDescent="0.25">
      <c r="A107" s="521" t="s">
        <v>4480</v>
      </c>
      <c r="B107" s="521" t="s">
        <v>4435</v>
      </c>
      <c r="C107" s="527"/>
      <c r="D107" s="516"/>
      <c r="E107" s="516"/>
      <c r="F107" s="516"/>
      <c r="G107" s="516"/>
      <c r="H107" s="516"/>
      <c r="I107" s="516"/>
    </row>
    <row r="108" spans="1:9" x14ac:dyDescent="0.25">
      <c r="A108" s="521" t="s">
        <v>4481</v>
      </c>
      <c r="B108" s="521" t="s">
        <v>4436</v>
      </c>
      <c r="C108" s="527"/>
      <c r="D108" s="516"/>
      <c r="E108" s="516"/>
      <c r="F108" s="516"/>
      <c r="G108" s="516"/>
      <c r="H108" s="516"/>
      <c r="I108" s="516"/>
    </row>
    <row r="109" spans="1:9" x14ac:dyDescent="0.25">
      <c r="A109" s="521" t="s">
        <v>4482</v>
      </c>
      <c r="B109" s="521" t="s">
        <v>4438</v>
      </c>
      <c r="C109" s="527"/>
      <c r="D109" s="516"/>
      <c r="E109" s="516"/>
      <c r="F109" s="516"/>
      <c r="G109" s="516"/>
      <c r="H109" s="516"/>
      <c r="I109" s="516"/>
    </row>
    <row r="110" spans="1:9" x14ac:dyDescent="0.25">
      <c r="A110" s="898" t="s">
        <v>4483</v>
      </c>
      <c r="B110" s="898"/>
      <c r="C110" s="898"/>
      <c r="D110" s="516"/>
      <c r="E110" s="516"/>
      <c r="F110" s="516"/>
      <c r="G110" s="516"/>
      <c r="H110" s="516"/>
      <c r="I110" s="516"/>
    </row>
    <row r="111" spans="1:9" x14ac:dyDescent="0.25">
      <c r="A111" s="522" t="s">
        <v>4484</v>
      </c>
      <c r="B111" s="522" t="s">
        <v>4440</v>
      </c>
      <c r="C111" s="518"/>
      <c r="D111" s="516"/>
      <c r="E111" s="516"/>
      <c r="F111" s="516"/>
      <c r="G111" s="516"/>
      <c r="H111" s="516"/>
      <c r="I111" s="516"/>
    </row>
    <row r="112" spans="1:9" x14ac:dyDescent="0.25">
      <c r="A112" s="522" t="s">
        <v>4485</v>
      </c>
      <c r="B112" s="522" t="s">
        <v>4442</v>
      </c>
      <c r="C112" s="518"/>
      <c r="D112" s="516"/>
      <c r="E112" s="516"/>
      <c r="F112" s="516"/>
      <c r="G112" s="516"/>
      <c r="H112" s="516"/>
      <c r="I112" s="516"/>
    </row>
    <row r="113" spans="1:9" x14ac:dyDescent="0.25">
      <c r="A113" s="522" t="s">
        <v>4486</v>
      </c>
      <c r="B113" s="522" t="s">
        <v>4443</v>
      </c>
      <c r="C113" s="518"/>
      <c r="D113" s="516"/>
      <c r="E113" s="516"/>
      <c r="F113" s="516"/>
      <c r="G113" s="516"/>
      <c r="H113" s="516"/>
      <c r="I113" s="516"/>
    </row>
    <row r="114" spans="1:9" x14ac:dyDescent="0.25">
      <c r="A114" s="534" t="s">
        <v>4487</v>
      </c>
      <c r="B114" s="534" t="s">
        <v>4444</v>
      </c>
      <c r="C114" s="535"/>
      <c r="D114" s="516"/>
      <c r="E114" s="516"/>
      <c r="F114" s="516"/>
      <c r="G114" s="516"/>
      <c r="H114" s="516"/>
      <c r="I114" s="516"/>
    </row>
    <row r="115" spans="1:9" x14ac:dyDescent="0.25">
      <c r="A115" s="898" t="s">
        <v>4488</v>
      </c>
      <c r="B115" s="898"/>
      <c r="C115" s="898"/>
      <c r="D115" s="898"/>
      <c r="E115" s="523"/>
      <c r="F115" s="523"/>
      <c r="G115" s="523"/>
      <c r="H115" s="523"/>
      <c r="I115" s="516"/>
    </row>
    <row r="116" spans="1:9" x14ac:dyDescent="0.25">
      <c r="A116" s="541" t="s">
        <v>4489</v>
      </c>
      <c r="B116" s="541" t="s">
        <v>4445</v>
      </c>
      <c r="C116" s="541" t="s">
        <v>4490</v>
      </c>
      <c r="D116" s="542"/>
      <c r="E116" s="516"/>
      <c r="F116" s="516"/>
      <c r="G116" s="516"/>
      <c r="H116" s="516"/>
      <c r="I116" s="516"/>
    </row>
    <row r="117" spans="1:9" ht="57" customHeight="1" x14ac:dyDescent="0.25">
      <c r="A117" s="533" t="s">
        <v>4491</v>
      </c>
      <c r="B117" s="533" t="s">
        <v>4447</v>
      </c>
      <c r="C117" s="533" t="s">
        <v>4490</v>
      </c>
      <c r="D117" s="529"/>
      <c r="E117" s="533" t="s">
        <v>4492</v>
      </c>
      <c r="F117" s="529"/>
      <c r="G117" s="516"/>
      <c r="H117" s="516"/>
      <c r="I117" s="516"/>
    </row>
    <row r="118" spans="1:9" ht="62.25" customHeight="1" x14ac:dyDescent="0.25">
      <c r="A118" s="521" t="s">
        <v>4493</v>
      </c>
      <c r="B118" s="522" t="s">
        <v>4448</v>
      </c>
      <c r="C118" s="522" t="s">
        <v>4490</v>
      </c>
      <c r="D118" s="518"/>
      <c r="E118" s="521" t="s">
        <v>4492</v>
      </c>
      <c r="F118" s="518"/>
      <c r="G118" s="521" t="s">
        <v>4494</v>
      </c>
      <c r="H118" s="518"/>
      <c r="I118" s="516"/>
    </row>
    <row r="119" spans="1:9" ht="74.25" customHeight="1" x14ac:dyDescent="0.25">
      <c r="A119" s="521" t="s">
        <v>4495</v>
      </c>
      <c r="B119" s="521" t="s">
        <v>4450</v>
      </c>
      <c r="C119" s="521" t="s">
        <v>4490</v>
      </c>
      <c r="D119" s="527"/>
      <c r="E119" s="521" t="s">
        <v>4492</v>
      </c>
      <c r="F119" s="527"/>
      <c r="G119" s="521" t="s">
        <v>4496</v>
      </c>
      <c r="H119" s="527"/>
      <c r="I119" s="516"/>
    </row>
    <row r="120" spans="1:9" ht="81.75" customHeight="1" x14ac:dyDescent="0.25">
      <c r="A120" s="521" t="s">
        <v>4497</v>
      </c>
      <c r="B120" s="521" t="s">
        <v>4452</v>
      </c>
      <c r="C120" s="521" t="s">
        <v>4490</v>
      </c>
      <c r="D120" s="527"/>
      <c r="E120" s="521" t="s">
        <v>4492</v>
      </c>
      <c r="F120" s="527"/>
      <c r="G120" s="521" t="s">
        <v>4496</v>
      </c>
      <c r="H120" s="527"/>
      <c r="I120" s="516"/>
    </row>
    <row r="121" spans="1:9" ht="63.75" customHeight="1" x14ac:dyDescent="0.25">
      <c r="A121" s="533" t="s">
        <v>4498</v>
      </c>
      <c r="B121" s="533" t="s">
        <v>4453</v>
      </c>
      <c r="C121" s="529"/>
      <c r="D121" s="516"/>
      <c r="E121" s="516"/>
      <c r="F121" s="516"/>
      <c r="G121" s="516"/>
      <c r="H121" s="516"/>
      <c r="I121" s="516"/>
    </row>
    <row r="122" spans="1:9" ht="105" customHeight="1" x14ac:dyDescent="0.25">
      <c r="A122" s="521" t="s">
        <v>4499</v>
      </c>
      <c r="B122" s="521" t="s">
        <v>4455</v>
      </c>
      <c r="C122" s="521" t="s">
        <v>4490</v>
      </c>
      <c r="D122" s="527"/>
      <c r="E122" s="521" t="s">
        <v>4500</v>
      </c>
      <c r="F122" s="527"/>
      <c r="G122" s="521" t="s">
        <v>4501</v>
      </c>
      <c r="H122" s="527"/>
      <c r="I122" s="516"/>
    </row>
    <row r="123" spans="1:9" ht="93.75" customHeight="1" x14ac:dyDescent="0.25">
      <c r="A123" s="521" t="s">
        <v>4502</v>
      </c>
      <c r="B123" s="521" t="s">
        <v>4503</v>
      </c>
      <c r="C123" s="521" t="s">
        <v>4504</v>
      </c>
      <c r="D123" s="527"/>
      <c r="E123" s="521" t="s">
        <v>4505</v>
      </c>
      <c r="F123" s="527"/>
      <c r="G123" s="516"/>
      <c r="H123" s="516"/>
      <c r="I123" s="516"/>
    </row>
    <row r="124" spans="1:9" ht="87" customHeight="1" x14ac:dyDescent="0.25">
      <c r="A124" s="521" t="s">
        <v>4506</v>
      </c>
      <c r="B124" s="522" t="s">
        <v>4507</v>
      </c>
      <c r="C124" s="522" t="s">
        <v>4490</v>
      </c>
      <c r="D124" s="518"/>
      <c r="E124" s="516"/>
      <c r="F124" s="516"/>
      <c r="G124" s="516"/>
      <c r="H124" s="516"/>
      <c r="I124" s="516"/>
    </row>
    <row r="125" spans="1:9" ht="63" customHeight="1" x14ac:dyDescent="0.25">
      <c r="A125" s="521" t="s">
        <v>4508</v>
      </c>
      <c r="B125" s="522" t="s">
        <v>4509</v>
      </c>
      <c r="C125" s="522" t="s">
        <v>4490</v>
      </c>
      <c r="D125" s="518"/>
      <c r="E125" s="516"/>
      <c r="F125" s="516"/>
      <c r="G125" s="516"/>
      <c r="H125" s="516"/>
      <c r="I125" s="516"/>
    </row>
    <row r="126" spans="1:9" x14ac:dyDescent="0.25">
      <c r="A126" s="534" t="s">
        <v>4510</v>
      </c>
      <c r="B126" s="534" t="s">
        <v>4511</v>
      </c>
      <c r="C126" s="534" t="s">
        <v>4490</v>
      </c>
      <c r="D126" s="535"/>
      <c r="E126" s="516"/>
      <c r="F126" s="516"/>
      <c r="G126" s="516"/>
      <c r="H126" s="516"/>
      <c r="I126" s="516"/>
    </row>
    <row r="127" spans="1:9" ht="104.25" customHeight="1" x14ac:dyDescent="0.25">
      <c r="A127" s="521" t="s">
        <v>4512</v>
      </c>
      <c r="B127" s="522" t="s">
        <v>4513</v>
      </c>
      <c r="C127" s="522" t="s">
        <v>4514</v>
      </c>
      <c r="D127" s="518"/>
      <c r="E127" s="521" t="s">
        <v>4515</v>
      </c>
      <c r="F127" s="518"/>
      <c r="G127" s="516"/>
      <c r="H127" s="516"/>
      <c r="I127" s="516"/>
    </row>
    <row r="128" spans="1:9" x14ac:dyDescent="0.25">
      <c r="A128" s="516"/>
      <c r="B128" s="516"/>
      <c r="C128" s="516"/>
      <c r="D128" s="516"/>
      <c r="E128" s="516"/>
      <c r="F128" s="516"/>
      <c r="G128" s="516"/>
      <c r="H128" s="516"/>
      <c r="I128" s="516"/>
    </row>
    <row r="129" spans="1:9" x14ac:dyDescent="0.25">
      <c r="A129" s="899" t="s">
        <v>4516</v>
      </c>
      <c r="B129" s="899"/>
      <c r="C129" s="899"/>
      <c r="D129" s="899"/>
      <c r="E129" s="899"/>
      <c r="F129" s="899"/>
      <c r="G129" s="899"/>
      <c r="H129" s="516"/>
      <c r="I129" s="516"/>
    </row>
    <row r="130" spans="1:9" ht="15" customHeight="1" x14ac:dyDescent="0.25">
      <c r="A130" s="900" t="s">
        <v>4517</v>
      </c>
      <c r="B130" s="900"/>
      <c r="C130" s="900"/>
      <c r="D130" s="900" t="s">
        <v>4518</v>
      </c>
      <c r="E130" s="900"/>
      <c r="F130" s="900"/>
      <c r="G130" s="900"/>
      <c r="H130" s="516"/>
      <c r="I130" s="516"/>
    </row>
    <row r="131" spans="1:9" ht="15" customHeight="1" x14ac:dyDescent="0.25">
      <c r="A131" s="875" t="s">
        <v>4519</v>
      </c>
      <c r="B131" s="875"/>
      <c r="C131" s="875"/>
      <c r="D131" s="901" t="s">
        <v>4520</v>
      </c>
      <c r="E131" s="902"/>
      <c r="F131" s="901" t="s">
        <v>4521</v>
      </c>
      <c r="G131" s="902"/>
      <c r="H131" s="516"/>
      <c r="I131" s="516"/>
    </row>
    <row r="132" spans="1:9" ht="15" customHeight="1" x14ac:dyDescent="0.25">
      <c r="A132" s="880" t="s">
        <v>4522</v>
      </c>
      <c r="B132" s="880"/>
      <c r="C132" s="880"/>
      <c r="D132" s="522" t="s">
        <v>4388</v>
      </c>
      <c r="E132" s="518"/>
      <c r="F132" s="521" t="s">
        <v>4389</v>
      </c>
      <c r="G132" s="543"/>
      <c r="H132" s="516"/>
      <c r="I132" s="516"/>
    </row>
    <row r="133" spans="1:9" ht="30" customHeight="1" x14ac:dyDescent="0.25">
      <c r="A133" s="880" t="s">
        <v>4523</v>
      </c>
      <c r="B133" s="880" t="s">
        <v>4524</v>
      </c>
      <c r="C133" s="880"/>
      <c r="D133" s="522" t="s">
        <v>4525</v>
      </c>
      <c r="E133" s="518"/>
      <c r="F133" s="522" t="s">
        <v>4526</v>
      </c>
      <c r="G133" s="544"/>
      <c r="H133" s="516"/>
      <c r="I133" s="516"/>
    </row>
    <row r="134" spans="1:9" ht="29.25" customHeight="1" x14ac:dyDescent="0.25">
      <c r="A134" s="880"/>
      <c r="B134" s="880" t="s">
        <v>4527</v>
      </c>
      <c r="C134" s="880"/>
      <c r="D134" s="522" t="s">
        <v>4528</v>
      </c>
      <c r="E134" s="518"/>
      <c r="F134" s="522" t="s">
        <v>4529</v>
      </c>
      <c r="G134" s="518"/>
      <c r="H134" s="516"/>
      <c r="I134" s="516"/>
    </row>
    <row r="135" spans="1:9" ht="15" customHeight="1" x14ac:dyDescent="0.25">
      <c r="A135" s="880"/>
      <c r="B135" s="880" t="s">
        <v>4530</v>
      </c>
      <c r="C135" s="880"/>
      <c r="D135" s="522" t="s">
        <v>4531</v>
      </c>
      <c r="E135" s="518"/>
      <c r="F135" s="522" t="s">
        <v>4532</v>
      </c>
      <c r="G135" s="518"/>
      <c r="H135" s="516"/>
      <c r="I135" s="516"/>
    </row>
    <row r="136" spans="1:9" ht="24.75" customHeight="1" x14ac:dyDescent="0.25">
      <c r="A136" s="865" t="s">
        <v>4533</v>
      </c>
      <c r="B136" s="880" t="s">
        <v>4534</v>
      </c>
      <c r="C136" s="880"/>
      <c r="D136" s="522" t="s">
        <v>4535</v>
      </c>
      <c r="E136" s="518"/>
      <c r="F136" s="522" t="s">
        <v>4536</v>
      </c>
      <c r="G136" s="518"/>
      <c r="H136" s="516"/>
      <c r="I136" s="516"/>
    </row>
    <row r="137" spans="1:9" ht="35.25" customHeight="1" x14ac:dyDescent="0.25">
      <c r="A137" s="866"/>
      <c r="B137" s="880" t="s">
        <v>4537</v>
      </c>
      <c r="C137" s="880"/>
      <c r="D137" s="522" t="s">
        <v>4538</v>
      </c>
      <c r="E137" s="518"/>
      <c r="F137" s="522" t="s">
        <v>4539</v>
      </c>
      <c r="G137" s="518"/>
      <c r="H137" s="516"/>
      <c r="I137" s="516"/>
    </row>
    <row r="138" spans="1:9" ht="30.75" customHeight="1" x14ac:dyDescent="0.25">
      <c r="A138" s="866"/>
      <c r="B138" s="880" t="s">
        <v>4540</v>
      </c>
      <c r="C138" s="880"/>
      <c r="D138" s="522" t="s">
        <v>4541</v>
      </c>
      <c r="E138" s="518"/>
      <c r="F138" s="522" t="s">
        <v>4542</v>
      </c>
      <c r="G138" s="518"/>
      <c r="H138" s="516"/>
      <c r="I138" s="516"/>
    </row>
    <row r="139" spans="1:9" ht="15" customHeight="1" x14ac:dyDescent="0.25">
      <c r="A139" s="869" t="s">
        <v>4543</v>
      </c>
      <c r="B139" s="891"/>
      <c r="C139" s="870"/>
      <c r="D139" s="522" t="s">
        <v>4399</v>
      </c>
      <c r="E139" s="518"/>
      <c r="F139" s="522" t="s">
        <v>4433</v>
      </c>
      <c r="G139" s="518"/>
      <c r="H139" s="516"/>
      <c r="I139" s="516"/>
    </row>
    <row r="140" spans="1:9" ht="15" customHeight="1" x14ac:dyDescent="0.25">
      <c r="A140" s="880" t="s">
        <v>4544</v>
      </c>
      <c r="B140" s="880"/>
      <c r="C140" s="880"/>
      <c r="D140" s="522" t="s">
        <v>4435</v>
      </c>
      <c r="E140" s="518"/>
      <c r="F140" s="522" t="s">
        <v>4436</v>
      </c>
      <c r="G140" s="518"/>
      <c r="H140" s="516"/>
      <c r="I140" s="516"/>
    </row>
    <row r="141" spans="1:9" ht="15" customHeight="1" x14ac:dyDescent="0.25">
      <c r="A141" s="880" t="s">
        <v>4545</v>
      </c>
      <c r="B141" s="880"/>
      <c r="C141" s="880"/>
      <c r="D141" s="522" t="s">
        <v>4438</v>
      </c>
      <c r="E141" s="518"/>
      <c r="F141" s="522" t="s">
        <v>4440</v>
      </c>
      <c r="G141" s="518"/>
      <c r="H141" s="516"/>
      <c r="I141" s="516"/>
    </row>
    <row r="142" spans="1:9" ht="15" customHeight="1" x14ac:dyDescent="0.25">
      <c r="A142" s="880" t="s">
        <v>4546</v>
      </c>
      <c r="B142" s="880"/>
      <c r="C142" s="880"/>
      <c r="D142" s="868" t="s">
        <v>4442</v>
      </c>
      <c r="E142" s="897"/>
      <c r="F142" s="868" t="s">
        <v>4443</v>
      </c>
      <c r="G142" s="897"/>
      <c r="H142" s="516"/>
      <c r="I142" s="516"/>
    </row>
    <row r="143" spans="1:9" x14ac:dyDescent="0.25">
      <c r="A143" s="522" t="s">
        <v>4547</v>
      </c>
      <c r="B143" s="522" t="s">
        <v>4444</v>
      </c>
      <c r="C143" s="518"/>
      <c r="D143" s="868"/>
      <c r="E143" s="897"/>
      <c r="F143" s="868"/>
      <c r="G143" s="897"/>
      <c r="H143" s="516"/>
      <c r="I143" s="516"/>
    </row>
    <row r="144" spans="1:9" ht="15" customHeight="1" x14ac:dyDescent="0.25">
      <c r="A144" s="868" t="s">
        <v>4548</v>
      </c>
      <c r="B144" s="880" t="s">
        <v>4549</v>
      </c>
      <c r="C144" s="880"/>
      <c r="D144" s="522" t="s">
        <v>4550</v>
      </c>
      <c r="E144" s="544"/>
      <c r="F144" s="522" t="s">
        <v>4551</v>
      </c>
      <c r="G144" s="518"/>
      <c r="H144" s="516"/>
      <c r="I144" s="516"/>
    </row>
    <row r="145" spans="1:9" x14ac:dyDescent="0.25">
      <c r="A145" s="868"/>
      <c r="B145" s="868" t="s">
        <v>4552</v>
      </c>
      <c r="C145" s="868"/>
      <c r="D145" s="534" t="s">
        <v>4553</v>
      </c>
      <c r="E145" s="535"/>
      <c r="F145" s="534" t="s">
        <v>4554</v>
      </c>
      <c r="G145" s="518"/>
      <c r="H145" s="516"/>
      <c r="I145" s="516"/>
    </row>
    <row r="146" spans="1:9" ht="15" customHeight="1" x14ac:dyDescent="0.25">
      <c r="A146" s="880" t="s">
        <v>4555</v>
      </c>
      <c r="B146" s="880"/>
      <c r="C146" s="880"/>
      <c r="D146" s="522" t="s">
        <v>4448</v>
      </c>
      <c r="E146" s="518"/>
      <c r="F146" s="545" t="s">
        <v>4450</v>
      </c>
      <c r="G146" s="518"/>
      <c r="H146" s="516"/>
      <c r="I146" s="516"/>
    </row>
    <row r="147" spans="1:9" ht="15" customHeight="1" x14ac:dyDescent="0.25">
      <c r="A147" s="880" t="s">
        <v>4556</v>
      </c>
      <c r="B147" s="880"/>
      <c r="C147" s="880"/>
      <c r="D147" s="521" t="s">
        <v>4452</v>
      </c>
      <c r="E147" s="527"/>
      <c r="F147" s="521" t="s">
        <v>4453</v>
      </c>
      <c r="G147" s="527"/>
      <c r="H147" s="516"/>
      <c r="I147" s="516"/>
    </row>
    <row r="148" spans="1:9" ht="15" customHeight="1" x14ac:dyDescent="0.25">
      <c r="A148" s="869" t="s">
        <v>4557</v>
      </c>
      <c r="B148" s="891"/>
      <c r="C148" s="870"/>
      <c r="D148" s="521" t="s">
        <v>4455</v>
      </c>
      <c r="E148" s="527"/>
      <c r="F148" s="521" t="s">
        <v>4503</v>
      </c>
      <c r="G148" s="527"/>
      <c r="H148" s="516"/>
      <c r="I148" s="516"/>
    </row>
    <row r="149" spans="1:9" ht="38.25" customHeight="1" x14ac:dyDescent="0.25">
      <c r="A149" s="880" t="s">
        <v>4558</v>
      </c>
      <c r="B149" s="880"/>
      <c r="C149" s="880"/>
      <c r="D149" s="868" t="s">
        <v>4507</v>
      </c>
      <c r="E149" s="897"/>
      <c r="F149" s="892"/>
      <c r="G149" s="892"/>
      <c r="H149" s="516"/>
      <c r="I149" s="516"/>
    </row>
    <row r="150" spans="1:9" ht="89.25" customHeight="1" x14ac:dyDescent="0.25">
      <c r="A150" s="521" t="s">
        <v>4559</v>
      </c>
      <c r="B150" s="522" t="s">
        <v>4509</v>
      </c>
      <c r="C150" s="518"/>
      <c r="D150" s="868"/>
      <c r="E150" s="897"/>
      <c r="F150" s="893"/>
      <c r="G150" s="893"/>
      <c r="H150" s="516"/>
      <c r="I150" s="516"/>
    </row>
    <row r="151" spans="1:9" ht="48" customHeight="1" x14ac:dyDescent="0.25">
      <c r="A151" s="869" t="s">
        <v>4560</v>
      </c>
      <c r="B151" s="891"/>
      <c r="C151" s="870"/>
      <c r="D151" s="880" t="s">
        <v>4511</v>
      </c>
      <c r="E151" s="894"/>
      <c r="F151" s="895"/>
      <c r="G151" s="896"/>
      <c r="H151" s="516"/>
      <c r="I151" s="516"/>
    </row>
    <row r="152" spans="1:9" ht="89.25" customHeight="1" x14ac:dyDescent="0.25">
      <c r="A152" s="521" t="s">
        <v>4561</v>
      </c>
      <c r="B152" s="521" t="s">
        <v>4513</v>
      </c>
      <c r="C152" s="527"/>
      <c r="D152" s="880"/>
      <c r="E152" s="894"/>
      <c r="F152" s="895"/>
      <c r="G152" s="896"/>
      <c r="H152" s="516"/>
      <c r="I152" s="516"/>
    </row>
    <row r="153" spans="1:9" x14ac:dyDescent="0.25">
      <c r="A153" s="516"/>
      <c r="B153" s="516"/>
      <c r="C153" s="516"/>
      <c r="D153" s="516"/>
      <c r="E153" s="516"/>
      <c r="F153" s="516"/>
      <c r="G153" s="516"/>
      <c r="H153" s="516"/>
      <c r="I153" s="516"/>
    </row>
    <row r="154" spans="1:9" x14ac:dyDescent="0.25">
      <c r="A154" s="878" t="s">
        <v>4562</v>
      </c>
      <c r="B154" s="878"/>
      <c r="C154" s="878"/>
      <c r="D154" s="878" t="s">
        <v>4520</v>
      </c>
      <c r="E154" s="878"/>
      <c r="F154" s="878" t="s">
        <v>4521</v>
      </c>
      <c r="G154" s="878"/>
      <c r="H154" s="516"/>
      <c r="I154" s="516"/>
    </row>
    <row r="155" spans="1:9" x14ac:dyDescent="0.25">
      <c r="A155" s="868" t="s">
        <v>4563</v>
      </c>
      <c r="B155" s="868"/>
      <c r="C155" s="868"/>
      <c r="D155" s="522" t="s">
        <v>4564</v>
      </c>
      <c r="E155" s="518"/>
      <c r="F155" s="522" t="s">
        <v>4565</v>
      </c>
      <c r="G155" s="518"/>
      <c r="H155" s="516"/>
      <c r="I155" s="516"/>
    </row>
    <row r="156" spans="1:9" ht="39.75" customHeight="1" x14ac:dyDescent="0.25">
      <c r="A156" s="869" t="s">
        <v>4566</v>
      </c>
      <c r="B156" s="891"/>
      <c r="C156" s="870"/>
      <c r="D156" s="522" t="s">
        <v>4567</v>
      </c>
      <c r="E156" s="518"/>
      <c r="F156" s="522" t="s">
        <v>4568</v>
      </c>
      <c r="G156" s="518"/>
      <c r="H156" s="516"/>
      <c r="I156" s="516"/>
    </row>
    <row r="157" spans="1:9" ht="39" customHeight="1" x14ac:dyDescent="0.25">
      <c r="A157" s="869" t="s">
        <v>4569</v>
      </c>
      <c r="B157" s="891"/>
      <c r="C157" s="870"/>
      <c r="D157" s="521" t="s">
        <v>4570</v>
      </c>
      <c r="E157" s="527"/>
      <c r="F157" s="521" t="s">
        <v>4571</v>
      </c>
      <c r="G157" s="527"/>
      <c r="H157" s="516"/>
      <c r="I157" s="516"/>
    </row>
    <row r="158" spans="1:9" ht="64.5" customHeight="1" x14ac:dyDescent="0.25">
      <c r="A158" s="533" t="s">
        <v>4572</v>
      </c>
      <c r="B158" s="533" t="s">
        <v>4573</v>
      </c>
      <c r="C158" s="529"/>
      <c r="D158" s="546"/>
      <c r="E158" s="546"/>
      <c r="F158" s="546"/>
      <c r="G158" s="546"/>
      <c r="H158" s="516"/>
      <c r="I158" s="516"/>
    </row>
    <row r="159" spans="1:9" ht="66.75" customHeight="1" x14ac:dyDescent="0.25">
      <c r="A159" s="521" t="s">
        <v>4574</v>
      </c>
      <c r="B159" s="522" t="s">
        <v>4575</v>
      </c>
      <c r="C159" s="518"/>
      <c r="D159" s="547"/>
      <c r="E159" s="547"/>
      <c r="F159" s="547"/>
      <c r="G159" s="547"/>
      <c r="H159" s="516"/>
      <c r="I159" s="516"/>
    </row>
    <row r="160" spans="1:9" ht="15" customHeight="1" x14ac:dyDescent="0.25">
      <c r="A160" s="880" t="s">
        <v>4576</v>
      </c>
      <c r="B160" s="880"/>
      <c r="C160" s="880"/>
      <c r="D160" s="880" t="s">
        <v>4577</v>
      </c>
      <c r="E160" s="888"/>
      <c r="F160" s="865" t="s">
        <v>4578</v>
      </c>
      <c r="G160" s="888"/>
      <c r="H160" s="516"/>
      <c r="I160" s="516"/>
    </row>
    <row r="161" spans="1:9" ht="89.25" customHeight="1" x14ac:dyDescent="0.25">
      <c r="A161" s="521" t="s">
        <v>4579</v>
      </c>
      <c r="B161" s="521" t="s">
        <v>4580</v>
      </c>
      <c r="C161" s="527"/>
      <c r="D161" s="880"/>
      <c r="E161" s="889"/>
      <c r="F161" s="867"/>
      <c r="G161" s="889"/>
      <c r="H161" s="516"/>
      <c r="I161" s="516"/>
    </row>
    <row r="162" spans="1:9" ht="34.5" customHeight="1" x14ac:dyDescent="0.25">
      <c r="A162" s="880" t="s">
        <v>4581</v>
      </c>
      <c r="B162" s="880"/>
      <c r="C162" s="880"/>
      <c r="D162" s="865" t="s">
        <v>4582</v>
      </c>
      <c r="E162" s="888"/>
      <c r="F162" s="865" t="s">
        <v>4583</v>
      </c>
      <c r="G162" s="888"/>
      <c r="H162" s="516"/>
      <c r="I162" s="516"/>
    </row>
    <row r="163" spans="1:9" ht="38.25" customHeight="1" x14ac:dyDescent="0.25">
      <c r="A163" s="521" t="s">
        <v>4584</v>
      </c>
      <c r="B163" s="521" t="s">
        <v>4585</v>
      </c>
      <c r="C163" s="527"/>
      <c r="D163" s="866"/>
      <c r="E163" s="890"/>
      <c r="F163" s="866"/>
      <c r="G163" s="890"/>
      <c r="H163" s="516"/>
      <c r="I163" s="516"/>
    </row>
    <row r="164" spans="1:9" ht="38.25" customHeight="1" x14ac:dyDescent="0.25">
      <c r="A164" s="521" t="s">
        <v>4586</v>
      </c>
      <c r="B164" s="521" t="s">
        <v>4587</v>
      </c>
      <c r="C164" s="527"/>
      <c r="D164" s="867"/>
      <c r="E164" s="889"/>
      <c r="F164" s="867"/>
      <c r="G164" s="889"/>
      <c r="H164" s="516"/>
      <c r="I164" s="516"/>
    </row>
    <row r="165" spans="1:9" x14ac:dyDescent="0.25">
      <c r="A165" s="516"/>
      <c r="B165" s="516"/>
      <c r="C165" s="516"/>
      <c r="D165" s="516"/>
      <c r="E165" s="516"/>
      <c r="F165" s="516"/>
      <c r="G165" s="516"/>
      <c r="H165" s="516"/>
      <c r="I165" s="516"/>
    </row>
    <row r="166" spans="1:9" x14ac:dyDescent="0.25">
      <c r="A166" s="871" t="s">
        <v>4588</v>
      </c>
      <c r="B166" s="879"/>
      <c r="C166" s="872"/>
      <c r="D166" s="869" t="s">
        <v>4589</v>
      </c>
      <c r="E166" s="870"/>
      <c r="F166" s="883"/>
      <c r="G166" s="884"/>
      <c r="H166" s="516"/>
      <c r="I166" s="516"/>
    </row>
    <row r="167" spans="1:9" x14ac:dyDescent="0.25">
      <c r="A167" s="516"/>
      <c r="B167" s="516"/>
      <c r="C167" s="516"/>
      <c r="D167" s="516"/>
      <c r="E167" s="516"/>
      <c r="F167" s="516"/>
      <c r="G167" s="516"/>
      <c r="H167" s="516"/>
      <c r="I167" s="516"/>
    </row>
    <row r="168" spans="1:9" x14ac:dyDescent="0.25">
      <c r="A168" s="876" t="s">
        <v>4590</v>
      </c>
      <c r="B168" s="885"/>
      <c r="C168" s="877"/>
      <c r="D168" s="886" t="s">
        <v>4520</v>
      </c>
      <c r="E168" s="887"/>
      <c r="F168" s="886" t="s">
        <v>4521</v>
      </c>
      <c r="G168" s="887"/>
      <c r="H168" s="516"/>
      <c r="I168" s="516"/>
    </row>
    <row r="169" spans="1:9" x14ac:dyDescent="0.25">
      <c r="A169" s="868" t="s">
        <v>4591</v>
      </c>
      <c r="B169" s="868"/>
      <c r="C169" s="868"/>
      <c r="D169" s="522" t="s">
        <v>4592</v>
      </c>
      <c r="E169" s="518"/>
      <c r="F169" s="522" t="s">
        <v>4593</v>
      </c>
      <c r="G169" s="518"/>
      <c r="H169" s="516"/>
      <c r="I169" s="516"/>
    </row>
    <row r="170" spans="1:9" x14ac:dyDescent="0.25">
      <c r="A170" s="871" t="s">
        <v>4594</v>
      </c>
      <c r="B170" s="879"/>
      <c r="C170" s="872"/>
      <c r="D170" s="522" t="s">
        <v>4595</v>
      </c>
      <c r="E170" s="518"/>
      <c r="F170" s="522" t="s">
        <v>4596</v>
      </c>
      <c r="G170" s="518"/>
      <c r="H170" s="516"/>
      <c r="I170" s="516"/>
    </row>
    <row r="171" spans="1:9" ht="26.25" customHeight="1" x14ac:dyDescent="0.25">
      <c r="A171" s="880" t="s">
        <v>4597</v>
      </c>
      <c r="B171" s="880"/>
      <c r="C171" s="880"/>
      <c r="D171" s="881" t="s">
        <v>4598</v>
      </c>
      <c r="E171" s="873"/>
      <c r="F171" s="881" t="s">
        <v>4599</v>
      </c>
      <c r="G171" s="873"/>
      <c r="H171" s="516"/>
      <c r="I171" s="516"/>
    </row>
    <row r="172" spans="1:9" ht="50.25" customHeight="1" x14ac:dyDescent="0.25">
      <c r="A172" s="521" t="s">
        <v>4572</v>
      </c>
      <c r="B172" s="522" t="s">
        <v>4600</v>
      </c>
      <c r="C172" s="518"/>
      <c r="D172" s="882"/>
      <c r="E172" s="874"/>
      <c r="F172" s="882"/>
      <c r="G172" s="874"/>
      <c r="H172" s="516"/>
      <c r="I172" s="516"/>
    </row>
    <row r="173" spans="1:9" ht="23.25" customHeight="1" x14ac:dyDescent="0.25">
      <c r="A173" s="865" t="s">
        <v>4601</v>
      </c>
      <c r="B173" s="869" t="s">
        <v>4602</v>
      </c>
      <c r="C173" s="870"/>
      <c r="D173" s="521" t="s">
        <v>4603</v>
      </c>
      <c r="E173" s="527"/>
      <c r="F173" s="521" t="s">
        <v>4604</v>
      </c>
      <c r="G173" s="527"/>
      <c r="H173" s="516"/>
      <c r="I173" s="516"/>
    </row>
    <row r="174" spans="1:9" ht="30" customHeight="1" x14ac:dyDescent="0.25">
      <c r="A174" s="867"/>
      <c r="B174" s="869" t="s">
        <v>4605</v>
      </c>
      <c r="C174" s="870"/>
      <c r="D174" s="521" t="s">
        <v>4606</v>
      </c>
      <c r="E174" s="527"/>
      <c r="F174" s="521" t="s">
        <v>4607</v>
      </c>
      <c r="G174" s="527"/>
      <c r="H174" s="516"/>
      <c r="I174" s="516"/>
    </row>
    <row r="175" spans="1:9" ht="48.75" customHeight="1" x14ac:dyDescent="0.25">
      <c r="A175" s="521" t="s">
        <v>4572</v>
      </c>
      <c r="B175" s="522" t="s">
        <v>4608</v>
      </c>
      <c r="C175" s="518"/>
      <c r="D175" s="548"/>
      <c r="E175" s="548"/>
      <c r="F175" s="548"/>
      <c r="G175" s="548"/>
      <c r="H175" s="516"/>
      <c r="I175" s="516"/>
    </row>
    <row r="176" spans="1:9" ht="54" customHeight="1" x14ac:dyDescent="0.25">
      <c r="A176" s="521" t="s">
        <v>4609</v>
      </c>
      <c r="B176" s="522" t="s">
        <v>4610</v>
      </c>
      <c r="C176" s="518"/>
      <c r="D176" s="548"/>
      <c r="E176" s="548"/>
      <c r="F176" s="548"/>
      <c r="G176" s="548"/>
      <c r="H176" s="516"/>
      <c r="I176" s="516"/>
    </row>
    <row r="177" spans="1:9" x14ac:dyDescent="0.25">
      <c r="A177" s="516"/>
      <c r="B177" s="516"/>
      <c r="C177" s="516"/>
      <c r="D177" s="516"/>
      <c r="E177" s="516"/>
      <c r="F177" s="516"/>
      <c r="G177" s="516"/>
      <c r="H177" s="516"/>
      <c r="I177" s="516"/>
    </row>
    <row r="178" spans="1:9" ht="27" customHeight="1" x14ac:dyDescent="0.25">
      <c r="A178" s="875" t="s">
        <v>4611</v>
      </c>
      <c r="B178" s="875"/>
      <c r="C178" s="875"/>
      <c r="D178" s="876" t="s">
        <v>4520</v>
      </c>
      <c r="E178" s="877"/>
      <c r="F178" s="878" t="s">
        <v>4612</v>
      </c>
      <c r="G178" s="878"/>
      <c r="H178" s="516"/>
      <c r="I178" s="516"/>
    </row>
    <row r="179" spans="1:9" ht="26.25" customHeight="1" x14ac:dyDescent="0.25">
      <c r="A179" s="865" t="s">
        <v>4613</v>
      </c>
      <c r="B179" s="868" t="s">
        <v>4614</v>
      </c>
      <c r="C179" s="868"/>
      <c r="D179" s="522" t="s">
        <v>4615</v>
      </c>
      <c r="E179" s="518"/>
      <c r="F179" s="522" t="s">
        <v>4616</v>
      </c>
      <c r="G179" s="518"/>
      <c r="H179" s="516"/>
      <c r="I179" s="516"/>
    </row>
    <row r="180" spans="1:9" ht="30" customHeight="1" x14ac:dyDescent="0.25">
      <c r="A180" s="866"/>
      <c r="B180" s="869" t="s">
        <v>4617</v>
      </c>
      <c r="C180" s="870"/>
      <c r="D180" s="522" t="s">
        <v>4618</v>
      </c>
      <c r="E180" s="518"/>
      <c r="F180" s="522" t="s">
        <v>4619</v>
      </c>
      <c r="G180" s="518"/>
      <c r="H180" s="516"/>
      <c r="I180" s="516"/>
    </row>
    <row r="181" spans="1:9" ht="25.5" customHeight="1" x14ac:dyDescent="0.25">
      <c r="A181" s="867"/>
      <c r="B181" s="871" t="s">
        <v>4620</v>
      </c>
      <c r="C181" s="872"/>
      <c r="D181" s="522" t="s">
        <v>4621</v>
      </c>
      <c r="E181" s="518"/>
      <c r="F181" s="522" t="s">
        <v>4622</v>
      </c>
      <c r="G181" s="518"/>
      <c r="H181" s="516"/>
      <c r="I181" s="516"/>
    </row>
    <row r="182" spans="1:9" x14ac:dyDescent="0.25">
      <c r="A182" s="516"/>
      <c r="B182" s="516"/>
      <c r="C182" s="516"/>
      <c r="D182" s="516"/>
      <c r="E182" s="516"/>
      <c r="F182" s="516"/>
      <c r="G182" s="516"/>
      <c r="H182" s="516"/>
      <c r="I182" s="516"/>
    </row>
    <row r="183" spans="1:9" x14ac:dyDescent="0.25">
      <c r="A183" s="516"/>
      <c r="B183" s="516"/>
      <c r="C183" s="516"/>
      <c r="D183" s="516"/>
      <c r="E183" s="516"/>
      <c r="F183" s="516"/>
      <c r="G183" s="516"/>
      <c r="H183" s="516"/>
      <c r="I183" s="516"/>
    </row>
    <row r="184" spans="1:9" x14ac:dyDescent="0.25">
      <c r="A184" s="516"/>
      <c r="B184" s="516"/>
      <c r="C184" s="516"/>
      <c r="D184" s="516"/>
      <c r="E184" s="516"/>
      <c r="F184" s="516"/>
      <c r="G184" s="516"/>
      <c r="H184" s="516"/>
      <c r="I184" s="516"/>
    </row>
    <row r="185" spans="1:9" x14ac:dyDescent="0.25">
      <c r="A185" s="516"/>
      <c r="B185" s="516"/>
      <c r="C185" s="516"/>
      <c r="D185" s="516"/>
      <c r="E185" s="516"/>
      <c r="F185" s="516"/>
      <c r="G185" s="516"/>
      <c r="H185" s="516"/>
      <c r="I185" s="516"/>
    </row>
    <row r="186" spans="1:9" x14ac:dyDescent="0.25">
      <c r="A186" s="516"/>
      <c r="B186" s="516"/>
      <c r="C186" s="516"/>
      <c r="D186" s="516"/>
      <c r="E186" s="516"/>
      <c r="F186" s="516"/>
      <c r="G186" s="516"/>
      <c r="H186" s="516"/>
      <c r="I186" s="516"/>
    </row>
    <row r="187" spans="1:9" x14ac:dyDescent="0.25">
      <c r="A187" s="516"/>
      <c r="B187" s="516"/>
      <c r="C187" s="516"/>
      <c r="D187" s="516"/>
      <c r="E187" s="516"/>
      <c r="F187" s="516"/>
      <c r="G187" s="516"/>
      <c r="H187" s="516"/>
      <c r="I187" s="516"/>
    </row>
    <row r="188" spans="1:9" x14ac:dyDescent="0.25">
      <c r="A188" s="516"/>
      <c r="B188" s="516"/>
      <c r="C188" s="516"/>
      <c r="D188" s="516"/>
      <c r="E188" s="516"/>
      <c r="F188" s="516"/>
      <c r="G188" s="516"/>
      <c r="H188" s="516"/>
      <c r="I188" s="516"/>
    </row>
    <row r="189" spans="1:9" x14ac:dyDescent="0.25">
      <c r="A189" s="516"/>
      <c r="B189" s="516"/>
      <c r="C189" s="516"/>
      <c r="D189" s="516"/>
      <c r="E189" s="516"/>
      <c r="F189" s="516"/>
      <c r="G189" s="516"/>
      <c r="H189" s="516"/>
      <c r="I189" s="516"/>
    </row>
    <row r="190" spans="1:9" x14ac:dyDescent="0.25">
      <c r="A190" s="516"/>
      <c r="B190" s="516"/>
      <c r="C190" s="516"/>
      <c r="D190" s="516"/>
      <c r="E190" s="516"/>
      <c r="F190" s="516"/>
      <c r="G190" s="516"/>
      <c r="H190" s="516"/>
      <c r="I190" s="516"/>
    </row>
    <row r="191" spans="1:9" x14ac:dyDescent="0.25">
      <c r="A191" s="516"/>
      <c r="B191" s="516"/>
      <c r="C191" s="516"/>
      <c r="D191" s="516"/>
      <c r="E191" s="516"/>
      <c r="F191" s="516"/>
      <c r="G191" s="516"/>
      <c r="H191" s="516"/>
      <c r="I191" s="516"/>
    </row>
    <row r="192" spans="1:9" x14ac:dyDescent="0.25">
      <c r="A192" s="516"/>
      <c r="B192" s="516"/>
      <c r="C192" s="516"/>
      <c r="D192" s="516"/>
      <c r="E192" s="516"/>
      <c r="F192" s="516"/>
      <c r="G192" s="516"/>
      <c r="H192" s="516"/>
      <c r="I192" s="516"/>
    </row>
    <row r="193" spans="1:9" x14ac:dyDescent="0.25">
      <c r="A193" s="516"/>
      <c r="B193" s="516"/>
      <c r="C193" s="516"/>
      <c r="D193" s="516"/>
      <c r="E193" s="516"/>
      <c r="F193" s="516"/>
      <c r="G193" s="516"/>
      <c r="H193" s="516"/>
      <c r="I193" s="516"/>
    </row>
    <row r="194" spans="1:9" x14ac:dyDescent="0.25">
      <c r="A194" s="516"/>
      <c r="B194" s="516"/>
      <c r="C194" s="516"/>
      <c r="D194" s="516"/>
      <c r="E194" s="516"/>
      <c r="F194" s="516"/>
      <c r="G194" s="516"/>
      <c r="H194" s="516"/>
      <c r="I194" s="516"/>
    </row>
    <row r="195" spans="1:9" x14ac:dyDescent="0.25">
      <c r="A195" s="516"/>
      <c r="B195" s="516"/>
      <c r="C195" s="516"/>
      <c r="D195" s="516"/>
      <c r="E195" s="516"/>
      <c r="F195" s="516"/>
      <c r="G195" s="516"/>
      <c r="H195" s="516"/>
      <c r="I195" s="516"/>
    </row>
    <row r="196" spans="1:9" x14ac:dyDescent="0.25">
      <c r="A196" s="516"/>
      <c r="B196" s="516"/>
      <c r="C196" s="516"/>
      <c r="D196" s="516"/>
      <c r="E196" s="516"/>
      <c r="F196" s="516"/>
      <c r="G196" s="516"/>
      <c r="H196" s="516"/>
      <c r="I196" s="516"/>
    </row>
    <row r="197" spans="1:9" x14ac:dyDescent="0.25">
      <c r="A197" s="516"/>
      <c r="B197" s="516"/>
      <c r="C197" s="516"/>
      <c r="D197" s="516"/>
      <c r="E197" s="516"/>
      <c r="F197" s="516"/>
      <c r="G197" s="516"/>
      <c r="H197" s="516"/>
      <c r="I197" s="516"/>
    </row>
    <row r="198" spans="1:9" x14ac:dyDescent="0.25">
      <c r="A198" s="516"/>
      <c r="B198" s="516"/>
      <c r="C198" s="516"/>
      <c r="D198" s="516"/>
      <c r="E198" s="516"/>
      <c r="F198" s="516"/>
      <c r="G198" s="516"/>
      <c r="H198" s="516"/>
      <c r="I198" s="516"/>
    </row>
    <row r="199" spans="1:9" x14ac:dyDescent="0.25">
      <c r="A199" s="516"/>
      <c r="B199" s="516"/>
      <c r="C199" s="516"/>
      <c r="D199" s="516"/>
      <c r="E199" s="516"/>
      <c r="F199" s="516"/>
      <c r="G199" s="516"/>
      <c r="H199" s="516"/>
      <c r="I199" s="516"/>
    </row>
    <row r="200" spans="1:9" x14ac:dyDescent="0.25">
      <c r="A200" s="516"/>
      <c r="B200" s="516"/>
      <c r="C200" s="516"/>
      <c r="D200" s="516"/>
      <c r="E200" s="516"/>
      <c r="F200" s="516"/>
      <c r="G200" s="516"/>
      <c r="H200" s="516"/>
      <c r="I200" s="516"/>
    </row>
  </sheetData>
  <mergeCells count="134">
    <mergeCell ref="A20:C20"/>
    <mergeCell ref="A22:C22"/>
    <mergeCell ref="A24:C24"/>
    <mergeCell ref="A26:C26"/>
    <mergeCell ref="A28:C28"/>
    <mergeCell ref="A30:C30"/>
    <mergeCell ref="A1:C1"/>
    <mergeCell ref="A3:C3"/>
    <mergeCell ref="A8:C8"/>
    <mergeCell ref="A10:C10"/>
    <mergeCell ref="A16:C16"/>
    <mergeCell ref="A18:C18"/>
    <mergeCell ref="B38:C38"/>
    <mergeCell ref="A39:C39"/>
    <mergeCell ref="B40:C40"/>
    <mergeCell ref="B41:C41"/>
    <mergeCell ref="B42:C42"/>
    <mergeCell ref="B44:C44"/>
    <mergeCell ref="B31:C31"/>
    <mergeCell ref="B32:C32"/>
    <mergeCell ref="B33:C33"/>
    <mergeCell ref="B34:C34"/>
    <mergeCell ref="A36:C36"/>
    <mergeCell ref="B37:C37"/>
    <mergeCell ref="B52:C52"/>
    <mergeCell ref="B53:C53"/>
    <mergeCell ref="B54:C54"/>
    <mergeCell ref="B55:C55"/>
    <mergeCell ref="B56:C56"/>
    <mergeCell ref="A58:C58"/>
    <mergeCell ref="B45:C45"/>
    <mergeCell ref="B46:C46"/>
    <mergeCell ref="A47:C47"/>
    <mergeCell ref="A49:C49"/>
    <mergeCell ref="B50:C50"/>
    <mergeCell ref="B51:C51"/>
    <mergeCell ref="A85:C85"/>
    <mergeCell ref="A86:A87"/>
    <mergeCell ref="B86:B87"/>
    <mergeCell ref="A89:C89"/>
    <mergeCell ref="A90:C90"/>
    <mergeCell ref="A91:C91"/>
    <mergeCell ref="B59:C59"/>
    <mergeCell ref="B60:C60"/>
    <mergeCell ref="A62:E62"/>
    <mergeCell ref="A63:E63"/>
    <mergeCell ref="A73:F73"/>
    <mergeCell ref="A84:G84"/>
    <mergeCell ref="A110:C110"/>
    <mergeCell ref="A115:D115"/>
    <mergeCell ref="A129:G129"/>
    <mergeCell ref="A130:C130"/>
    <mergeCell ref="D130:G130"/>
    <mergeCell ref="A131:C131"/>
    <mergeCell ref="D131:E131"/>
    <mergeCell ref="F131:G131"/>
    <mergeCell ref="A92:C92"/>
    <mergeCell ref="A94:C94"/>
    <mergeCell ref="A95:C95"/>
    <mergeCell ref="A96:C96"/>
    <mergeCell ref="A97:C97"/>
    <mergeCell ref="A105:C105"/>
    <mergeCell ref="A139:C139"/>
    <mergeCell ref="A140:C140"/>
    <mergeCell ref="A141:C141"/>
    <mergeCell ref="A142:C142"/>
    <mergeCell ref="D142:D143"/>
    <mergeCell ref="E142:E143"/>
    <mergeCell ref="A132:C132"/>
    <mergeCell ref="A133:A135"/>
    <mergeCell ref="B133:C133"/>
    <mergeCell ref="B134:C134"/>
    <mergeCell ref="B135:C135"/>
    <mergeCell ref="A136:A138"/>
    <mergeCell ref="B136:C136"/>
    <mergeCell ref="B137:C137"/>
    <mergeCell ref="B138:C138"/>
    <mergeCell ref="A147:C147"/>
    <mergeCell ref="A148:C148"/>
    <mergeCell ref="A149:C149"/>
    <mergeCell ref="D149:D150"/>
    <mergeCell ref="E149:E150"/>
    <mergeCell ref="F149:F150"/>
    <mergeCell ref="F142:F143"/>
    <mergeCell ref="G142:G143"/>
    <mergeCell ref="A144:A145"/>
    <mergeCell ref="B144:C144"/>
    <mergeCell ref="B145:C145"/>
    <mergeCell ref="A146:C146"/>
    <mergeCell ref="A154:C154"/>
    <mergeCell ref="D154:E154"/>
    <mergeCell ref="F154:G154"/>
    <mergeCell ref="A155:C155"/>
    <mergeCell ref="A156:C156"/>
    <mergeCell ref="A157:C157"/>
    <mergeCell ref="G149:G150"/>
    <mergeCell ref="A151:C151"/>
    <mergeCell ref="D151:D152"/>
    <mergeCell ref="E151:E152"/>
    <mergeCell ref="F151:F152"/>
    <mergeCell ref="G151:G152"/>
    <mergeCell ref="A160:C160"/>
    <mergeCell ref="D160:D161"/>
    <mergeCell ref="E160:E161"/>
    <mergeCell ref="F160:F161"/>
    <mergeCell ref="G160:G161"/>
    <mergeCell ref="A162:C162"/>
    <mergeCell ref="D162:D164"/>
    <mergeCell ref="E162:E164"/>
    <mergeCell ref="F162:F164"/>
    <mergeCell ref="G162:G164"/>
    <mergeCell ref="A169:C169"/>
    <mergeCell ref="A170:C170"/>
    <mergeCell ref="A171:C171"/>
    <mergeCell ref="D171:D172"/>
    <mergeCell ref="E171:E172"/>
    <mergeCell ref="F171:F172"/>
    <mergeCell ref="A166:C166"/>
    <mergeCell ref="D166:E166"/>
    <mergeCell ref="F166:G166"/>
    <mergeCell ref="A168:C168"/>
    <mergeCell ref="D168:E168"/>
    <mergeCell ref="F168:G168"/>
    <mergeCell ref="A179:A181"/>
    <mergeCell ref="B179:C179"/>
    <mergeCell ref="B180:C180"/>
    <mergeCell ref="B181:C181"/>
    <mergeCell ref="G171:G172"/>
    <mergeCell ref="A173:A174"/>
    <mergeCell ref="B173:C173"/>
    <mergeCell ref="B174:C174"/>
    <mergeCell ref="A178:C178"/>
    <mergeCell ref="D178:E178"/>
    <mergeCell ref="F178:G178"/>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7"/>
  <sheetViews>
    <sheetView workbookViewId="0">
      <selection sqref="A1:E1"/>
    </sheetView>
  </sheetViews>
  <sheetFormatPr baseColWidth="10" defaultRowHeight="15" x14ac:dyDescent="0.25"/>
  <cols>
    <col min="1" max="1" width="22.85546875" customWidth="1"/>
    <col min="2" max="2" width="29" customWidth="1"/>
    <col min="3" max="3" width="36.140625" customWidth="1"/>
    <col min="4" max="4" width="21" customWidth="1"/>
    <col min="5" max="5" width="18.28515625" customWidth="1"/>
    <col min="6" max="6" width="20" customWidth="1"/>
  </cols>
  <sheetData>
    <row r="1" spans="1:9" ht="15" customHeight="1" x14ac:dyDescent="0.25">
      <c r="A1" s="637" t="s">
        <v>4376</v>
      </c>
      <c r="B1" s="637"/>
      <c r="C1" s="637"/>
      <c r="D1" s="637"/>
      <c r="E1" s="637"/>
    </row>
    <row r="3" spans="1:9" x14ac:dyDescent="0.25">
      <c r="A3" s="621" t="s">
        <v>4783</v>
      </c>
      <c r="B3" s="621"/>
      <c r="C3" s="621"/>
      <c r="D3" s="621"/>
      <c r="E3" s="621"/>
      <c r="F3" s="621"/>
      <c r="G3" s="621"/>
    </row>
    <row r="5" spans="1:9" x14ac:dyDescent="0.25">
      <c r="A5" s="556" t="s">
        <v>4520</v>
      </c>
      <c r="B5" s="556">
        <v>2020</v>
      </c>
      <c r="C5" s="556" t="s">
        <v>4784</v>
      </c>
      <c r="D5" s="556">
        <v>2019</v>
      </c>
    </row>
    <row r="7" spans="1:9" x14ac:dyDescent="0.25">
      <c r="A7" s="733" t="s">
        <v>4785</v>
      </c>
      <c r="B7" s="735"/>
    </row>
    <row r="8" spans="1:9" x14ac:dyDescent="0.25">
      <c r="A8" s="939"/>
      <c r="B8" s="940"/>
    </row>
    <row r="10" spans="1:9" x14ac:dyDescent="0.25">
      <c r="A10" s="730" t="s">
        <v>4786</v>
      </c>
      <c r="B10" s="730"/>
      <c r="C10" s="730"/>
      <c r="D10" s="730"/>
    </row>
    <row r="11" spans="1:9" x14ac:dyDescent="0.25">
      <c r="A11" s="736"/>
      <c r="B11" s="818"/>
      <c r="C11" s="818"/>
      <c r="D11" s="737"/>
    </row>
    <row r="13" spans="1:9" x14ac:dyDescent="0.25">
      <c r="A13" s="731" t="s">
        <v>4787</v>
      </c>
      <c r="B13" s="731"/>
      <c r="C13" s="731"/>
    </row>
    <row r="14" spans="1:9" ht="75" x14ac:dyDescent="0.25">
      <c r="A14" s="561" t="s">
        <v>4788</v>
      </c>
      <c r="B14" s="561" t="s">
        <v>4789</v>
      </c>
      <c r="C14" s="561" t="s">
        <v>4790</v>
      </c>
      <c r="D14" s="561" t="s">
        <v>4791</v>
      </c>
      <c r="E14" s="561" t="s">
        <v>4792</v>
      </c>
      <c r="F14" s="561" t="s">
        <v>4793</v>
      </c>
      <c r="G14" s="784" t="s">
        <v>4794</v>
      </c>
      <c r="H14" s="785"/>
      <c r="I14" s="786"/>
    </row>
    <row r="15" spans="1:9" ht="42" customHeight="1" x14ac:dyDescent="0.25">
      <c r="A15" s="558"/>
      <c r="B15" s="558"/>
      <c r="C15" s="558"/>
      <c r="D15" s="558"/>
      <c r="E15" s="560"/>
      <c r="F15" s="558"/>
      <c r="G15" s="936"/>
      <c r="H15" s="937"/>
      <c r="I15" s="938"/>
    </row>
    <row r="16" spans="1:9" ht="36" customHeight="1" x14ac:dyDescent="0.25">
      <c r="F16" s="555"/>
      <c r="G16" s="810"/>
      <c r="H16" s="810"/>
      <c r="I16" s="810"/>
    </row>
    <row r="18" spans="1:9" ht="15" customHeight="1" x14ac:dyDescent="0.25">
      <c r="A18" s="636" t="s">
        <v>4795</v>
      </c>
      <c r="B18" s="636"/>
      <c r="C18" s="636"/>
      <c r="D18" s="636"/>
      <c r="E18" s="636"/>
      <c r="F18" s="636"/>
      <c r="G18" s="636"/>
      <c r="H18" s="636"/>
      <c r="I18" s="636"/>
    </row>
    <row r="20" spans="1:9" x14ac:dyDescent="0.25">
      <c r="A20" s="793" t="s">
        <v>4796</v>
      </c>
      <c r="B20" s="803"/>
      <c r="C20" s="803"/>
      <c r="D20" s="803"/>
      <c r="E20" s="803"/>
      <c r="F20" s="803"/>
      <c r="G20" s="803"/>
      <c r="H20" s="803"/>
      <c r="I20" s="794"/>
    </row>
    <row r="21" spans="1:9" ht="15" customHeight="1" x14ac:dyDescent="0.25">
      <c r="A21" s="784" t="s">
        <v>4387</v>
      </c>
      <c r="B21" s="785"/>
      <c r="C21" s="786"/>
      <c r="D21" s="561">
        <v>1</v>
      </c>
      <c r="E21" s="936"/>
      <c r="F21" s="937"/>
      <c r="G21" s="937"/>
      <c r="H21" s="937"/>
      <c r="I21" s="938"/>
    </row>
    <row r="22" spans="1:9" ht="15" customHeight="1" x14ac:dyDescent="0.25">
      <c r="A22" s="791" t="s">
        <v>1982</v>
      </c>
      <c r="B22" s="791"/>
      <c r="C22" s="791"/>
      <c r="D22" s="561">
        <v>2</v>
      </c>
      <c r="E22" s="789"/>
      <c r="F22" s="789"/>
      <c r="G22" s="789"/>
      <c r="H22" s="789"/>
      <c r="I22" s="789"/>
    </row>
    <row r="23" spans="1:9" ht="15" customHeight="1" x14ac:dyDescent="0.25">
      <c r="A23" s="784" t="s">
        <v>4390</v>
      </c>
      <c r="B23" s="785"/>
      <c r="C23" s="786"/>
      <c r="D23" s="561">
        <v>3</v>
      </c>
      <c r="E23" s="936"/>
      <c r="F23" s="937"/>
      <c r="G23" s="937"/>
      <c r="H23" s="937"/>
      <c r="I23" s="938"/>
    </row>
    <row r="24" spans="1:9" ht="15" customHeight="1" x14ac:dyDescent="0.25">
      <c r="A24" s="784" t="s">
        <v>4392</v>
      </c>
      <c r="B24" s="785"/>
      <c r="C24" s="786"/>
      <c r="D24" s="561">
        <v>4</v>
      </c>
      <c r="E24" s="936"/>
      <c r="F24" s="937"/>
      <c r="G24" s="937"/>
      <c r="H24" s="937"/>
      <c r="I24" s="938"/>
    </row>
    <row r="25" spans="1:9" ht="15" customHeight="1" x14ac:dyDescent="0.25">
      <c r="A25" s="784" t="s">
        <v>4394</v>
      </c>
      <c r="B25" s="785"/>
      <c r="C25" s="786"/>
      <c r="D25" s="561">
        <v>5</v>
      </c>
      <c r="E25" s="936"/>
      <c r="F25" s="937"/>
      <c r="G25" s="937"/>
      <c r="H25" s="937"/>
      <c r="I25" s="938"/>
    </row>
    <row r="26" spans="1:9" ht="15" customHeight="1" x14ac:dyDescent="0.25">
      <c r="A26" s="784" t="s">
        <v>4396</v>
      </c>
      <c r="B26" s="785"/>
      <c r="C26" s="786"/>
      <c r="D26" s="561">
        <v>6</v>
      </c>
      <c r="E26" s="936"/>
      <c r="F26" s="937"/>
      <c r="G26" s="937"/>
      <c r="H26" s="937"/>
      <c r="I26" s="938"/>
    </row>
    <row r="27" spans="1:9" ht="15" customHeight="1" x14ac:dyDescent="0.25">
      <c r="A27" s="784" t="s">
        <v>4398</v>
      </c>
      <c r="B27" s="785"/>
      <c r="C27" s="786"/>
      <c r="D27" s="561">
        <v>7</v>
      </c>
      <c r="E27" s="561" t="s">
        <v>4797</v>
      </c>
      <c r="F27" s="558"/>
      <c r="G27" s="561" t="s">
        <v>4798</v>
      </c>
      <c r="H27" s="936"/>
      <c r="I27" s="938"/>
    </row>
    <row r="28" spans="1:9" ht="15" customHeight="1" x14ac:dyDescent="0.25">
      <c r="A28" s="784" t="s">
        <v>4799</v>
      </c>
      <c r="B28" s="785"/>
      <c r="C28" s="786"/>
      <c r="D28" s="561">
        <v>8</v>
      </c>
      <c r="E28" s="936"/>
      <c r="F28" s="937"/>
      <c r="G28" s="937"/>
      <c r="H28" s="937"/>
      <c r="I28" s="938"/>
    </row>
    <row r="30" spans="1:9" x14ac:dyDescent="0.25">
      <c r="A30" s="792" t="s">
        <v>4800</v>
      </c>
      <c r="B30" s="792"/>
      <c r="C30" s="792"/>
      <c r="D30" s="792"/>
      <c r="E30" s="792"/>
      <c r="F30" s="792"/>
      <c r="G30" s="792"/>
      <c r="H30" s="792"/>
      <c r="I30" s="792"/>
    </row>
    <row r="31" spans="1:9" ht="15" customHeight="1" x14ac:dyDescent="0.25">
      <c r="A31" s="791" t="s">
        <v>4801</v>
      </c>
      <c r="B31" s="791"/>
      <c r="C31" s="730" t="s">
        <v>4802</v>
      </c>
      <c r="D31" s="730"/>
      <c r="E31" s="730"/>
      <c r="F31" s="730"/>
      <c r="G31" s="730"/>
      <c r="H31" s="730"/>
      <c r="I31" s="730"/>
    </row>
    <row r="32" spans="1:9" x14ac:dyDescent="0.25">
      <c r="A32" s="736"/>
      <c r="B32" s="737"/>
      <c r="C32" s="810"/>
      <c r="D32" s="810"/>
      <c r="E32" s="810"/>
      <c r="F32" s="810"/>
      <c r="G32" s="810"/>
      <c r="H32" s="810"/>
      <c r="I32" s="810"/>
    </row>
    <row r="34" spans="1:9" x14ac:dyDescent="0.25">
      <c r="A34" s="792" t="s">
        <v>4803</v>
      </c>
      <c r="B34" s="792"/>
      <c r="C34" s="792"/>
      <c r="D34" s="792"/>
      <c r="E34" s="792"/>
      <c r="F34" s="792"/>
      <c r="G34" s="792"/>
      <c r="H34" s="792"/>
      <c r="I34" s="792"/>
    </row>
    <row r="35" spans="1:9" x14ac:dyDescent="0.25">
      <c r="A35" s="733" t="s">
        <v>4424</v>
      </c>
      <c r="B35" s="734"/>
      <c r="C35" s="735"/>
      <c r="D35" s="557">
        <v>1</v>
      </c>
      <c r="E35" s="563"/>
      <c r="F35" s="563"/>
      <c r="G35" s="810"/>
      <c r="H35" s="810"/>
      <c r="I35" s="810"/>
    </row>
    <row r="36" spans="1:9" ht="15" customHeight="1" x14ac:dyDescent="0.25">
      <c r="A36" s="791" t="s">
        <v>4804</v>
      </c>
      <c r="B36" s="791"/>
      <c r="C36" s="791"/>
      <c r="D36" s="557">
        <v>2</v>
      </c>
      <c r="E36" s="736"/>
      <c r="F36" s="737"/>
      <c r="G36" s="568" t="s">
        <v>4426</v>
      </c>
      <c r="H36" s="736"/>
      <c r="I36" s="737"/>
    </row>
    <row r="37" spans="1:9" ht="15" customHeight="1" x14ac:dyDescent="0.25">
      <c r="A37" s="791" t="s">
        <v>4805</v>
      </c>
      <c r="B37" s="791"/>
      <c r="C37" s="791"/>
      <c r="D37" s="561">
        <v>3</v>
      </c>
      <c r="E37" s="936"/>
      <c r="F37" s="938"/>
      <c r="G37" s="561" t="s">
        <v>4426</v>
      </c>
      <c r="H37" s="936"/>
      <c r="I37" s="938"/>
    </row>
    <row r="38" spans="1:9" x14ac:dyDescent="0.25">
      <c r="A38" s="730" t="s">
        <v>4427</v>
      </c>
      <c r="B38" s="730"/>
      <c r="C38" s="730"/>
      <c r="D38" s="557">
        <v>4</v>
      </c>
      <c r="E38" s="810"/>
      <c r="F38" s="810"/>
      <c r="G38" s="557" t="s">
        <v>4426</v>
      </c>
      <c r="H38" s="736"/>
      <c r="I38" s="737"/>
    </row>
    <row r="39" spans="1:9" x14ac:dyDescent="0.25">
      <c r="A39" s="733" t="s">
        <v>4428</v>
      </c>
      <c r="B39" s="734"/>
      <c r="C39" s="735"/>
      <c r="D39" s="557">
        <v>5</v>
      </c>
      <c r="E39" s="736"/>
      <c r="F39" s="737"/>
      <c r="G39" s="557" t="s">
        <v>4426</v>
      </c>
      <c r="H39" s="736"/>
      <c r="I39" s="737"/>
    </row>
    <row r="40" spans="1:9" x14ac:dyDescent="0.25">
      <c r="A40" s="733" t="s">
        <v>4806</v>
      </c>
      <c r="B40" s="734"/>
      <c r="C40" s="735"/>
      <c r="D40" s="557">
        <v>6</v>
      </c>
      <c r="E40" s="736"/>
      <c r="F40" s="818"/>
      <c r="G40" s="818"/>
      <c r="H40" s="818"/>
      <c r="I40" s="737"/>
    </row>
    <row r="41" spans="1:9" ht="15" customHeight="1" x14ac:dyDescent="0.25">
      <c r="A41" s="784" t="s">
        <v>4807</v>
      </c>
      <c r="B41" s="785"/>
      <c r="C41" s="786"/>
      <c r="D41" s="561">
        <v>7</v>
      </c>
      <c r="E41" s="936"/>
      <c r="F41" s="937"/>
      <c r="G41" s="937"/>
      <c r="H41" s="937"/>
      <c r="I41" s="938"/>
    </row>
    <row r="43" spans="1:9" ht="15" customHeight="1" x14ac:dyDescent="0.25">
      <c r="A43" s="784" t="s">
        <v>4808</v>
      </c>
      <c r="B43" s="785"/>
      <c r="C43" s="785"/>
      <c r="D43" s="785"/>
      <c r="E43" s="786"/>
    </row>
    <row r="44" spans="1:9" x14ac:dyDescent="0.25">
      <c r="A44" s="936"/>
      <c r="B44" s="937"/>
      <c r="C44" s="937"/>
      <c r="D44" s="937"/>
      <c r="E44" s="938"/>
    </row>
    <row r="46" spans="1:9" ht="15" customHeight="1" x14ac:dyDescent="0.25">
      <c r="A46" s="791" t="s">
        <v>4809</v>
      </c>
      <c r="B46" s="791"/>
      <c r="C46" s="730" t="s">
        <v>1701</v>
      </c>
      <c r="D46" s="730"/>
      <c r="E46" s="733" t="s">
        <v>1702</v>
      </c>
      <c r="F46" s="735"/>
    </row>
    <row r="47" spans="1:9" x14ac:dyDescent="0.25">
      <c r="A47" s="936"/>
      <c r="B47" s="938"/>
      <c r="C47" s="736"/>
      <c r="D47" s="737"/>
      <c r="E47" s="736"/>
      <c r="F47" s="737"/>
    </row>
    <row r="48" spans="1:9" x14ac:dyDescent="0.25">
      <c r="C48" s="733" t="s">
        <v>1230</v>
      </c>
      <c r="D48" s="734"/>
      <c r="E48" s="734"/>
      <c r="F48" s="735"/>
    </row>
    <row r="49" spans="1:9" x14ac:dyDescent="0.25">
      <c r="C49" s="941"/>
      <c r="D49" s="942"/>
      <c r="E49" s="942"/>
      <c r="F49" s="943"/>
    </row>
    <row r="50" spans="1:9" x14ac:dyDescent="0.25">
      <c r="C50" s="944"/>
      <c r="D50" s="945"/>
      <c r="E50" s="945"/>
      <c r="F50" s="946"/>
    </row>
    <row r="52" spans="1:9" ht="15" customHeight="1" x14ac:dyDescent="0.25">
      <c r="A52" s="636" t="s">
        <v>4810</v>
      </c>
      <c r="B52" s="636"/>
      <c r="C52" s="636"/>
      <c r="D52" s="636"/>
      <c r="E52" s="636"/>
      <c r="F52" s="636"/>
      <c r="G52" s="636"/>
      <c r="H52" s="636"/>
      <c r="I52" s="636"/>
    </row>
    <row r="54" spans="1:9" x14ac:dyDescent="0.25">
      <c r="A54" s="792" t="s">
        <v>4811</v>
      </c>
      <c r="B54" s="792"/>
      <c r="C54" s="792"/>
      <c r="D54" s="792"/>
      <c r="E54" s="792"/>
      <c r="F54" s="792"/>
      <c r="G54" s="792"/>
      <c r="H54" s="792"/>
      <c r="I54" s="792"/>
    </row>
    <row r="55" spans="1:9" x14ac:dyDescent="0.25">
      <c r="A55" s="733" t="s">
        <v>4812</v>
      </c>
      <c r="B55" s="734"/>
      <c r="C55" s="735"/>
      <c r="D55" s="557">
        <v>8</v>
      </c>
      <c r="E55" s="736"/>
      <c r="F55" s="818"/>
      <c r="G55" s="818"/>
      <c r="H55" s="818"/>
      <c r="I55" s="737"/>
    </row>
    <row r="56" spans="1:9" ht="15" customHeight="1" x14ac:dyDescent="0.25">
      <c r="A56" s="791" t="s">
        <v>4813</v>
      </c>
      <c r="B56" s="791"/>
      <c r="C56" s="791"/>
      <c r="D56" s="557">
        <v>9</v>
      </c>
      <c r="E56" s="736"/>
      <c r="F56" s="818"/>
      <c r="G56" s="818"/>
      <c r="H56" s="818"/>
      <c r="I56" s="737"/>
    </row>
    <row r="57" spans="1:9" ht="15" customHeight="1" x14ac:dyDescent="0.25">
      <c r="A57" s="791" t="s">
        <v>4814</v>
      </c>
      <c r="B57" s="791"/>
      <c r="C57" s="791"/>
      <c r="D57" s="557">
        <v>10</v>
      </c>
      <c r="E57" s="736"/>
      <c r="F57" s="737"/>
      <c r="G57" s="568" t="s">
        <v>4426</v>
      </c>
      <c r="H57" s="736"/>
      <c r="I57" s="737"/>
    </row>
    <row r="58" spans="1:9" ht="42.75" customHeight="1" x14ac:dyDescent="0.25">
      <c r="A58" s="784" t="s">
        <v>4815</v>
      </c>
      <c r="B58" s="785"/>
      <c r="C58" s="786"/>
      <c r="D58" s="557">
        <v>11</v>
      </c>
      <c r="E58" s="936"/>
      <c r="F58" s="937"/>
      <c r="G58" s="937"/>
      <c r="H58" s="937"/>
      <c r="I58" s="938"/>
    </row>
    <row r="59" spans="1:9" ht="39.75" customHeight="1" x14ac:dyDescent="0.25">
      <c r="A59" s="784" t="s">
        <v>4816</v>
      </c>
      <c r="B59" s="785"/>
      <c r="C59" s="786"/>
      <c r="D59" s="561">
        <v>12</v>
      </c>
      <c r="E59" s="558"/>
      <c r="F59" s="558"/>
      <c r="G59" s="936"/>
      <c r="H59" s="937"/>
      <c r="I59" s="938"/>
    </row>
    <row r="60" spans="1:9" ht="36.75" customHeight="1" x14ac:dyDescent="0.25">
      <c r="A60" s="784" t="s">
        <v>4817</v>
      </c>
      <c r="B60" s="785"/>
      <c r="C60" s="786"/>
      <c r="D60" s="561">
        <v>13</v>
      </c>
      <c r="E60" s="936"/>
      <c r="F60" s="937"/>
      <c r="G60" s="937"/>
      <c r="H60" s="937"/>
      <c r="I60" s="938"/>
    </row>
    <row r="62" spans="1:9" ht="15" customHeight="1" x14ac:dyDescent="0.25">
      <c r="A62" s="947" t="s">
        <v>4818</v>
      </c>
      <c r="B62" s="948"/>
      <c r="C62" s="948"/>
      <c r="D62" s="948"/>
      <c r="E62" s="948"/>
      <c r="F62" s="948"/>
      <c r="G62" s="948"/>
      <c r="H62" s="948"/>
      <c r="I62" s="949"/>
    </row>
    <row r="64" spans="1:9" ht="15" customHeight="1" x14ac:dyDescent="0.25">
      <c r="A64" s="636" t="s">
        <v>4819</v>
      </c>
      <c r="B64" s="636"/>
      <c r="C64" s="636"/>
      <c r="D64" s="636"/>
      <c r="E64" s="636"/>
      <c r="F64" s="636"/>
      <c r="G64" s="636"/>
      <c r="H64" s="636"/>
      <c r="I64" s="636"/>
    </row>
    <row r="66" spans="1:9" x14ac:dyDescent="0.25">
      <c r="A66" s="947" t="s">
        <v>4470</v>
      </c>
      <c r="B66" s="948"/>
      <c r="C66" s="948"/>
      <c r="D66" s="948"/>
      <c r="E66" s="948"/>
      <c r="F66" s="948"/>
      <c r="G66" s="948"/>
      <c r="H66" s="948"/>
      <c r="I66" s="949"/>
    </row>
    <row r="67" spans="1:9" x14ac:dyDescent="0.25">
      <c r="A67" s="950" t="s">
        <v>4820</v>
      </c>
      <c r="B67" s="951"/>
      <c r="C67" s="952"/>
      <c r="D67" s="79">
        <v>1</v>
      </c>
      <c r="E67" s="736"/>
      <c r="F67" s="818"/>
      <c r="G67" s="818"/>
      <c r="H67" s="818"/>
      <c r="I67" s="737"/>
    </row>
    <row r="68" spans="1:9" x14ac:dyDescent="0.25">
      <c r="A68" s="733" t="s">
        <v>4472</v>
      </c>
      <c r="B68" s="734"/>
      <c r="C68" s="735"/>
      <c r="D68" s="557">
        <v>2</v>
      </c>
      <c r="E68" s="736"/>
      <c r="F68" s="818"/>
      <c r="G68" s="818"/>
      <c r="H68" s="818"/>
      <c r="I68" s="737"/>
    </row>
    <row r="69" spans="1:9" ht="15" customHeight="1" x14ac:dyDescent="0.25">
      <c r="A69" s="784" t="s">
        <v>4473</v>
      </c>
      <c r="B69" s="785"/>
      <c r="C69" s="786"/>
      <c r="D69" s="561">
        <v>3</v>
      </c>
      <c r="E69" s="936"/>
      <c r="F69" s="937"/>
      <c r="G69" s="937"/>
      <c r="H69" s="937"/>
      <c r="I69" s="938"/>
    </row>
    <row r="70" spans="1:9" ht="15" customHeight="1" x14ac:dyDescent="0.25">
      <c r="A70" s="784" t="s">
        <v>4474</v>
      </c>
      <c r="B70" s="785"/>
      <c r="C70" s="786"/>
      <c r="D70" s="561">
        <v>4</v>
      </c>
      <c r="E70" s="936"/>
      <c r="F70" s="937"/>
      <c r="G70" s="937"/>
      <c r="H70" s="937"/>
      <c r="I70" s="938"/>
    </row>
    <row r="71" spans="1:9" ht="15" customHeight="1" x14ac:dyDescent="0.25">
      <c r="A71" s="784" t="s">
        <v>4475</v>
      </c>
      <c r="B71" s="785"/>
      <c r="C71" s="786"/>
      <c r="D71" s="561">
        <v>5</v>
      </c>
      <c r="E71" s="936"/>
      <c r="F71" s="937"/>
      <c r="G71" s="937"/>
      <c r="H71" s="937"/>
      <c r="I71" s="938"/>
    </row>
    <row r="72" spans="1:9" ht="15" customHeight="1" x14ac:dyDescent="0.25">
      <c r="A72" s="784" t="s">
        <v>4476</v>
      </c>
      <c r="B72" s="785"/>
      <c r="C72" s="786"/>
      <c r="D72" s="561">
        <v>6</v>
      </c>
      <c r="E72" s="936"/>
      <c r="F72" s="937"/>
      <c r="G72" s="937"/>
      <c r="H72" s="937"/>
      <c r="I72" s="938"/>
    </row>
    <row r="73" spans="1:9" ht="15" customHeight="1" x14ac:dyDescent="0.25">
      <c r="A73" s="784" t="s">
        <v>4821</v>
      </c>
      <c r="B73" s="785"/>
      <c r="C73" s="786"/>
      <c r="D73" s="561">
        <v>7</v>
      </c>
      <c r="E73" s="936"/>
      <c r="F73" s="937"/>
      <c r="G73" s="937"/>
      <c r="H73" s="937"/>
      <c r="I73" s="938"/>
    </row>
    <row r="74" spans="1:9" ht="15" customHeight="1" x14ac:dyDescent="0.25">
      <c r="A74" s="784" t="s">
        <v>4822</v>
      </c>
      <c r="B74" s="785"/>
      <c r="C74" s="786"/>
      <c r="D74" s="561">
        <v>8</v>
      </c>
      <c r="E74" s="936"/>
      <c r="F74" s="937"/>
      <c r="G74" s="937"/>
      <c r="H74" s="937"/>
      <c r="I74" s="938"/>
    </row>
    <row r="75" spans="1:9" ht="15" customHeight="1" x14ac:dyDescent="0.25">
      <c r="A75" s="781" t="s">
        <v>4823</v>
      </c>
      <c r="B75" s="784" t="s">
        <v>4824</v>
      </c>
      <c r="C75" s="786"/>
      <c r="D75" s="561">
        <v>9</v>
      </c>
      <c r="E75" s="936"/>
      <c r="F75" s="937"/>
      <c r="G75" s="937"/>
      <c r="H75" s="937"/>
      <c r="I75" s="938"/>
    </row>
    <row r="76" spans="1:9" ht="15" customHeight="1" x14ac:dyDescent="0.25">
      <c r="A76" s="782"/>
      <c r="B76" s="784" t="s">
        <v>4825</v>
      </c>
      <c r="C76" s="786"/>
      <c r="D76" s="561">
        <v>10</v>
      </c>
      <c r="E76" s="936"/>
      <c r="F76" s="937"/>
      <c r="G76" s="937"/>
      <c r="H76" s="937"/>
      <c r="I76" s="938"/>
    </row>
    <row r="77" spans="1:9" ht="15" customHeight="1" x14ac:dyDescent="0.25">
      <c r="A77" s="782"/>
      <c r="B77" s="784" t="s">
        <v>4826</v>
      </c>
      <c r="C77" s="786"/>
      <c r="D77" s="561">
        <v>11</v>
      </c>
      <c r="E77" s="936"/>
      <c r="F77" s="937"/>
      <c r="G77" s="937"/>
      <c r="H77" s="937"/>
      <c r="I77" s="938"/>
    </row>
    <row r="78" spans="1:9" x14ac:dyDescent="0.25">
      <c r="A78" s="783"/>
      <c r="B78" s="733" t="s">
        <v>4827</v>
      </c>
      <c r="C78" s="735"/>
      <c r="D78" s="557">
        <v>12</v>
      </c>
      <c r="E78" s="736"/>
      <c r="F78" s="818"/>
      <c r="G78" s="818"/>
      <c r="H78" s="818"/>
      <c r="I78" s="737"/>
    </row>
    <row r="79" spans="1:9" ht="15" customHeight="1" x14ac:dyDescent="0.25">
      <c r="A79" s="781" t="s">
        <v>4828</v>
      </c>
      <c r="B79" s="784" t="s">
        <v>4829</v>
      </c>
      <c r="C79" s="786"/>
      <c r="D79" s="561">
        <v>13</v>
      </c>
      <c r="E79" s="936"/>
      <c r="F79" s="937"/>
      <c r="G79" s="937"/>
      <c r="H79" s="937"/>
      <c r="I79" s="938"/>
    </row>
    <row r="80" spans="1:9" ht="15" customHeight="1" x14ac:dyDescent="0.25">
      <c r="A80" s="782"/>
      <c r="B80" s="784" t="s">
        <v>4830</v>
      </c>
      <c r="C80" s="786"/>
      <c r="D80" s="561">
        <v>14</v>
      </c>
      <c r="E80" s="936"/>
      <c r="F80" s="937"/>
      <c r="G80" s="937"/>
      <c r="H80" s="937"/>
      <c r="I80" s="938"/>
    </row>
    <row r="81" spans="1:9" x14ac:dyDescent="0.25">
      <c r="A81" s="782"/>
      <c r="B81" s="784" t="s">
        <v>4831</v>
      </c>
      <c r="C81" s="786"/>
      <c r="D81" s="561">
        <v>15</v>
      </c>
      <c r="E81" s="936"/>
      <c r="F81" s="937"/>
      <c r="G81" s="937"/>
      <c r="H81" s="937"/>
      <c r="I81" s="938"/>
    </row>
    <row r="82" spans="1:9" ht="15" customHeight="1" x14ac:dyDescent="0.25">
      <c r="A82" s="783"/>
      <c r="B82" s="784" t="s">
        <v>4832</v>
      </c>
      <c r="C82" s="786"/>
      <c r="D82" s="561">
        <v>16</v>
      </c>
      <c r="E82" s="936"/>
      <c r="F82" s="937"/>
      <c r="G82" s="937"/>
      <c r="H82" s="937"/>
      <c r="I82" s="938"/>
    </row>
    <row r="83" spans="1:9" ht="15" customHeight="1" x14ac:dyDescent="0.25">
      <c r="A83" s="781" t="s">
        <v>4488</v>
      </c>
      <c r="B83" s="784" t="s">
        <v>4833</v>
      </c>
      <c r="C83" s="786"/>
      <c r="D83" s="561">
        <v>17</v>
      </c>
      <c r="E83" s="936"/>
      <c r="F83" s="937"/>
      <c r="G83" s="937"/>
      <c r="H83" s="937"/>
      <c r="I83" s="938"/>
    </row>
    <row r="84" spans="1:9" x14ac:dyDescent="0.25">
      <c r="A84" s="782"/>
      <c r="B84" s="781" t="s">
        <v>4834</v>
      </c>
      <c r="C84" s="561" t="s">
        <v>4835</v>
      </c>
      <c r="D84" s="561">
        <v>18</v>
      </c>
      <c r="E84" s="936"/>
      <c r="F84" s="937"/>
      <c r="G84" s="937"/>
      <c r="H84" s="937"/>
      <c r="I84" s="938"/>
    </row>
    <row r="85" spans="1:9" ht="45" x14ac:dyDescent="0.25">
      <c r="A85" s="782"/>
      <c r="B85" s="783"/>
      <c r="C85" s="561" t="s">
        <v>4836</v>
      </c>
      <c r="D85" s="561">
        <v>19</v>
      </c>
      <c r="E85" s="936"/>
      <c r="F85" s="937"/>
      <c r="G85" s="937"/>
      <c r="H85" s="937"/>
      <c r="I85" s="938"/>
    </row>
    <row r="86" spans="1:9" x14ac:dyDescent="0.25">
      <c r="A86" s="782"/>
      <c r="B86" s="781" t="s">
        <v>4837</v>
      </c>
      <c r="C86" s="561" t="s">
        <v>4835</v>
      </c>
      <c r="D86" s="561">
        <v>20</v>
      </c>
      <c r="E86" s="936"/>
      <c r="F86" s="937"/>
      <c r="G86" s="937"/>
      <c r="H86" s="937"/>
      <c r="I86" s="938"/>
    </row>
    <row r="87" spans="1:9" ht="15" customHeight="1" x14ac:dyDescent="0.25">
      <c r="A87" s="782"/>
      <c r="B87" s="782"/>
      <c r="C87" s="781" t="s">
        <v>4838</v>
      </c>
      <c r="D87" s="561">
        <v>21</v>
      </c>
      <c r="E87" s="953"/>
      <c r="F87" s="954"/>
      <c r="G87" s="954"/>
      <c r="H87" s="954"/>
      <c r="I87" s="955"/>
    </row>
    <row r="88" spans="1:9" x14ac:dyDescent="0.25">
      <c r="A88" s="782"/>
      <c r="B88" s="783"/>
      <c r="C88" s="783"/>
      <c r="D88" s="561">
        <v>22</v>
      </c>
      <c r="E88" s="956"/>
      <c r="F88" s="957"/>
      <c r="G88" s="957"/>
      <c r="H88" s="957"/>
      <c r="I88" s="958"/>
    </row>
    <row r="89" spans="1:9" ht="45" customHeight="1" x14ac:dyDescent="0.25">
      <c r="A89" s="782"/>
      <c r="B89" s="781" t="s">
        <v>4839</v>
      </c>
      <c r="C89" s="561" t="s">
        <v>4835</v>
      </c>
      <c r="D89" s="561">
        <v>23</v>
      </c>
      <c r="E89" s="936"/>
      <c r="F89" s="937"/>
      <c r="G89" s="937"/>
      <c r="H89" s="937"/>
      <c r="I89" s="938"/>
    </row>
    <row r="90" spans="1:9" ht="15" customHeight="1" x14ac:dyDescent="0.25">
      <c r="A90" s="782"/>
      <c r="B90" s="782"/>
      <c r="C90" s="781" t="s">
        <v>4840</v>
      </c>
      <c r="D90" s="561">
        <v>24</v>
      </c>
      <c r="E90" s="953"/>
      <c r="F90" s="954"/>
      <c r="G90" s="954"/>
      <c r="H90" s="954"/>
      <c r="I90" s="955"/>
    </row>
    <row r="91" spans="1:9" x14ac:dyDescent="0.25">
      <c r="A91" s="783"/>
      <c r="B91" s="783"/>
      <c r="C91" s="783"/>
      <c r="D91" s="561">
        <v>25</v>
      </c>
      <c r="E91" s="956"/>
      <c r="F91" s="957"/>
      <c r="G91" s="957"/>
      <c r="H91" s="957"/>
      <c r="I91" s="958"/>
    </row>
    <row r="92" spans="1:9" ht="15" customHeight="1" x14ac:dyDescent="0.25">
      <c r="A92" s="784" t="s">
        <v>4841</v>
      </c>
      <c r="B92" s="785"/>
      <c r="C92" s="786"/>
      <c r="D92" s="561">
        <v>26</v>
      </c>
      <c r="E92" s="936"/>
      <c r="F92" s="937"/>
      <c r="G92" s="937"/>
      <c r="H92" s="937"/>
      <c r="I92" s="938"/>
    </row>
    <row r="93" spans="1:9" ht="15" customHeight="1" x14ac:dyDescent="0.25">
      <c r="A93" s="784" t="s">
        <v>4842</v>
      </c>
      <c r="B93" s="785"/>
      <c r="C93" s="786"/>
      <c r="D93" s="561">
        <v>27</v>
      </c>
      <c r="E93" s="936"/>
      <c r="F93" s="937"/>
      <c r="G93" s="937"/>
      <c r="H93" s="937"/>
      <c r="I93" s="938"/>
    </row>
    <row r="94" spans="1:9" ht="15" customHeight="1" x14ac:dyDescent="0.25">
      <c r="A94" s="784" t="s">
        <v>4843</v>
      </c>
      <c r="B94" s="785"/>
      <c r="C94" s="786"/>
      <c r="D94" s="557">
        <v>28</v>
      </c>
      <c r="E94" s="557" t="s">
        <v>4844</v>
      </c>
      <c r="F94" s="563"/>
      <c r="G94" s="557" t="s">
        <v>4505</v>
      </c>
      <c r="H94" s="736"/>
      <c r="I94" s="737"/>
    </row>
    <row r="95" spans="1:9" ht="15" customHeight="1" x14ac:dyDescent="0.25">
      <c r="A95" s="791" t="s">
        <v>4845</v>
      </c>
      <c r="B95" s="785" t="s">
        <v>4846</v>
      </c>
      <c r="C95" s="786"/>
      <c r="D95" s="557">
        <v>29</v>
      </c>
      <c r="E95" s="936"/>
      <c r="F95" s="937"/>
      <c r="G95" s="937"/>
      <c r="H95" s="937"/>
      <c r="I95" s="938"/>
    </row>
    <row r="96" spans="1:9" ht="15" customHeight="1" x14ac:dyDescent="0.25">
      <c r="A96" s="791"/>
      <c r="B96" s="959" t="s">
        <v>4847</v>
      </c>
      <c r="C96" s="960"/>
      <c r="D96" s="559">
        <v>30</v>
      </c>
      <c r="E96" s="953"/>
      <c r="F96" s="954"/>
      <c r="G96" s="954"/>
      <c r="H96" s="954"/>
      <c r="I96" s="955"/>
    </row>
    <row r="97" spans="1:9" x14ac:dyDescent="0.25">
      <c r="A97" s="791"/>
      <c r="B97" s="735" t="s">
        <v>4848</v>
      </c>
      <c r="C97" s="730"/>
      <c r="D97" s="557">
        <v>31</v>
      </c>
      <c r="E97" s="936"/>
      <c r="F97" s="937"/>
      <c r="G97" s="937"/>
      <c r="H97" s="937"/>
      <c r="I97" s="938"/>
    </row>
    <row r="98" spans="1:9" ht="15" customHeight="1" x14ac:dyDescent="0.25">
      <c r="A98" s="781" t="s">
        <v>4849</v>
      </c>
      <c r="B98" s="961" t="s">
        <v>4850</v>
      </c>
      <c r="C98" s="960"/>
      <c r="D98" s="557">
        <v>32</v>
      </c>
      <c r="E98" s="936"/>
      <c r="F98" s="937"/>
      <c r="G98" s="937"/>
      <c r="H98" s="937"/>
      <c r="I98" s="938"/>
    </row>
    <row r="99" spans="1:9" x14ac:dyDescent="0.25">
      <c r="A99" s="783"/>
      <c r="B99" s="964"/>
      <c r="C99" s="965"/>
      <c r="D99" s="557">
        <v>33</v>
      </c>
      <c r="E99" s="936"/>
      <c r="F99" s="937"/>
      <c r="G99" s="937"/>
      <c r="H99" s="937"/>
      <c r="I99" s="938"/>
    </row>
    <row r="101" spans="1:9" ht="15" customHeight="1" x14ac:dyDescent="0.25">
      <c r="A101" s="966" t="s">
        <v>4851</v>
      </c>
      <c r="B101" s="966"/>
      <c r="C101" s="966"/>
      <c r="D101" s="966"/>
      <c r="E101" s="966"/>
      <c r="F101" s="966"/>
      <c r="G101" s="966"/>
      <c r="H101" s="966"/>
      <c r="I101" s="966"/>
    </row>
    <row r="102" spans="1:9" ht="15" customHeight="1" x14ac:dyDescent="0.25">
      <c r="A102" s="791" t="s">
        <v>4517</v>
      </c>
      <c r="B102" s="791"/>
      <c r="C102" s="791"/>
      <c r="D102" s="791"/>
      <c r="E102" s="791"/>
      <c r="F102" s="784" t="s">
        <v>4852</v>
      </c>
      <c r="G102" s="785"/>
      <c r="H102" s="785"/>
      <c r="I102" s="786"/>
    </row>
    <row r="103" spans="1:9" ht="15" customHeight="1" x14ac:dyDescent="0.25">
      <c r="A103" s="791" t="s">
        <v>4519</v>
      </c>
      <c r="B103" s="791"/>
      <c r="C103" s="791"/>
      <c r="D103" s="791"/>
      <c r="E103" s="791"/>
      <c r="F103" s="784" t="s">
        <v>4520</v>
      </c>
      <c r="G103" s="786"/>
      <c r="H103" s="784" t="s">
        <v>4853</v>
      </c>
      <c r="I103" s="786"/>
    </row>
    <row r="104" spans="1:9" ht="15" customHeight="1" x14ac:dyDescent="0.25">
      <c r="A104" s="784" t="s">
        <v>4854</v>
      </c>
      <c r="B104" s="785"/>
      <c r="C104" s="785"/>
      <c r="D104" s="785"/>
      <c r="E104" s="786"/>
      <c r="F104" s="561">
        <v>1</v>
      </c>
      <c r="G104" s="558"/>
      <c r="H104" s="561">
        <v>2</v>
      </c>
      <c r="I104" s="558"/>
    </row>
    <row r="105" spans="1:9" ht="15" customHeight="1" x14ac:dyDescent="0.25">
      <c r="A105" s="961" t="s">
        <v>4855</v>
      </c>
      <c r="B105" s="960"/>
      <c r="C105" s="784" t="s">
        <v>4856</v>
      </c>
      <c r="D105" s="785"/>
      <c r="E105" s="786"/>
      <c r="F105" s="561" t="s">
        <v>4857</v>
      </c>
      <c r="G105" s="558"/>
      <c r="H105" s="561" t="s">
        <v>4858</v>
      </c>
      <c r="I105" s="558"/>
    </row>
    <row r="106" spans="1:9" ht="15" customHeight="1" x14ac:dyDescent="0.25">
      <c r="A106" s="962"/>
      <c r="B106" s="963"/>
      <c r="C106" s="784" t="s">
        <v>4859</v>
      </c>
      <c r="D106" s="785"/>
      <c r="E106" s="786"/>
      <c r="F106" s="561" t="s">
        <v>4860</v>
      </c>
      <c r="G106" s="558"/>
      <c r="H106" s="561" t="s">
        <v>4861</v>
      </c>
      <c r="I106" s="558"/>
    </row>
    <row r="107" spans="1:9" ht="15" customHeight="1" x14ac:dyDescent="0.25">
      <c r="A107" s="964"/>
      <c r="B107" s="965"/>
      <c r="C107" s="784" t="s">
        <v>4862</v>
      </c>
      <c r="D107" s="785"/>
      <c r="E107" s="786"/>
      <c r="F107" s="561" t="s">
        <v>4863</v>
      </c>
      <c r="G107" s="558"/>
      <c r="H107" s="561" t="s">
        <v>4864</v>
      </c>
      <c r="I107" s="558"/>
    </row>
    <row r="108" spans="1:9" ht="15" customHeight="1" x14ac:dyDescent="0.25">
      <c r="A108" s="961" t="s">
        <v>4865</v>
      </c>
      <c r="B108" s="960"/>
      <c r="C108" s="784" t="s">
        <v>4866</v>
      </c>
      <c r="D108" s="785"/>
      <c r="E108" s="786"/>
      <c r="F108" s="561" t="s">
        <v>4867</v>
      </c>
      <c r="G108" s="558"/>
      <c r="H108" s="561" t="s">
        <v>4868</v>
      </c>
      <c r="I108" s="558"/>
    </row>
    <row r="109" spans="1:9" ht="15" customHeight="1" x14ac:dyDescent="0.25">
      <c r="A109" s="962"/>
      <c r="B109" s="963"/>
      <c r="C109" s="784" t="s">
        <v>4869</v>
      </c>
      <c r="D109" s="785"/>
      <c r="E109" s="786"/>
      <c r="F109" s="561" t="s">
        <v>4870</v>
      </c>
      <c r="G109" s="558"/>
      <c r="H109" s="561" t="s">
        <v>4871</v>
      </c>
      <c r="I109" s="558"/>
    </row>
    <row r="110" spans="1:9" ht="15" customHeight="1" x14ac:dyDescent="0.25">
      <c r="A110" s="964"/>
      <c r="B110" s="965"/>
      <c r="C110" s="784" t="s">
        <v>4872</v>
      </c>
      <c r="D110" s="785"/>
      <c r="E110" s="786"/>
      <c r="F110" s="561" t="s">
        <v>4873</v>
      </c>
      <c r="G110" s="558"/>
      <c r="H110" s="561" t="s">
        <v>4874</v>
      </c>
      <c r="I110" s="558"/>
    </row>
    <row r="111" spans="1:9" ht="15" customHeight="1" x14ac:dyDescent="0.25">
      <c r="A111" s="784" t="s">
        <v>4875</v>
      </c>
      <c r="B111" s="785"/>
      <c r="C111" s="785"/>
      <c r="D111" s="785"/>
      <c r="E111" s="786"/>
      <c r="F111" s="561">
        <v>7</v>
      </c>
      <c r="G111" s="558"/>
      <c r="H111" s="561">
        <v>8</v>
      </c>
      <c r="I111" s="558"/>
    </row>
    <row r="112" spans="1:9" ht="15" customHeight="1" x14ac:dyDescent="0.25">
      <c r="A112" s="784" t="s">
        <v>4876</v>
      </c>
      <c r="B112" s="785"/>
      <c r="C112" s="785"/>
      <c r="D112" s="785"/>
      <c r="E112" s="786"/>
      <c r="F112" s="561">
        <v>9</v>
      </c>
      <c r="G112" s="558"/>
      <c r="H112" s="561">
        <v>10</v>
      </c>
      <c r="I112" s="558"/>
    </row>
    <row r="113" spans="1:9" ht="15" customHeight="1" x14ac:dyDescent="0.25">
      <c r="A113" s="784" t="s">
        <v>4877</v>
      </c>
      <c r="B113" s="785"/>
      <c r="C113" s="785"/>
      <c r="D113" s="785"/>
      <c r="E113" s="786"/>
      <c r="F113" s="561">
        <v>11</v>
      </c>
      <c r="G113" s="558"/>
      <c r="H113" s="561">
        <v>12</v>
      </c>
      <c r="I113" s="558"/>
    </row>
    <row r="114" spans="1:9" ht="15" customHeight="1" x14ac:dyDescent="0.25">
      <c r="A114" s="784" t="s">
        <v>4878</v>
      </c>
      <c r="B114" s="785"/>
      <c r="C114" s="785"/>
      <c r="D114" s="785"/>
      <c r="E114" s="786"/>
      <c r="F114" s="781">
        <v>13</v>
      </c>
      <c r="G114" s="558"/>
      <c r="H114" s="781">
        <v>14</v>
      </c>
      <c r="I114" s="558"/>
    </row>
    <row r="115" spans="1:9" x14ac:dyDescent="0.25">
      <c r="A115" s="730" t="s">
        <v>4547</v>
      </c>
      <c r="B115" s="730"/>
      <c r="C115" s="557">
        <v>15</v>
      </c>
      <c r="D115" s="810"/>
      <c r="E115" s="810"/>
      <c r="F115" s="783"/>
      <c r="G115" s="555"/>
      <c r="H115" s="783"/>
      <c r="I115" s="555"/>
    </row>
    <row r="116" spans="1:9" x14ac:dyDescent="0.25">
      <c r="A116" s="967" t="s">
        <v>4879</v>
      </c>
      <c r="B116" s="968"/>
      <c r="C116" s="730" t="s">
        <v>4880</v>
      </c>
      <c r="D116" s="730"/>
      <c r="E116" s="730"/>
      <c r="F116" s="557" t="s">
        <v>4881</v>
      </c>
      <c r="G116" s="563"/>
      <c r="H116" s="557" t="s">
        <v>4882</v>
      </c>
      <c r="I116" s="563"/>
    </row>
    <row r="117" spans="1:9" x14ac:dyDescent="0.25">
      <c r="A117" s="969"/>
      <c r="B117" s="970"/>
      <c r="C117" s="733" t="s">
        <v>4883</v>
      </c>
      <c r="D117" s="734"/>
      <c r="E117" s="735"/>
      <c r="F117" s="557" t="s">
        <v>4884</v>
      </c>
      <c r="G117" s="563"/>
      <c r="H117" s="557" t="s">
        <v>4885</v>
      </c>
      <c r="I117" s="563"/>
    </row>
    <row r="118" spans="1:9" x14ac:dyDescent="0.25">
      <c r="A118" s="733" t="s">
        <v>4886</v>
      </c>
      <c r="B118" s="734"/>
      <c r="C118" s="734"/>
      <c r="D118" s="734"/>
      <c r="E118" s="735"/>
      <c r="F118" s="557">
        <v>18</v>
      </c>
      <c r="G118" s="563"/>
      <c r="H118" s="557">
        <v>19</v>
      </c>
      <c r="I118" s="563"/>
    </row>
    <row r="119" spans="1:9" x14ac:dyDescent="0.25">
      <c r="A119" s="733" t="s">
        <v>4887</v>
      </c>
      <c r="B119" s="734"/>
      <c r="C119" s="734"/>
      <c r="D119" s="734"/>
      <c r="E119" s="735"/>
      <c r="F119" s="557">
        <v>20</v>
      </c>
      <c r="G119" s="563"/>
      <c r="H119" s="557">
        <v>21</v>
      </c>
      <c r="I119" s="563"/>
    </row>
    <row r="120" spans="1:9" x14ac:dyDescent="0.25">
      <c r="A120" s="733" t="s">
        <v>4888</v>
      </c>
      <c r="B120" s="734"/>
      <c r="C120" s="734"/>
      <c r="D120" s="734"/>
      <c r="E120" s="735"/>
      <c r="F120" s="557">
        <v>22</v>
      </c>
      <c r="G120" s="563"/>
      <c r="H120" s="557">
        <v>23</v>
      </c>
      <c r="I120" s="563"/>
    </row>
    <row r="121" spans="1:9" ht="15" customHeight="1" x14ac:dyDescent="0.25">
      <c r="A121" s="791" t="s">
        <v>4889</v>
      </c>
      <c r="B121" s="791"/>
      <c r="C121" s="791"/>
      <c r="D121" s="791"/>
      <c r="E121" s="791"/>
      <c r="F121" s="781">
        <v>24</v>
      </c>
      <c r="G121" s="971"/>
      <c r="H121" s="198"/>
      <c r="I121" s="198"/>
    </row>
    <row r="122" spans="1:9" ht="15" customHeight="1" x14ac:dyDescent="0.25">
      <c r="A122" s="791" t="s">
        <v>4559</v>
      </c>
      <c r="B122" s="791"/>
      <c r="C122" s="791"/>
      <c r="D122" s="561">
        <v>25</v>
      </c>
      <c r="E122" s="558"/>
      <c r="F122" s="783"/>
      <c r="G122" s="972"/>
      <c r="H122" s="198"/>
      <c r="I122" s="198"/>
    </row>
    <row r="123" spans="1:9" ht="15" customHeight="1" x14ac:dyDescent="0.25">
      <c r="A123" s="781" t="s">
        <v>4890</v>
      </c>
      <c r="B123" s="781"/>
      <c r="C123" s="781"/>
      <c r="D123" s="781"/>
      <c r="E123" s="781"/>
      <c r="F123" s="731">
        <v>26</v>
      </c>
      <c r="G123" s="973"/>
      <c r="H123" s="569"/>
      <c r="I123" s="569"/>
    </row>
    <row r="124" spans="1:9" ht="15" customHeight="1" x14ac:dyDescent="0.25">
      <c r="A124" s="784" t="s">
        <v>4559</v>
      </c>
      <c r="B124" s="785"/>
      <c r="C124" s="786"/>
      <c r="D124" s="557">
        <v>27</v>
      </c>
      <c r="E124" s="555"/>
      <c r="F124" s="732"/>
      <c r="G124" s="974"/>
      <c r="H124" s="335"/>
      <c r="I124" s="335"/>
    </row>
    <row r="125" spans="1:9" ht="15" customHeight="1" x14ac:dyDescent="0.25">
      <c r="A125" s="791" t="s">
        <v>4562</v>
      </c>
      <c r="B125" s="791"/>
      <c r="C125" s="791"/>
      <c r="D125" s="791"/>
      <c r="E125" s="791"/>
      <c r="F125" s="784" t="s">
        <v>4891</v>
      </c>
      <c r="G125" s="786"/>
      <c r="H125" s="784" t="s">
        <v>4521</v>
      </c>
      <c r="I125" s="786"/>
    </row>
    <row r="126" spans="1:9" x14ac:dyDescent="0.25">
      <c r="A126" s="730" t="s">
        <v>4892</v>
      </c>
      <c r="B126" s="730"/>
      <c r="C126" s="730"/>
      <c r="D126" s="730"/>
      <c r="E126" s="730"/>
      <c r="F126" s="557">
        <v>28</v>
      </c>
      <c r="G126" s="563"/>
      <c r="H126" s="557">
        <v>29</v>
      </c>
      <c r="I126" s="563"/>
    </row>
    <row r="127" spans="1:9" x14ac:dyDescent="0.25">
      <c r="A127" s="733" t="s">
        <v>4893</v>
      </c>
      <c r="B127" s="734"/>
      <c r="C127" s="734"/>
      <c r="D127" s="734"/>
      <c r="E127" s="735"/>
      <c r="F127" s="557">
        <v>30</v>
      </c>
      <c r="G127" s="563"/>
      <c r="H127" s="557">
        <v>31</v>
      </c>
      <c r="I127" s="563"/>
    </row>
    <row r="128" spans="1:9" ht="15" customHeight="1" x14ac:dyDescent="0.25">
      <c r="A128" s="791" t="s">
        <v>4572</v>
      </c>
      <c r="B128" s="791"/>
      <c r="C128" s="791"/>
      <c r="D128" s="557">
        <v>32</v>
      </c>
      <c r="E128" s="555"/>
      <c r="F128" s="335"/>
      <c r="G128" s="335"/>
      <c r="H128" s="335"/>
      <c r="I128" s="335"/>
    </row>
    <row r="129" spans="1:9" ht="15" customHeight="1" x14ac:dyDescent="0.25">
      <c r="A129" s="784" t="s">
        <v>4894</v>
      </c>
      <c r="B129" s="785"/>
      <c r="C129" s="786"/>
      <c r="D129" s="557">
        <v>33</v>
      </c>
      <c r="E129" s="563"/>
      <c r="F129" s="175"/>
      <c r="G129" s="175"/>
      <c r="H129" s="175"/>
      <c r="I129" s="175"/>
    </row>
    <row r="130" spans="1:9" ht="15" customHeight="1" x14ac:dyDescent="0.25">
      <c r="A130" s="784" t="s">
        <v>4895</v>
      </c>
      <c r="B130" s="785"/>
      <c r="C130" s="785"/>
      <c r="D130" s="785"/>
      <c r="E130" s="786"/>
      <c r="F130" s="731">
        <v>34</v>
      </c>
      <c r="G130" s="973"/>
      <c r="H130" s="731">
        <v>35</v>
      </c>
      <c r="I130" s="973"/>
    </row>
    <row r="131" spans="1:9" ht="15" customHeight="1" x14ac:dyDescent="0.25">
      <c r="A131" s="791" t="s">
        <v>4579</v>
      </c>
      <c r="B131" s="791"/>
      <c r="C131" s="791"/>
      <c r="D131" s="561">
        <v>36</v>
      </c>
      <c r="E131" s="558"/>
      <c r="F131" s="732"/>
      <c r="G131" s="974"/>
      <c r="H131" s="732"/>
      <c r="I131" s="974"/>
    </row>
    <row r="132" spans="1:9" ht="15" customHeight="1" x14ac:dyDescent="0.25">
      <c r="A132" s="791" t="s">
        <v>4896</v>
      </c>
      <c r="B132" s="791"/>
      <c r="C132" s="791"/>
      <c r="D132" s="791"/>
      <c r="E132" s="791"/>
      <c r="F132" s="781">
        <v>37</v>
      </c>
      <c r="G132" s="971"/>
      <c r="H132" s="781">
        <v>38</v>
      </c>
      <c r="I132" s="971"/>
    </row>
    <row r="133" spans="1:9" x14ac:dyDescent="0.25">
      <c r="A133" s="730" t="s">
        <v>4897</v>
      </c>
      <c r="B133" s="730"/>
      <c r="C133" s="730"/>
      <c r="D133" s="730"/>
      <c r="E133" s="730"/>
      <c r="F133" s="782"/>
      <c r="G133" s="975"/>
      <c r="H133" s="782"/>
      <c r="I133" s="975"/>
    </row>
    <row r="134" spans="1:9" x14ac:dyDescent="0.25">
      <c r="A134" s="557" t="s">
        <v>4898</v>
      </c>
      <c r="B134" s="563"/>
      <c r="C134" s="557" t="s">
        <v>4899</v>
      </c>
      <c r="D134" s="736"/>
      <c r="E134" s="737"/>
      <c r="F134" s="783"/>
      <c r="G134" s="972"/>
      <c r="H134" s="783"/>
      <c r="I134" s="972"/>
    </row>
    <row r="135" spans="1:9" ht="15" customHeight="1" x14ac:dyDescent="0.25">
      <c r="A135" s="784" t="s">
        <v>4900</v>
      </c>
      <c r="B135" s="785"/>
      <c r="C135" s="785"/>
      <c r="D135" s="785"/>
      <c r="E135" s="786"/>
      <c r="F135" s="784">
        <v>41</v>
      </c>
      <c r="G135" s="786"/>
      <c r="H135" s="561"/>
      <c r="I135" s="558"/>
    </row>
    <row r="136" spans="1:9" x14ac:dyDescent="0.25">
      <c r="A136" s="733" t="s">
        <v>4590</v>
      </c>
      <c r="B136" s="734"/>
      <c r="C136" s="734"/>
      <c r="D136" s="734"/>
      <c r="E136" s="735"/>
      <c r="F136" s="733" t="s">
        <v>4520</v>
      </c>
      <c r="G136" s="735"/>
      <c r="H136" s="733" t="s">
        <v>4521</v>
      </c>
      <c r="I136" s="735"/>
    </row>
    <row r="137" spans="1:9" ht="15" customHeight="1" x14ac:dyDescent="0.25">
      <c r="A137" s="784" t="s">
        <v>4901</v>
      </c>
      <c r="B137" s="785"/>
      <c r="C137" s="785"/>
      <c r="D137" s="785"/>
      <c r="E137" s="786"/>
      <c r="F137" s="561">
        <v>42</v>
      </c>
      <c r="G137" s="558"/>
      <c r="H137" s="561">
        <v>43</v>
      </c>
      <c r="I137" s="558"/>
    </row>
    <row r="138" spans="1:9" ht="15" customHeight="1" x14ac:dyDescent="0.25">
      <c r="A138" s="791" t="s">
        <v>4902</v>
      </c>
      <c r="B138" s="791"/>
      <c r="C138" s="791"/>
      <c r="D138" s="791"/>
      <c r="E138" s="791"/>
      <c r="F138" s="791">
        <v>44</v>
      </c>
      <c r="G138" s="789"/>
      <c r="H138" s="791">
        <v>45</v>
      </c>
      <c r="I138" s="789"/>
    </row>
    <row r="139" spans="1:9" ht="15" customHeight="1" x14ac:dyDescent="0.25">
      <c r="A139" s="791" t="s">
        <v>4579</v>
      </c>
      <c r="B139" s="791"/>
      <c r="C139" s="791"/>
      <c r="D139" s="561">
        <v>46</v>
      </c>
      <c r="E139" s="558"/>
      <c r="F139" s="791"/>
      <c r="G139" s="789"/>
      <c r="H139" s="791"/>
      <c r="I139" s="789"/>
    </row>
    <row r="140" spans="1:9" ht="15" customHeight="1" x14ac:dyDescent="0.25">
      <c r="A140" s="791" t="s">
        <v>4903</v>
      </c>
      <c r="B140" s="791"/>
      <c r="C140" s="791"/>
      <c r="D140" s="791"/>
      <c r="E140" s="791"/>
      <c r="F140" s="561">
        <v>47</v>
      </c>
      <c r="G140" s="558"/>
      <c r="H140" s="561">
        <v>48</v>
      </c>
      <c r="I140" s="558"/>
    </row>
    <row r="141" spans="1:9" x14ac:dyDescent="0.25">
      <c r="A141" s="733" t="s">
        <v>4572</v>
      </c>
      <c r="B141" s="734"/>
      <c r="C141" s="735"/>
      <c r="D141" s="557">
        <v>49</v>
      </c>
      <c r="E141" s="563"/>
      <c r="F141" s="569"/>
      <c r="G141" s="569"/>
      <c r="H141" s="569"/>
      <c r="I141" s="569"/>
    </row>
    <row r="142" spans="1:9" ht="15" customHeight="1" x14ac:dyDescent="0.25">
      <c r="A142" s="791" t="s">
        <v>4894</v>
      </c>
      <c r="B142" s="791"/>
      <c r="C142" s="791"/>
      <c r="D142" s="561">
        <v>50</v>
      </c>
      <c r="E142" s="558"/>
      <c r="F142" s="569"/>
      <c r="G142" s="569"/>
      <c r="H142" s="569"/>
      <c r="I142" s="569"/>
    </row>
    <row r="144" spans="1:9" ht="15" customHeight="1" x14ac:dyDescent="0.25">
      <c r="A144" s="791" t="s">
        <v>4904</v>
      </c>
      <c r="B144" s="791"/>
      <c r="C144" s="791"/>
      <c r="D144" s="791"/>
      <c r="E144" s="791"/>
      <c r="F144" s="784" t="s">
        <v>4520</v>
      </c>
      <c r="G144" s="786"/>
      <c r="H144" s="784" t="s">
        <v>4521</v>
      </c>
      <c r="I144" s="786"/>
    </row>
    <row r="145" spans="1:9" ht="15" customHeight="1" x14ac:dyDescent="0.25">
      <c r="A145" s="791" t="s">
        <v>4905</v>
      </c>
      <c r="B145" s="791" t="s">
        <v>4906</v>
      </c>
      <c r="C145" s="791"/>
      <c r="D145" s="791"/>
      <c r="E145" s="791"/>
      <c r="F145" s="557">
        <v>51</v>
      </c>
      <c r="G145" s="563"/>
      <c r="H145" s="557">
        <v>52</v>
      </c>
      <c r="I145" s="563"/>
    </row>
    <row r="146" spans="1:9" ht="15" customHeight="1" x14ac:dyDescent="0.25">
      <c r="A146" s="791"/>
      <c r="B146" s="791" t="s">
        <v>4907</v>
      </c>
      <c r="C146" s="791"/>
      <c r="D146" s="791"/>
      <c r="E146" s="791"/>
      <c r="F146" s="557">
        <v>53</v>
      </c>
      <c r="G146" s="563"/>
      <c r="H146" s="557">
        <v>54</v>
      </c>
      <c r="I146" s="563"/>
    </row>
    <row r="147" spans="1:9" ht="15" customHeight="1" x14ac:dyDescent="0.25">
      <c r="A147" s="791"/>
      <c r="B147" s="791" t="s">
        <v>4908</v>
      </c>
      <c r="C147" s="791"/>
      <c r="D147" s="791"/>
      <c r="E147" s="791"/>
      <c r="F147" s="557">
        <v>55</v>
      </c>
      <c r="G147" s="563"/>
      <c r="H147" s="557">
        <v>56</v>
      </c>
      <c r="I147" s="563"/>
    </row>
  </sheetData>
  <mergeCells count="224">
    <mergeCell ref="A145:A147"/>
    <mergeCell ref="B145:E145"/>
    <mergeCell ref="B146:E146"/>
    <mergeCell ref="B147:E147"/>
    <mergeCell ref="A140:E140"/>
    <mergeCell ref="A141:C141"/>
    <mergeCell ref="A142:C142"/>
    <mergeCell ref="A144:E144"/>
    <mergeCell ref="F144:G144"/>
    <mergeCell ref="H144:I144"/>
    <mergeCell ref="A138:E138"/>
    <mergeCell ref="F138:F139"/>
    <mergeCell ref="G138:G139"/>
    <mergeCell ref="H138:H139"/>
    <mergeCell ref="I138:I139"/>
    <mergeCell ref="A139:C139"/>
    <mergeCell ref="A135:E135"/>
    <mergeCell ref="F135:G135"/>
    <mergeCell ref="A136:E136"/>
    <mergeCell ref="F136:G136"/>
    <mergeCell ref="H136:I136"/>
    <mergeCell ref="A137:E137"/>
    <mergeCell ref="A132:E132"/>
    <mergeCell ref="F132:F134"/>
    <mergeCell ref="G132:G134"/>
    <mergeCell ref="H132:H134"/>
    <mergeCell ref="I132:I134"/>
    <mergeCell ref="A133:E133"/>
    <mergeCell ref="D134:E134"/>
    <mergeCell ref="A129:C129"/>
    <mergeCell ref="A130:E130"/>
    <mergeCell ref="F130:F131"/>
    <mergeCell ref="G130:G131"/>
    <mergeCell ref="H130:H131"/>
    <mergeCell ref="I130:I131"/>
    <mergeCell ref="A131:C131"/>
    <mergeCell ref="A125:E125"/>
    <mergeCell ref="F125:G125"/>
    <mergeCell ref="H125:I125"/>
    <mergeCell ref="A126:E126"/>
    <mergeCell ref="A127:E127"/>
    <mergeCell ref="A128:C128"/>
    <mergeCell ref="A121:E121"/>
    <mergeCell ref="F121:F122"/>
    <mergeCell ref="G121:G122"/>
    <mergeCell ref="A122:C122"/>
    <mergeCell ref="A123:E123"/>
    <mergeCell ref="F123:F124"/>
    <mergeCell ref="G123:G124"/>
    <mergeCell ref="A124:C124"/>
    <mergeCell ref="A116:B117"/>
    <mergeCell ref="C116:E116"/>
    <mergeCell ref="C117:E117"/>
    <mergeCell ref="A118:E118"/>
    <mergeCell ref="A119:E119"/>
    <mergeCell ref="A120:E120"/>
    <mergeCell ref="A113:E113"/>
    <mergeCell ref="A114:E114"/>
    <mergeCell ref="F114:F115"/>
    <mergeCell ref="H114:H115"/>
    <mergeCell ref="A115:B115"/>
    <mergeCell ref="D115:E115"/>
    <mergeCell ref="A108:B110"/>
    <mergeCell ref="C108:E108"/>
    <mergeCell ref="C109:E109"/>
    <mergeCell ref="C110:E110"/>
    <mergeCell ref="A111:E111"/>
    <mergeCell ref="A112:E112"/>
    <mergeCell ref="A103:E103"/>
    <mergeCell ref="F103:G103"/>
    <mergeCell ref="H103:I103"/>
    <mergeCell ref="A104:E104"/>
    <mergeCell ref="A105:B107"/>
    <mergeCell ref="C105:E105"/>
    <mergeCell ref="C106:E106"/>
    <mergeCell ref="C107:E107"/>
    <mergeCell ref="A98:A99"/>
    <mergeCell ref="B98:C99"/>
    <mergeCell ref="E98:I98"/>
    <mergeCell ref="E99:I99"/>
    <mergeCell ref="A101:I101"/>
    <mergeCell ref="A102:E102"/>
    <mergeCell ref="F102:I102"/>
    <mergeCell ref="A95:A97"/>
    <mergeCell ref="B95:C95"/>
    <mergeCell ref="E95:I95"/>
    <mergeCell ref="B96:C96"/>
    <mergeCell ref="E96:I96"/>
    <mergeCell ref="B97:C97"/>
    <mergeCell ref="E97:I97"/>
    <mergeCell ref="A92:C92"/>
    <mergeCell ref="E92:I92"/>
    <mergeCell ref="A93:C93"/>
    <mergeCell ref="E93:I93"/>
    <mergeCell ref="A94:C94"/>
    <mergeCell ref="H94:I94"/>
    <mergeCell ref="B89:B91"/>
    <mergeCell ref="E89:I89"/>
    <mergeCell ref="C90:C91"/>
    <mergeCell ref="E90:I91"/>
    <mergeCell ref="B82:C82"/>
    <mergeCell ref="E82:I82"/>
    <mergeCell ref="A83:A91"/>
    <mergeCell ref="B83:C83"/>
    <mergeCell ref="E83:I83"/>
    <mergeCell ref="B84:B85"/>
    <mergeCell ref="E84:I84"/>
    <mergeCell ref="E85:I85"/>
    <mergeCell ref="B86:B88"/>
    <mergeCell ref="E86:I86"/>
    <mergeCell ref="A79:A82"/>
    <mergeCell ref="B79:C79"/>
    <mergeCell ref="E79:I79"/>
    <mergeCell ref="B80:C80"/>
    <mergeCell ref="E80:I80"/>
    <mergeCell ref="B81:C81"/>
    <mergeCell ref="E81:I81"/>
    <mergeCell ref="C87:C88"/>
    <mergeCell ref="E87:I88"/>
    <mergeCell ref="A73:C73"/>
    <mergeCell ref="E73:I73"/>
    <mergeCell ref="A74:C74"/>
    <mergeCell ref="E74:I74"/>
    <mergeCell ref="A75:A78"/>
    <mergeCell ref="B75:C75"/>
    <mergeCell ref="E75:I75"/>
    <mergeCell ref="B76:C76"/>
    <mergeCell ref="E76:I76"/>
    <mergeCell ref="B77:C77"/>
    <mergeCell ref="E77:I77"/>
    <mergeCell ref="B78:C78"/>
    <mergeCell ref="E78:I78"/>
    <mergeCell ref="A70:C70"/>
    <mergeCell ref="E70:I70"/>
    <mergeCell ref="A71:C71"/>
    <mergeCell ref="E71:I71"/>
    <mergeCell ref="A72:C72"/>
    <mergeCell ref="E72:I72"/>
    <mergeCell ref="A66:I66"/>
    <mergeCell ref="A67:C67"/>
    <mergeCell ref="E67:I67"/>
    <mergeCell ref="A68:C68"/>
    <mergeCell ref="E68:I68"/>
    <mergeCell ref="A69:C69"/>
    <mergeCell ref="E69:I69"/>
    <mergeCell ref="A59:C59"/>
    <mergeCell ref="G59:I59"/>
    <mergeCell ref="A60:C60"/>
    <mergeCell ref="E60:I60"/>
    <mergeCell ref="A62:I62"/>
    <mergeCell ref="A64:I64"/>
    <mergeCell ref="A56:C56"/>
    <mergeCell ref="E56:I56"/>
    <mergeCell ref="A57:C57"/>
    <mergeCell ref="E57:F57"/>
    <mergeCell ref="H57:I57"/>
    <mergeCell ref="A58:C58"/>
    <mergeCell ref="E58:I58"/>
    <mergeCell ref="C48:F48"/>
    <mergeCell ref="C49:F50"/>
    <mergeCell ref="A52:I52"/>
    <mergeCell ref="A54:I54"/>
    <mergeCell ref="A55:C55"/>
    <mergeCell ref="E55:I55"/>
    <mergeCell ref="A43:E43"/>
    <mergeCell ref="A44:E44"/>
    <mergeCell ref="A46:B46"/>
    <mergeCell ref="C46:D46"/>
    <mergeCell ref="E46:F46"/>
    <mergeCell ref="A47:B47"/>
    <mergeCell ref="C47:D47"/>
    <mergeCell ref="E47:F47"/>
    <mergeCell ref="A39:C39"/>
    <mergeCell ref="E39:F39"/>
    <mergeCell ref="H39:I39"/>
    <mergeCell ref="A40:C40"/>
    <mergeCell ref="E40:I40"/>
    <mergeCell ref="A41:C41"/>
    <mergeCell ref="E41:I41"/>
    <mergeCell ref="A37:C37"/>
    <mergeCell ref="E37:F37"/>
    <mergeCell ref="H37:I37"/>
    <mergeCell ref="A38:C38"/>
    <mergeCell ref="E38:F38"/>
    <mergeCell ref="H38:I38"/>
    <mergeCell ref="A32:B32"/>
    <mergeCell ref="C32:I32"/>
    <mergeCell ref="A34:I34"/>
    <mergeCell ref="A35:C35"/>
    <mergeCell ref="G35:I35"/>
    <mergeCell ref="A36:C36"/>
    <mergeCell ref="E36:F36"/>
    <mergeCell ref="H36:I36"/>
    <mergeCell ref="A27:C27"/>
    <mergeCell ref="H27:I27"/>
    <mergeCell ref="A28:C28"/>
    <mergeCell ref="E28:I28"/>
    <mergeCell ref="A30:I30"/>
    <mergeCell ref="A31:B31"/>
    <mergeCell ref="C31:I31"/>
    <mergeCell ref="A24:C24"/>
    <mergeCell ref="E24:I24"/>
    <mergeCell ref="A25:C25"/>
    <mergeCell ref="E25:I25"/>
    <mergeCell ref="A26:C26"/>
    <mergeCell ref="E26:I26"/>
    <mergeCell ref="A21:C21"/>
    <mergeCell ref="E21:I21"/>
    <mergeCell ref="A22:C22"/>
    <mergeCell ref="E22:I22"/>
    <mergeCell ref="A23:C23"/>
    <mergeCell ref="E23:I23"/>
    <mergeCell ref="A13:C13"/>
    <mergeCell ref="G14:I14"/>
    <mergeCell ref="G15:I15"/>
    <mergeCell ref="G16:I16"/>
    <mergeCell ref="A18:I18"/>
    <mergeCell ref="A20:I20"/>
    <mergeCell ref="A1:E1"/>
    <mergeCell ref="A3:G3"/>
    <mergeCell ref="A7:B7"/>
    <mergeCell ref="A8:B8"/>
    <mergeCell ref="A10:D10"/>
    <mergeCell ref="A11:D11"/>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J5" sqref="J5"/>
    </sheetView>
  </sheetViews>
  <sheetFormatPr baseColWidth="10" defaultRowHeight="15" x14ac:dyDescent="0.25"/>
  <cols>
    <col min="1" max="1" width="26.85546875" customWidth="1"/>
  </cols>
  <sheetData>
    <row r="1" spans="1:12" x14ac:dyDescent="0.25">
      <c r="A1" s="621" t="s">
        <v>4909</v>
      </c>
      <c r="B1" s="621"/>
      <c r="C1" s="621"/>
      <c r="D1" s="621"/>
      <c r="E1" s="621"/>
      <c r="F1" s="621"/>
      <c r="G1" s="621"/>
      <c r="H1" s="621"/>
    </row>
    <row r="3" spans="1:12" x14ac:dyDescent="0.25">
      <c r="A3" s="730" t="s">
        <v>4910</v>
      </c>
      <c r="B3" s="730"/>
      <c r="C3" s="730"/>
      <c r="D3" s="736"/>
      <c r="E3" s="818"/>
      <c r="F3" s="818"/>
      <c r="G3" s="818"/>
      <c r="H3" s="737"/>
    </row>
    <row r="4" spans="1:12" ht="15" customHeight="1" x14ac:dyDescent="0.25">
      <c r="A4" s="791" t="s">
        <v>4911</v>
      </c>
      <c r="B4" s="791"/>
      <c r="C4" s="791"/>
      <c r="D4" s="736"/>
      <c r="E4" s="818"/>
      <c r="F4" s="818"/>
      <c r="G4" s="818"/>
      <c r="H4" s="737"/>
    </row>
    <row r="5" spans="1:12" ht="15" customHeight="1" x14ac:dyDescent="0.25">
      <c r="A5" s="791" t="s">
        <v>4912</v>
      </c>
      <c r="B5" s="791"/>
      <c r="C5" s="791"/>
      <c r="D5" s="736"/>
      <c r="E5" s="818"/>
      <c r="F5" s="818"/>
      <c r="G5" s="818"/>
      <c r="H5" s="737"/>
    </row>
    <row r="7" spans="1:12" x14ac:dyDescent="0.25">
      <c r="A7" s="792" t="s">
        <v>4913</v>
      </c>
      <c r="B7" s="792"/>
      <c r="C7" s="792"/>
      <c r="D7" s="792"/>
      <c r="E7" s="792"/>
      <c r="F7" s="792"/>
      <c r="G7" s="792"/>
      <c r="H7" s="792"/>
    </row>
    <row r="8" spans="1:12" x14ac:dyDescent="0.25">
      <c r="A8" s="733" t="s">
        <v>4914</v>
      </c>
      <c r="B8" s="734"/>
      <c r="C8" s="734"/>
      <c r="D8" s="734"/>
      <c r="E8" s="734"/>
      <c r="F8" s="734"/>
      <c r="G8" s="734"/>
      <c r="H8" s="735"/>
    </row>
    <row r="9" spans="1:12" ht="45" customHeight="1" x14ac:dyDescent="0.25">
      <c r="A9" s="961" t="s">
        <v>4915</v>
      </c>
      <c r="B9" s="960"/>
      <c r="C9" s="791" t="s">
        <v>4916</v>
      </c>
      <c r="D9" s="791"/>
      <c r="E9" s="791"/>
      <c r="F9" s="791" t="s">
        <v>4917</v>
      </c>
      <c r="G9" s="791"/>
      <c r="H9" s="791"/>
    </row>
    <row r="10" spans="1:12" ht="39" customHeight="1" x14ac:dyDescent="0.25">
      <c r="A10" s="964"/>
      <c r="B10" s="965"/>
      <c r="C10" s="564" t="s">
        <v>4918</v>
      </c>
      <c r="D10" s="566"/>
      <c r="E10" s="564" t="s">
        <v>4919</v>
      </c>
      <c r="F10" s="564" t="s">
        <v>4920</v>
      </c>
      <c r="G10" s="566"/>
      <c r="H10" s="564" t="s">
        <v>4919</v>
      </c>
    </row>
    <row r="12" spans="1:12" x14ac:dyDescent="0.25">
      <c r="A12" s="792" t="s">
        <v>4921</v>
      </c>
      <c r="B12" s="792"/>
      <c r="C12" s="792"/>
      <c r="D12" s="792"/>
      <c r="E12" s="792"/>
      <c r="F12" s="792"/>
      <c r="G12" s="792"/>
      <c r="H12" s="792"/>
      <c r="I12" s="792"/>
      <c r="J12" s="792"/>
      <c r="K12" s="792"/>
      <c r="L12" s="792"/>
    </row>
    <row r="13" spans="1:12" ht="15" customHeight="1" x14ac:dyDescent="0.25">
      <c r="A13" s="791" t="s">
        <v>4922</v>
      </c>
      <c r="B13" s="791"/>
      <c r="C13" s="791"/>
      <c r="D13" s="791"/>
      <c r="E13" s="791"/>
      <c r="F13" s="791"/>
      <c r="G13" s="791"/>
      <c r="H13" s="791"/>
      <c r="I13" s="791"/>
      <c r="J13" s="791"/>
      <c r="K13" s="791"/>
      <c r="L13" s="791"/>
    </row>
    <row r="14" spans="1:12" ht="26.25" customHeight="1" x14ac:dyDescent="0.25">
      <c r="A14" s="791" t="s">
        <v>4923</v>
      </c>
      <c r="B14" s="791"/>
      <c r="C14" s="791" t="s">
        <v>4916</v>
      </c>
      <c r="D14" s="791"/>
      <c r="E14" s="791"/>
      <c r="F14" s="791"/>
      <c r="G14" s="791"/>
      <c r="H14" s="791" t="s">
        <v>4917</v>
      </c>
      <c r="I14" s="791"/>
      <c r="J14" s="791"/>
      <c r="K14" s="791"/>
      <c r="L14" s="791"/>
    </row>
    <row r="15" spans="1:12" ht="69" customHeight="1" x14ac:dyDescent="0.25">
      <c r="A15" s="791"/>
      <c r="B15" s="791"/>
      <c r="C15" s="564" t="s">
        <v>4924</v>
      </c>
      <c r="D15" s="566"/>
      <c r="E15" s="568" t="s">
        <v>4426</v>
      </c>
      <c r="F15" s="566"/>
      <c r="G15" s="564" t="s">
        <v>4919</v>
      </c>
      <c r="H15" s="564" t="s">
        <v>4925</v>
      </c>
      <c r="I15" s="566"/>
      <c r="J15" s="576" t="s">
        <v>4426</v>
      </c>
      <c r="K15" s="567"/>
      <c r="L15" s="565" t="s">
        <v>4919</v>
      </c>
    </row>
  </sheetData>
  <mergeCells count="17">
    <mergeCell ref="A5:C5"/>
    <mergeCell ref="D5:H5"/>
    <mergeCell ref="A1:H1"/>
    <mergeCell ref="A3:C3"/>
    <mergeCell ref="D3:H3"/>
    <mergeCell ref="A4:C4"/>
    <mergeCell ref="D4:H4"/>
    <mergeCell ref="A13:L13"/>
    <mergeCell ref="A14:B15"/>
    <mergeCell ref="C14:G14"/>
    <mergeCell ref="H14:L14"/>
    <mergeCell ref="A7:H7"/>
    <mergeCell ref="A8:H8"/>
    <mergeCell ref="A9:B10"/>
    <mergeCell ref="C9:E9"/>
    <mergeCell ref="F9:H9"/>
    <mergeCell ref="A12:L12"/>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workbookViewId="0">
      <selection activeCell="A13" sqref="A13:F13"/>
    </sheetView>
  </sheetViews>
  <sheetFormatPr baseColWidth="10" defaultRowHeight="15" x14ac:dyDescent="0.25"/>
  <sheetData>
    <row r="1" spans="1:7" ht="15" customHeight="1" x14ac:dyDescent="0.25">
      <c r="A1" s="637" t="s">
        <v>4623</v>
      </c>
      <c r="B1" s="637"/>
      <c r="C1" s="637"/>
      <c r="D1" s="637"/>
      <c r="E1" s="236"/>
      <c r="F1" s="236"/>
      <c r="G1" s="236"/>
    </row>
    <row r="3" spans="1:7" ht="15" customHeight="1" x14ac:dyDescent="0.25">
      <c r="A3" s="637" t="s">
        <v>4624</v>
      </c>
      <c r="B3" s="637"/>
      <c r="C3" s="637"/>
      <c r="D3" s="637"/>
      <c r="E3" s="550"/>
      <c r="F3" s="550"/>
      <c r="G3" s="550"/>
    </row>
    <row r="5" spans="1:7" x14ac:dyDescent="0.25">
      <c r="A5" s="512" t="s">
        <v>3457</v>
      </c>
      <c r="B5" s="512" t="s">
        <v>1211</v>
      </c>
      <c r="C5" s="512" t="s">
        <v>4625</v>
      </c>
      <c r="D5" s="512" t="s">
        <v>4626</v>
      </c>
    </row>
    <row r="6" spans="1:7" x14ac:dyDescent="0.25">
      <c r="A6" s="20"/>
      <c r="B6" s="20"/>
      <c r="C6" s="20"/>
      <c r="D6" s="20"/>
    </row>
    <row r="8" spans="1:7" ht="15" customHeight="1" x14ac:dyDescent="0.25">
      <c r="A8" s="636" t="s">
        <v>4627</v>
      </c>
      <c r="B8" s="636"/>
      <c r="C8" s="636"/>
      <c r="D8" s="636"/>
      <c r="E8" s="550"/>
      <c r="F8" s="550"/>
      <c r="G8" s="550"/>
    </row>
    <row r="10" spans="1:7" x14ac:dyDescent="0.25">
      <c r="A10" s="512" t="s">
        <v>1974</v>
      </c>
    </row>
    <row r="11" spans="1:7" x14ac:dyDescent="0.25">
      <c r="A11" s="20"/>
    </row>
    <row r="13" spans="1:7" x14ac:dyDescent="0.25">
      <c r="A13" s="730" t="s">
        <v>3430</v>
      </c>
      <c r="B13" s="730"/>
      <c r="C13" s="730"/>
      <c r="D13" s="730"/>
      <c r="E13" s="730"/>
      <c r="F13" s="730"/>
    </row>
    <row r="14" spans="1:7" x14ac:dyDescent="0.25">
      <c r="A14" s="730" t="s">
        <v>4628</v>
      </c>
      <c r="B14" s="730"/>
      <c r="C14" s="730"/>
      <c r="D14" s="976" t="s">
        <v>4629</v>
      </c>
      <c r="E14" s="976"/>
      <c r="F14" s="976"/>
    </row>
    <row r="15" spans="1:7" x14ac:dyDescent="0.25">
      <c r="A15" s="512" t="s">
        <v>4630</v>
      </c>
      <c r="B15" s="512" t="s">
        <v>4631</v>
      </c>
      <c r="C15" s="512" t="s">
        <v>4632</v>
      </c>
      <c r="D15" s="512" t="s">
        <v>4630</v>
      </c>
      <c r="E15" s="512" t="s">
        <v>4631</v>
      </c>
      <c r="F15" s="512" t="s">
        <v>4632</v>
      </c>
    </row>
    <row r="16" spans="1:7" x14ac:dyDescent="0.25">
      <c r="A16" s="20"/>
      <c r="B16" s="20"/>
      <c r="C16" s="20"/>
      <c r="D16" s="20"/>
      <c r="E16" s="20"/>
      <c r="F16" s="20"/>
    </row>
    <row r="18" spans="1:7" x14ac:dyDescent="0.25">
      <c r="A18" s="730" t="s">
        <v>3433</v>
      </c>
      <c r="B18" s="730"/>
      <c r="C18" s="730"/>
    </row>
    <row r="19" spans="1:7" x14ac:dyDescent="0.25">
      <c r="A19" s="512" t="s">
        <v>4630</v>
      </c>
      <c r="B19" s="512" t="s">
        <v>4631</v>
      </c>
      <c r="C19" s="512" t="s">
        <v>4633</v>
      </c>
    </row>
    <row r="20" spans="1:7" x14ac:dyDescent="0.25">
      <c r="A20" s="20"/>
      <c r="B20" s="20"/>
      <c r="C20" s="20"/>
    </row>
    <row r="22" spans="1:7" ht="15" customHeight="1" x14ac:dyDescent="0.25">
      <c r="A22" s="966" t="s">
        <v>4634</v>
      </c>
      <c r="B22" s="966"/>
      <c r="C22" s="966"/>
      <c r="D22" s="966"/>
      <c r="E22" s="966"/>
      <c r="F22" s="966"/>
      <c r="G22" s="550"/>
    </row>
    <row r="24" spans="1:7" ht="15" customHeight="1" x14ac:dyDescent="0.25">
      <c r="A24" s="636" t="s">
        <v>4635</v>
      </c>
      <c r="B24" s="636"/>
      <c r="C24" s="636"/>
      <c r="D24" s="636"/>
      <c r="E24" s="636"/>
      <c r="F24" s="636"/>
      <c r="G24" s="236"/>
    </row>
    <row r="26" spans="1:7" x14ac:dyDescent="0.25">
      <c r="A26" s="792" t="s">
        <v>4636</v>
      </c>
      <c r="B26" s="792"/>
      <c r="C26" s="792"/>
      <c r="D26" s="792"/>
      <c r="E26" s="792"/>
      <c r="F26" s="792"/>
      <c r="G26" s="551"/>
    </row>
    <row r="28" spans="1:7" ht="15" customHeight="1" x14ac:dyDescent="0.25">
      <c r="A28" s="512" t="s">
        <v>4637</v>
      </c>
      <c r="B28" s="512" t="s">
        <v>2425</v>
      </c>
      <c r="C28" s="552"/>
      <c r="D28" s="636" t="s">
        <v>4638</v>
      </c>
      <c r="E28" s="636"/>
      <c r="F28" s="550"/>
      <c r="G28" s="550"/>
    </row>
    <row r="30" spans="1:7" ht="15" customHeight="1" x14ac:dyDescent="0.25">
      <c r="A30" s="618" t="s">
        <v>4639</v>
      </c>
      <c r="B30" s="619"/>
      <c r="C30" s="619"/>
      <c r="D30" s="619"/>
      <c r="E30" s="619"/>
      <c r="F30" s="620"/>
      <c r="G30" s="236"/>
    </row>
    <row r="32" spans="1:7" x14ac:dyDescent="0.25">
      <c r="A32" s="512" t="s">
        <v>4640</v>
      </c>
      <c r="B32" s="512" t="s">
        <v>2427</v>
      </c>
      <c r="C32" s="552"/>
      <c r="D32" s="644" t="s">
        <v>4641</v>
      </c>
      <c r="E32" s="646"/>
      <c r="F32" s="55"/>
      <c r="G32" s="55"/>
    </row>
    <row r="33" spans="1:7" x14ac:dyDescent="0.25">
      <c r="A33" s="512" t="s">
        <v>4642</v>
      </c>
      <c r="B33" s="512" t="s">
        <v>4643</v>
      </c>
      <c r="C33" s="515"/>
      <c r="D33" s="644" t="s">
        <v>4644</v>
      </c>
      <c r="E33" s="646"/>
      <c r="F33" s="55"/>
      <c r="G33" s="55"/>
    </row>
    <row r="35" spans="1:7" x14ac:dyDescent="0.25">
      <c r="A35" s="512" t="s">
        <v>1463</v>
      </c>
      <c r="C35" s="733" t="s">
        <v>4645</v>
      </c>
      <c r="D35" s="734"/>
      <c r="E35" s="735"/>
    </row>
    <row r="36" spans="1:7" x14ac:dyDescent="0.25">
      <c r="A36" s="20"/>
      <c r="C36" s="941"/>
      <c r="D36" s="942"/>
      <c r="E36" s="943"/>
    </row>
    <row r="37" spans="1:7" x14ac:dyDescent="0.25">
      <c r="A37" s="512" t="s">
        <v>4646</v>
      </c>
      <c r="C37" s="980"/>
      <c r="D37" s="981"/>
      <c r="E37" s="982"/>
    </row>
    <row r="38" spans="1:7" x14ac:dyDescent="0.25">
      <c r="A38" s="20"/>
      <c r="C38" s="944"/>
      <c r="D38" s="945"/>
      <c r="E38" s="946"/>
    </row>
    <row r="40" spans="1:7" ht="15" customHeight="1" x14ac:dyDescent="0.25">
      <c r="A40" s="618" t="s">
        <v>4647</v>
      </c>
      <c r="B40" s="619"/>
      <c r="C40" s="619"/>
      <c r="D40" s="619"/>
      <c r="E40" s="619"/>
      <c r="F40" s="620"/>
      <c r="G40" s="550"/>
    </row>
    <row r="42" spans="1:7" x14ac:dyDescent="0.25">
      <c r="A42" s="512" t="s">
        <v>4648</v>
      </c>
      <c r="B42" s="512" t="s">
        <v>4649</v>
      </c>
    </row>
    <row r="43" spans="1:7" x14ac:dyDescent="0.25">
      <c r="A43" s="20"/>
      <c r="B43" s="20"/>
      <c r="C43" s="512" t="s">
        <v>4650</v>
      </c>
      <c r="D43" s="20"/>
    </row>
    <row r="45" spans="1:7" x14ac:dyDescent="0.25">
      <c r="A45" s="977" t="s">
        <v>4651</v>
      </c>
      <c r="B45" s="978"/>
      <c r="C45" s="978"/>
      <c r="D45" s="978"/>
      <c r="E45" s="978"/>
      <c r="F45" s="979"/>
      <c r="G45" s="551"/>
    </row>
    <row r="46" spans="1:7" ht="15" customHeight="1" x14ac:dyDescent="0.25">
      <c r="A46" s="802" t="s">
        <v>4652</v>
      </c>
      <c r="B46" s="802"/>
      <c r="C46" s="802"/>
      <c r="D46" s="802"/>
      <c r="E46" s="802"/>
      <c r="F46" s="802"/>
      <c r="G46" s="550"/>
    </row>
    <row r="48" spans="1:7" ht="75" x14ac:dyDescent="0.25">
      <c r="A48" s="512" t="s">
        <v>4653</v>
      </c>
      <c r="B48" s="512" t="s">
        <v>4654</v>
      </c>
      <c r="C48" s="69" t="s">
        <v>4655</v>
      </c>
      <c r="D48" s="512" t="s">
        <v>1641</v>
      </c>
      <c r="E48" s="512" t="s">
        <v>4656</v>
      </c>
    </row>
    <row r="49" spans="1:5" x14ac:dyDescent="0.25">
      <c r="A49" s="512" t="s">
        <v>2429</v>
      </c>
      <c r="B49" s="512" t="s">
        <v>4657</v>
      </c>
      <c r="C49" s="512" t="s">
        <v>2431</v>
      </c>
      <c r="D49" s="512" t="s">
        <v>4658</v>
      </c>
      <c r="E49" s="512" t="s">
        <v>4659</v>
      </c>
    </row>
    <row r="50" spans="1:5" x14ac:dyDescent="0.25">
      <c r="A50" s="20"/>
      <c r="B50" s="20"/>
      <c r="C50" s="20"/>
      <c r="D50" s="20"/>
      <c r="E50" s="20"/>
    </row>
    <row r="51" spans="1:5" x14ac:dyDescent="0.25">
      <c r="A51" s="20"/>
      <c r="B51" s="20"/>
      <c r="C51" s="20"/>
      <c r="D51" s="20"/>
      <c r="E51" s="20"/>
    </row>
    <row r="52" spans="1:5" x14ac:dyDescent="0.25">
      <c r="A52" s="20"/>
      <c r="B52" s="20"/>
      <c r="C52" s="20"/>
      <c r="D52" s="20"/>
      <c r="E52" s="20"/>
    </row>
    <row r="53" spans="1:5" x14ac:dyDescent="0.25">
      <c r="A53" s="20"/>
      <c r="B53" s="20"/>
      <c r="C53" s="20"/>
      <c r="D53" s="20"/>
      <c r="E53" s="20"/>
    </row>
    <row r="54" spans="1:5" x14ac:dyDescent="0.25">
      <c r="A54" s="20"/>
      <c r="B54" s="20"/>
      <c r="C54" s="20"/>
      <c r="D54" s="20"/>
      <c r="E54" s="20"/>
    </row>
    <row r="55" spans="1:5" x14ac:dyDescent="0.25">
      <c r="A55" s="20"/>
      <c r="B55" s="20"/>
      <c r="C55" s="20"/>
      <c r="D55" s="20"/>
      <c r="E55" s="20"/>
    </row>
    <row r="56" spans="1:5" x14ac:dyDescent="0.25">
      <c r="A56" s="20"/>
      <c r="B56" s="20"/>
      <c r="C56" s="20"/>
      <c r="D56" s="20"/>
      <c r="E56" s="20"/>
    </row>
    <row r="57" spans="1:5" x14ac:dyDescent="0.25">
      <c r="A57" s="20"/>
      <c r="B57" s="20"/>
      <c r="C57" s="20"/>
      <c r="D57" s="20"/>
      <c r="E57" s="20"/>
    </row>
    <row r="58" spans="1:5" x14ac:dyDescent="0.25">
      <c r="A58" s="20"/>
      <c r="B58" s="20"/>
      <c r="C58" s="20"/>
      <c r="D58" s="20"/>
      <c r="E58" s="20"/>
    </row>
    <row r="59" spans="1:5" x14ac:dyDescent="0.25">
      <c r="A59" s="20"/>
      <c r="B59" s="20"/>
      <c r="C59" s="20"/>
      <c r="D59" s="20"/>
      <c r="E59" s="20"/>
    </row>
    <row r="60" spans="1:5" x14ac:dyDescent="0.25">
      <c r="A60" s="20"/>
      <c r="B60" s="20"/>
      <c r="C60" s="20"/>
      <c r="D60" s="20"/>
      <c r="E60" s="20"/>
    </row>
    <row r="61" spans="1:5" x14ac:dyDescent="0.25">
      <c r="A61" s="20"/>
      <c r="B61" s="20"/>
      <c r="C61" s="20"/>
      <c r="D61" s="20"/>
      <c r="E61" s="20"/>
    </row>
    <row r="62" spans="1:5" x14ac:dyDescent="0.25">
      <c r="A62" s="20"/>
      <c r="B62" s="20"/>
      <c r="C62" s="20"/>
      <c r="D62" s="20"/>
      <c r="E62" s="20"/>
    </row>
    <row r="63" spans="1:5" x14ac:dyDescent="0.25">
      <c r="A63" s="20"/>
      <c r="B63" s="20"/>
      <c r="C63" s="20"/>
      <c r="D63" s="20"/>
      <c r="E63" s="20"/>
    </row>
    <row r="64" spans="1:5" x14ac:dyDescent="0.25">
      <c r="A64" s="20"/>
      <c r="B64" s="20"/>
      <c r="C64" s="20"/>
      <c r="D64" s="20"/>
      <c r="E64" s="20"/>
    </row>
    <row r="65" spans="1:5" x14ac:dyDescent="0.25">
      <c r="A65" s="20"/>
      <c r="B65" s="20"/>
      <c r="C65" s="20"/>
      <c r="D65" s="20"/>
      <c r="E65" s="20"/>
    </row>
    <row r="66" spans="1:5" x14ac:dyDescent="0.25">
      <c r="A66" s="20"/>
      <c r="B66" s="20"/>
      <c r="C66" s="20"/>
      <c r="D66" s="20"/>
      <c r="E66" s="20"/>
    </row>
    <row r="67" spans="1:5" x14ac:dyDescent="0.25">
      <c r="A67" s="20"/>
      <c r="B67" s="20"/>
      <c r="C67" s="20"/>
      <c r="D67" s="20"/>
      <c r="E67" s="20"/>
    </row>
    <row r="68" spans="1:5" x14ac:dyDescent="0.25">
      <c r="A68" s="20"/>
      <c r="B68" s="20"/>
      <c r="C68" s="20"/>
      <c r="D68" s="20"/>
      <c r="E68" s="20"/>
    </row>
    <row r="69" spans="1:5" x14ac:dyDescent="0.25">
      <c r="A69" s="20"/>
      <c r="B69" s="20"/>
      <c r="C69" s="20"/>
      <c r="D69" s="20"/>
      <c r="E69" s="20"/>
    </row>
    <row r="70" spans="1:5" x14ac:dyDescent="0.25">
      <c r="A70" s="20"/>
      <c r="B70" s="20"/>
      <c r="C70" s="20"/>
      <c r="D70" s="20"/>
      <c r="E70" s="20"/>
    </row>
    <row r="71" spans="1:5" x14ac:dyDescent="0.25">
      <c r="A71" s="20"/>
      <c r="B71" s="20"/>
      <c r="C71" s="20"/>
      <c r="D71" s="20"/>
      <c r="E71" s="20"/>
    </row>
    <row r="72" spans="1:5" x14ac:dyDescent="0.25">
      <c r="A72" s="20"/>
      <c r="B72" s="20"/>
      <c r="C72" s="20"/>
      <c r="D72" s="20"/>
      <c r="E72" s="20"/>
    </row>
    <row r="73" spans="1:5" x14ac:dyDescent="0.25">
      <c r="A73" s="20"/>
      <c r="B73" s="20"/>
      <c r="C73" s="20"/>
      <c r="D73" s="20"/>
      <c r="E73" s="20"/>
    </row>
    <row r="74" spans="1:5" x14ac:dyDescent="0.25">
      <c r="A74" s="20"/>
      <c r="B74" s="20"/>
      <c r="C74" s="20"/>
      <c r="D74" s="20"/>
      <c r="E74" s="20"/>
    </row>
    <row r="75" spans="1:5" x14ac:dyDescent="0.25">
      <c r="A75" s="20"/>
      <c r="B75" s="20"/>
      <c r="C75" s="20"/>
      <c r="D75" s="20"/>
      <c r="E75" s="20"/>
    </row>
    <row r="76" spans="1:5" x14ac:dyDescent="0.25">
      <c r="A76" s="20"/>
      <c r="B76" s="20"/>
      <c r="C76" s="20"/>
      <c r="D76" s="20"/>
      <c r="E76" s="20"/>
    </row>
    <row r="77" spans="1:5" x14ac:dyDescent="0.25">
      <c r="A77" s="20"/>
      <c r="B77" s="20"/>
      <c r="C77" s="20"/>
      <c r="D77" s="20"/>
      <c r="E77" s="20"/>
    </row>
    <row r="78" spans="1:5" x14ac:dyDescent="0.25">
      <c r="A78" s="20"/>
      <c r="B78" s="20"/>
      <c r="C78" s="20"/>
      <c r="D78" s="20"/>
      <c r="E78" s="20"/>
    </row>
    <row r="79" spans="1:5" x14ac:dyDescent="0.25">
      <c r="A79" s="20"/>
      <c r="B79" s="20"/>
      <c r="C79" s="20"/>
      <c r="D79" s="20"/>
      <c r="E79" s="20"/>
    </row>
    <row r="80" spans="1:5" x14ac:dyDescent="0.25">
      <c r="A80" s="20"/>
      <c r="B80" s="20"/>
      <c r="C80" s="20"/>
      <c r="D80" s="20"/>
      <c r="E80" s="20"/>
    </row>
    <row r="83" spans="1:6" x14ac:dyDescent="0.25">
      <c r="F83" s="550"/>
    </row>
    <row r="84" spans="1:6" x14ac:dyDescent="0.25">
      <c r="A84" s="512" t="s">
        <v>4648</v>
      </c>
      <c r="B84" s="512" t="s">
        <v>4649</v>
      </c>
    </row>
    <row r="85" spans="1:6" x14ac:dyDescent="0.25">
      <c r="A85" s="20"/>
      <c r="B85" s="20"/>
      <c r="C85" s="512" t="s">
        <v>4650</v>
      </c>
      <c r="D85" s="20"/>
    </row>
    <row r="87" spans="1:6" ht="15" customHeight="1" x14ac:dyDescent="0.25">
      <c r="A87" s="983" t="s">
        <v>4660</v>
      </c>
      <c r="B87" s="984"/>
      <c r="C87" s="984"/>
      <c r="D87" s="984"/>
      <c r="E87" s="985"/>
    </row>
    <row r="88" spans="1:6" ht="60" x14ac:dyDescent="0.25">
      <c r="A88" s="512" t="s">
        <v>4661</v>
      </c>
      <c r="B88" s="733" t="s">
        <v>4662</v>
      </c>
      <c r="C88" s="735"/>
      <c r="D88" s="69" t="s">
        <v>4663</v>
      </c>
      <c r="E88" s="512" t="s">
        <v>4656</v>
      </c>
    </row>
    <row r="89" spans="1:6" x14ac:dyDescent="0.25">
      <c r="A89" s="512" t="s">
        <v>4664</v>
      </c>
      <c r="B89" s="513" t="s">
        <v>4665</v>
      </c>
      <c r="C89" s="514"/>
      <c r="D89" s="512" t="s">
        <v>4666</v>
      </c>
      <c r="E89" s="512" t="s">
        <v>4667</v>
      </c>
    </row>
    <row r="90" spans="1:6" x14ac:dyDescent="0.25">
      <c r="A90" s="20"/>
      <c r="B90" s="736"/>
      <c r="C90" s="737"/>
      <c r="D90" s="20"/>
      <c r="E90" s="20"/>
    </row>
    <row r="91" spans="1:6" x14ac:dyDescent="0.25">
      <c r="A91" s="20"/>
      <c r="B91" s="736"/>
      <c r="C91" s="737"/>
      <c r="D91" s="20"/>
      <c r="E91" s="20"/>
    </row>
    <row r="92" spans="1:6" x14ac:dyDescent="0.25">
      <c r="A92" s="20"/>
      <c r="B92" s="736"/>
      <c r="C92" s="737"/>
      <c r="D92" s="20"/>
      <c r="E92" s="20"/>
    </row>
    <row r="93" spans="1:6" x14ac:dyDescent="0.25">
      <c r="A93" s="20"/>
      <c r="B93" s="736"/>
      <c r="C93" s="737"/>
      <c r="D93" s="20"/>
      <c r="E93" s="20"/>
    </row>
    <row r="94" spans="1:6" x14ac:dyDescent="0.25">
      <c r="A94" s="20"/>
      <c r="B94" s="736"/>
      <c r="C94" s="737"/>
      <c r="D94" s="20"/>
      <c r="E94" s="20"/>
    </row>
    <row r="95" spans="1:6" x14ac:dyDescent="0.25">
      <c r="A95" s="20"/>
      <c r="B95" s="736"/>
      <c r="C95" s="737"/>
      <c r="D95" s="20"/>
      <c r="E95" s="20"/>
    </row>
    <row r="96" spans="1:6" x14ac:dyDescent="0.25">
      <c r="A96" s="20"/>
      <c r="B96" s="736"/>
      <c r="C96" s="737"/>
      <c r="D96" s="20"/>
      <c r="E96" s="20"/>
    </row>
    <row r="97" spans="1:5" x14ac:dyDescent="0.25">
      <c r="A97" s="20"/>
      <c r="B97" s="736"/>
      <c r="C97" s="737"/>
      <c r="D97" s="20"/>
      <c r="E97" s="20"/>
    </row>
    <row r="98" spans="1:5" x14ac:dyDescent="0.25">
      <c r="A98" s="20"/>
      <c r="B98" s="736"/>
      <c r="C98" s="737"/>
      <c r="D98" s="20"/>
      <c r="E98" s="20"/>
    </row>
    <row r="99" spans="1:5" x14ac:dyDescent="0.25">
      <c r="A99" s="20"/>
      <c r="B99" s="736"/>
      <c r="C99" s="737"/>
      <c r="D99" s="20"/>
      <c r="E99" s="20"/>
    </row>
    <row r="100" spans="1:5" x14ac:dyDescent="0.25">
      <c r="A100" s="20"/>
      <c r="B100" s="736"/>
      <c r="C100" s="737"/>
      <c r="D100" s="20"/>
      <c r="E100" s="20"/>
    </row>
    <row r="101" spans="1:5" x14ac:dyDescent="0.25">
      <c r="A101" s="20"/>
      <c r="B101" s="736"/>
      <c r="C101" s="737"/>
      <c r="D101" s="20"/>
      <c r="E101" s="20"/>
    </row>
    <row r="102" spans="1:5" x14ac:dyDescent="0.25">
      <c r="A102" s="20"/>
      <c r="B102" s="736"/>
      <c r="C102" s="737"/>
      <c r="D102" s="20"/>
      <c r="E102" s="20"/>
    </row>
    <row r="103" spans="1:5" x14ac:dyDescent="0.25">
      <c r="A103" s="20"/>
      <c r="B103" s="736"/>
      <c r="C103" s="737"/>
      <c r="D103" s="20"/>
      <c r="E103" s="20"/>
    </row>
    <row r="104" spans="1:5" x14ac:dyDescent="0.25">
      <c r="A104" s="20"/>
      <c r="B104" s="736"/>
      <c r="C104" s="737"/>
      <c r="D104" s="20"/>
      <c r="E104" s="20"/>
    </row>
    <row r="105" spans="1:5" x14ac:dyDescent="0.25">
      <c r="A105" s="20"/>
      <c r="B105" s="736"/>
      <c r="C105" s="737"/>
      <c r="D105" s="20"/>
      <c r="E105" s="20"/>
    </row>
    <row r="106" spans="1:5" x14ac:dyDescent="0.25">
      <c r="A106" s="20"/>
      <c r="B106" s="736"/>
      <c r="C106" s="737"/>
      <c r="D106" s="20"/>
      <c r="E106" s="20"/>
    </row>
    <row r="107" spans="1:5" x14ac:dyDescent="0.25">
      <c r="A107" s="20"/>
      <c r="B107" s="736"/>
      <c r="C107" s="737"/>
      <c r="D107" s="20"/>
      <c r="E107" s="20"/>
    </row>
    <row r="108" spans="1:5" x14ac:dyDescent="0.25">
      <c r="A108" s="20"/>
      <c r="B108" s="736"/>
      <c r="C108" s="737"/>
      <c r="D108" s="20"/>
      <c r="E108" s="20"/>
    </row>
    <row r="109" spans="1:5" x14ac:dyDescent="0.25">
      <c r="A109" s="20"/>
      <c r="B109" s="736"/>
      <c r="C109" s="737"/>
      <c r="D109" s="20"/>
      <c r="E109" s="20"/>
    </row>
    <row r="110" spans="1:5" x14ac:dyDescent="0.25">
      <c r="A110" s="20"/>
      <c r="B110" s="736"/>
      <c r="C110" s="737"/>
      <c r="D110" s="20"/>
      <c r="E110" s="20"/>
    </row>
    <row r="111" spans="1:5" x14ac:dyDescent="0.25">
      <c r="A111" s="20"/>
      <c r="B111" s="736"/>
      <c r="C111" s="737"/>
      <c r="D111" s="20"/>
      <c r="E111" s="20"/>
    </row>
    <row r="112" spans="1:5" x14ac:dyDescent="0.25">
      <c r="A112" s="20"/>
      <c r="B112" s="736"/>
      <c r="C112" s="737"/>
      <c r="D112" s="20"/>
      <c r="E112" s="20"/>
    </row>
    <row r="113" spans="1:5" x14ac:dyDescent="0.25">
      <c r="A113" s="20"/>
      <c r="B113" s="736"/>
      <c r="C113" s="737"/>
      <c r="D113" s="20"/>
      <c r="E113" s="20"/>
    </row>
    <row r="114" spans="1:5" x14ac:dyDescent="0.25">
      <c r="A114" s="20"/>
      <c r="B114" s="736"/>
      <c r="C114" s="737"/>
      <c r="D114" s="20"/>
      <c r="E114" s="20"/>
    </row>
    <row r="115" spans="1:5" x14ac:dyDescent="0.25">
      <c r="A115" s="20"/>
      <c r="B115" s="736"/>
      <c r="C115" s="737"/>
      <c r="D115" s="20"/>
      <c r="E115" s="20"/>
    </row>
    <row r="116" spans="1:5" x14ac:dyDescent="0.25">
      <c r="A116" s="20"/>
      <c r="B116" s="736"/>
      <c r="C116" s="737"/>
      <c r="D116" s="20"/>
      <c r="E116" s="20"/>
    </row>
    <row r="117" spans="1:5" x14ac:dyDescent="0.25">
      <c r="A117" s="20"/>
      <c r="B117" s="736"/>
      <c r="C117" s="737"/>
      <c r="D117" s="20"/>
      <c r="E117" s="20"/>
    </row>
    <row r="118" spans="1:5" x14ac:dyDescent="0.25">
      <c r="A118" s="20"/>
      <c r="B118" s="736"/>
      <c r="C118" s="737"/>
      <c r="D118" s="20"/>
      <c r="E118" s="20"/>
    </row>
    <row r="119" spans="1:5" x14ac:dyDescent="0.25">
      <c r="A119" s="20"/>
      <c r="B119" s="736"/>
      <c r="C119" s="737"/>
      <c r="D119" s="20"/>
      <c r="E119" s="20"/>
    </row>
    <row r="120" spans="1:5" x14ac:dyDescent="0.25">
      <c r="A120" s="20"/>
      <c r="B120" s="736"/>
      <c r="C120" s="737"/>
      <c r="D120" s="20"/>
      <c r="E120" s="20"/>
    </row>
    <row r="122" spans="1:5" x14ac:dyDescent="0.25">
      <c r="A122" s="622" t="s">
        <v>4668</v>
      </c>
      <c r="B122" s="622"/>
      <c r="C122" s="622"/>
    </row>
    <row r="123" spans="1:5" x14ac:dyDescent="0.25">
      <c r="A123" s="644" t="s">
        <v>4669</v>
      </c>
      <c r="B123" s="645"/>
      <c r="C123" s="646"/>
    </row>
  </sheetData>
  <mergeCells count="54">
    <mergeCell ref="A123:C123"/>
    <mergeCell ref="B111:C111"/>
    <mergeCell ref="B112:C112"/>
    <mergeCell ref="B113:C113"/>
    <mergeCell ref="B114:C114"/>
    <mergeCell ref="B115:C115"/>
    <mergeCell ref="B116:C116"/>
    <mergeCell ref="B117:C117"/>
    <mergeCell ref="B118:C118"/>
    <mergeCell ref="B119:C119"/>
    <mergeCell ref="B120:C120"/>
    <mergeCell ref="A122:C122"/>
    <mergeCell ref="B110:C110"/>
    <mergeCell ref="B99:C99"/>
    <mergeCell ref="B100:C100"/>
    <mergeCell ref="B101:C101"/>
    <mergeCell ref="B102:C102"/>
    <mergeCell ref="B103:C103"/>
    <mergeCell ref="B104:C104"/>
    <mergeCell ref="B105:C105"/>
    <mergeCell ref="B106:C106"/>
    <mergeCell ref="B107:C107"/>
    <mergeCell ref="B108:C108"/>
    <mergeCell ref="B109:C109"/>
    <mergeCell ref="B98:C98"/>
    <mergeCell ref="A46:F46"/>
    <mergeCell ref="A87:E87"/>
    <mergeCell ref="B88:C88"/>
    <mergeCell ref="B90:C90"/>
    <mergeCell ref="B91:C91"/>
    <mergeCell ref="B92:C92"/>
    <mergeCell ref="B93:C93"/>
    <mergeCell ref="B94:C94"/>
    <mergeCell ref="B95:C95"/>
    <mergeCell ref="B96:C96"/>
    <mergeCell ref="B97:C97"/>
    <mergeCell ref="A45:F45"/>
    <mergeCell ref="A18:C18"/>
    <mergeCell ref="A22:F22"/>
    <mergeCell ref="A24:F24"/>
    <mergeCell ref="A26:F26"/>
    <mergeCell ref="D28:E28"/>
    <mergeCell ref="A30:F30"/>
    <mergeCell ref="D32:E32"/>
    <mergeCell ref="D33:E33"/>
    <mergeCell ref="C35:E35"/>
    <mergeCell ref="C36:E38"/>
    <mergeCell ref="A40:F40"/>
    <mergeCell ref="A1:D1"/>
    <mergeCell ref="A3:D3"/>
    <mergeCell ref="A8:D8"/>
    <mergeCell ref="A13:F13"/>
    <mergeCell ref="A14:C14"/>
    <mergeCell ref="D14:F14"/>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H12" sqref="H12"/>
    </sheetView>
  </sheetViews>
  <sheetFormatPr baseColWidth="10" defaultRowHeight="15" x14ac:dyDescent="0.25"/>
  <sheetData>
    <row r="1" spans="1:5" x14ac:dyDescent="0.25">
      <c r="A1" s="512" t="s">
        <v>4648</v>
      </c>
      <c r="B1" s="512" t="s">
        <v>4649</v>
      </c>
    </row>
    <row r="2" spans="1:5" x14ac:dyDescent="0.25">
      <c r="A2" s="20"/>
      <c r="B2" s="20"/>
      <c r="C2" s="512" t="s">
        <v>4650</v>
      </c>
      <c r="D2" s="20"/>
    </row>
    <row r="4" spans="1:5" ht="15" customHeight="1" x14ac:dyDescent="0.25">
      <c r="A4" s="618" t="s">
        <v>4670</v>
      </c>
      <c r="B4" s="619"/>
      <c r="C4" s="619"/>
      <c r="D4" s="620"/>
      <c r="E4" s="550"/>
    </row>
    <row r="6" spans="1:5" ht="90" x14ac:dyDescent="0.25">
      <c r="A6" s="69" t="s">
        <v>4661</v>
      </c>
      <c r="B6" s="69" t="s">
        <v>4662</v>
      </c>
      <c r="C6" s="69" t="s">
        <v>4671</v>
      </c>
      <c r="D6" s="69" t="s">
        <v>4672</v>
      </c>
    </row>
    <row r="7" spans="1:5" x14ac:dyDescent="0.25">
      <c r="A7" s="512" t="s">
        <v>4673</v>
      </c>
      <c r="B7" s="512" t="s">
        <v>4674</v>
      </c>
      <c r="C7" s="512" t="s">
        <v>4675</v>
      </c>
      <c r="D7" s="512" t="s">
        <v>4676</v>
      </c>
    </row>
    <row r="8" spans="1:5" x14ac:dyDescent="0.25">
      <c r="A8" s="20"/>
      <c r="B8" s="20"/>
      <c r="C8" s="20"/>
      <c r="D8" s="20"/>
    </row>
    <row r="9" spans="1:5" x14ac:dyDescent="0.25">
      <c r="A9" s="20"/>
      <c r="B9" s="20"/>
      <c r="C9" s="20"/>
      <c r="D9" s="20"/>
    </row>
    <row r="10" spans="1:5" x14ac:dyDescent="0.25">
      <c r="A10" s="20"/>
      <c r="B10" s="20"/>
      <c r="C10" s="20"/>
      <c r="D10" s="20"/>
    </row>
    <row r="11" spans="1:5" x14ac:dyDescent="0.25">
      <c r="A11" s="20"/>
      <c r="B11" s="20"/>
      <c r="C11" s="20"/>
      <c r="D11" s="20"/>
    </row>
    <row r="12" spans="1:5" x14ac:dyDescent="0.25">
      <c r="A12" s="20"/>
      <c r="B12" s="20"/>
      <c r="C12" s="20"/>
      <c r="D12" s="20"/>
    </row>
    <row r="13" spans="1:5" x14ac:dyDescent="0.25">
      <c r="A13" s="20"/>
      <c r="B13" s="20"/>
      <c r="C13" s="20"/>
      <c r="D13" s="20"/>
    </row>
    <row r="14" spans="1:5" x14ac:dyDescent="0.25">
      <c r="A14" s="20"/>
      <c r="B14" s="20"/>
      <c r="C14" s="20"/>
      <c r="D14" s="20"/>
    </row>
    <row r="15" spans="1:5" x14ac:dyDescent="0.25">
      <c r="A15" s="20"/>
      <c r="B15" s="20"/>
      <c r="C15" s="20"/>
      <c r="D15" s="20"/>
    </row>
    <row r="16" spans="1:5" x14ac:dyDescent="0.25">
      <c r="A16" s="20"/>
      <c r="B16" s="20"/>
      <c r="C16" s="20"/>
      <c r="D16" s="20"/>
    </row>
    <row r="17" spans="1:4" x14ac:dyDescent="0.25">
      <c r="A17" s="20"/>
      <c r="B17" s="20"/>
      <c r="C17" s="20"/>
      <c r="D17" s="20"/>
    </row>
    <row r="18" spans="1:4" x14ac:dyDescent="0.25">
      <c r="A18" s="20"/>
      <c r="B18" s="20"/>
      <c r="C18" s="20"/>
      <c r="D18" s="20"/>
    </row>
    <row r="19" spans="1:4" x14ac:dyDescent="0.25">
      <c r="A19" s="20"/>
      <c r="B19" s="20"/>
      <c r="C19" s="20"/>
      <c r="D19" s="20"/>
    </row>
    <row r="20" spans="1:4" x14ac:dyDescent="0.25">
      <c r="A20" s="20"/>
      <c r="B20" s="20"/>
      <c r="C20" s="20"/>
      <c r="D20" s="20"/>
    </row>
    <row r="21" spans="1:4" x14ac:dyDescent="0.25">
      <c r="A21" s="20"/>
      <c r="B21" s="20"/>
      <c r="C21" s="20"/>
      <c r="D21" s="20"/>
    </row>
    <row r="22" spans="1:4" x14ac:dyDescent="0.25">
      <c r="A22" s="20"/>
      <c r="B22" s="20"/>
      <c r="C22" s="20"/>
      <c r="D22" s="20"/>
    </row>
    <row r="23" spans="1:4" x14ac:dyDescent="0.25">
      <c r="A23" s="20"/>
      <c r="B23" s="20"/>
      <c r="C23" s="20"/>
      <c r="D23" s="20"/>
    </row>
    <row r="24" spans="1:4" x14ac:dyDescent="0.25">
      <c r="A24" s="20"/>
      <c r="B24" s="20"/>
      <c r="C24" s="20"/>
      <c r="D24" s="20"/>
    </row>
    <row r="25" spans="1:4" x14ac:dyDescent="0.25">
      <c r="A25" s="20"/>
      <c r="B25" s="20"/>
      <c r="C25" s="20"/>
      <c r="D25" s="20"/>
    </row>
    <row r="26" spans="1:4" x14ac:dyDescent="0.25">
      <c r="A26" s="20"/>
      <c r="B26" s="20"/>
      <c r="C26" s="20"/>
      <c r="D26" s="20"/>
    </row>
    <row r="27" spans="1:4" x14ac:dyDescent="0.25">
      <c r="A27" s="20"/>
      <c r="B27" s="20"/>
      <c r="C27" s="20"/>
      <c r="D27" s="20"/>
    </row>
    <row r="28" spans="1:4" x14ac:dyDescent="0.25">
      <c r="A28" s="20"/>
      <c r="B28" s="20"/>
      <c r="C28" s="20"/>
      <c r="D28" s="20"/>
    </row>
    <row r="29" spans="1:4" x14ac:dyDescent="0.25">
      <c r="A29" s="20"/>
      <c r="B29" s="20"/>
      <c r="C29" s="20"/>
      <c r="D29" s="20"/>
    </row>
    <row r="30" spans="1:4" x14ac:dyDescent="0.25">
      <c r="A30" s="20"/>
      <c r="B30" s="20"/>
      <c r="C30" s="20"/>
      <c r="D30" s="20"/>
    </row>
    <row r="31" spans="1:4" x14ac:dyDescent="0.25">
      <c r="A31" s="20"/>
      <c r="B31" s="20"/>
      <c r="C31" s="20"/>
      <c r="D31" s="20"/>
    </row>
    <row r="32" spans="1:4" x14ac:dyDescent="0.25">
      <c r="A32" s="20"/>
      <c r="B32" s="20"/>
      <c r="C32" s="20"/>
      <c r="D32" s="20"/>
    </row>
    <row r="33" spans="1:4" x14ac:dyDescent="0.25">
      <c r="A33" s="20"/>
      <c r="B33" s="20"/>
      <c r="C33" s="20"/>
      <c r="D33" s="20"/>
    </row>
    <row r="34" spans="1:4" x14ac:dyDescent="0.25">
      <c r="A34" s="20"/>
      <c r="B34" s="20"/>
      <c r="C34" s="20"/>
      <c r="D34" s="20"/>
    </row>
    <row r="35" spans="1:4" x14ac:dyDescent="0.25">
      <c r="A35" s="20"/>
      <c r="B35" s="20"/>
      <c r="C35" s="20"/>
      <c r="D35" s="20"/>
    </row>
    <row r="36" spans="1:4" x14ac:dyDescent="0.25">
      <c r="A36" s="20"/>
      <c r="B36" s="20"/>
      <c r="C36" s="20"/>
      <c r="D36" s="20"/>
    </row>
    <row r="37" spans="1:4" x14ac:dyDescent="0.25">
      <c r="A37" s="20"/>
      <c r="B37" s="20"/>
      <c r="C37" s="20"/>
      <c r="D37" s="20"/>
    </row>
    <row r="38" spans="1:4" x14ac:dyDescent="0.25">
      <c r="A38" s="20"/>
      <c r="B38" s="20"/>
      <c r="C38" s="20"/>
      <c r="D38" s="20"/>
    </row>
    <row r="40" spans="1:4" ht="105" x14ac:dyDescent="0.25">
      <c r="A40" s="511" t="s">
        <v>4677</v>
      </c>
    </row>
  </sheetData>
  <mergeCells count="1">
    <mergeCell ref="A4:D4"/>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opLeftCell="A93" workbookViewId="0">
      <selection activeCell="C107" sqref="C107"/>
    </sheetView>
  </sheetViews>
  <sheetFormatPr baseColWidth="10" defaultRowHeight="15" x14ac:dyDescent="0.25"/>
  <cols>
    <col min="1" max="1" width="35.85546875" customWidth="1"/>
    <col min="2" max="2" width="45.140625" customWidth="1"/>
    <col min="3" max="3" width="27.85546875" customWidth="1"/>
    <col min="4" max="4" width="20.7109375" customWidth="1"/>
    <col min="5" max="5" width="23.42578125" customWidth="1"/>
    <col min="7" max="7" width="20.5703125" customWidth="1"/>
    <col min="9" max="9" width="20.85546875" customWidth="1"/>
  </cols>
  <sheetData>
    <row r="1" spans="1:10" ht="15" customHeight="1" x14ac:dyDescent="0.25">
      <c r="A1" s="637" t="s">
        <v>4678</v>
      </c>
      <c r="B1" s="637"/>
      <c r="C1" s="637"/>
      <c r="D1" s="637"/>
      <c r="E1" s="637"/>
      <c r="F1" s="637"/>
    </row>
    <row r="3" spans="1:10" ht="15" customHeight="1" x14ac:dyDescent="0.25">
      <c r="A3" s="947" t="s">
        <v>4679</v>
      </c>
      <c r="B3" s="948"/>
      <c r="C3" s="948"/>
      <c r="D3" s="948"/>
      <c r="E3" s="948"/>
      <c r="F3" s="949"/>
    </row>
    <row r="5" spans="1:10" x14ac:dyDescent="0.25">
      <c r="A5" s="733" t="s">
        <v>4680</v>
      </c>
      <c r="B5" s="734"/>
      <c r="C5" s="735"/>
      <c r="D5" s="512" t="s">
        <v>4673</v>
      </c>
      <c r="E5" s="736"/>
      <c r="F5" s="737"/>
    </row>
    <row r="6" spans="1:10" ht="120" customHeight="1" x14ac:dyDescent="0.25">
      <c r="A6" s="791" t="s">
        <v>4681</v>
      </c>
      <c r="B6" s="791"/>
      <c r="C6" s="791"/>
      <c r="D6" s="512" t="s">
        <v>3608</v>
      </c>
      <c r="E6" s="736">
        <f>H6/J6</f>
        <v>1</v>
      </c>
      <c r="F6" s="737"/>
      <c r="G6" s="69" t="s">
        <v>4682</v>
      </c>
      <c r="H6" s="317">
        <f>1</f>
        <v>1</v>
      </c>
      <c r="I6" s="69" t="s">
        <v>4683</v>
      </c>
      <c r="J6" s="317">
        <f>1</f>
        <v>1</v>
      </c>
    </row>
    <row r="7" spans="1:10" ht="150" customHeight="1" x14ac:dyDescent="0.25">
      <c r="A7" s="784" t="s">
        <v>4684</v>
      </c>
      <c r="B7" s="785"/>
      <c r="C7" s="786"/>
      <c r="D7" s="69" t="s">
        <v>3609</v>
      </c>
      <c r="E7" s="936">
        <f>H7/J7</f>
        <v>0</v>
      </c>
      <c r="F7" s="938"/>
      <c r="G7" s="69" t="s">
        <v>4685</v>
      </c>
      <c r="H7" s="317">
        <f>0</f>
        <v>0</v>
      </c>
      <c r="I7" s="69" t="s">
        <v>4686</v>
      </c>
      <c r="J7" s="317">
        <f>1</f>
        <v>1</v>
      </c>
    </row>
    <row r="8" spans="1:10" ht="15" customHeight="1" x14ac:dyDescent="0.25">
      <c r="A8" s="784" t="s">
        <v>4687</v>
      </c>
      <c r="B8" s="785"/>
      <c r="C8" s="786"/>
      <c r="D8" s="512" t="s">
        <v>4676</v>
      </c>
      <c r="E8" s="736">
        <f>E5*E6*E7</f>
        <v>0</v>
      </c>
      <c r="F8" s="737"/>
    </row>
    <row r="10" spans="1:10" ht="15" customHeight="1" x14ac:dyDescent="0.25">
      <c r="A10" s="966" t="s">
        <v>4688</v>
      </c>
      <c r="B10" s="966"/>
      <c r="C10" s="966"/>
      <c r="D10" s="966"/>
      <c r="E10" s="966"/>
      <c r="F10" s="966"/>
    </row>
    <row r="12" spans="1:10" x14ac:dyDescent="0.25">
      <c r="A12" s="512" t="s">
        <v>4653</v>
      </c>
      <c r="B12" s="730" t="s">
        <v>4662</v>
      </c>
      <c r="C12" s="730"/>
      <c r="D12" s="730"/>
      <c r="E12" s="730" t="s">
        <v>4689</v>
      </c>
      <c r="F12" s="730"/>
      <c r="G12" s="512" t="s">
        <v>4690</v>
      </c>
      <c r="H12" s="512" t="s">
        <v>4691</v>
      </c>
      <c r="I12" s="512" t="s">
        <v>4692</v>
      </c>
    </row>
    <row r="13" spans="1:10" x14ac:dyDescent="0.25">
      <c r="A13" s="512" t="s">
        <v>4693</v>
      </c>
      <c r="B13" s="730" t="s">
        <v>4694</v>
      </c>
      <c r="C13" s="730"/>
      <c r="D13" s="730"/>
      <c r="E13" s="730" t="s">
        <v>4695</v>
      </c>
      <c r="F13" s="730"/>
      <c r="G13" s="512" t="s">
        <v>2689</v>
      </c>
      <c r="H13" s="512" t="s">
        <v>4696</v>
      </c>
      <c r="I13" s="512" t="s">
        <v>2690</v>
      </c>
    </row>
    <row r="14" spans="1:10" x14ac:dyDescent="0.25">
      <c r="A14" s="20"/>
      <c r="B14" s="736"/>
      <c r="C14" s="818"/>
      <c r="D14" s="737"/>
      <c r="E14" s="20"/>
      <c r="F14" s="20"/>
      <c r="G14" s="20"/>
      <c r="H14" s="20"/>
      <c r="I14" s="20"/>
    </row>
    <row r="15" spans="1:10" x14ac:dyDescent="0.25">
      <c r="A15" s="20"/>
      <c r="B15" s="736"/>
      <c r="C15" s="818"/>
      <c r="D15" s="737"/>
      <c r="E15" s="20"/>
      <c r="F15" s="20"/>
      <c r="G15" s="20"/>
      <c r="H15" s="20"/>
      <c r="I15" s="20"/>
    </row>
    <row r="16" spans="1:10" x14ac:dyDescent="0.25">
      <c r="A16" s="20"/>
      <c r="B16" s="736"/>
      <c r="C16" s="818"/>
      <c r="D16" s="737"/>
      <c r="E16" s="20"/>
      <c r="F16" s="20"/>
      <c r="G16" s="20"/>
      <c r="H16" s="20"/>
      <c r="I16" s="20"/>
    </row>
    <row r="17" spans="1:9" x14ac:dyDescent="0.25">
      <c r="A17" s="20"/>
      <c r="B17" s="736"/>
      <c r="C17" s="818"/>
      <c r="D17" s="737"/>
      <c r="E17" s="20"/>
      <c r="F17" s="20"/>
      <c r="G17" s="20"/>
      <c r="H17" s="20"/>
      <c r="I17" s="20"/>
    </row>
    <row r="18" spans="1:9" x14ac:dyDescent="0.25">
      <c r="A18" s="20"/>
      <c r="B18" s="736"/>
      <c r="C18" s="818"/>
      <c r="D18" s="737"/>
      <c r="E18" s="20"/>
      <c r="F18" s="20"/>
      <c r="G18" s="20"/>
      <c r="H18" s="20"/>
      <c r="I18" s="20"/>
    </row>
    <row r="19" spans="1:9" x14ac:dyDescent="0.25">
      <c r="A19" s="20"/>
      <c r="B19" s="736"/>
      <c r="C19" s="818"/>
      <c r="D19" s="737"/>
      <c r="E19" s="20"/>
      <c r="F19" s="20"/>
      <c r="G19" s="20"/>
      <c r="H19" s="20"/>
      <c r="I19" s="20"/>
    </row>
    <row r="20" spans="1:9" x14ac:dyDescent="0.25">
      <c r="A20" s="20"/>
      <c r="B20" s="736"/>
      <c r="C20" s="818"/>
      <c r="D20" s="737"/>
      <c r="E20" s="20"/>
      <c r="F20" s="20"/>
      <c r="G20" s="20"/>
      <c r="H20" s="20"/>
      <c r="I20" s="20"/>
    </row>
    <row r="21" spans="1:9" x14ac:dyDescent="0.25">
      <c r="A21" s="20"/>
      <c r="B21" s="736"/>
      <c r="C21" s="818"/>
      <c r="D21" s="737"/>
      <c r="E21" s="20"/>
      <c r="F21" s="20"/>
      <c r="G21" s="20"/>
      <c r="H21" s="20"/>
      <c r="I21" s="20"/>
    </row>
    <row r="22" spans="1:9" x14ac:dyDescent="0.25">
      <c r="A22" s="20"/>
      <c r="B22" s="736"/>
      <c r="C22" s="818"/>
      <c r="D22" s="737"/>
      <c r="E22" s="20"/>
      <c r="F22" s="20"/>
      <c r="G22" s="20"/>
      <c r="H22" s="20"/>
      <c r="I22" s="20"/>
    </row>
    <row r="23" spans="1:9" x14ac:dyDescent="0.25">
      <c r="A23" s="20"/>
      <c r="B23" s="736"/>
      <c r="C23" s="818"/>
      <c r="D23" s="737"/>
      <c r="E23" s="20"/>
      <c r="F23" s="20"/>
      <c r="G23" s="20"/>
      <c r="H23" s="20"/>
      <c r="I23" s="20"/>
    </row>
    <row r="24" spans="1:9" x14ac:dyDescent="0.25">
      <c r="A24" s="20"/>
      <c r="B24" s="736"/>
      <c r="C24" s="818"/>
      <c r="D24" s="737"/>
      <c r="E24" s="20"/>
      <c r="F24" s="20"/>
      <c r="G24" s="20"/>
      <c r="H24" s="20"/>
      <c r="I24" s="20"/>
    </row>
    <row r="25" spans="1:9" x14ac:dyDescent="0.25">
      <c r="A25" s="20"/>
      <c r="B25" s="736"/>
      <c r="C25" s="818"/>
      <c r="D25" s="737"/>
      <c r="E25" s="20"/>
      <c r="F25" s="20"/>
      <c r="G25" s="20"/>
      <c r="H25" s="20"/>
      <c r="I25" s="20"/>
    </row>
    <row r="26" spans="1:9" x14ac:dyDescent="0.25">
      <c r="A26" s="20"/>
      <c r="B26" s="736"/>
      <c r="C26" s="818"/>
      <c r="D26" s="737"/>
      <c r="E26" s="20"/>
      <c r="F26" s="20"/>
      <c r="G26" s="20"/>
      <c r="H26" s="20"/>
      <c r="I26" s="20"/>
    </row>
    <row r="27" spans="1:9" x14ac:dyDescent="0.25">
      <c r="A27" s="20"/>
      <c r="B27" s="736"/>
      <c r="C27" s="818"/>
      <c r="D27" s="737"/>
      <c r="E27" s="20"/>
      <c r="F27" s="20"/>
      <c r="G27" s="20"/>
      <c r="H27" s="20"/>
      <c r="I27" s="20"/>
    </row>
    <row r="28" spans="1:9" x14ac:dyDescent="0.25">
      <c r="A28" s="20"/>
      <c r="B28" s="736"/>
      <c r="C28" s="818"/>
      <c r="D28" s="737"/>
      <c r="E28" s="20"/>
      <c r="F28" s="20"/>
      <c r="G28" s="20"/>
      <c r="H28" s="20"/>
      <c r="I28" s="20"/>
    </row>
    <row r="29" spans="1:9" x14ac:dyDescent="0.25">
      <c r="A29" s="20"/>
      <c r="B29" s="736"/>
      <c r="C29" s="818"/>
      <c r="D29" s="737"/>
      <c r="E29" s="20"/>
      <c r="F29" s="20"/>
      <c r="G29" s="20"/>
      <c r="H29" s="20"/>
      <c r="I29" s="20"/>
    </row>
    <row r="30" spans="1:9" x14ac:dyDescent="0.25">
      <c r="A30" s="20"/>
      <c r="B30" s="736"/>
      <c r="C30" s="818"/>
      <c r="D30" s="737"/>
      <c r="E30" s="20"/>
      <c r="F30" s="20"/>
      <c r="G30" s="20"/>
      <c r="H30" s="20"/>
      <c r="I30" s="20"/>
    </row>
    <row r="31" spans="1:9" x14ac:dyDescent="0.25">
      <c r="A31" s="20"/>
      <c r="B31" s="736"/>
      <c r="C31" s="818"/>
      <c r="D31" s="737"/>
      <c r="E31" s="20"/>
      <c r="F31" s="20"/>
      <c r="G31" s="20"/>
      <c r="H31" s="20"/>
      <c r="I31" s="20"/>
    </row>
    <row r="32" spans="1:9" x14ac:dyDescent="0.25">
      <c r="A32" s="20"/>
      <c r="B32" s="736"/>
      <c r="C32" s="818"/>
      <c r="D32" s="737"/>
      <c r="E32" s="20"/>
      <c r="F32" s="20"/>
      <c r="G32" s="20"/>
      <c r="H32" s="20"/>
      <c r="I32" s="20"/>
    </row>
    <row r="33" spans="1:9" x14ac:dyDescent="0.25">
      <c r="A33" s="20"/>
      <c r="B33" s="736"/>
      <c r="C33" s="818"/>
      <c r="D33" s="737"/>
      <c r="E33" s="20"/>
      <c r="F33" s="20"/>
      <c r="G33" s="20"/>
      <c r="H33" s="20"/>
      <c r="I33" s="20"/>
    </row>
    <row r="34" spans="1:9" x14ac:dyDescent="0.25">
      <c r="A34" s="20"/>
      <c r="B34" s="736"/>
      <c r="C34" s="818"/>
      <c r="D34" s="737"/>
      <c r="E34" s="20"/>
      <c r="F34" s="20"/>
      <c r="G34" s="20"/>
      <c r="H34" s="20"/>
      <c r="I34" s="20"/>
    </row>
    <row r="35" spans="1:9" x14ac:dyDescent="0.25">
      <c r="A35" s="20"/>
      <c r="B35" s="736"/>
      <c r="C35" s="818"/>
      <c r="D35" s="737"/>
      <c r="E35" s="20"/>
      <c r="F35" s="20"/>
      <c r="G35" s="20"/>
      <c r="H35" s="20"/>
      <c r="I35" s="20"/>
    </row>
    <row r="36" spans="1:9" x14ac:dyDescent="0.25">
      <c r="A36" s="20"/>
      <c r="B36" s="736"/>
      <c r="C36" s="818"/>
      <c r="D36" s="737"/>
      <c r="E36" s="20"/>
      <c r="F36" s="20"/>
      <c r="G36" s="20"/>
      <c r="H36" s="20"/>
      <c r="I36" s="20"/>
    </row>
    <row r="37" spans="1:9" x14ac:dyDescent="0.25">
      <c r="A37" s="20"/>
      <c r="B37" s="736"/>
      <c r="C37" s="818"/>
      <c r="D37" s="737"/>
      <c r="E37" s="20"/>
      <c r="F37" s="20"/>
      <c r="G37" s="20"/>
      <c r="H37" s="20"/>
      <c r="I37" s="20"/>
    </row>
    <row r="38" spans="1:9" x14ac:dyDescent="0.25">
      <c r="A38" s="20"/>
      <c r="B38" s="736"/>
      <c r="C38" s="818"/>
      <c r="D38" s="737"/>
      <c r="E38" s="20"/>
      <c r="F38" s="20"/>
      <c r="G38" s="20"/>
      <c r="H38" s="20"/>
      <c r="I38" s="20"/>
    </row>
    <row r="39" spans="1:9" x14ac:dyDescent="0.25">
      <c r="A39" s="20"/>
      <c r="B39" s="736"/>
      <c r="C39" s="818"/>
      <c r="D39" s="737"/>
      <c r="E39" s="20"/>
      <c r="F39" s="20"/>
      <c r="G39" s="20"/>
      <c r="H39" s="20"/>
      <c r="I39" s="20"/>
    </row>
    <row r="40" spans="1:9" x14ac:dyDescent="0.25">
      <c r="A40" s="20"/>
      <c r="B40" s="736"/>
      <c r="C40" s="818"/>
      <c r="D40" s="737"/>
      <c r="E40" s="20"/>
      <c r="F40" s="20"/>
      <c r="G40" s="20"/>
      <c r="H40" s="20"/>
      <c r="I40" s="20"/>
    </row>
    <row r="41" spans="1:9" x14ac:dyDescent="0.25">
      <c r="A41" s="20"/>
      <c r="B41" s="736"/>
      <c r="C41" s="818"/>
      <c r="D41" s="737"/>
      <c r="E41" s="20"/>
      <c r="F41" s="20"/>
      <c r="G41" s="20"/>
      <c r="H41" s="20"/>
      <c r="I41" s="20"/>
    </row>
    <row r="42" spans="1:9" x14ac:dyDescent="0.25">
      <c r="A42" s="20"/>
      <c r="B42" s="736"/>
      <c r="C42" s="818"/>
      <c r="D42" s="737"/>
      <c r="E42" s="20"/>
      <c r="F42" s="20"/>
      <c r="G42" s="20"/>
      <c r="H42" s="20"/>
      <c r="I42" s="20"/>
    </row>
    <row r="43" spans="1:9" x14ac:dyDescent="0.25">
      <c r="A43" s="20"/>
      <c r="B43" s="736"/>
      <c r="C43" s="818"/>
      <c r="D43" s="737"/>
      <c r="E43" s="20"/>
      <c r="F43" s="20"/>
      <c r="G43" s="20"/>
      <c r="H43" s="20"/>
      <c r="I43" s="20"/>
    </row>
    <row r="44" spans="1:9" x14ac:dyDescent="0.25">
      <c r="A44" s="20"/>
      <c r="B44" s="736"/>
      <c r="C44" s="818"/>
      <c r="D44" s="737"/>
      <c r="E44" s="20"/>
      <c r="F44" s="20"/>
      <c r="G44" s="20"/>
      <c r="H44" s="20"/>
      <c r="I44" s="20"/>
    </row>
    <row r="46" spans="1:9" x14ac:dyDescent="0.25">
      <c r="A46" s="616" t="s">
        <v>4677</v>
      </c>
      <c r="B46" s="616"/>
      <c r="C46" s="616"/>
      <c r="D46" s="616"/>
    </row>
    <row r="47" spans="1:9" x14ac:dyDescent="0.25">
      <c r="A47" s="644" t="s">
        <v>4669</v>
      </c>
      <c r="B47" s="645"/>
      <c r="C47" s="645"/>
      <c r="D47" s="646"/>
    </row>
    <row r="48" spans="1:9" ht="15" customHeight="1" x14ac:dyDescent="0.25">
      <c r="A48" s="636" t="s">
        <v>4697</v>
      </c>
      <c r="B48" s="636"/>
      <c r="C48" s="636"/>
      <c r="D48" s="636"/>
    </row>
    <row r="50" spans="1:7" ht="15" customHeight="1" x14ac:dyDescent="0.25">
      <c r="A50" s="986" t="s">
        <v>4698</v>
      </c>
      <c r="B50" s="986"/>
      <c r="C50" s="986"/>
      <c r="D50" s="986"/>
      <c r="E50" s="550"/>
      <c r="F50" s="550"/>
      <c r="G50" s="550"/>
    </row>
    <row r="52" spans="1:7" x14ac:dyDescent="0.25">
      <c r="A52" s="731" t="s">
        <v>4699</v>
      </c>
      <c r="B52" s="512" t="s">
        <v>4700</v>
      </c>
      <c r="C52" s="512" t="s">
        <v>4637</v>
      </c>
      <c r="D52" s="512" t="s">
        <v>4701</v>
      </c>
    </row>
    <row r="53" spans="1:7" x14ac:dyDescent="0.25">
      <c r="A53" s="787"/>
      <c r="B53" s="554"/>
      <c r="C53" s="554"/>
      <c r="D53" s="554"/>
    </row>
    <row r="54" spans="1:7" ht="60" x14ac:dyDescent="0.25">
      <c r="A54" s="69" t="s">
        <v>4653</v>
      </c>
      <c r="B54" s="69" t="s">
        <v>4662</v>
      </c>
      <c r="C54" s="69" t="s">
        <v>4702</v>
      </c>
      <c r="D54" s="69" t="s">
        <v>4703</v>
      </c>
      <c r="E54" s="69" t="s">
        <v>4704</v>
      </c>
      <c r="F54" s="69" t="s">
        <v>4705</v>
      </c>
    </row>
    <row r="55" spans="1:7" x14ac:dyDescent="0.25">
      <c r="A55" s="69" t="s">
        <v>2692</v>
      </c>
      <c r="B55" s="69" t="s">
        <v>2538</v>
      </c>
      <c r="C55" s="69" t="s">
        <v>2689</v>
      </c>
      <c r="D55" s="69" t="s">
        <v>2452</v>
      </c>
      <c r="E55" s="69" t="s">
        <v>4706</v>
      </c>
      <c r="F55" s="69" t="s">
        <v>4707</v>
      </c>
    </row>
    <row r="56" spans="1:7" x14ac:dyDescent="0.25">
      <c r="A56" s="555"/>
      <c r="B56" s="555"/>
      <c r="C56" s="555"/>
      <c r="D56" s="555"/>
      <c r="E56" s="555"/>
      <c r="F56" s="555"/>
    </row>
    <row r="57" spans="1:7" x14ac:dyDescent="0.25">
      <c r="A57" s="555"/>
      <c r="B57" s="555"/>
      <c r="C57" s="555"/>
      <c r="D57" s="555"/>
      <c r="E57" s="555"/>
      <c r="F57" s="555"/>
    </row>
    <row r="58" spans="1:7" x14ac:dyDescent="0.25">
      <c r="A58" s="555"/>
      <c r="B58" s="555"/>
      <c r="C58" s="555"/>
      <c r="D58" s="555"/>
      <c r="E58" s="555"/>
      <c r="F58" s="555"/>
    </row>
    <row r="59" spans="1:7" x14ac:dyDescent="0.25">
      <c r="A59" s="555"/>
      <c r="B59" s="555"/>
      <c r="C59" s="555"/>
      <c r="D59" s="555"/>
      <c r="E59" s="555"/>
      <c r="F59" s="555"/>
    </row>
    <row r="60" spans="1:7" x14ac:dyDescent="0.25">
      <c r="A60" s="555"/>
      <c r="B60" s="555"/>
      <c r="C60" s="555"/>
      <c r="D60" s="555"/>
      <c r="E60" s="555"/>
      <c r="F60" s="555"/>
    </row>
    <row r="61" spans="1:7" x14ac:dyDescent="0.25">
      <c r="A61" s="555"/>
      <c r="B61" s="555"/>
      <c r="C61" s="555"/>
      <c r="D61" s="555"/>
      <c r="E61" s="555"/>
      <c r="F61" s="555"/>
    </row>
    <row r="62" spans="1:7" x14ac:dyDescent="0.25">
      <c r="A62" s="555"/>
      <c r="B62" s="555"/>
      <c r="C62" s="555"/>
      <c r="D62" s="555"/>
      <c r="E62" s="555"/>
      <c r="F62" s="555"/>
    </row>
    <row r="63" spans="1:7" x14ac:dyDescent="0.25">
      <c r="A63" s="555"/>
      <c r="B63" s="555"/>
      <c r="C63" s="555"/>
      <c r="D63" s="555"/>
      <c r="E63" s="555"/>
      <c r="F63" s="555"/>
    </row>
    <row r="64" spans="1:7" x14ac:dyDescent="0.25">
      <c r="A64" s="555"/>
      <c r="B64" s="555"/>
      <c r="C64" s="555"/>
      <c r="D64" s="555"/>
      <c r="E64" s="555"/>
      <c r="F64" s="555"/>
    </row>
    <row r="65" spans="1:6" x14ac:dyDescent="0.25">
      <c r="A65" s="555"/>
      <c r="B65" s="555"/>
      <c r="C65" s="555"/>
      <c r="D65" s="555"/>
      <c r="E65" s="555"/>
      <c r="F65" s="555"/>
    </row>
    <row r="66" spans="1:6" x14ac:dyDescent="0.25">
      <c r="A66" s="555"/>
      <c r="B66" s="555"/>
      <c r="C66" s="555"/>
      <c r="D66" s="555"/>
      <c r="E66" s="555"/>
      <c r="F66" s="555"/>
    </row>
    <row r="68" spans="1:6" x14ac:dyDescent="0.25">
      <c r="A68" s="731" t="s">
        <v>4708</v>
      </c>
      <c r="B68" s="512" t="s">
        <v>4700</v>
      </c>
      <c r="C68" s="512" t="s">
        <v>4637</v>
      </c>
      <c r="D68" s="512" t="s">
        <v>4701</v>
      </c>
    </row>
    <row r="69" spans="1:6" x14ac:dyDescent="0.25">
      <c r="A69" s="787"/>
      <c r="B69" s="554"/>
      <c r="C69" s="554"/>
      <c r="D69" s="554"/>
    </row>
    <row r="70" spans="1:6" ht="60" x14ac:dyDescent="0.25">
      <c r="A70" s="69" t="s">
        <v>4653</v>
      </c>
      <c r="B70" s="69" t="s">
        <v>4662</v>
      </c>
      <c r="C70" s="69" t="s">
        <v>4702</v>
      </c>
      <c r="D70" s="69" t="s">
        <v>4703</v>
      </c>
      <c r="E70" s="69" t="s">
        <v>4704</v>
      </c>
      <c r="F70" s="69" t="s">
        <v>4705</v>
      </c>
    </row>
    <row r="71" spans="1:6" x14ac:dyDescent="0.25">
      <c r="A71" s="69" t="s">
        <v>2692</v>
      </c>
      <c r="B71" s="69" t="s">
        <v>2538</v>
      </c>
      <c r="C71" s="69" t="s">
        <v>2689</v>
      </c>
      <c r="D71" s="69" t="s">
        <v>2452</v>
      </c>
      <c r="E71" s="69" t="s">
        <v>4706</v>
      </c>
      <c r="F71" s="69" t="s">
        <v>4707</v>
      </c>
    </row>
    <row r="72" spans="1:6" x14ac:dyDescent="0.25">
      <c r="A72" s="555"/>
      <c r="B72" s="555"/>
      <c r="C72" s="555"/>
      <c r="D72" s="555"/>
      <c r="E72" s="555"/>
      <c r="F72" s="555"/>
    </row>
    <row r="73" spans="1:6" x14ac:dyDescent="0.25">
      <c r="A73" s="555"/>
      <c r="B73" s="555"/>
      <c r="C73" s="555"/>
      <c r="D73" s="555"/>
      <c r="E73" s="555"/>
      <c r="F73" s="555"/>
    </row>
    <row r="74" spans="1:6" x14ac:dyDescent="0.25">
      <c r="A74" s="555"/>
      <c r="B74" s="555"/>
      <c r="C74" s="555"/>
      <c r="D74" s="555"/>
      <c r="E74" s="555"/>
      <c r="F74" s="555"/>
    </row>
    <row r="75" spans="1:6" x14ac:dyDescent="0.25">
      <c r="A75" s="555"/>
      <c r="B75" s="555"/>
      <c r="C75" s="555"/>
      <c r="D75" s="555"/>
      <c r="E75" s="555"/>
      <c r="F75" s="555"/>
    </row>
    <row r="76" spans="1:6" x14ac:dyDescent="0.25">
      <c r="A76" s="555"/>
      <c r="B76" s="555"/>
      <c r="C76" s="555"/>
      <c r="D76" s="555"/>
      <c r="E76" s="555"/>
      <c r="F76" s="555"/>
    </row>
    <row r="77" spans="1:6" x14ac:dyDescent="0.25">
      <c r="A77" s="555"/>
      <c r="B77" s="555"/>
      <c r="C77" s="555"/>
      <c r="D77" s="555"/>
      <c r="E77" s="555"/>
      <c r="F77" s="555"/>
    </row>
    <row r="78" spans="1:6" x14ac:dyDescent="0.25">
      <c r="A78" s="555"/>
      <c r="B78" s="555"/>
      <c r="C78" s="555"/>
      <c r="D78" s="555"/>
      <c r="E78" s="555"/>
      <c r="F78" s="555"/>
    </row>
    <row r="79" spans="1:6" x14ac:dyDescent="0.25">
      <c r="A79" s="555"/>
      <c r="B79" s="555"/>
      <c r="C79" s="555"/>
      <c r="D79" s="555"/>
      <c r="E79" s="555"/>
      <c r="F79" s="555"/>
    </row>
    <row r="80" spans="1:6" x14ac:dyDescent="0.25">
      <c r="A80" s="555"/>
      <c r="B80" s="555"/>
      <c r="C80" s="555"/>
      <c r="D80" s="555"/>
      <c r="E80" s="555"/>
      <c r="F80" s="555"/>
    </row>
    <row r="81" spans="1:6" x14ac:dyDescent="0.25">
      <c r="A81" s="555"/>
      <c r="B81" s="555"/>
      <c r="C81" s="555"/>
      <c r="D81" s="555"/>
      <c r="E81" s="555"/>
      <c r="F81" s="555"/>
    </row>
    <row r="82" spans="1:6" x14ac:dyDescent="0.25">
      <c r="A82" s="555"/>
      <c r="B82" s="555"/>
      <c r="C82" s="555"/>
      <c r="D82" s="555"/>
      <c r="E82" s="555"/>
      <c r="F82" s="555"/>
    </row>
    <row r="84" spans="1:6" x14ac:dyDescent="0.25">
      <c r="A84" s="616" t="s">
        <v>4709</v>
      </c>
      <c r="B84" s="616"/>
    </row>
    <row r="85" spans="1:6" ht="15" customHeight="1" x14ac:dyDescent="0.25">
      <c r="A85" s="636" t="s">
        <v>4710</v>
      </c>
      <c r="B85" s="636"/>
    </row>
    <row r="87" spans="1:6" ht="15" customHeight="1" x14ac:dyDescent="0.25">
      <c r="A87" s="947" t="s">
        <v>4711</v>
      </c>
      <c r="B87" s="948"/>
      <c r="C87" s="948"/>
      <c r="D87" s="949"/>
    </row>
    <row r="89" spans="1:6" x14ac:dyDescent="0.25">
      <c r="A89" s="731" t="s">
        <v>4699</v>
      </c>
      <c r="B89" s="512" t="s">
        <v>4700</v>
      </c>
      <c r="C89" s="512" t="s">
        <v>4637</v>
      </c>
    </row>
    <row r="90" spans="1:6" x14ac:dyDescent="0.25">
      <c r="A90" s="787"/>
      <c r="B90" s="554"/>
      <c r="C90" s="554"/>
    </row>
    <row r="91" spans="1:6" x14ac:dyDescent="0.25">
      <c r="A91" s="512" t="s">
        <v>4653</v>
      </c>
      <c r="B91" s="512" t="s">
        <v>4662</v>
      </c>
      <c r="C91" s="512" t="s">
        <v>4712</v>
      </c>
      <c r="D91" s="512" t="s">
        <v>4713</v>
      </c>
      <c r="E91" s="512" t="s">
        <v>4705</v>
      </c>
    </row>
    <row r="92" spans="1:6" x14ac:dyDescent="0.25">
      <c r="A92" s="512" t="s">
        <v>4714</v>
      </c>
      <c r="B92" s="512" t="s">
        <v>4715</v>
      </c>
      <c r="C92" s="512" t="s">
        <v>4716</v>
      </c>
      <c r="D92" s="512" t="s">
        <v>4717</v>
      </c>
      <c r="E92" s="512" t="s">
        <v>4718</v>
      </c>
    </row>
    <row r="93" spans="1:6" x14ac:dyDescent="0.25">
      <c r="A93" s="20"/>
      <c r="B93" s="20"/>
      <c r="C93" s="20"/>
      <c r="D93" s="20"/>
      <c r="E93" s="20"/>
    </row>
    <row r="94" spans="1:6" x14ac:dyDescent="0.25">
      <c r="A94" s="20"/>
      <c r="B94" s="20"/>
      <c r="C94" s="20"/>
      <c r="D94" s="20"/>
      <c r="E94" s="20"/>
    </row>
    <row r="95" spans="1:6" x14ac:dyDescent="0.25">
      <c r="A95" s="20"/>
      <c r="B95" s="20"/>
      <c r="C95" s="20"/>
      <c r="D95" s="20"/>
      <c r="E95" s="20"/>
    </row>
    <row r="96" spans="1:6" x14ac:dyDescent="0.25">
      <c r="A96" s="20"/>
      <c r="B96" s="20"/>
      <c r="C96" s="20"/>
      <c r="D96" s="20"/>
      <c r="E96" s="20"/>
    </row>
    <row r="97" spans="1:5" x14ac:dyDescent="0.25">
      <c r="A97" s="20"/>
      <c r="B97" s="20"/>
      <c r="C97" s="20"/>
      <c r="D97" s="20"/>
      <c r="E97" s="20"/>
    </row>
    <row r="98" spans="1:5" x14ac:dyDescent="0.25">
      <c r="A98" s="20"/>
      <c r="B98" s="20"/>
      <c r="C98" s="20"/>
      <c r="D98" s="20"/>
      <c r="E98" s="20"/>
    </row>
    <row r="99" spans="1:5" x14ac:dyDescent="0.25">
      <c r="A99" s="20"/>
      <c r="B99" s="20"/>
      <c r="C99" s="20"/>
      <c r="D99" s="20"/>
      <c r="E99" s="20"/>
    </row>
    <row r="100" spans="1:5" x14ac:dyDescent="0.25">
      <c r="A100" s="20"/>
      <c r="B100" s="20"/>
      <c r="C100" s="20"/>
      <c r="D100" s="20"/>
      <c r="E100" s="20"/>
    </row>
    <row r="101" spans="1:5" x14ac:dyDescent="0.25">
      <c r="A101" s="20"/>
      <c r="B101" s="20"/>
      <c r="C101" s="20"/>
      <c r="D101" s="20"/>
      <c r="E101" s="20"/>
    </row>
    <row r="102" spans="1:5" x14ac:dyDescent="0.25">
      <c r="A102" s="20"/>
      <c r="B102" s="20"/>
      <c r="C102" s="20"/>
      <c r="D102" s="20"/>
      <c r="E102" s="20"/>
    </row>
    <row r="103" spans="1:5" x14ac:dyDescent="0.25">
      <c r="A103" s="20"/>
      <c r="B103" s="20"/>
      <c r="C103" s="20"/>
      <c r="D103" s="20"/>
      <c r="E103" s="20"/>
    </row>
    <row r="105" spans="1:5" x14ac:dyDescent="0.25">
      <c r="A105" s="731" t="s">
        <v>4708</v>
      </c>
      <c r="B105" s="512" t="s">
        <v>4700</v>
      </c>
      <c r="C105" s="512" t="s">
        <v>4637</v>
      </c>
    </row>
    <row r="106" spans="1:5" x14ac:dyDescent="0.25">
      <c r="A106" s="787"/>
      <c r="B106" s="554"/>
      <c r="C106" s="554"/>
    </row>
    <row r="107" spans="1:5" x14ac:dyDescent="0.25">
      <c r="A107" s="512" t="s">
        <v>4653</v>
      </c>
      <c r="B107" s="512" t="s">
        <v>4662</v>
      </c>
      <c r="C107" s="512" t="s">
        <v>4712</v>
      </c>
      <c r="D107" s="512" t="s">
        <v>4713</v>
      </c>
      <c r="E107" s="512" t="s">
        <v>4705</v>
      </c>
    </row>
    <row r="108" spans="1:5" x14ac:dyDescent="0.25">
      <c r="A108" s="512" t="s">
        <v>4714</v>
      </c>
      <c r="B108" s="512" t="s">
        <v>4715</v>
      </c>
      <c r="C108" s="512" t="s">
        <v>4716</v>
      </c>
      <c r="D108" s="512" t="s">
        <v>4717</v>
      </c>
      <c r="E108" s="512" t="s">
        <v>4718</v>
      </c>
    </row>
    <row r="109" spans="1:5" x14ac:dyDescent="0.25">
      <c r="A109" s="20"/>
      <c r="B109" s="20"/>
      <c r="C109" s="20"/>
      <c r="D109" s="20"/>
      <c r="E109" s="20"/>
    </row>
    <row r="110" spans="1:5" x14ac:dyDescent="0.25">
      <c r="A110" s="20"/>
      <c r="B110" s="20"/>
      <c r="C110" s="20"/>
      <c r="D110" s="20"/>
      <c r="E110" s="20"/>
    </row>
    <row r="111" spans="1:5" x14ac:dyDescent="0.25">
      <c r="A111" s="20"/>
      <c r="B111" s="20"/>
      <c r="C111" s="20"/>
      <c r="D111" s="20"/>
      <c r="E111" s="20"/>
    </row>
    <row r="112" spans="1:5" x14ac:dyDescent="0.25">
      <c r="A112" s="20"/>
      <c r="B112" s="20"/>
      <c r="C112" s="20"/>
      <c r="D112" s="20"/>
      <c r="E112" s="20"/>
    </row>
    <row r="113" spans="1:5" x14ac:dyDescent="0.25">
      <c r="A113" s="20"/>
      <c r="B113" s="20"/>
      <c r="C113" s="20"/>
      <c r="D113" s="20"/>
      <c r="E113" s="20"/>
    </row>
    <row r="114" spans="1:5" x14ac:dyDescent="0.25">
      <c r="A114" s="20"/>
      <c r="B114" s="20"/>
      <c r="C114" s="20"/>
      <c r="D114" s="20"/>
      <c r="E114" s="20"/>
    </row>
    <row r="115" spans="1:5" x14ac:dyDescent="0.25">
      <c r="A115" s="20"/>
      <c r="B115" s="20"/>
      <c r="C115" s="20"/>
      <c r="D115" s="20"/>
      <c r="E115" s="20"/>
    </row>
    <row r="116" spans="1:5" x14ac:dyDescent="0.25">
      <c r="A116" s="20"/>
      <c r="B116" s="20"/>
      <c r="C116" s="20"/>
      <c r="D116" s="20"/>
      <c r="E116" s="20"/>
    </row>
    <row r="117" spans="1:5" x14ac:dyDescent="0.25">
      <c r="A117" s="20"/>
      <c r="B117" s="20"/>
      <c r="C117" s="20"/>
      <c r="D117" s="20"/>
      <c r="E117" s="20"/>
    </row>
    <row r="118" spans="1:5" x14ac:dyDescent="0.25">
      <c r="A118" s="20"/>
      <c r="B118" s="20"/>
      <c r="C118" s="20"/>
      <c r="D118" s="20"/>
      <c r="E118" s="20"/>
    </row>
    <row r="119" spans="1:5" x14ac:dyDescent="0.25">
      <c r="A119" s="20"/>
      <c r="B119" s="20"/>
      <c r="C119" s="20"/>
      <c r="D119" s="20"/>
      <c r="E119" s="20"/>
    </row>
    <row r="121" spans="1:5" x14ac:dyDescent="0.25">
      <c r="A121" s="616" t="s">
        <v>4719</v>
      </c>
      <c r="B121" s="616"/>
    </row>
  </sheetData>
  <mergeCells count="58">
    <mergeCell ref="A89:A90"/>
    <mergeCell ref="A105:A106"/>
    <mergeCell ref="A121:B121"/>
    <mergeCell ref="A50:D50"/>
    <mergeCell ref="A52:A53"/>
    <mergeCell ref="A68:A69"/>
    <mergeCell ref="A84:B84"/>
    <mergeCell ref="A85:B85"/>
    <mergeCell ref="A87:D87"/>
    <mergeCell ref="A48:D48"/>
    <mergeCell ref="B36:D36"/>
    <mergeCell ref="B37:D37"/>
    <mergeCell ref="B38:D38"/>
    <mergeCell ref="B39:D39"/>
    <mergeCell ref="B40:D40"/>
    <mergeCell ref="B41:D41"/>
    <mergeCell ref="B42:D42"/>
    <mergeCell ref="B43:D43"/>
    <mergeCell ref="B44:D44"/>
    <mergeCell ref="A46:D46"/>
    <mergeCell ref="A47:D47"/>
    <mergeCell ref="B35:D35"/>
    <mergeCell ref="B24:D24"/>
    <mergeCell ref="B25:D25"/>
    <mergeCell ref="B26:D26"/>
    <mergeCell ref="B27:D27"/>
    <mergeCell ref="B28:D28"/>
    <mergeCell ref="B29:D29"/>
    <mergeCell ref="B30:D30"/>
    <mergeCell ref="B31:D31"/>
    <mergeCell ref="B32:D32"/>
    <mergeCell ref="B33:D33"/>
    <mergeCell ref="B34:D34"/>
    <mergeCell ref="B23:D23"/>
    <mergeCell ref="B13:D13"/>
    <mergeCell ref="E13:F13"/>
    <mergeCell ref="B14:D14"/>
    <mergeCell ref="B15:D15"/>
    <mergeCell ref="B16:D16"/>
    <mergeCell ref="B17:D17"/>
    <mergeCell ref="B18:D18"/>
    <mergeCell ref="B19:D19"/>
    <mergeCell ref="B20:D20"/>
    <mergeCell ref="B21:D21"/>
    <mergeCell ref="B22:D22"/>
    <mergeCell ref="B12:D12"/>
    <mergeCell ref="E12:F12"/>
    <mergeCell ref="A1:F1"/>
    <mergeCell ref="A3:F3"/>
    <mergeCell ref="A5:C5"/>
    <mergeCell ref="E5:F5"/>
    <mergeCell ref="A6:C6"/>
    <mergeCell ref="E6:F6"/>
    <mergeCell ref="A7:C7"/>
    <mergeCell ref="E7:F7"/>
    <mergeCell ref="A8:C8"/>
    <mergeCell ref="E8:F8"/>
    <mergeCell ref="A10:F10"/>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workbookViewId="0">
      <selection activeCell="E6" sqref="E6"/>
    </sheetView>
  </sheetViews>
  <sheetFormatPr baseColWidth="10" defaultRowHeight="15" x14ac:dyDescent="0.25"/>
  <sheetData>
    <row r="1" spans="1:15" ht="15" customHeight="1" x14ac:dyDescent="0.25">
      <c r="A1" s="637" t="s">
        <v>4720</v>
      </c>
      <c r="B1" s="637"/>
      <c r="C1" s="637"/>
      <c r="D1" s="637"/>
      <c r="E1" s="637"/>
      <c r="F1" s="637"/>
      <c r="G1" s="637"/>
      <c r="H1" s="637"/>
    </row>
    <row r="3" spans="1:15" ht="15" customHeight="1" x14ac:dyDescent="0.25">
      <c r="A3" s="1003" t="s">
        <v>4721</v>
      </c>
      <c r="B3" s="1004"/>
      <c r="C3" s="1004"/>
      <c r="D3" s="1004"/>
      <c r="E3" s="1005"/>
    </row>
    <row r="5" spans="1:15" ht="39.75" customHeight="1" x14ac:dyDescent="0.25">
      <c r="A5" s="636" t="s">
        <v>4722</v>
      </c>
      <c r="B5" s="636"/>
      <c r="C5" s="636"/>
      <c r="D5" s="636"/>
      <c r="E5" s="636"/>
      <c r="F5" s="636"/>
      <c r="G5" s="636"/>
      <c r="H5" s="636"/>
      <c r="I5" s="636"/>
    </row>
    <row r="7" spans="1:15" ht="15" customHeight="1" x14ac:dyDescent="0.25">
      <c r="A7" s="618" t="s">
        <v>4723</v>
      </c>
      <c r="B7" s="619"/>
      <c r="C7" s="619"/>
      <c r="D7" s="619"/>
      <c r="E7" s="619"/>
      <c r="F7" s="619"/>
      <c r="G7" s="619"/>
      <c r="H7" s="619"/>
      <c r="I7" s="619"/>
      <c r="J7" s="620"/>
    </row>
    <row r="9" spans="1:15" x14ac:dyDescent="0.25">
      <c r="A9" s="730" t="s">
        <v>4724</v>
      </c>
      <c r="B9" s="730"/>
      <c r="C9" s="555"/>
    </row>
    <row r="11" spans="1:15" x14ac:dyDescent="0.25">
      <c r="A11" s="730" t="s">
        <v>4725</v>
      </c>
      <c r="B11" s="730"/>
      <c r="C11" s="730"/>
      <c r="D11" s="730"/>
      <c r="E11" s="936"/>
      <c r="F11" s="937"/>
      <c r="G11" s="937"/>
      <c r="H11" s="937"/>
      <c r="I11" s="937"/>
      <c r="J11" s="937"/>
      <c r="K11" s="938"/>
    </row>
    <row r="12" spans="1:15" x14ac:dyDescent="0.25">
      <c r="A12" s="967" t="s">
        <v>4726</v>
      </c>
      <c r="B12" s="1001"/>
      <c r="C12" s="1001"/>
      <c r="D12" s="968"/>
      <c r="E12" s="941"/>
      <c r="F12" s="942"/>
      <c r="G12" s="942"/>
      <c r="H12" s="942"/>
      <c r="I12" s="942"/>
      <c r="J12" s="942"/>
      <c r="K12" s="943"/>
    </row>
    <row r="13" spans="1:15" x14ac:dyDescent="0.25">
      <c r="A13" s="733" t="s">
        <v>4727</v>
      </c>
      <c r="B13" s="734"/>
      <c r="C13" s="734"/>
      <c r="D13" s="734"/>
      <c r="E13" s="735"/>
      <c r="F13" s="1002"/>
      <c r="G13" s="1002"/>
      <c r="H13" s="1002"/>
      <c r="I13" s="1002"/>
      <c r="J13" s="1002"/>
      <c r="K13" s="1002"/>
      <c r="L13" s="562"/>
      <c r="M13" s="562"/>
      <c r="N13" s="562"/>
      <c r="O13" s="562"/>
    </row>
    <row r="15" spans="1:15" x14ac:dyDescent="0.25">
      <c r="A15" s="730" t="s">
        <v>4728</v>
      </c>
      <c r="B15" s="730"/>
      <c r="C15" s="730"/>
      <c r="D15" s="730"/>
      <c r="E15" s="730"/>
      <c r="F15" s="736"/>
      <c r="G15" s="818"/>
      <c r="H15" s="818"/>
      <c r="I15" s="818"/>
      <c r="J15" s="818"/>
      <c r="K15" s="737"/>
    </row>
    <row r="17" spans="1:16" x14ac:dyDescent="0.25">
      <c r="A17" s="730" t="s">
        <v>4729</v>
      </c>
      <c r="B17" s="730"/>
      <c r="C17" s="730"/>
      <c r="D17" s="736"/>
      <c r="E17" s="818"/>
      <c r="F17" s="818"/>
      <c r="G17" s="818"/>
      <c r="H17" s="737"/>
      <c r="I17" s="733" t="s">
        <v>4730</v>
      </c>
      <c r="J17" s="734"/>
      <c r="K17" s="735"/>
      <c r="L17" s="810"/>
      <c r="M17" s="810"/>
      <c r="N17" s="810"/>
      <c r="O17" s="810"/>
      <c r="P17" s="810"/>
    </row>
    <row r="19" spans="1:16" x14ac:dyDescent="0.25">
      <c r="A19" s="792" t="s">
        <v>4731</v>
      </c>
      <c r="B19" s="792"/>
      <c r="C19" s="792"/>
      <c r="D19" s="792"/>
      <c r="E19" s="792"/>
      <c r="F19" s="792"/>
      <c r="G19" s="792"/>
      <c r="H19" s="792"/>
      <c r="I19" s="792"/>
      <c r="J19" s="792"/>
      <c r="K19" s="792"/>
      <c r="L19" s="792"/>
      <c r="M19" s="792"/>
    </row>
    <row r="20" spans="1:16" ht="15" customHeight="1" x14ac:dyDescent="0.25">
      <c r="A20" s="791" t="s">
        <v>4732</v>
      </c>
      <c r="B20" s="791"/>
      <c r="C20" s="791"/>
      <c r="D20" s="791"/>
      <c r="E20" s="791"/>
      <c r="F20" s="791"/>
      <c r="G20" s="549" t="s">
        <v>4733</v>
      </c>
      <c r="H20" s="990"/>
      <c r="I20" s="990"/>
      <c r="J20" s="990"/>
      <c r="K20" s="990"/>
      <c r="L20" s="990"/>
      <c r="M20" s="990"/>
    </row>
    <row r="21" spans="1:16" ht="15" customHeight="1" x14ac:dyDescent="0.25">
      <c r="A21" s="791" t="s">
        <v>4734</v>
      </c>
      <c r="B21" s="791"/>
      <c r="C21" s="791"/>
      <c r="D21" s="791"/>
      <c r="E21" s="791"/>
      <c r="F21" s="791"/>
      <c r="G21" s="549" t="s">
        <v>4735</v>
      </c>
      <c r="H21" s="991"/>
      <c r="I21" s="992"/>
      <c r="J21" s="992"/>
      <c r="K21" s="992"/>
      <c r="L21" s="992"/>
      <c r="M21" s="993"/>
    </row>
    <row r="22" spans="1:16" ht="15" customHeight="1" x14ac:dyDescent="0.25">
      <c r="A22" s="791" t="s">
        <v>4736</v>
      </c>
      <c r="B22" s="791"/>
      <c r="C22" s="791"/>
      <c r="D22" s="791"/>
      <c r="E22" s="791"/>
      <c r="F22" s="791"/>
      <c r="G22" s="549" t="s">
        <v>4737</v>
      </c>
      <c r="H22" s="991"/>
      <c r="I22" s="992"/>
      <c r="J22" s="992"/>
      <c r="K22" s="992"/>
      <c r="L22" s="992"/>
      <c r="M22" s="993"/>
    </row>
    <row r="23" spans="1:16" x14ac:dyDescent="0.25">
      <c r="A23" s="815" t="s">
        <v>4738</v>
      </c>
      <c r="B23" s="816"/>
      <c r="C23" s="816"/>
      <c r="D23" s="816"/>
      <c r="E23" s="816"/>
      <c r="F23" s="817"/>
      <c r="G23" s="549" t="s">
        <v>4739</v>
      </c>
      <c r="H23" s="991">
        <f>SUM(H20:M22)</f>
        <v>0</v>
      </c>
      <c r="I23" s="992"/>
      <c r="J23" s="992"/>
      <c r="K23" s="992"/>
      <c r="L23" s="992"/>
      <c r="M23" s="993"/>
    </row>
    <row r="25" spans="1:16" x14ac:dyDescent="0.25">
      <c r="A25" s="792" t="s">
        <v>4740</v>
      </c>
      <c r="B25" s="792"/>
      <c r="C25" s="792"/>
      <c r="D25" s="792"/>
      <c r="E25" s="792"/>
      <c r="F25" s="792"/>
      <c r="G25" s="792"/>
      <c r="H25" s="792"/>
      <c r="I25" s="792"/>
      <c r="J25" s="792"/>
      <c r="K25" s="792"/>
      <c r="L25" s="792"/>
      <c r="M25" s="792"/>
    </row>
    <row r="26" spans="1:16" x14ac:dyDescent="0.25">
      <c r="A26" s="733" t="s">
        <v>4741</v>
      </c>
      <c r="B26" s="734"/>
      <c r="C26" s="734"/>
      <c r="D26" s="734"/>
      <c r="E26" s="734"/>
      <c r="F26" s="735"/>
      <c r="G26" s="549" t="s">
        <v>4742</v>
      </c>
      <c r="H26" s="991">
        <f>0</f>
        <v>0</v>
      </c>
      <c r="I26" s="992"/>
      <c r="J26" s="992"/>
      <c r="K26" s="992"/>
      <c r="L26" s="992"/>
      <c r="M26" s="993"/>
    </row>
    <row r="27" spans="1:16" x14ac:dyDescent="0.25">
      <c r="A27" s="733" t="s">
        <v>4743</v>
      </c>
      <c r="B27" s="734"/>
      <c r="C27" s="734"/>
      <c r="D27" s="734"/>
      <c r="E27" s="734"/>
      <c r="F27" s="735"/>
      <c r="G27" s="549" t="s">
        <v>4744</v>
      </c>
      <c r="H27" s="991">
        <f>0</f>
        <v>0</v>
      </c>
      <c r="I27" s="992"/>
      <c r="J27" s="992"/>
      <c r="K27" s="992"/>
      <c r="L27" s="992"/>
      <c r="M27" s="993"/>
    </row>
    <row r="28" spans="1:16" x14ac:dyDescent="0.25">
      <c r="A28" s="730" t="s">
        <v>4745</v>
      </c>
      <c r="B28" s="730"/>
      <c r="C28" s="730"/>
      <c r="D28" s="730"/>
      <c r="E28" s="730"/>
      <c r="F28" s="730"/>
      <c r="G28" s="549" t="s">
        <v>4746</v>
      </c>
      <c r="H28" s="990"/>
      <c r="I28" s="990"/>
      <c r="J28" s="990"/>
      <c r="K28" s="990"/>
      <c r="L28" s="990"/>
      <c r="M28" s="990"/>
    </row>
    <row r="29" spans="1:16" x14ac:dyDescent="0.25">
      <c r="A29" s="733" t="s">
        <v>4747</v>
      </c>
      <c r="B29" s="734"/>
      <c r="C29" s="734"/>
      <c r="D29" s="734"/>
      <c r="E29" s="734"/>
      <c r="F29" s="735"/>
      <c r="G29" s="549" t="s">
        <v>4748</v>
      </c>
      <c r="H29" s="991"/>
      <c r="I29" s="992"/>
      <c r="J29" s="992"/>
      <c r="K29" s="992"/>
      <c r="L29" s="992"/>
      <c r="M29" s="993"/>
    </row>
    <row r="30" spans="1:16" x14ac:dyDescent="0.25">
      <c r="A30" s="733" t="s">
        <v>4749</v>
      </c>
      <c r="B30" s="734"/>
      <c r="C30" s="734"/>
      <c r="D30" s="734"/>
      <c r="E30" s="734"/>
      <c r="F30" s="735"/>
      <c r="G30" s="549" t="s">
        <v>4750</v>
      </c>
      <c r="H30" s="991"/>
      <c r="I30" s="992"/>
      <c r="J30" s="992"/>
      <c r="K30" s="992"/>
      <c r="L30" s="992"/>
      <c r="M30" s="993"/>
    </row>
    <row r="31" spans="1:16" x14ac:dyDescent="0.25">
      <c r="A31" s="733" t="s">
        <v>4751</v>
      </c>
      <c r="B31" s="734"/>
      <c r="C31" s="734"/>
      <c r="D31" s="734"/>
      <c r="E31" s="734"/>
      <c r="F31" s="735"/>
      <c r="G31" s="549" t="s">
        <v>4752</v>
      </c>
      <c r="H31" s="991"/>
      <c r="I31" s="992"/>
      <c r="J31" s="992"/>
      <c r="K31" s="992"/>
      <c r="L31" s="992"/>
      <c r="M31" s="993"/>
    </row>
    <row r="32" spans="1:16" ht="15" customHeight="1" x14ac:dyDescent="0.25">
      <c r="A32" s="784" t="s">
        <v>4753</v>
      </c>
      <c r="B32" s="785"/>
      <c r="C32" s="785"/>
      <c r="D32" s="785"/>
      <c r="E32" s="785"/>
      <c r="F32" s="786"/>
      <c r="G32" s="549" t="s">
        <v>4754</v>
      </c>
      <c r="H32" s="991"/>
      <c r="I32" s="992"/>
      <c r="J32" s="992"/>
      <c r="K32" s="992"/>
      <c r="L32" s="992"/>
      <c r="M32" s="993"/>
    </row>
    <row r="33" spans="1:13" x14ac:dyDescent="0.25">
      <c r="A33" s="733" t="s">
        <v>4755</v>
      </c>
      <c r="B33" s="734"/>
      <c r="C33" s="734"/>
      <c r="D33" s="734"/>
      <c r="E33" s="734"/>
      <c r="F33" s="735"/>
      <c r="G33" s="549" t="s">
        <v>4756</v>
      </c>
      <c r="H33" s="991"/>
      <c r="I33" s="992"/>
      <c r="J33" s="992"/>
      <c r="K33" s="992"/>
      <c r="L33" s="992"/>
      <c r="M33" s="993"/>
    </row>
    <row r="34" spans="1:13" ht="15" customHeight="1" x14ac:dyDescent="0.25">
      <c r="A34" s="784" t="s">
        <v>4757</v>
      </c>
      <c r="B34" s="734"/>
      <c r="C34" s="734"/>
      <c r="D34" s="734"/>
      <c r="E34" s="734"/>
      <c r="F34" s="735"/>
      <c r="G34" s="549" t="s">
        <v>4758</v>
      </c>
      <c r="H34" s="991"/>
      <c r="I34" s="992"/>
      <c r="J34" s="992"/>
      <c r="K34" s="992"/>
      <c r="L34" s="992"/>
      <c r="M34" s="993"/>
    </row>
    <row r="35" spans="1:13" ht="15" customHeight="1" x14ac:dyDescent="0.25">
      <c r="A35" s="784" t="s">
        <v>4759</v>
      </c>
      <c r="B35" s="785"/>
      <c r="C35" s="785"/>
      <c r="D35" s="785"/>
      <c r="E35" s="785"/>
      <c r="F35" s="786"/>
      <c r="G35" s="549" t="s">
        <v>4760</v>
      </c>
      <c r="H35" s="991"/>
      <c r="I35" s="992"/>
      <c r="J35" s="992"/>
      <c r="K35" s="992"/>
      <c r="L35" s="992"/>
      <c r="M35" s="993"/>
    </row>
    <row r="36" spans="1:13" x14ac:dyDescent="0.25">
      <c r="A36" s="815" t="s">
        <v>4761</v>
      </c>
      <c r="B36" s="816"/>
      <c r="C36" s="816"/>
      <c r="D36" s="816"/>
      <c r="E36" s="816"/>
      <c r="F36" s="817"/>
      <c r="G36" s="549" t="s">
        <v>4762</v>
      </c>
      <c r="H36" s="991">
        <f>SUM(H26:M35)</f>
        <v>0</v>
      </c>
      <c r="I36" s="992"/>
      <c r="J36" s="992"/>
      <c r="K36" s="992"/>
      <c r="L36" s="992"/>
      <c r="M36" s="993"/>
    </row>
    <row r="38" spans="1:13" ht="15" customHeight="1" x14ac:dyDescent="0.25">
      <c r="A38" s="636" t="s">
        <v>4763</v>
      </c>
      <c r="B38" s="636"/>
      <c r="C38" s="636"/>
      <c r="D38" s="636"/>
      <c r="E38" s="636"/>
      <c r="F38" s="636"/>
      <c r="G38" s="636"/>
      <c r="H38" s="636"/>
      <c r="I38" s="636"/>
      <c r="J38" s="636"/>
      <c r="K38" s="636"/>
      <c r="L38" s="636"/>
      <c r="M38" s="636"/>
    </row>
    <row r="40" spans="1:13" x14ac:dyDescent="0.25">
      <c r="A40" s="792" t="s">
        <v>4764</v>
      </c>
      <c r="B40" s="792"/>
      <c r="C40" s="792"/>
      <c r="D40" s="792"/>
      <c r="E40" s="792"/>
      <c r="F40" s="792"/>
      <c r="G40" s="792"/>
      <c r="H40" s="792"/>
      <c r="I40" s="792"/>
      <c r="J40" s="792"/>
      <c r="K40" s="792"/>
      <c r="L40" s="792"/>
      <c r="M40" s="792"/>
    </row>
    <row r="41" spans="1:13" x14ac:dyDescent="0.25">
      <c r="A41" s="730" t="s">
        <v>4765</v>
      </c>
      <c r="B41" s="730"/>
      <c r="C41" s="730"/>
      <c r="D41" s="730"/>
      <c r="E41" s="730"/>
      <c r="F41" s="730"/>
      <c r="G41" s="731" t="s">
        <v>4766</v>
      </c>
      <c r="H41" s="736"/>
      <c r="I41" s="818"/>
      <c r="J41" s="818"/>
      <c r="K41" s="818"/>
      <c r="L41" s="818"/>
      <c r="M41" s="737"/>
    </row>
    <row r="42" spans="1:13" x14ac:dyDescent="0.25">
      <c r="A42" s="815" t="s">
        <v>4767</v>
      </c>
      <c r="B42" s="816"/>
      <c r="C42" s="816"/>
      <c r="D42" s="816"/>
      <c r="E42" s="816"/>
      <c r="F42" s="817"/>
      <c r="G42" s="732"/>
      <c r="H42" s="1000">
        <f>H23-H36</f>
        <v>0</v>
      </c>
      <c r="I42" s="818"/>
      <c r="J42" s="818"/>
      <c r="K42" s="818"/>
      <c r="L42" s="818"/>
      <c r="M42" s="737"/>
    </row>
    <row r="44" spans="1:13" x14ac:dyDescent="0.25">
      <c r="A44" s="793" t="s">
        <v>4768</v>
      </c>
      <c r="B44" s="803"/>
      <c r="C44" s="803"/>
      <c r="D44" s="803"/>
      <c r="E44" s="803"/>
      <c r="F44" s="803"/>
      <c r="G44" s="803"/>
      <c r="H44" s="803"/>
      <c r="I44" s="803"/>
      <c r="J44" s="803"/>
      <c r="K44" s="803"/>
      <c r="L44" s="803"/>
      <c r="M44" s="794"/>
    </row>
    <row r="45" spans="1:13" ht="15" customHeight="1" x14ac:dyDescent="0.25">
      <c r="A45" s="791" t="s">
        <v>4769</v>
      </c>
      <c r="B45" s="791"/>
      <c r="C45" s="791"/>
      <c r="D45" s="791"/>
      <c r="E45" s="791"/>
      <c r="F45" s="791"/>
      <c r="G45" s="553" t="s">
        <v>4770</v>
      </c>
      <c r="H45" s="789"/>
      <c r="I45" s="789"/>
      <c r="J45" s="789"/>
      <c r="K45" s="789"/>
      <c r="L45" s="789"/>
      <c r="M45" s="789"/>
    </row>
    <row r="46" spans="1:13" x14ac:dyDescent="0.25">
      <c r="A46" s="733" t="s">
        <v>3427</v>
      </c>
      <c r="B46" s="734"/>
      <c r="C46" s="734"/>
      <c r="D46" s="734"/>
      <c r="E46" s="734"/>
      <c r="F46" s="735"/>
      <c r="G46" s="549" t="s">
        <v>4771</v>
      </c>
      <c r="H46" s="736"/>
      <c r="I46" s="818"/>
      <c r="J46" s="818"/>
      <c r="K46" s="818"/>
      <c r="L46" s="818"/>
      <c r="M46" s="737"/>
    </row>
    <row r="47" spans="1:13" x14ac:dyDescent="0.25">
      <c r="A47" s="733" t="s">
        <v>4772</v>
      </c>
      <c r="B47" s="734"/>
      <c r="C47" s="734"/>
      <c r="D47" s="734"/>
      <c r="E47" s="734"/>
      <c r="F47" s="735"/>
      <c r="G47" s="731" t="s">
        <v>4773</v>
      </c>
      <c r="H47" s="994"/>
      <c r="I47" s="995"/>
      <c r="J47" s="995"/>
      <c r="K47" s="995"/>
      <c r="L47" s="995"/>
      <c r="M47" s="996"/>
    </row>
    <row r="48" spans="1:13" x14ac:dyDescent="0.25">
      <c r="A48" s="733" t="s">
        <v>4774</v>
      </c>
      <c r="B48" s="734"/>
      <c r="C48" s="734"/>
      <c r="D48" s="734"/>
      <c r="E48" s="734"/>
      <c r="F48" s="735"/>
      <c r="G48" s="787"/>
      <c r="H48" s="997"/>
      <c r="I48" s="998"/>
      <c r="J48" s="998"/>
      <c r="K48" s="998"/>
      <c r="L48" s="998"/>
      <c r="M48" s="999"/>
    </row>
    <row r="49" spans="1:13" x14ac:dyDescent="0.25">
      <c r="A49" s="733" t="s">
        <v>4775</v>
      </c>
      <c r="B49" s="734"/>
      <c r="C49" s="734"/>
      <c r="D49" s="734"/>
      <c r="E49" s="734"/>
      <c r="F49" s="735"/>
      <c r="G49" s="732"/>
      <c r="H49" s="987"/>
      <c r="I49" s="988"/>
      <c r="J49" s="988"/>
      <c r="K49" s="988"/>
      <c r="L49" s="988"/>
      <c r="M49" s="989"/>
    </row>
    <row r="50" spans="1:13" x14ac:dyDescent="0.25">
      <c r="A50" s="730" t="s">
        <v>4776</v>
      </c>
      <c r="B50" s="730"/>
      <c r="C50" s="730"/>
      <c r="D50" s="730"/>
      <c r="E50" s="730"/>
      <c r="F50" s="730"/>
      <c r="G50" s="549" t="s">
        <v>4760</v>
      </c>
      <c r="H50" s="990"/>
      <c r="I50" s="990"/>
      <c r="J50" s="990"/>
      <c r="K50" s="990"/>
      <c r="L50" s="990"/>
      <c r="M50" s="990"/>
    </row>
    <row r="51" spans="1:13" x14ac:dyDescent="0.25">
      <c r="A51" s="733" t="s">
        <v>4777</v>
      </c>
      <c r="B51" s="734"/>
      <c r="C51" s="734"/>
      <c r="D51" s="734"/>
      <c r="E51" s="734"/>
      <c r="F51" s="735"/>
      <c r="G51" s="549" t="s">
        <v>4778</v>
      </c>
      <c r="H51" s="991"/>
      <c r="I51" s="992"/>
      <c r="J51" s="992"/>
      <c r="K51" s="992"/>
      <c r="L51" s="992"/>
      <c r="M51" s="993"/>
    </row>
    <row r="52" spans="1:13" ht="15" customHeight="1" x14ac:dyDescent="0.25">
      <c r="A52" s="791" t="s">
        <v>4779</v>
      </c>
      <c r="B52" s="791"/>
      <c r="C52" s="791"/>
      <c r="D52" s="791"/>
      <c r="E52" s="791"/>
      <c r="F52" s="791"/>
      <c r="G52" s="549" t="s">
        <v>4780</v>
      </c>
      <c r="H52" s="991"/>
      <c r="I52" s="992"/>
      <c r="J52" s="992"/>
      <c r="K52" s="992"/>
      <c r="L52" s="992"/>
      <c r="M52" s="993"/>
    </row>
    <row r="53" spans="1:13" x14ac:dyDescent="0.25">
      <c r="A53" s="733" t="s">
        <v>3433</v>
      </c>
      <c r="B53" s="734"/>
      <c r="C53" s="734"/>
      <c r="D53" s="734"/>
      <c r="E53" s="734"/>
      <c r="F53" s="735"/>
      <c r="G53" s="549" t="s">
        <v>4781</v>
      </c>
      <c r="H53" s="987"/>
      <c r="I53" s="988"/>
      <c r="J53" s="988"/>
      <c r="K53" s="988"/>
      <c r="L53" s="988"/>
      <c r="M53" s="989"/>
    </row>
    <row r="55" spans="1:13" x14ac:dyDescent="0.25">
      <c r="A55" s="644" t="s">
        <v>4782</v>
      </c>
      <c r="B55" s="645"/>
      <c r="C55" s="645"/>
      <c r="D55" s="645"/>
      <c r="E55" s="645"/>
      <c r="F55" s="645"/>
      <c r="G55" s="645"/>
      <c r="H55" s="645"/>
      <c r="I55" s="645"/>
      <c r="J55" s="645"/>
      <c r="K55" s="645"/>
      <c r="L55" s="645"/>
      <c r="M55" s="646"/>
    </row>
  </sheetData>
  <mergeCells count="76">
    <mergeCell ref="A11:D11"/>
    <mergeCell ref="E11:K11"/>
    <mergeCell ref="A1:H1"/>
    <mergeCell ref="A3:E3"/>
    <mergeCell ref="A5:I5"/>
    <mergeCell ref="A7:J7"/>
    <mergeCell ref="A9:B9"/>
    <mergeCell ref="A20:F20"/>
    <mergeCell ref="H20:M20"/>
    <mergeCell ref="A12:D12"/>
    <mergeCell ref="E12:K12"/>
    <mergeCell ref="A13:E13"/>
    <mergeCell ref="F13:K13"/>
    <mergeCell ref="A15:E15"/>
    <mergeCell ref="F15:K15"/>
    <mergeCell ref="A17:C17"/>
    <mergeCell ref="D17:H17"/>
    <mergeCell ref="I17:K17"/>
    <mergeCell ref="L17:P17"/>
    <mergeCell ref="A19:M19"/>
    <mergeCell ref="A28:F28"/>
    <mergeCell ref="H28:M28"/>
    <mergeCell ref="A21:F21"/>
    <mergeCell ref="H21:M21"/>
    <mergeCell ref="A22:F22"/>
    <mergeCell ref="H22:M22"/>
    <mergeCell ref="A23:F23"/>
    <mergeCell ref="H23:M23"/>
    <mergeCell ref="A25:M25"/>
    <mergeCell ref="A26:F26"/>
    <mergeCell ref="H26:M26"/>
    <mergeCell ref="A27:F27"/>
    <mergeCell ref="H27:M27"/>
    <mergeCell ref="A29:F29"/>
    <mergeCell ref="H29:M29"/>
    <mergeCell ref="A30:F30"/>
    <mergeCell ref="H30:M30"/>
    <mergeCell ref="A31:F31"/>
    <mergeCell ref="H31:M31"/>
    <mergeCell ref="A32:F32"/>
    <mergeCell ref="H32:M32"/>
    <mergeCell ref="A33:F33"/>
    <mergeCell ref="H33:M33"/>
    <mergeCell ref="A34:F34"/>
    <mergeCell ref="H34:M34"/>
    <mergeCell ref="A44:M44"/>
    <mergeCell ref="A35:F35"/>
    <mergeCell ref="H35:M35"/>
    <mergeCell ref="A36:F36"/>
    <mergeCell ref="H36:M36"/>
    <mergeCell ref="A38:M38"/>
    <mergeCell ref="A40:M40"/>
    <mergeCell ref="A41:F41"/>
    <mergeCell ref="G41:G42"/>
    <mergeCell ref="H41:M41"/>
    <mergeCell ref="A42:F42"/>
    <mergeCell ref="H42:M42"/>
    <mergeCell ref="A45:F45"/>
    <mergeCell ref="H45:M45"/>
    <mergeCell ref="A46:F46"/>
    <mergeCell ref="H46:M46"/>
    <mergeCell ref="A47:F47"/>
    <mergeCell ref="G47:G49"/>
    <mergeCell ref="H47:M48"/>
    <mergeCell ref="A48:F48"/>
    <mergeCell ref="A49:F49"/>
    <mergeCell ref="H49:M49"/>
    <mergeCell ref="A53:F53"/>
    <mergeCell ref="H53:M53"/>
    <mergeCell ref="A55:M55"/>
    <mergeCell ref="A50:F50"/>
    <mergeCell ref="H50:M50"/>
    <mergeCell ref="A51:F51"/>
    <mergeCell ref="H51:M51"/>
    <mergeCell ref="A52:F52"/>
    <mergeCell ref="H52:M5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workbookViewId="0">
      <selection activeCell="A5" sqref="A5"/>
    </sheetView>
  </sheetViews>
  <sheetFormatPr baseColWidth="10" defaultRowHeight="15" x14ac:dyDescent="0.25"/>
  <cols>
    <col min="1" max="1" width="51.42578125" customWidth="1"/>
    <col min="2" max="2" width="10.140625" bestFit="1" customWidth="1"/>
    <col min="3" max="3" width="10.85546875" bestFit="1" customWidth="1"/>
  </cols>
  <sheetData>
    <row r="1" spans="1:3" x14ac:dyDescent="0.25">
      <c r="A1" s="644" t="s">
        <v>4074</v>
      </c>
      <c r="B1" s="645"/>
      <c r="C1" s="646"/>
    </row>
    <row r="3" spans="1:3" ht="30" x14ac:dyDescent="0.25">
      <c r="A3" s="96"/>
      <c r="B3" s="96" t="s">
        <v>2204</v>
      </c>
      <c r="C3" s="96" t="s">
        <v>3877</v>
      </c>
    </row>
    <row r="4" spans="1:3" x14ac:dyDescent="0.25">
      <c r="A4" s="87" t="s">
        <v>75</v>
      </c>
      <c r="B4" s="323">
        <f>SUM(B5:B6)</f>
        <v>0</v>
      </c>
      <c r="C4" s="323">
        <f>SUM(C5:C6)</f>
        <v>0</v>
      </c>
    </row>
    <row r="5" spans="1:3" ht="45" x14ac:dyDescent="0.25">
      <c r="A5" s="300" t="s">
        <v>76</v>
      </c>
      <c r="B5" s="324"/>
      <c r="C5" s="324"/>
    </row>
    <row r="6" spans="1:3" ht="75" x14ac:dyDescent="0.25">
      <c r="A6" s="300" t="s">
        <v>4057</v>
      </c>
      <c r="B6" s="324"/>
      <c r="C6" s="324"/>
    </row>
    <row r="7" spans="1:3" x14ac:dyDescent="0.25">
      <c r="A7" s="304" t="s">
        <v>80</v>
      </c>
      <c r="B7" s="326">
        <f>B4</f>
        <v>0</v>
      </c>
      <c r="C7" s="326">
        <f>C4</f>
        <v>0</v>
      </c>
    </row>
    <row r="8" spans="1:3" x14ac:dyDescent="0.25">
      <c r="A8" s="304" t="s">
        <v>4059</v>
      </c>
      <c r="B8" s="326"/>
      <c r="C8" s="326"/>
    </row>
    <row r="9" spans="1:3" x14ac:dyDescent="0.25">
      <c r="A9" s="87" t="s">
        <v>4060</v>
      </c>
      <c r="B9" s="323"/>
      <c r="C9" s="323"/>
    </row>
    <row r="10" spans="1:3" x14ac:dyDescent="0.25">
      <c r="A10" s="87" t="s">
        <v>85</v>
      </c>
      <c r="B10" s="323"/>
      <c r="C10" s="323"/>
    </row>
    <row r="11" spans="1:3" x14ac:dyDescent="0.25">
      <c r="A11" s="87" t="s">
        <v>86</v>
      </c>
      <c r="B11" s="323"/>
      <c r="C11" s="323"/>
    </row>
    <row r="12" spans="1:3" ht="30" x14ac:dyDescent="0.25">
      <c r="A12" s="87" t="s">
        <v>4075</v>
      </c>
      <c r="B12" s="323"/>
      <c r="C12" s="323"/>
    </row>
    <row r="13" spans="1:3" x14ac:dyDescent="0.25">
      <c r="A13" s="87" t="s">
        <v>88</v>
      </c>
      <c r="B13" s="323"/>
      <c r="C13" s="323"/>
    </row>
    <row r="14" spans="1:3" x14ac:dyDescent="0.25">
      <c r="A14" s="304" t="s">
        <v>2099</v>
      </c>
      <c r="B14" s="326">
        <f>SUM(B9:B13,B4)</f>
        <v>0</v>
      </c>
      <c r="C14" s="326">
        <f>SUM(C9:C13,C4)</f>
        <v>0</v>
      </c>
    </row>
    <row r="15" spans="1:3" x14ac:dyDescent="0.25">
      <c r="A15" s="87" t="s">
        <v>4076</v>
      </c>
      <c r="B15" s="323">
        <f>SUM(B16,B18,B20:B23)</f>
        <v>0</v>
      </c>
      <c r="C15" s="323">
        <f>SUM(C16,C18,C20:C23)</f>
        <v>0</v>
      </c>
    </row>
    <row r="16" spans="1:3" x14ac:dyDescent="0.25">
      <c r="A16" s="300" t="s">
        <v>4077</v>
      </c>
      <c r="B16" s="324"/>
      <c r="C16" s="324"/>
    </row>
    <row r="17" spans="1:3" x14ac:dyDescent="0.25">
      <c r="A17" s="317" t="s">
        <v>4078</v>
      </c>
      <c r="B17" s="325"/>
      <c r="C17" s="325"/>
    </row>
    <row r="18" spans="1:3" ht="30" x14ac:dyDescent="0.25">
      <c r="A18" s="300" t="s">
        <v>4079</v>
      </c>
      <c r="B18" s="324"/>
      <c r="C18" s="324"/>
    </row>
    <row r="19" spans="1:3" x14ac:dyDescent="0.25">
      <c r="A19" s="317" t="s">
        <v>4080</v>
      </c>
      <c r="B19" s="325"/>
      <c r="C19" s="325"/>
    </row>
    <row r="20" spans="1:3" x14ac:dyDescent="0.25">
      <c r="A20" s="300" t="s">
        <v>4033</v>
      </c>
      <c r="B20" s="324"/>
      <c r="C20" s="324"/>
    </row>
    <row r="21" spans="1:3" x14ac:dyDescent="0.25">
      <c r="A21" s="300" t="s">
        <v>56</v>
      </c>
      <c r="B21" s="324"/>
      <c r="C21" s="324"/>
    </row>
    <row r="22" spans="1:3" x14ac:dyDescent="0.25">
      <c r="A22" s="300" t="s">
        <v>59</v>
      </c>
      <c r="B22" s="324"/>
      <c r="C22" s="324"/>
    </row>
    <row r="23" spans="1:3" x14ac:dyDescent="0.25">
      <c r="A23" s="300" t="s">
        <v>60</v>
      </c>
      <c r="B23" s="324"/>
      <c r="C23" s="324"/>
    </row>
    <row r="24" spans="1:3" x14ac:dyDescent="0.25">
      <c r="A24" s="87" t="s">
        <v>4081</v>
      </c>
      <c r="B24" s="323">
        <f>SUM(B25:B27)</f>
        <v>0</v>
      </c>
      <c r="C24" s="323">
        <f>SUM(C25:C27)</f>
        <v>0</v>
      </c>
    </row>
    <row r="25" spans="1:3" ht="30" x14ac:dyDescent="0.25">
      <c r="A25" s="300" t="s">
        <v>4082</v>
      </c>
      <c r="B25" s="324"/>
      <c r="C25" s="324"/>
    </row>
    <row r="26" spans="1:3" x14ac:dyDescent="0.25">
      <c r="A26" s="300" t="s">
        <v>4036</v>
      </c>
      <c r="B26" s="324"/>
      <c r="C26" s="324"/>
    </row>
    <row r="27" spans="1:3" x14ac:dyDescent="0.25">
      <c r="A27" s="300" t="s">
        <v>4037</v>
      </c>
      <c r="B27" s="324"/>
      <c r="C27" s="324"/>
    </row>
    <row r="28" spans="1:3" x14ac:dyDescent="0.25">
      <c r="A28" s="87" t="s">
        <v>4038</v>
      </c>
      <c r="B28" s="323"/>
      <c r="C28" s="323"/>
    </row>
    <row r="29" spans="1:3" x14ac:dyDescent="0.25">
      <c r="A29" s="87" t="s">
        <v>219</v>
      </c>
      <c r="B29" s="323"/>
      <c r="C29" s="323"/>
    </row>
    <row r="30" spans="1:3" x14ac:dyDescent="0.25">
      <c r="A30" s="304" t="s">
        <v>3897</v>
      </c>
      <c r="B30" s="326">
        <f>SUM(B28:B29,B24,B15)</f>
        <v>0</v>
      </c>
      <c r="C30" s="326">
        <f>SUM(C28:C29,C24,C15)</f>
        <v>0</v>
      </c>
    </row>
    <row r="31" spans="1:3" ht="45" x14ac:dyDescent="0.25">
      <c r="A31" s="122" t="s">
        <v>4083</v>
      </c>
      <c r="B31" s="203"/>
      <c r="C31" s="203"/>
    </row>
    <row r="32" spans="1:3" ht="15" customHeight="1" x14ac:dyDescent="0.25">
      <c r="A32" s="638" t="s">
        <v>4084</v>
      </c>
      <c r="B32" s="639"/>
      <c r="C32" s="640"/>
    </row>
    <row r="33" spans="1:3" ht="15" customHeight="1" x14ac:dyDescent="0.25">
      <c r="A33" s="638" t="s">
        <v>4085</v>
      </c>
      <c r="B33" s="639"/>
      <c r="C33" s="640"/>
    </row>
    <row r="34" spans="1:3" x14ac:dyDescent="0.25">
      <c r="A34" s="305" t="s">
        <v>4072</v>
      </c>
    </row>
    <row r="35" spans="1:3" ht="45" x14ac:dyDescent="0.25">
      <c r="A35" s="305" t="s">
        <v>4073</v>
      </c>
    </row>
    <row r="36" spans="1:3" x14ac:dyDescent="0.25">
      <c r="A36" s="305" t="s">
        <v>4086</v>
      </c>
    </row>
    <row r="37" spans="1:3" ht="45" x14ac:dyDescent="0.25">
      <c r="A37" s="305" t="s">
        <v>4087</v>
      </c>
    </row>
    <row r="38" spans="1:3" ht="30" x14ac:dyDescent="0.25">
      <c r="A38" s="305" t="s">
        <v>4088</v>
      </c>
    </row>
    <row r="40" spans="1:3" ht="30" x14ac:dyDescent="0.25">
      <c r="A40" s="96"/>
      <c r="B40" s="96" t="s">
        <v>2204</v>
      </c>
      <c r="C40" s="96" t="s">
        <v>3877</v>
      </c>
    </row>
    <row r="41" spans="1:3" x14ac:dyDescent="0.25">
      <c r="A41" s="304" t="s">
        <v>4089</v>
      </c>
      <c r="B41" s="326">
        <f>B14-B30</f>
        <v>0</v>
      </c>
      <c r="C41" s="326">
        <f>C14-C30</f>
        <v>0</v>
      </c>
    </row>
    <row r="42" spans="1:3" ht="30" x14ac:dyDescent="0.25">
      <c r="A42" s="304" t="s">
        <v>4090</v>
      </c>
      <c r="B42" s="326"/>
      <c r="C42" s="326"/>
    </row>
    <row r="43" spans="1:3" x14ac:dyDescent="0.25">
      <c r="A43" s="304" t="s">
        <v>4091</v>
      </c>
      <c r="B43" s="326"/>
      <c r="C43" s="326"/>
    </row>
    <row r="44" spans="1:3" x14ac:dyDescent="0.25">
      <c r="A44" s="304" t="s">
        <v>4092</v>
      </c>
      <c r="B44" s="326"/>
      <c r="C44" s="326"/>
    </row>
    <row r="45" spans="1:3" x14ac:dyDescent="0.25">
      <c r="A45" s="87" t="s">
        <v>4065</v>
      </c>
      <c r="B45" s="323">
        <f>SUM(B46:B51)</f>
        <v>0</v>
      </c>
      <c r="C45" s="323">
        <f>SUM(C46:C51)</f>
        <v>0</v>
      </c>
    </row>
    <row r="46" spans="1:3" x14ac:dyDescent="0.25">
      <c r="A46" s="300" t="s">
        <v>4093</v>
      </c>
      <c r="B46" s="324"/>
      <c r="C46" s="324"/>
    </row>
    <row r="47" spans="1:3" ht="30" x14ac:dyDescent="0.25">
      <c r="A47" s="300" t="s">
        <v>4094</v>
      </c>
      <c r="B47" s="324"/>
      <c r="C47" s="324"/>
    </row>
    <row r="48" spans="1:3" x14ac:dyDescent="0.25">
      <c r="A48" s="300" t="s">
        <v>4095</v>
      </c>
      <c r="B48" s="324"/>
      <c r="C48" s="324"/>
    </row>
    <row r="49" spans="1:3" ht="30" x14ac:dyDescent="0.25">
      <c r="A49" s="300" t="s">
        <v>4096</v>
      </c>
      <c r="B49" s="324"/>
      <c r="C49" s="324"/>
    </row>
    <row r="50" spans="1:3" x14ac:dyDescent="0.25">
      <c r="A50" s="300" t="s">
        <v>94</v>
      </c>
      <c r="B50" s="324"/>
      <c r="C50" s="324"/>
    </row>
    <row r="51" spans="1:3" ht="30" x14ac:dyDescent="0.25">
      <c r="A51" s="300" t="s">
        <v>95</v>
      </c>
      <c r="B51" s="324"/>
      <c r="C51" s="324"/>
    </row>
    <row r="52" spans="1:3" x14ac:dyDescent="0.25">
      <c r="A52" s="304" t="s">
        <v>4097</v>
      </c>
      <c r="B52" s="326">
        <f>B45</f>
        <v>0</v>
      </c>
      <c r="C52" s="326">
        <f>C45</f>
        <v>0</v>
      </c>
    </row>
    <row r="53" spans="1:3" x14ac:dyDescent="0.25">
      <c r="A53" s="87" t="s">
        <v>4041</v>
      </c>
      <c r="B53" s="323">
        <f>SUM(B54:B57)</f>
        <v>0</v>
      </c>
      <c r="C53" s="323">
        <f>SUM(C54:C57)</f>
        <v>0</v>
      </c>
    </row>
    <row r="54" spans="1:3" ht="30" x14ac:dyDescent="0.25">
      <c r="A54" s="300" t="s">
        <v>4042</v>
      </c>
      <c r="B54" s="324"/>
      <c r="C54" s="324"/>
    </row>
    <row r="55" spans="1:3" x14ac:dyDescent="0.25">
      <c r="A55" s="300" t="s">
        <v>4098</v>
      </c>
      <c r="B55" s="324"/>
      <c r="C55" s="324"/>
    </row>
    <row r="56" spans="1:3" x14ac:dyDescent="0.25">
      <c r="A56" s="300" t="s">
        <v>66</v>
      </c>
      <c r="B56" s="324"/>
      <c r="C56" s="324"/>
    </row>
    <row r="57" spans="1:3" ht="30" x14ac:dyDescent="0.25">
      <c r="A57" s="300" t="s">
        <v>67</v>
      </c>
      <c r="B57" s="324"/>
      <c r="C57" s="324"/>
    </row>
    <row r="58" spans="1:3" x14ac:dyDescent="0.25">
      <c r="A58" s="304" t="s">
        <v>4099</v>
      </c>
      <c r="B58" s="326">
        <f>B53</f>
        <v>0</v>
      </c>
      <c r="C58" s="326">
        <f>C53</f>
        <v>0</v>
      </c>
    </row>
    <row r="59" spans="1:3" x14ac:dyDescent="0.25">
      <c r="A59" s="304" t="s">
        <v>4100</v>
      </c>
      <c r="B59" s="326">
        <f>B52-B58</f>
        <v>0</v>
      </c>
      <c r="C59" s="326">
        <f>C52-C58</f>
        <v>0</v>
      </c>
    </row>
    <row r="60" spans="1:3" ht="30" x14ac:dyDescent="0.25">
      <c r="A60" s="304" t="s">
        <v>4101</v>
      </c>
      <c r="B60" s="326">
        <f>B14-B30+B43-B44+B52-B58</f>
        <v>0</v>
      </c>
      <c r="C60" s="326">
        <f>C14-C30+C43-C44+C52-C58</f>
        <v>0</v>
      </c>
    </row>
    <row r="61" spans="1:3" x14ac:dyDescent="0.25">
      <c r="A61" s="87" t="s">
        <v>4067</v>
      </c>
      <c r="B61" s="323">
        <f>SUM(B62:B64)</f>
        <v>0</v>
      </c>
      <c r="C61" s="323">
        <f>SUM(C62:C64)</f>
        <v>0</v>
      </c>
    </row>
    <row r="62" spans="1:3" x14ac:dyDescent="0.25">
      <c r="A62" s="300" t="s">
        <v>69</v>
      </c>
      <c r="B62" s="324"/>
      <c r="C62" s="324"/>
    </row>
    <row r="63" spans="1:3" x14ac:dyDescent="0.25">
      <c r="A63" s="300" t="s">
        <v>4044</v>
      </c>
      <c r="B63" s="324"/>
      <c r="C63" s="324"/>
    </row>
    <row r="64" spans="1:3" ht="30" x14ac:dyDescent="0.25">
      <c r="A64" s="300" t="s">
        <v>4102</v>
      </c>
      <c r="B64" s="324"/>
      <c r="C64" s="324"/>
    </row>
    <row r="65" spans="1:3" x14ac:dyDescent="0.25">
      <c r="A65" s="304" t="s">
        <v>3969</v>
      </c>
      <c r="B65" s="326">
        <f>B61</f>
        <v>0</v>
      </c>
      <c r="C65" s="326">
        <f>C61</f>
        <v>0</v>
      </c>
    </row>
    <row r="66" spans="1:3" x14ac:dyDescent="0.25">
      <c r="A66" s="87" t="s">
        <v>4043</v>
      </c>
      <c r="B66" s="323">
        <f>SUM(B67:B69)</f>
        <v>0</v>
      </c>
      <c r="C66" s="323">
        <f>SUM(C67:C69)</f>
        <v>0</v>
      </c>
    </row>
    <row r="67" spans="1:3" x14ac:dyDescent="0.25">
      <c r="A67" s="300" t="s">
        <v>69</v>
      </c>
      <c r="B67" s="324"/>
      <c r="C67" s="324"/>
    </row>
    <row r="68" spans="1:3" x14ac:dyDescent="0.25">
      <c r="A68" s="300" t="s">
        <v>4044</v>
      </c>
      <c r="B68" s="324"/>
      <c r="C68" s="324"/>
    </row>
    <row r="69" spans="1:3" ht="30" x14ac:dyDescent="0.25">
      <c r="A69" s="300" t="s">
        <v>4042</v>
      </c>
      <c r="B69" s="324"/>
      <c r="C69" s="324"/>
    </row>
    <row r="70" spans="1:3" x14ac:dyDescent="0.25">
      <c r="A70" s="304" t="s">
        <v>3973</v>
      </c>
      <c r="B70" s="326">
        <f>B66</f>
        <v>0</v>
      </c>
      <c r="C70" s="326">
        <f>C66</f>
        <v>0</v>
      </c>
    </row>
    <row r="71" spans="1:3" x14ac:dyDescent="0.25">
      <c r="A71" s="304" t="s">
        <v>4103</v>
      </c>
      <c r="B71" s="326">
        <f>B65-B70</f>
        <v>0</v>
      </c>
      <c r="C71" s="326">
        <f>C65-C70</f>
        <v>0</v>
      </c>
    </row>
    <row r="72" spans="1:3" x14ac:dyDescent="0.25">
      <c r="A72" s="304" t="s">
        <v>4104</v>
      </c>
      <c r="B72" s="326"/>
      <c r="C72" s="326"/>
    </row>
    <row r="73" spans="1:3" x14ac:dyDescent="0.25">
      <c r="A73" s="304" t="s">
        <v>4105</v>
      </c>
      <c r="B73" s="326"/>
      <c r="C73" s="326"/>
    </row>
    <row r="74" spans="1:3" x14ac:dyDescent="0.25">
      <c r="A74" s="304" t="s">
        <v>4106</v>
      </c>
      <c r="B74" s="326">
        <f>B14+B43+B52+B65</f>
        <v>0</v>
      </c>
      <c r="C74" s="326">
        <f>C14+C43+C52+C65</f>
        <v>0</v>
      </c>
    </row>
    <row r="75" spans="1:3" x14ac:dyDescent="0.25">
      <c r="A75" s="304" t="s">
        <v>4107</v>
      </c>
      <c r="B75" s="326">
        <f>B30+B44+B58+B70+B72+B73</f>
        <v>0</v>
      </c>
      <c r="C75" s="326">
        <f>C30+C44+C58+C70+C72+C73</f>
        <v>0</v>
      </c>
    </row>
    <row r="76" spans="1:3" x14ac:dyDescent="0.25">
      <c r="A76" s="304" t="s">
        <v>4108</v>
      </c>
      <c r="B76" s="326">
        <f>B60+B71+B72+B73</f>
        <v>0</v>
      </c>
      <c r="C76" s="326">
        <f>C60+C71+C72+C73</f>
        <v>0</v>
      </c>
    </row>
    <row r="77" spans="1:3" x14ac:dyDescent="0.25">
      <c r="A77" s="122" t="s">
        <v>4109</v>
      </c>
      <c r="B77" s="203"/>
      <c r="C77" s="203"/>
    </row>
    <row r="78" spans="1:3" x14ac:dyDescent="0.25">
      <c r="A78" s="122" t="s">
        <v>4110</v>
      </c>
      <c r="B78" s="203"/>
      <c r="C78" s="203"/>
    </row>
    <row r="79" spans="1:3" ht="135" x14ac:dyDescent="0.25">
      <c r="A79" s="194" t="s">
        <v>4111</v>
      </c>
    </row>
  </sheetData>
  <mergeCells count="3">
    <mergeCell ref="A1:C1"/>
    <mergeCell ref="A32:C32"/>
    <mergeCell ref="A33:C33"/>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93" workbookViewId="0">
      <selection activeCell="A107" sqref="A107:E107"/>
    </sheetView>
  </sheetViews>
  <sheetFormatPr baseColWidth="10" defaultRowHeight="15" x14ac:dyDescent="0.25"/>
  <cols>
    <col min="1" max="1" width="23.28515625" customWidth="1"/>
    <col min="2" max="2" width="54.42578125" customWidth="1"/>
    <col min="3" max="3" width="20.140625" customWidth="1"/>
    <col min="4" max="4" width="22" customWidth="1"/>
    <col min="5" max="5" width="20.140625" customWidth="1"/>
  </cols>
  <sheetData>
    <row r="1" spans="1:7" ht="15" customHeight="1" x14ac:dyDescent="0.25">
      <c r="A1" s="1003" t="s">
        <v>4926</v>
      </c>
      <c r="B1" s="1004"/>
      <c r="C1" s="1004"/>
      <c r="D1" s="1004"/>
      <c r="E1" s="1004"/>
      <c r="F1" s="1005"/>
      <c r="G1" s="193"/>
    </row>
    <row r="2" spans="1:7" x14ac:dyDescent="0.25">
      <c r="A2" s="193"/>
      <c r="B2" s="193"/>
      <c r="C2" s="193"/>
      <c r="D2" s="193"/>
      <c r="E2" s="193"/>
      <c r="F2" s="193"/>
      <c r="G2" s="193"/>
    </row>
    <row r="3" spans="1:7" ht="15" customHeight="1" x14ac:dyDescent="0.25">
      <c r="A3" s="791" t="s">
        <v>4927</v>
      </c>
      <c r="B3" s="791"/>
      <c r="C3" s="791"/>
      <c r="D3" s="791"/>
      <c r="E3" s="791"/>
      <c r="F3" s="791"/>
      <c r="G3" s="193"/>
    </row>
    <row r="4" spans="1:7" x14ac:dyDescent="0.25">
      <c r="A4" s="953"/>
      <c r="B4" s="954"/>
      <c r="C4" s="954"/>
      <c r="D4" s="954"/>
      <c r="E4" s="954"/>
      <c r="F4" s="955"/>
      <c r="G4" s="193"/>
    </row>
    <row r="5" spans="1:7" x14ac:dyDescent="0.25">
      <c r="A5" s="1006"/>
      <c r="B5" s="1007"/>
      <c r="C5" s="1007"/>
      <c r="D5" s="1007"/>
      <c r="E5" s="1007"/>
      <c r="F5" s="1008"/>
      <c r="G5" s="193"/>
    </row>
    <row r="6" spans="1:7" x14ac:dyDescent="0.25">
      <c r="A6" s="1006"/>
      <c r="B6" s="1007"/>
      <c r="C6" s="1007"/>
      <c r="D6" s="1007"/>
      <c r="E6" s="1007"/>
      <c r="F6" s="1008"/>
      <c r="G6" s="193"/>
    </row>
    <row r="7" spans="1:7" x14ac:dyDescent="0.25">
      <c r="A7" s="956"/>
      <c r="B7" s="957"/>
      <c r="C7" s="957"/>
      <c r="D7" s="957"/>
      <c r="E7" s="957"/>
      <c r="F7" s="958"/>
      <c r="G7" s="193"/>
    </row>
    <row r="8" spans="1:7" x14ac:dyDescent="0.25">
      <c r="A8" s="193"/>
      <c r="B8" s="193"/>
      <c r="C8" s="193"/>
      <c r="D8" s="193"/>
      <c r="E8" s="193"/>
      <c r="F8" s="193"/>
      <c r="G8" s="193"/>
    </row>
    <row r="9" spans="1:7" ht="15" customHeight="1" x14ac:dyDescent="0.25">
      <c r="A9" s="784" t="s">
        <v>4928</v>
      </c>
      <c r="B9" s="785"/>
      <c r="C9" s="785"/>
      <c r="D9" s="785"/>
      <c r="E9" s="785"/>
      <c r="F9" s="786"/>
      <c r="G9" s="193"/>
    </row>
    <row r="10" spans="1:7" x14ac:dyDescent="0.25">
      <c r="A10" s="953"/>
      <c r="B10" s="954"/>
      <c r="C10" s="954"/>
      <c r="D10" s="954"/>
      <c r="E10" s="954"/>
      <c r="F10" s="955"/>
      <c r="G10" s="193"/>
    </row>
    <row r="11" spans="1:7" x14ac:dyDescent="0.25">
      <c r="A11" s="1006"/>
      <c r="B11" s="1007"/>
      <c r="C11" s="1007"/>
      <c r="D11" s="1007"/>
      <c r="E11" s="1007"/>
      <c r="F11" s="1008"/>
      <c r="G11" s="193"/>
    </row>
    <row r="12" spans="1:7" x14ac:dyDescent="0.25">
      <c r="A12" s="1006"/>
      <c r="B12" s="1007"/>
      <c r="C12" s="1007"/>
      <c r="D12" s="1007"/>
      <c r="E12" s="1007"/>
      <c r="F12" s="1008"/>
      <c r="G12" s="193"/>
    </row>
    <row r="13" spans="1:7" x14ac:dyDescent="0.25">
      <c r="A13" s="956"/>
      <c r="B13" s="957"/>
      <c r="C13" s="957"/>
      <c r="D13" s="957"/>
      <c r="E13" s="957"/>
      <c r="F13" s="958"/>
      <c r="G13" s="193"/>
    </row>
    <row r="14" spans="1:7" x14ac:dyDescent="0.25">
      <c r="A14" s="193"/>
      <c r="B14" s="193"/>
      <c r="C14" s="193"/>
      <c r="D14" s="193"/>
      <c r="E14" s="193"/>
      <c r="F14" s="193"/>
      <c r="G14" s="193"/>
    </row>
    <row r="15" spans="1:7" x14ac:dyDescent="0.25">
      <c r="A15" s="784" t="s">
        <v>1213</v>
      </c>
      <c r="B15" s="786"/>
      <c r="C15" s="936"/>
      <c r="D15" s="937"/>
      <c r="E15" s="937"/>
      <c r="F15" s="938"/>
      <c r="G15" s="193"/>
    </row>
    <row r="16" spans="1:7" ht="15" customHeight="1" x14ac:dyDescent="0.25">
      <c r="A16" s="784" t="s">
        <v>1219</v>
      </c>
      <c r="B16" s="786"/>
      <c r="C16" s="936"/>
      <c r="D16" s="937"/>
      <c r="E16" s="937"/>
      <c r="F16" s="938"/>
      <c r="G16" s="193"/>
    </row>
    <row r="17" spans="1:7" x14ac:dyDescent="0.25">
      <c r="A17" s="784" t="s">
        <v>4929</v>
      </c>
      <c r="B17" s="786"/>
      <c r="C17" s="936"/>
      <c r="D17" s="937"/>
      <c r="E17" s="937"/>
      <c r="F17" s="938"/>
      <c r="G17" s="193"/>
    </row>
    <row r="18" spans="1:7" ht="15" customHeight="1" x14ac:dyDescent="0.25">
      <c r="A18" s="791" t="s">
        <v>4930</v>
      </c>
      <c r="B18" s="791"/>
      <c r="C18" s="936"/>
      <c r="D18" s="937"/>
      <c r="E18" s="937"/>
      <c r="F18" s="938"/>
      <c r="G18" s="193"/>
    </row>
    <row r="19" spans="1:7" ht="15" customHeight="1" x14ac:dyDescent="0.25">
      <c r="A19" s="784" t="s">
        <v>4931</v>
      </c>
      <c r="B19" s="786"/>
      <c r="C19" s="936"/>
      <c r="D19" s="937"/>
      <c r="E19" s="937"/>
      <c r="F19" s="938"/>
      <c r="G19" s="193"/>
    </row>
    <row r="20" spans="1:7" x14ac:dyDescent="0.25">
      <c r="A20" s="784" t="s">
        <v>4932</v>
      </c>
      <c r="B20" s="786"/>
      <c r="C20" s="936"/>
      <c r="D20" s="937"/>
      <c r="E20" s="937"/>
      <c r="F20" s="938"/>
      <c r="G20" s="193"/>
    </row>
    <row r="21" spans="1:7" ht="15" customHeight="1" x14ac:dyDescent="0.25">
      <c r="A21" s="784" t="s">
        <v>4933</v>
      </c>
      <c r="B21" s="786"/>
      <c r="C21" s="936"/>
      <c r="D21" s="937"/>
      <c r="E21" s="937"/>
      <c r="F21" s="938"/>
      <c r="G21" s="193"/>
    </row>
    <row r="22" spans="1:7" x14ac:dyDescent="0.25">
      <c r="A22" s="193"/>
      <c r="B22" s="193"/>
      <c r="C22" s="193"/>
      <c r="D22" s="193"/>
      <c r="E22" s="193"/>
      <c r="F22" s="193"/>
      <c r="G22" s="193"/>
    </row>
    <row r="23" spans="1:7" ht="15" customHeight="1" x14ac:dyDescent="0.25">
      <c r="A23" s="947" t="s">
        <v>4934</v>
      </c>
      <c r="B23" s="948"/>
      <c r="C23" s="948"/>
      <c r="D23" s="948"/>
      <c r="E23" s="948"/>
      <c r="F23" s="948"/>
      <c r="G23" s="949"/>
    </row>
    <row r="24" spans="1:7" ht="15" customHeight="1" x14ac:dyDescent="0.25">
      <c r="A24" s="573">
        <v>27</v>
      </c>
      <c r="B24" s="573" t="s">
        <v>4935</v>
      </c>
      <c r="C24" s="573" t="s">
        <v>4936</v>
      </c>
      <c r="D24" s="1009"/>
      <c r="E24" s="1010"/>
      <c r="F24" s="791" t="s">
        <v>4937</v>
      </c>
      <c r="G24" s="791"/>
    </row>
    <row r="25" spans="1:7" x14ac:dyDescent="0.25">
      <c r="A25" s="784" t="s">
        <v>1504</v>
      </c>
      <c r="B25" s="785"/>
      <c r="C25" s="785"/>
      <c r="D25" s="785"/>
      <c r="E25" s="785"/>
      <c r="F25" s="785"/>
      <c r="G25" s="786"/>
    </row>
    <row r="26" spans="1:7" ht="60" x14ac:dyDescent="0.25">
      <c r="A26" s="573">
        <v>28</v>
      </c>
      <c r="B26" s="573" t="s">
        <v>4938</v>
      </c>
      <c r="C26" s="573" t="s">
        <v>4939</v>
      </c>
      <c r="D26" s="1009"/>
      <c r="E26" s="1010"/>
      <c r="F26" s="784" t="s">
        <v>4940</v>
      </c>
      <c r="G26" s="786"/>
    </row>
    <row r="27" spans="1:7" ht="15" customHeight="1" x14ac:dyDescent="0.25">
      <c r="A27" s="791" t="s">
        <v>4941</v>
      </c>
      <c r="B27" s="791"/>
      <c r="C27" s="791"/>
      <c r="D27" s="791"/>
      <c r="E27" s="791"/>
      <c r="F27" s="1011"/>
      <c r="G27" s="1011"/>
    </row>
    <row r="28" spans="1:7" ht="15" customHeight="1" x14ac:dyDescent="0.25">
      <c r="A28" s="636" t="s">
        <v>4942</v>
      </c>
      <c r="B28" s="636"/>
      <c r="C28" s="636"/>
      <c r="D28" s="636"/>
      <c r="E28" s="636"/>
      <c r="F28" s="636"/>
      <c r="G28" s="636"/>
    </row>
    <row r="29" spans="1:7" x14ac:dyDescent="0.25">
      <c r="A29" s="193"/>
      <c r="B29" s="193"/>
      <c r="C29" s="193"/>
      <c r="D29" s="193"/>
      <c r="E29" s="193"/>
      <c r="F29" s="193"/>
      <c r="G29" s="193"/>
    </row>
    <row r="30" spans="1:7" ht="15" customHeight="1" x14ac:dyDescent="0.25">
      <c r="A30" s="1012" t="s">
        <v>1228</v>
      </c>
      <c r="B30" s="1012"/>
      <c r="C30" s="792" t="s">
        <v>4943</v>
      </c>
      <c r="D30" s="792"/>
      <c r="E30" s="792"/>
      <c r="F30" s="193"/>
      <c r="G30" s="193"/>
    </row>
    <row r="31" spans="1:7" x14ac:dyDescent="0.25">
      <c r="A31" s="572" t="s">
        <v>1229</v>
      </c>
      <c r="B31" s="574"/>
      <c r="C31" s="573" t="s">
        <v>1235</v>
      </c>
      <c r="D31" s="1009"/>
      <c r="E31" s="1010"/>
      <c r="F31" s="193"/>
      <c r="G31" s="193"/>
    </row>
    <row r="32" spans="1:7" x14ac:dyDescent="0.25">
      <c r="A32" s="573" t="s">
        <v>2042</v>
      </c>
      <c r="B32" s="571"/>
      <c r="C32" s="573" t="s">
        <v>1229</v>
      </c>
      <c r="D32" s="936"/>
      <c r="E32" s="938"/>
      <c r="F32" s="193"/>
      <c r="G32" s="193"/>
    </row>
    <row r="33" spans="1:7" x14ac:dyDescent="0.25">
      <c r="A33" s="573" t="s">
        <v>1231</v>
      </c>
      <c r="B33" s="571"/>
      <c r="C33" s="570" t="s">
        <v>4944</v>
      </c>
      <c r="D33" s="936"/>
      <c r="E33" s="938"/>
      <c r="F33" s="193"/>
      <c r="G33" s="193"/>
    </row>
    <row r="34" spans="1:7" x14ac:dyDescent="0.25">
      <c r="A34" s="573" t="s">
        <v>4945</v>
      </c>
      <c r="B34" s="571"/>
      <c r="C34" s="570" t="s">
        <v>4946</v>
      </c>
      <c r="D34" s="936"/>
      <c r="E34" s="938"/>
      <c r="F34" s="193"/>
      <c r="G34" s="193"/>
    </row>
    <row r="35" spans="1:7" x14ac:dyDescent="0.25">
      <c r="A35" s="193"/>
      <c r="B35" s="193"/>
      <c r="C35" s="193"/>
      <c r="D35" s="193"/>
      <c r="E35" s="193"/>
      <c r="F35" s="193"/>
      <c r="G35" s="193"/>
    </row>
    <row r="36" spans="1:7" ht="15" customHeight="1" x14ac:dyDescent="0.25">
      <c r="A36" s="966" t="s">
        <v>4947</v>
      </c>
      <c r="B36" s="966"/>
      <c r="C36" s="966"/>
      <c r="D36" s="966"/>
      <c r="E36" s="966"/>
      <c r="F36" s="193"/>
      <c r="G36" s="193"/>
    </row>
    <row r="37" spans="1:7" x14ac:dyDescent="0.25">
      <c r="A37" s="953"/>
      <c r="B37" s="954"/>
      <c r="C37" s="954"/>
      <c r="D37" s="954"/>
      <c r="E37" s="955"/>
      <c r="F37" s="193"/>
      <c r="G37" s="193"/>
    </row>
    <row r="38" spans="1:7" x14ac:dyDescent="0.25">
      <c r="A38" s="1006"/>
      <c r="B38" s="1007"/>
      <c r="C38" s="1007"/>
      <c r="D38" s="1007"/>
      <c r="E38" s="1008"/>
      <c r="F38" s="193"/>
      <c r="G38" s="193"/>
    </row>
    <row r="39" spans="1:7" x14ac:dyDescent="0.25">
      <c r="A39" s="1006"/>
      <c r="B39" s="1007"/>
      <c r="C39" s="1007"/>
      <c r="D39" s="1007"/>
      <c r="E39" s="1008"/>
      <c r="F39" s="193"/>
      <c r="G39" s="193"/>
    </row>
    <row r="40" spans="1:7" x14ac:dyDescent="0.25">
      <c r="A40" s="1006"/>
      <c r="B40" s="1007"/>
      <c r="C40" s="1007"/>
      <c r="D40" s="1007"/>
      <c r="E40" s="1008"/>
      <c r="F40" s="193"/>
      <c r="G40" s="193"/>
    </row>
    <row r="41" spans="1:7" x14ac:dyDescent="0.25">
      <c r="A41" s="1006"/>
      <c r="B41" s="1007"/>
      <c r="C41" s="1007"/>
      <c r="D41" s="1007"/>
      <c r="E41" s="1008"/>
      <c r="F41" s="193"/>
      <c r="G41" s="193"/>
    </row>
    <row r="42" spans="1:7" x14ac:dyDescent="0.25">
      <c r="A42" s="956"/>
      <c r="B42" s="957"/>
      <c r="C42" s="957"/>
      <c r="D42" s="957"/>
      <c r="E42" s="958"/>
      <c r="F42" s="193"/>
      <c r="G42" s="193"/>
    </row>
    <row r="44" spans="1:7" ht="15" customHeight="1" x14ac:dyDescent="0.25">
      <c r="A44" s="636" t="s">
        <v>4948</v>
      </c>
      <c r="B44" s="636"/>
      <c r="C44" s="636"/>
      <c r="D44" s="636"/>
      <c r="E44" s="636"/>
    </row>
    <row r="45" spans="1:7" x14ac:dyDescent="0.25">
      <c r="A45" s="636"/>
      <c r="B45" s="636"/>
      <c r="C45" s="636"/>
      <c r="D45" s="636"/>
      <c r="E45" s="636"/>
    </row>
    <row r="47" spans="1:7" x14ac:dyDescent="0.25">
      <c r="A47" s="821" t="s">
        <v>4949</v>
      </c>
      <c r="B47" s="822"/>
      <c r="C47" s="822"/>
      <c r="D47" s="822"/>
      <c r="E47" s="823"/>
    </row>
    <row r="48" spans="1:7" ht="15" customHeight="1" x14ac:dyDescent="0.25">
      <c r="A48" s="947" t="s">
        <v>4950</v>
      </c>
      <c r="B48" s="948"/>
      <c r="C48" s="948"/>
      <c r="D48" s="948"/>
      <c r="E48" s="949"/>
    </row>
    <row r="49" spans="1:5" x14ac:dyDescent="0.25">
      <c r="A49" s="570" t="s">
        <v>4951</v>
      </c>
      <c r="B49" s="573" t="s">
        <v>4952</v>
      </c>
      <c r="C49" s="570" t="s">
        <v>2423</v>
      </c>
      <c r="D49" s="990"/>
      <c r="E49" s="990"/>
    </row>
    <row r="50" spans="1:5" ht="30" x14ac:dyDescent="0.25">
      <c r="A50" s="570" t="s">
        <v>4953</v>
      </c>
      <c r="B50" s="573" t="s">
        <v>4954</v>
      </c>
      <c r="C50" s="570" t="s">
        <v>2425</v>
      </c>
      <c r="D50" s="990"/>
      <c r="E50" s="990"/>
    </row>
    <row r="51" spans="1:5" ht="30" x14ac:dyDescent="0.25">
      <c r="A51" s="570" t="s">
        <v>4955</v>
      </c>
      <c r="B51" s="573" t="s">
        <v>4956</v>
      </c>
      <c r="C51" s="570" t="s">
        <v>2427</v>
      </c>
      <c r="D51" s="990"/>
      <c r="E51" s="990"/>
    </row>
    <row r="52" spans="1:5" ht="15" customHeight="1" x14ac:dyDescent="0.25">
      <c r="A52" s="966" t="s">
        <v>4957</v>
      </c>
      <c r="B52" s="966"/>
      <c r="C52" s="966"/>
      <c r="D52" s="966"/>
      <c r="E52" s="966"/>
    </row>
    <row r="53" spans="1:5" ht="15" customHeight="1" x14ac:dyDescent="0.25">
      <c r="A53" s="784" t="s">
        <v>4958</v>
      </c>
      <c r="B53" s="785"/>
      <c r="C53" s="785"/>
      <c r="D53" s="785"/>
      <c r="E53" s="786"/>
    </row>
    <row r="54" spans="1:5" x14ac:dyDescent="0.25">
      <c r="A54" s="644" t="s">
        <v>4959</v>
      </c>
      <c r="B54" s="646"/>
      <c r="C54" s="644" t="s">
        <v>4960</v>
      </c>
      <c r="D54" s="645"/>
      <c r="E54" s="646"/>
    </row>
    <row r="55" spans="1:5" x14ac:dyDescent="0.25">
      <c r="A55" s="730" t="s">
        <v>4961</v>
      </c>
      <c r="B55" s="730"/>
      <c r="C55" s="976">
        <v>0</v>
      </c>
      <c r="D55" s="976"/>
      <c r="E55" s="976"/>
    </row>
    <row r="56" spans="1:5" x14ac:dyDescent="0.25">
      <c r="A56" s="733" t="s">
        <v>4962</v>
      </c>
      <c r="B56" s="735"/>
      <c r="C56" s="733" t="s">
        <v>4963</v>
      </c>
      <c r="D56" s="734"/>
      <c r="E56" s="735"/>
    </row>
    <row r="57" spans="1:5" x14ac:dyDescent="0.25">
      <c r="A57" s="733" t="s">
        <v>4964</v>
      </c>
      <c r="B57" s="735"/>
      <c r="C57" s="733" t="s">
        <v>4965</v>
      </c>
      <c r="D57" s="734"/>
      <c r="E57" s="735"/>
    </row>
    <row r="58" spans="1:5" x14ac:dyDescent="0.25">
      <c r="A58" s="733" t="s">
        <v>4966</v>
      </c>
      <c r="B58" s="735"/>
      <c r="C58" s="733" t="s">
        <v>4967</v>
      </c>
      <c r="D58" s="734"/>
      <c r="E58" s="735"/>
    </row>
    <row r="59" spans="1:5" x14ac:dyDescent="0.25">
      <c r="A59" s="733" t="s">
        <v>4968</v>
      </c>
      <c r="B59" s="735"/>
      <c r="C59" s="733">
        <v>1.5</v>
      </c>
      <c r="D59" s="734"/>
      <c r="E59" s="735"/>
    </row>
    <row r="60" spans="1:5" ht="15" customHeight="1" x14ac:dyDescent="0.25">
      <c r="A60" s="573" t="s">
        <v>4969</v>
      </c>
      <c r="B60" s="784" t="s">
        <v>4970</v>
      </c>
      <c r="C60" s="786"/>
      <c r="D60" s="573" t="s">
        <v>4971</v>
      </c>
      <c r="E60" s="571"/>
    </row>
    <row r="62" spans="1:5" x14ac:dyDescent="0.25">
      <c r="A62" s="811" t="s">
        <v>4972</v>
      </c>
      <c r="B62" s="811"/>
      <c r="C62" s="811"/>
      <c r="D62" s="811"/>
      <c r="E62" s="811"/>
    </row>
    <row r="63" spans="1:5" x14ac:dyDescent="0.25">
      <c r="A63" s="792" t="s">
        <v>4973</v>
      </c>
      <c r="B63" s="792"/>
      <c r="C63" s="792"/>
      <c r="D63" s="792"/>
      <c r="E63" s="792"/>
    </row>
    <row r="64" spans="1:5" x14ac:dyDescent="0.25">
      <c r="A64" s="570" t="s">
        <v>4974</v>
      </c>
      <c r="B64" s="570" t="s">
        <v>4975</v>
      </c>
      <c r="C64" s="991"/>
      <c r="D64" s="992"/>
      <c r="E64" s="993"/>
    </row>
    <row r="65" spans="1:5" x14ac:dyDescent="0.25">
      <c r="A65" s="730" t="s">
        <v>4976</v>
      </c>
      <c r="B65" s="730"/>
      <c r="C65" s="730"/>
      <c r="D65" s="730"/>
      <c r="E65" s="730"/>
    </row>
    <row r="66" spans="1:5" x14ac:dyDescent="0.25">
      <c r="A66" s="792" t="s">
        <v>4977</v>
      </c>
      <c r="B66" s="792"/>
      <c r="C66" s="792"/>
      <c r="D66" s="792"/>
      <c r="E66" s="792"/>
    </row>
    <row r="67" spans="1:5" ht="15" customHeight="1" x14ac:dyDescent="0.25">
      <c r="A67" s="784" t="s">
        <v>4978</v>
      </c>
      <c r="B67" s="785"/>
      <c r="C67" s="786"/>
      <c r="D67" s="570" t="s">
        <v>4979</v>
      </c>
      <c r="E67" s="575"/>
    </row>
    <row r="68" spans="1:5" x14ac:dyDescent="0.25">
      <c r="A68" s="573" t="s">
        <v>4980</v>
      </c>
      <c r="B68" s="573" t="s">
        <v>102</v>
      </c>
      <c r="C68" s="1009"/>
      <c r="D68" s="1013"/>
      <c r="E68" s="1010"/>
    </row>
    <row r="69" spans="1:5" ht="15" customHeight="1" x14ac:dyDescent="0.25">
      <c r="A69" s="791" t="s">
        <v>4981</v>
      </c>
      <c r="B69" s="791"/>
      <c r="C69" s="791"/>
      <c r="D69" s="791"/>
      <c r="E69" s="791"/>
    </row>
    <row r="70" spans="1:5" ht="15" customHeight="1" x14ac:dyDescent="0.25">
      <c r="A70" s="784" t="s">
        <v>4982</v>
      </c>
      <c r="B70" s="785"/>
      <c r="C70" s="785"/>
      <c r="D70" s="785"/>
      <c r="E70" s="786"/>
    </row>
    <row r="71" spans="1:5" x14ac:dyDescent="0.25">
      <c r="A71" s="792" t="s">
        <v>4983</v>
      </c>
      <c r="B71" s="792"/>
      <c r="C71" s="792"/>
      <c r="D71" s="792"/>
      <c r="E71" s="792"/>
    </row>
    <row r="72" spans="1:5" ht="15" customHeight="1" x14ac:dyDescent="0.25">
      <c r="A72" s="791" t="s">
        <v>4984</v>
      </c>
      <c r="B72" s="791"/>
      <c r="C72" s="791"/>
      <c r="D72" s="791"/>
      <c r="E72" s="791"/>
    </row>
    <row r="73" spans="1:5" ht="15" customHeight="1" x14ac:dyDescent="0.25">
      <c r="A73" s="791" t="s">
        <v>4985</v>
      </c>
      <c r="B73" s="791"/>
      <c r="C73" s="791"/>
      <c r="D73" s="791"/>
      <c r="E73" s="791"/>
    </row>
    <row r="74" spans="1:5" x14ac:dyDescent="0.25">
      <c r="A74" s="733" t="s">
        <v>4986</v>
      </c>
      <c r="B74" s="734"/>
      <c r="C74" s="734"/>
      <c r="D74" s="734"/>
      <c r="E74" s="735"/>
    </row>
    <row r="75" spans="1:5" x14ac:dyDescent="0.25">
      <c r="A75" s="733" t="s">
        <v>4987</v>
      </c>
      <c r="B75" s="734"/>
      <c r="C75" s="734"/>
      <c r="D75" s="734"/>
      <c r="E75" s="735"/>
    </row>
    <row r="76" spans="1:5" x14ac:dyDescent="0.25">
      <c r="A76" s="570" t="s">
        <v>4988</v>
      </c>
      <c r="B76" s="570" t="s">
        <v>4989</v>
      </c>
      <c r="C76" s="991"/>
      <c r="D76" s="992"/>
      <c r="E76" s="993"/>
    </row>
    <row r="78" spans="1:5" x14ac:dyDescent="0.25">
      <c r="A78" s="821" t="s">
        <v>4990</v>
      </c>
      <c r="B78" s="822"/>
      <c r="C78" s="822"/>
      <c r="D78" s="822"/>
      <c r="E78" s="823"/>
    </row>
    <row r="79" spans="1:5" ht="15" customHeight="1" x14ac:dyDescent="0.25">
      <c r="A79" s="966" t="s">
        <v>4991</v>
      </c>
      <c r="B79" s="966"/>
      <c r="C79" s="966"/>
      <c r="D79" s="966"/>
      <c r="E79" s="966"/>
    </row>
    <row r="80" spans="1:5" x14ac:dyDescent="0.25">
      <c r="A80" s="570" t="s">
        <v>4992</v>
      </c>
      <c r="B80" s="730" t="s">
        <v>4993</v>
      </c>
      <c r="C80" s="730"/>
      <c r="D80" s="730" t="s">
        <v>4994</v>
      </c>
      <c r="E80" s="730"/>
    </row>
    <row r="81" spans="1:5" x14ac:dyDescent="0.25">
      <c r="A81" s="731" t="s">
        <v>4995</v>
      </c>
      <c r="B81" s="733" t="s">
        <v>4996</v>
      </c>
      <c r="C81" s="735"/>
      <c r="D81" s="1014">
        <v>0</v>
      </c>
      <c r="E81" s="735"/>
    </row>
    <row r="82" spans="1:5" x14ac:dyDescent="0.25">
      <c r="A82" s="732"/>
      <c r="B82" s="730" t="s">
        <v>4997</v>
      </c>
      <c r="C82" s="730"/>
      <c r="D82" s="730" t="s">
        <v>4998</v>
      </c>
      <c r="E82" s="730"/>
    </row>
    <row r="83" spans="1:5" x14ac:dyDescent="0.25">
      <c r="A83" s="570" t="s">
        <v>4999</v>
      </c>
      <c r="B83" s="733" t="s">
        <v>5000</v>
      </c>
      <c r="C83" s="735"/>
      <c r="D83" s="733" t="s">
        <v>4989</v>
      </c>
      <c r="E83" s="735"/>
    </row>
    <row r="84" spans="1:5" x14ac:dyDescent="0.25">
      <c r="A84" s="573" t="s">
        <v>5001</v>
      </c>
      <c r="B84" s="573" t="s">
        <v>5002</v>
      </c>
      <c r="C84" s="1009"/>
      <c r="D84" s="1013"/>
      <c r="E84" s="1010"/>
    </row>
    <row r="85" spans="1:5" x14ac:dyDescent="0.25">
      <c r="A85" s="793" t="s">
        <v>5003</v>
      </c>
      <c r="B85" s="803"/>
      <c r="C85" s="803"/>
      <c r="D85" s="803"/>
      <c r="E85" s="794"/>
    </row>
    <row r="86" spans="1:5" x14ac:dyDescent="0.25">
      <c r="A86" s="570" t="s">
        <v>5004</v>
      </c>
      <c r="B86" s="570" t="s">
        <v>5005</v>
      </c>
      <c r="C86" s="570" t="s">
        <v>5006</v>
      </c>
      <c r="D86" s="991"/>
      <c r="E86" s="993"/>
    </row>
    <row r="87" spans="1:5" x14ac:dyDescent="0.25">
      <c r="A87" s="570" t="s">
        <v>5007</v>
      </c>
      <c r="B87" s="570" t="s">
        <v>5008</v>
      </c>
      <c r="C87" s="570" t="s">
        <v>5009</v>
      </c>
      <c r="D87" s="991"/>
      <c r="E87" s="993"/>
    </row>
    <row r="88" spans="1:5" x14ac:dyDescent="0.25">
      <c r="A88" s="792" t="s">
        <v>4521</v>
      </c>
      <c r="B88" s="792"/>
      <c r="C88" s="792"/>
      <c r="D88" s="792"/>
      <c r="E88" s="792"/>
    </row>
    <row r="89" spans="1:5" ht="30" x14ac:dyDescent="0.25">
      <c r="A89" s="570" t="s">
        <v>5010</v>
      </c>
      <c r="B89" s="573" t="s">
        <v>5011</v>
      </c>
      <c r="C89" s="570" t="s">
        <v>2607</v>
      </c>
      <c r="D89" s="991">
        <f>C84-D86-D87</f>
        <v>0</v>
      </c>
      <c r="E89" s="993"/>
    </row>
    <row r="90" spans="1:5" x14ac:dyDescent="0.25">
      <c r="A90" s="570" t="s">
        <v>5012</v>
      </c>
      <c r="B90" s="570" t="s">
        <v>5013</v>
      </c>
      <c r="C90" s="570" t="s">
        <v>2611</v>
      </c>
      <c r="D90" s="991"/>
      <c r="E90" s="993"/>
    </row>
    <row r="91" spans="1:5" x14ac:dyDescent="0.25">
      <c r="A91" s="570" t="s">
        <v>5014</v>
      </c>
      <c r="B91" s="570" t="s">
        <v>5015</v>
      </c>
      <c r="C91" s="570" t="s">
        <v>2615</v>
      </c>
      <c r="D91" s="991">
        <f>D89-D90</f>
        <v>0</v>
      </c>
      <c r="E91" s="993"/>
    </row>
    <row r="92" spans="1:5" x14ac:dyDescent="0.25">
      <c r="A92" s="570" t="s">
        <v>5016</v>
      </c>
      <c r="B92" s="570" t="s">
        <v>5017</v>
      </c>
      <c r="C92" s="570" t="s">
        <v>2619</v>
      </c>
      <c r="D92" s="991">
        <f>D90-D89</f>
        <v>0</v>
      </c>
      <c r="E92" s="993"/>
    </row>
    <row r="93" spans="1:5" x14ac:dyDescent="0.25">
      <c r="A93" s="792" t="s">
        <v>5018</v>
      </c>
      <c r="B93" s="792"/>
      <c r="C93" s="792"/>
      <c r="D93" s="792"/>
      <c r="E93" s="792"/>
    </row>
    <row r="94" spans="1:5" ht="33" customHeight="1" x14ac:dyDescent="0.25">
      <c r="A94" s="784" t="s">
        <v>5019</v>
      </c>
      <c r="B94" s="786"/>
      <c r="C94" s="570" t="s">
        <v>5020</v>
      </c>
      <c r="D94" s="991"/>
      <c r="E94" s="993"/>
    </row>
    <row r="95" spans="1:5" x14ac:dyDescent="0.25">
      <c r="A95" s="573" t="s">
        <v>5021</v>
      </c>
      <c r="B95" s="573" t="s">
        <v>5022</v>
      </c>
      <c r="C95" s="573" t="s">
        <v>5023</v>
      </c>
      <c r="D95" s="1009">
        <f>D89*(1.83/100)</f>
        <v>0</v>
      </c>
      <c r="E95" s="1010"/>
    </row>
    <row r="96" spans="1:5" x14ac:dyDescent="0.25">
      <c r="A96" s="573" t="s">
        <v>5024</v>
      </c>
      <c r="B96" s="573" t="s">
        <v>5025</v>
      </c>
      <c r="C96" s="573" t="s">
        <v>5026</v>
      </c>
      <c r="D96" s="1009"/>
      <c r="E96" s="1010"/>
    </row>
    <row r="97" spans="1:5" x14ac:dyDescent="0.25">
      <c r="A97" s="573" t="s">
        <v>5027</v>
      </c>
      <c r="B97" s="573" t="s">
        <v>5028</v>
      </c>
      <c r="C97" s="573" t="s">
        <v>5029</v>
      </c>
      <c r="D97" s="1009"/>
      <c r="E97" s="1010"/>
    </row>
    <row r="98" spans="1:5" x14ac:dyDescent="0.25">
      <c r="A98" s="573" t="s">
        <v>5030</v>
      </c>
      <c r="B98" s="573" t="s">
        <v>5031</v>
      </c>
      <c r="C98" s="573" t="s">
        <v>5032</v>
      </c>
      <c r="D98" s="1009"/>
      <c r="E98" s="1010"/>
    </row>
    <row r="99" spans="1:5" ht="15" customHeight="1" x14ac:dyDescent="0.25">
      <c r="A99" s="966" t="s">
        <v>5033</v>
      </c>
      <c r="B99" s="966"/>
      <c r="C99" s="966"/>
      <c r="D99" s="966"/>
      <c r="E99" s="966"/>
    </row>
    <row r="100" spans="1:5" x14ac:dyDescent="0.25">
      <c r="A100" s="733" t="s">
        <v>5034</v>
      </c>
      <c r="B100" s="734"/>
      <c r="C100" s="735"/>
      <c r="D100" s="175"/>
      <c r="E100" s="175"/>
    </row>
    <row r="101" spans="1:5" x14ac:dyDescent="0.25">
      <c r="A101" s="733" t="s">
        <v>5035</v>
      </c>
      <c r="B101" s="735"/>
      <c r="C101" s="570" t="s">
        <v>5036</v>
      </c>
      <c r="D101" s="175"/>
      <c r="E101" s="175"/>
    </row>
    <row r="102" spans="1:5" ht="15" customHeight="1" x14ac:dyDescent="0.25">
      <c r="A102" s="966" t="s">
        <v>5037</v>
      </c>
      <c r="B102" s="966"/>
      <c r="C102" s="966"/>
      <c r="D102" s="966"/>
      <c r="E102" s="966"/>
    </row>
    <row r="103" spans="1:5" x14ac:dyDescent="0.25">
      <c r="A103" s="570" t="s">
        <v>5038</v>
      </c>
      <c r="B103" s="570" t="s">
        <v>5039</v>
      </c>
      <c r="C103" s="570" t="s">
        <v>3122</v>
      </c>
      <c r="D103" s="990">
        <f>(1/100)*D89+D95</f>
        <v>0</v>
      </c>
      <c r="E103" s="990"/>
    </row>
    <row r="104" spans="1:5" x14ac:dyDescent="0.25">
      <c r="A104" s="570" t="s">
        <v>5040</v>
      </c>
      <c r="B104" s="570" t="s">
        <v>5041</v>
      </c>
      <c r="C104" s="570" t="s">
        <v>3015</v>
      </c>
      <c r="D104" s="991"/>
      <c r="E104" s="993"/>
    </row>
    <row r="105" spans="1:5" x14ac:dyDescent="0.25">
      <c r="A105" s="570" t="s">
        <v>5042</v>
      </c>
      <c r="B105" s="570" t="s">
        <v>5043</v>
      </c>
      <c r="C105" s="570" t="s">
        <v>5044</v>
      </c>
      <c r="D105" s="991">
        <f>D103-D104</f>
        <v>0</v>
      </c>
      <c r="E105" s="993"/>
    </row>
    <row r="106" spans="1:5" x14ac:dyDescent="0.25">
      <c r="A106" s="570" t="s">
        <v>5045</v>
      </c>
      <c r="B106" s="570" t="s">
        <v>5046</v>
      </c>
      <c r="C106" s="570" t="s">
        <v>5047</v>
      </c>
      <c r="D106" s="991">
        <f>D104-D103</f>
        <v>0</v>
      </c>
      <c r="E106" s="993"/>
    </row>
    <row r="107" spans="1:5" ht="15" customHeight="1" x14ac:dyDescent="0.25">
      <c r="A107" s="947" t="s">
        <v>5048</v>
      </c>
      <c r="B107" s="948"/>
      <c r="C107" s="948"/>
      <c r="D107" s="948"/>
      <c r="E107" s="949"/>
    </row>
    <row r="108" spans="1:5" x14ac:dyDescent="0.25">
      <c r="A108" s="573" t="s">
        <v>5049</v>
      </c>
      <c r="B108" s="573" t="s">
        <v>5050</v>
      </c>
      <c r="C108" s="573" t="s">
        <v>5051</v>
      </c>
      <c r="D108" s="1015">
        <f>D104+D96+D90</f>
        <v>0</v>
      </c>
      <c r="E108" s="938"/>
    </row>
    <row r="109" spans="1:5" x14ac:dyDescent="0.25">
      <c r="A109" s="573" t="s">
        <v>5052</v>
      </c>
      <c r="B109" s="573" t="s">
        <v>5053</v>
      </c>
      <c r="C109" s="573" t="s">
        <v>5054</v>
      </c>
      <c r="D109" s="1015">
        <f>D91+D97+D105</f>
        <v>0</v>
      </c>
      <c r="E109" s="938"/>
    </row>
    <row r="110" spans="1:5" x14ac:dyDescent="0.25">
      <c r="A110" s="573" t="s">
        <v>5055</v>
      </c>
      <c r="B110" s="573" t="s">
        <v>5056</v>
      </c>
      <c r="C110" s="573" t="s">
        <v>5057</v>
      </c>
      <c r="D110" s="1015">
        <f>D92+D98+D106</f>
        <v>0</v>
      </c>
      <c r="E110" s="938"/>
    </row>
  </sheetData>
  <mergeCells count="111">
    <mergeCell ref="D105:E105"/>
    <mergeCell ref="D106:E106"/>
    <mergeCell ref="A107:E107"/>
    <mergeCell ref="D108:E108"/>
    <mergeCell ref="D109:E109"/>
    <mergeCell ref="D110:E110"/>
    <mergeCell ref="A99:E99"/>
    <mergeCell ref="A100:C100"/>
    <mergeCell ref="A101:B101"/>
    <mergeCell ref="A102:E102"/>
    <mergeCell ref="D103:E103"/>
    <mergeCell ref="D104:E104"/>
    <mergeCell ref="A94:B94"/>
    <mergeCell ref="D94:E94"/>
    <mergeCell ref="D95:E95"/>
    <mergeCell ref="D96:E96"/>
    <mergeCell ref="D97:E97"/>
    <mergeCell ref="D98:E98"/>
    <mergeCell ref="A88:E88"/>
    <mergeCell ref="D89:E89"/>
    <mergeCell ref="D90:E90"/>
    <mergeCell ref="D91:E91"/>
    <mergeCell ref="D92:E92"/>
    <mergeCell ref="A93:E93"/>
    <mergeCell ref="B83:C83"/>
    <mergeCell ref="D83:E83"/>
    <mergeCell ref="C84:E84"/>
    <mergeCell ref="A85:E85"/>
    <mergeCell ref="D86:E86"/>
    <mergeCell ref="D87:E87"/>
    <mergeCell ref="B80:C80"/>
    <mergeCell ref="D80:E80"/>
    <mergeCell ref="A81:A82"/>
    <mergeCell ref="B81:C81"/>
    <mergeCell ref="D81:E81"/>
    <mergeCell ref="B82:C82"/>
    <mergeCell ref="D82:E82"/>
    <mergeCell ref="A73:E73"/>
    <mergeCell ref="A74:E74"/>
    <mergeCell ref="A75:E75"/>
    <mergeCell ref="C76:E76"/>
    <mergeCell ref="A78:E78"/>
    <mergeCell ref="A79:E79"/>
    <mergeCell ref="A67:C67"/>
    <mergeCell ref="C68:E68"/>
    <mergeCell ref="A69:E69"/>
    <mergeCell ref="A70:E70"/>
    <mergeCell ref="A71:E71"/>
    <mergeCell ref="A72:E72"/>
    <mergeCell ref="B60:C60"/>
    <mergeCell ref="A62:E62"/>
    <mergeCell ref="A63:E63"/>
    <mergeCell ref="C64:E64"/>
    <mergeCell ref="A65:E65"/>
    <mergeCell ref="A66:E66"/>
    <mergeCell ref="A57:B57"/>
    <mergeCell ref="C57:E57"/>
    <mergeCell ref="A58:B58"/>
    <mergeCell ref="C58:E58"/>
    <mergeCell ref="A59:B59"/>
    <mergeCell ref="C59:E59"/>
    <mergeCell ref="A53:E53"/>
    <mergeCell ref="A54:B54"/>
    <mergeCell ref="C54:E54"/>
    <mergeCell ref="A55:B55"/>
    <mergeCell ref="C55:E55"/>
    <mergeCell ref="A56:B56"/>
    <mergeCell ref="C56:E56"/>
    <mergeCell ref="A47:E47"/>
    <mergeCell ref="A48:E48"/>
    <mergeCell ref="D49:E49"/>
    <mergeCell ref="D50:E50"/>
    <mergeCell ref="D51:E51"/>
    <mergeCell ref="A52:E52"/>
    <mergeCell ref="D32:E32"/>
    <mergeCell ref="D33:E33"/>
    <mergeCell ref="D34:E34"/>
    <mergeCell ref="A36:E36"/>
    <mergeCell ref="A37:E42"/>
    <mergeCell ref="A44:E45"/>
    <mergeCell ref="A27:E27"/>
    <mergeCell ref="F27:G27"/>
    <mergeCell ref="A28:G28"/>
    <mergeCell ref="A30:B30"/>
    <mergeCell ref="C30:E30"/>
    <mergeCell ref="D31:E31"/>
    <mergeCell ref="A23:G23"/>
    <mergeCell ref="D24:E24"/>
    <mergeCell ref="F24:G24"/>
    <mergeCell ref="A25:G25"/>
    <mergeCell ref="D26:E26"/>
    <mergeCell ref="F26:G26"/>
    <mergeCell ref="A19:B19"/>
    <mergeCell ref="C19:F19"/>
    <mergeCell ref="A20:B20"/>
    <mergeCell ref="C20:F20"/>
    <mergeCell ref="A21:B21"/>
    <mergeCell ref="C21:F21"/>
    <mergeCell ref="A16:B16"/>
    <mergeCell ref="C16:F16"/>
    <mergeCell ref="A17:B17"/>
    <mergeCell ref="C17:F17"/>
    <mergeCell ref="A18:B18"/>
    <mergeCell ref="C18:F18"/>
    <mergeCell ref="A1:F1"/>
    <mergeCell ref="A3:F3"/>
    <mergeCell ref="A4:F7"/>
    <mergeCell ref="A9:F9"/>
    <mergeCell ref="A10:F13"/>
    <mergeCell ref="A15:B15"/>
    <mergeCell ref="C15:F15"/>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election activeCell="G11" sqref="G11:I11"/>
    </sheetView>
  </sheetViews>
  <sheetFormatPr baseColWidth="10" defaultRowHeight="15" x14ac:dyDescent="0.25"/>
  <sheetData>
    <row r="1" spans="1:9" x14ac:dyDescent="0.25">
      <c r="A1" s="625" t="s">
        <v>5058</v>
      </c>
      <c r="B1" s="626"/>
      <c r="C1" s="626"/>
      <c r="D1" s="626"/>
      <c r="E1" s="626"/>
      <c r="F1" s="627"/>
    </row>
    <row r="3" spans="1:9" ht="15" customHeight="1" x14ac:dyDescent="0.25">
      <c r="A3" s="636" t="s">
        <v>5059</v>
      </c>
      <c r="B3" s="636"/>
      <c r="C3" s="636"/>
      <c r="D3" s="636"/>
    </row>
    <row r="5" spans="1:9" x14ac:dyDescent="0.25">
      <c r="A5" s="730" t="s">
        <v>5060</v>
      </c>
      <c r="B5" s="730"/>
      <c r="C5" s="730"/>
    </row>
    <row r="6" spans="1:9" x14ac:dyDescent="0.25">
      <c r="A6" s="789"/>
      <c r="B6" s="789"/>
      <c r="C6" s="789"/>
    </row>
    <row r="8" spans="1:9" ht="15" customHeight="1" x14ac:dyDescent="0.25">
      <c r="A8" s="784" t="s">
        <v>5061</v>
      </c>
      <c r="B8" s="786"/>
    </row>
    <row r="9" spans="1:9" x14ac:dyDescent="0.25">
      <c r="A9" s="936"/>
      <c r="B9" s="938"/>
    </row>
    <row r="11" spans="1:9" ht="15" customHeight="1" x14ac:dyDescent="0.25">
      <c r="A11" s="733" t="s">
        <v>4729</v>
      </c>
      <c r="B11" s="734"/>
      <c r="C11" s="735"/>
      <c r="D11" s="730" t="s">
        <v>4730</v>
      </c>
      <c r="E11" s="730"/>
      <c r="F11" s="730"/>
      <c r="G11" s="791" t="s">
        <v>3359</v>
      </c>
      <c r="H11" s="791"/>
      <c r="I11" s="791"/>
    </row>
    <row r="12" spans="1:9" x14ac:dyDescent="0.25">
      <c r="A12" s="810"/>
      <c r="B12" s="810"/>
      <c r="C12" s="810"/>
      <c r="D12" s="1002"/>
      <c r="E12" s="1002"/>
      <c r="F12" s="1002"/>
      <c r="G12" s="936"/>
      <c r="H12" s="937"/>
      <c r="I12" s="938"/>
    </row>
    <row r="14" spans="1:9" ht="15" customHeight="1" x14ac:dyDescent="0.25">
      <c r="A14" s="983" t="s">
        <v>3360</v>
      </c>
      <c r="B14" s="984"/>
      <c r="C14" s="984"/>
      <c r="D14" s="984"/>
      <c r="E14" s="984"/>
      <c r="F14" s="984"/>
      <c r="G14" s="984"/>
      <c r="H14" s="984"/>
      <c r="I14" s="985"/>
    </row>
    <row r="15" spans="1:9" ht="15" customHeight="1" x14ac:dyDescent="0.25">
      <c r="A15" s="791" t="s">
        <v>3361</v>
      </c>
      <c r="B15" s="791"/>
      <c r="C15" s="791"/>
      <c r="D15" s="791"/>
      <c r="E15" s="578">
        <v>376</v>
      </c>
      <c r="F15" s="937"/>
      <c r="G15" s="937"/>
      <c r="H15" s="937"/>
      <c r="I15" s="938"/>
    </row>
    <row r="16" spans="1:9" ht="15" customHeight="1" x14ac:dyDescent="0.25">
      <c r="A16" s="791" t="s">
        <v>5062</v>
      </c>
      <c r="B16" s="791"/>
      <c r="C16" s="791"/>
      <c r="D16" s="791"/>
      <c r="E16" s="578">
        <v>657</v>
      </c>
      <c r="F16" s="936"/>
      <c r="G16" s="937"/>
      <c r="H16" s="937"/>
      <c r="I16" s="938"/>
    </row>
    <row r="17" spans="1:9" ht="15" customHeight="1" x14ac:dyDescent="0.25">
      <c r="A17" s="784" t="s">
        <v>5063</v>
      </c>
      <c r="B17" s="785"/>
      <c r="C17" s="785"/>
      <c r="D17" s="786"/>
      <c r="E17" s="578">
        <v>651</v>
      </c>
      <c r="F17" s="936"/>
      <c r="G17" s="937"/>
      <c r="H17" s="937"/>
      <c r="I17" s="938"/>
    </row>
    <row r="18" spans="1:9" ht="15" customHeight="1" x14ac:dyDescent="0.25">
      <c r="A18" s="791" t="s">
        <v>3367</v>
      </c>
      <c r="B18" s="791"/>
      <c r="C18" s="791"/>
      <c r="D18" s="791"/>
      <c r="E18" s="578">
        <v>861</v>
      </c>
      <c r="F18" s="936"/>
      <c r="G18" s="937"/>
      <c r="H18" s="937"/>
      <c r="I18" s="938"/>
    </row>
    <row r="19" spans="1:9" ht="15" customHeight="1" x14ac:dyDescent="0.25">
      <c r="A19" s="966" t="s">
        <v>3369</v>
      </c>
      <c r="B19" s="966"/>
      <c r="C19" s="966"/>
      <c r="D19" s="966"/>
      <c r="E19" s="966"/>
      <c r="F19" s="966"/>
      <c r="G19" s="966"/>
      <c r="H19" s="966"/>
      <c r="I19" s="966"/>
    </row>
    <row r="20" spans="1:9" ht="15" customHeight="1" x14ac:dyDescent="0.25">
      <c r="A20" s="966" t="s">
        <v>5064</v>
      </c>
      <c r="B20" s="966"/>
      <c r="C20" s="966"/>
      <c r="D20" s="966"/>
      <c r="E20" s="966"/>
      <c r="F20" s="966"/>
      <c r="G20" s="966"/>
      <c r="H20" s="966"/>
      <c r="I20" s="966"/>
    </row>
    <row r="21" spans="1:9" ht="15" customHeight="1" x14ac:dyDescent="0.25">
      <c r="A21" s="791" t="s">
        <v>3371</v>
      </c>
      <c r="B21" s="791"/>
      <c r="C21" s="791"/>
      <c r="D21" s="791"/>
      <c r="E21" s="578">
        <v>108</v>
      </c>
      <c r="F21" s="1009"/>
      <c r="G21" s="1013"/>
      <c r="H21" s="1013"/>
      <c r="I21" s="1010"/>
    </row>
    <row r="22" spans="1:9" ht="15" customHeight="1" x14ac:dyDescent="0.25">
      <c r="A22" s="784" t="s">
        <v>3373</v>
      </c>
      <c r="B22" s="785"/>
      <c r="C22" s="785"/>
      <c r="D22" s="786"/>
      <c r="E22" s="578">
        <v>118</v>
      </c>
      <c r="F22" s="1009"/>
      <c r="G22" s="1013"/>
      <c r="H22" s="1013"/>
      <c r="I22" s="1010"/>
    </row>
    <row r="23" spans="1:9" ht="15" customHeight="1" x14ac:dyDescent="0.25">
      <c r="A23" s="784" t="s">
        <v>3375</v>
      </c>
      <c r="B23" s="785"/>
      <c r="C23" s="785"/>
      <c r="D23" s="786"/>
      <c r="E23" s="578">
        <v>119</v>
      </c>
      <c r="F23" s="1009"/>
      <c r="G23" s="1013"/>
      <c r="H23" s="1013"/>
      <c r="I23" s="1010"/>
    </row>
    <row r="24" spans="1:9" ht="15" customHeight="1" x14ac:dyDescent="0.25">
      <c r="A24" s="791" t="s">
        <v>3377</v>
      </c>
      <c r="B24" s="791"/>
      <c r="C24" s="791"/>
      <c r="D24" s="791"/>
      <c r="E24" s="578">
        <v>105</v>
      </c>
      <c r="F24" s="1009"/>
      <c r="G24" s="1013"/>
      <c r="H24" s="1013"/>
      <c r="I24" s="1010"/>
    </row>
    <row r="25" spans="1:9" x14ac:dyDescent="0.25">
      <c r="A25" s="1022" t="s">
        <v>89</v>
      </c>
      <c r="B25" s="1023"/>
      <c r="C25" s="1023"/>
      <c r="D25" s="1024"/>
      <c r="E25" s="578">
        <v>106</v>
      </c>
      <c r="F25" s="1025">
        <f>SUM(F21:I24)</f>
        <v>0</v>
      </c>
      <c r="G25" s="1025"/>
      <c r="H25" s="1025"/>
      <c r="I25" s="1025"/>
    </row>
    <row r="26" spans="1:9" ht="15" customHeight="1" x14ac:dyDescent="0.25">
      <c r="A26" s="966" t="s">
        <v>5065</v>
      </c>
      <c r="B26" s="966"/>
      <c r="C26" s="966"/>
      <c r="D26" s="966"/>
      <c r="E26" s="966"/>
      <c r="F26" s="966"/>
      <c r="G26" s="966"/>
      <c r="H26" s="966"/>
      <c r="I26" s="966"/>
    </row>
    <row r="27" spans="1:9" ht="15" customHeight="1" x14ac:dyDescent="0.25">
      <c r="A27" s="791" t="s">
        <v>3382</v>
      </c>
      <c r="B27" s="791"/>
      <c r="C27" s="791"/>
      <c r="D27" s="791"/>
      <c r="E27" s="577">
        <v>115</v>
      </c>
      <c r="F27" s="991"/>
      <c r="G27" s="992"/>
      <c r="H27" s="992"/>
      <c r="I27" s="993"/>
    </row>
    <row r="28" spans="1:9" x14ac:dyDescent="0.25">
      <c r="A28" s="976" t="s">
        <v>3384</v>
      </c>
      <c r="B28" s="976"/>
      <c r="C28" s="976"/>
      <c r="D28" s="976"/>
      <c r="E28" s="577">
        <v>143</v>
      </c>
      <c r="F28" s="1026"/>
      <c r="G28" s="1026"/>
      <c r="H28" s="1026"/>
      <c r="I28" s="1026"/>
    </row>
    <row r="29" spans="1:9" x14ac:dyDescent="0.25">
      <c r="A29" s="1016" t="s">
        <v>3386</v>
      </c>
      <c r="B29" s="1017"/>
      <c r="C29" s="1017"/>
      <c r="D29" s="1018"/>
      <c r="E29" s="577">
        <v>113</v>
      </c>
      <c r="F29" s="1019"/>
      <c r="G29" s="1020"/>
      <c r="H29" s="1020"/>
      <c r="I29" s="1021"/>
    </row>
    <row r="30" spans="1:9" x14ac:dyDescent="0.25">
      <c r="A30" s="733" t="s">
        <v>3388</v>
      </c>
      <c r="B30" s="734"/>
      <c r="C30" s="734"/>
      <c r="D30" s="735"/>
      <c r="E30" s="577">
        <v>111</v>
      </c>
      <c r="F30" s="991"/>
      <c r="G30" s="992"/>
      <c r="H30" s="992"/>
      <c r="I30" s="993"/>
    </row>
    <row r="31" spans="1:9" ht="15" customHeight="1" x14ac:dyDescent="0.25">
      <c r="A31" s="791" t="s">
        <v>5066</v>
      </c>
      <c r="B31" s="791"/>
      <c r="C31" s="791"/>
      <c r="D31" s="791"/>
      <c r="E31" s="577">
        <v>116</v>
      </c>
      <c r="F31" s="990"/>
      <c r="G31" s="990"/>
      <c r="H31" s="990"/>
      <c r="I31" s="990"/>
    </row>
    <row r="32" spans="1:9" ht="15" customHeight="1" x14ac:dyDescent="0.25">
      <c r="A32" s="784" t="s">
        <v>3392</v>
      </c>
      <c r="B32" s="785"/>
      <c r="C32" s="785"/>
      <c r="D32" s="786"/>
      <c r="E32" s="578">
        <v>153</v>
      </c>
      <c r="F32" s="1009"/>
      <c r="G32" s="1013"/>
      <c r="H32" s="1013"/>
      <c r="I32" s="1010"/>
    </row>
    <row r="33" spans="1:9" x14ac:dyDescent="0.25">
      <c r="A33" s="791" t="s">
        <v>3283</v>
      </c>
      <c r="B33" s="791"/>
      <c r="C33" s="791"/>
      <c r="D33" s="791"/>
      <c r="E33" s="578">
        <v>144</v>
      </c>
      <c r="F33" s="1009">
        <f>SUM(F27:I32)</f>
        <v>0</v>
      </c>
      <c r="G33" s="1013"/>
      <c r="H33" s="1013"/>
      <c r="I33" s="1010"/>
    </row>
    <row r="34" spans="1:9" x14ac:dyDescent="0.25">
      <c r="A34" s="793" t="s">
        <v>5067</v>
      </c>
      <c r="B34" s="803"/>
      <c r="C34" s="803"/>
      <c r="D34" s="803"/>
      <c r="E34" s="803"/>
      <c r="F34" s="803"/>
      <c r="G34" s="803"/>
      <c r="H34" s="803"/>
      <c r="I34" s="794"/>
    </row>
    <row r="35" spans="1:9" x14ac:dyDescent="0.25">
      <c r="A35" s="733" t="s">
        <v>3396</v>
      </c>
      <c r="B35" s="734"/>
      <c r="C35" s="734"/>
      <c r="D35" s="735"/>
      <c r="E35" s="577">
        <v>121</v>
      </c>
      <c r="F35" s="991"/>
      <c r="G35" s="992"/>
      <c r="H35" s="992"/>
      <c r="I35" s="993"/>
    </row>
    <row r="36" spans="1:9" x14ac:dyDescent="0.25">
      <c r="A36" s="730" t="s">
        <v>3398</v>
      </c>
      <c r="B36" s="730"/>
      <c r="C36" s="730"/>
      <c r="D36" s="730"/>
      <c r="E36" s="577">
        <v>145</v>
      </c>
      <c r="F36" s="990"/>
      <c r="G36" s="990"/>
      <c r="H36" s="990"/>
      <c r="I36" s="990"/>
    </row>
    <row r="37" spans="1:9" ht="15" customHeight="1" x14ac:dyDescent="0.25">
      <c r="A37" s="784" t="s">
        <v>3400</v>
      </c>
      <c r="B37" s="785"/>
      <c r="C37" s="785"/>
      <c r="D37" s="786"/>
      <c r="E37" s="577">
        <v>125</v>
      </c>
      <c r="F37" s="991"/>
      <c r="G37" s="992"/>
      <c r="H37" s="992"/>
      <c r="I37" s="993"/>
    </row>
    <row r="38" spans="1:9" ht="15" customHeight="1" x14ac:dyDescent="0.25">
      <c r="A38" s="791" t="s">
        <v>5068</v>
      </c>
      <c r="B38" s="791"/>
      <c r="C38" s="791"/>
      <c r="D38" s="791"/>
      <c r="E38" s="577">
        <v>310</v>
      </c>
      <c r="F38" s="991"/>
      <c r="G38" s="992"/>
      <c r="H38" s="992"/>
      <c r="I38" s="993"/>
    </row>
    <row r="39" spans="1:9" ht="15" customHeight="1" x14ac:dyDescent="0.25">
      <c r="A39" s="791" t="s">
        <v>3404</v>
      </c>
      <c r="B39" s="791"/>
      <c r="C39" s="791"/>
      <c r="D39" s="791"/>
      <c r="E39" s="578">
        <v>133</v>
      </c>
      <c r="F39" s="1009"/>
      <c r="G39" s="1013"/>
      <c r="H39" s="1013"/>
      <c r="I39" s="1010"/>
    </row>
    <row r="40" spans="1:9" ht="15" customHeight="1" x14ac:dyDescent="0.25">
      <c r="A40" s="784" t="s">
        <v>3406</v>
      </c>
      <c r="B40" s="785"/>
      <c r="C40" s="785"/>
      <c r="D40" s="786"/>
      <c r="E40" s="578">
        <v>148</v>
      </c>
      <c r="F40" s="1009"/>
      <c r="G40" s="1013"/>
      <c r="H40" s="1013"/>
      <c r="I40" s="1010"/>
    </row>
    <row r="41" spans="1:9" ht="15" customHeight="1" x14ac:dyDescent="0.25">
      <c r="A41" s="791" t="s">
        <v>3408</v>
      </c>
      <c r="B41" s="791"/>
      <c r="C41" s="791"/>
      <c r="D41" s="791"/>
      <c r="E41" s="578">
        <v>128</v>
      </c>
      <c r="F41" s="1011"/>
      <c r="G41" s="1011"/>
      <c r="H41" s="1011"/>
      <c r="I41" s="1011"/>
    </row>
    <row r="42" spans="1:9" ht="15" customHeight="1" x14ac:dyDescent="0.25">
      <c r="A42" s="791" t="s">
        <v>5069</v>
      </c>
      <c r="B42" s="791"/>
      <c r="C42" s="791"/>
      <c r="D42" s="791"/>
      <c r="E42" s="578">
        <v>135</v>
      </c>
      <c r="F42" s="1011"/>
      <c r="G42" s="1011"/>
      <c r="H42" s="1011"/>
      <c r="I42" s="1011"/>
    </row>
    <row r="43" spans="1:9" ht="15" customHeight="1" x14ac:dyDescent="0.25">
      <c r="A43" s="784" t="s">
        <v>3411</v>
      </c>
      <c r="B43" s="785"/>
      <c r="C43" s="785"/>
      <c r="D43" s="786"/>
      <c r="E43" s="577">
        <v>150</v>
      </c>
      <c r="F43" s="991"/>
      <c r="G43" s="992"/>
      <c r="H43" s="992"/>
      <c r="I43" s="993"/>
    </row>
    <row r="44" spans="1:9" x14ac:dyDescent="0.25">
      <c r="A44" s="784" t="s">
        <v>3413</v>
      </c>
      <c r="B44" s="785"/>
      <c r="C44" s="785"/>
      <c r="D44" s="786"/>
      <c r="E44" s="578">
        <v>152</v>
      </c>
      <c r="F44" s="1009">
        <f>SUM(F35:I43)</f>
        <v>0</v>
      </c>
      <c r="G44" s="1013"/>
      <c r="H44" s="1013"/>
      <c r="I44" s="1010"/>
    </row>
    <row r="45" spans="1:9" x14ac:dyDescent="0.25">
      <c r="A45" s="792" t="s">
        <v>5070</v>
      </c>
      <c r="B45" s="792"/>
      <c r="C45" s="792"/>
      <c r="D45" s="792"/>
      <c r="E45" s="792"/>
      <c r="F45" s="792"/>
      <c r="G45" s="792"/>
      <c r="H45" s="792"/>
      <c r="I45" s="792"/>
    </row>
    <row r="46" spans="1:9" ht="15" customHeight="1" x14ac:dyDescent="0.25">
      <c r="A46" s="784" t="s">
        <v>5071</v>
      </c>
      <c r="B46" s="785"/>
      <c r="C46" s="785"/>
      <c r="D46" s="786"/>
      <c r="E46" s="578">
        <v>137</v>
      </c>
      <c r="F46" s="1009">
        <f>F44+F33+F25</f>
        <v>0</v>
      </c>
      <c r="G46" s="1013"/>
      <c r="H46" s="1013"/>
      <c r="I46" s="1010"/>
    </row>
    <row r="47" spans="1:9" ht="15" customHeight="1" x14ac:dyDescent="0.25">
      <c r="A47" s="966" t="s">
        <v>5072</v>
      </c>
      <c r="B47" s="966"/>
      <c r="C47" s="966"/>
      <c r="D47" s="966"/>
      <c r="E47" s="966"/>
      <c r="F47" s="966"/>
      <c r="G47" s="966"/>
      <c r="H47" s="966"/>
      <c r="I47" s="966"/>
    </row>
    <row r="48" spans="1:9" ht="15" customHeight="1" x14ac:dyDescent="0.25">
      <c r="A48" s="791" t="s">
        <v>5073</v>
      </c>
      <c r="B48" s="791"/>
      <c r="C48" s="791"/>
      <c r="D48" s="791"/>
      <c r="E48" s="578">
        <v>117</v>
      </c>
      <c r="F48" s="936"/>
      <c r="G48" s="937"/>
      <c r="H48" s="937"/>
      <c r="I48" s="938"/>
    </row>
    <row r="49" spans="1:11" x14ac:dyDescent="0.25">
      <c r="A49" s="793" t="s">
        <v>3421</v>
      </c>
      <c r="B49" s="803"/>
      <c r="C49" s="803"/>
      <c r="D49" s="803"/>
      <c r="E49" s="803"/>
      <c r="F49" s="803"/>
      <c r="G49" s="803"/>
      <c r="H49" s="803"/>
      <c r="I49" s="794"/>
    </row>
    <row r="50" spans="1:11" ht="15" customHeight="1" x14ac:dyDescent="0.25">
      <c r="A50" s="636" t="s">
        <v>5074</v>
      </c>
      <c r="B50" s="636"/>
      <c r="C50" s="636"/>
      <c r="D50" s="636"/>
      <c r="E50" s="636"/>
      <c r="F50" s="636"/>
      <c r="G50" s="636"/>
      <c r="H50" s="636"/>
      <c r="I50" s="636"/>
    </row>
    <row r="51" spans="1:11" ht="15" customHeight="1" x14ac:dyDescent="0.25">
      <c r="A51" s="791" t="s">
        <v>5075</v>
      </c>
      <c r="B51" s="791"/>
      <c r="C51" s="791"/>
      <c r="D51" s="791"/>
      <c r="E51" s="577" t="s">
        <v>5076</v>
      </c>
      <c r="F51" s="736"/>
      <c r="G51" s="818"/>
      <c r="H51" s="818"/>
      <c r="I51" s="737"/>
    </row>
    <row r="52" spans="1:11" ht="15" customHeight="1" x14ac:dyDescent="0.25">
      <c r="A52" s="791" t="s">
        <v>5077</v>
      </c>
      <c r="B52" s="791"/>
      <c r="C52" s="791"/>
      <c r="D52" s="791"/>
      <c r="E52" s="578" t="s">
        <v>5078</v>
      </c>
      <c r="F52" s="936"/>
      <c r="G52" s="937"/>
      <c r="H52" s="937"/>
      <c r="I52" s="938"/>
    </row>
    <row r="53" spans="1:11" ht="15" customHeight="1" x14ac:dyDescent="0.25">
      <c r="A53" s="784" t="s">
        <v>3427</v>
      </c>
      <c r="B53" s="785"/>
      <c r="C53" s="785"/>
      <c r="D53" s="786"/>
      <c r="E53" s="578" t="s">
        <v>5079</v>
      </c>
      <c r="F53" s="936"/>
      <c r="G53" s="937"/>
      <c r="H53" s="937"/>
      <c r="I53" s="938"/>
    </row>
    <row r="54" spans="1:11" ht="15" customHeight="1" x14ac:dyDescent="0.25">
      <c r="A54" s="784" t="s">
        <v>3429</v>
      </c>
      <c r="B54" s="785"/>
      <c r="C54" s="785"/>
      <c r="D54" s="786"/>
      <c r="E54" s="577" t="s">
        <v>5080</v>
      </c>
      <c r="F54" s="736"/>
      <c r="G54" s="818"/>
      <c r="H54" s="818"/>
      <c r="I54" s="737"/>
    </row>
    <row r="55" spans="1:11" x14ac:dyDescent="0.25">
      <c r="A55" s="730" t="s">
        <v>5081</v>
      </c>
      <c r="B55" s="730"/>
      <c r="C55" s="730"/>
      <c r="D55" s="730"/>
      <c r="E55" s="577" t="s">
        <v>5082</v>
      </c>
      <c r="F55" s="733" t="s">
        <v>4630</v>
      </c>
      <c r="G55" s="735"/>
      <c r="H55" s="733" t="s">
        <v>4631</v>
      </c>
      <c r="I55" s="735"/>
      <c r="J55" s="733" t="s">
        <v>4632</v>
      </c>
      <c r="K55" s="735"/>
    </row>
    <row r="56" spans="1:11" x14ac:dyDescent="0.25">
      <c r="F56" s="736"/>
      <c r="G56" s="737"/>
      <c r="H56" s="736"/>
      <c r="I56" s="737"/>
      <c r="J56" s="736"/>
      <c r="K56" s="737"/>
    </row>
    <row r="57" spans="1:11" x14ac:dyDescent="0.25">
      <c r="A57" s="733" t="s">
        <v>5083</v>
      </c>
      <c r="B57" s="734"/>
      <c r="C57" s="734"/>
      <c r="D57" s="735"/>
      <c r="E57" s="578" t="s">
        <v>5084</v>
      </c>
      <c r="F57" s="733" t="s">
        <v>4630</v>
      </c>
      <c r="G57" s="735"/>
      <c r="H57" s="733" t="s">
        <v>4631</v>
      </c>
      <c r="I57" s="735"/>
      <c r="J57" s="733" t="s">
        <v>4632</v>
      </c>
      <c r="K57" s="735"/>
    </row>
    <row r="58" spans="1:11" x14ac:dyDescent="0.25">
      <c r="F58" s="736"/>
      <c r="G58" s="737"/>
      <c r="H58" s="736"/>
      <c r="I58" s="737"/>
      <c r="J58" s="736"/>
      <c r="K58" s="737"/>
    </row>
    <row r="59" spans="1:11" x14ac:dyDescent="0.25">
      <c r="A59" s="733" t="s">
        <v>3433</v>
      </c>
      <c r="B59" s="735"/>
    </row>
    <row r="60" spans="1:11" x14ac:dyDescent="0.25">
      <c r="A60" s="733" t="s">
        <v>4630</v>
      </c>
      <c r="B60" s="735"/>
      <c r="C60" s="733" t="s">
        <v>4631</v>
      </c>
      <c r="D60" s="735"/>
      <c r="E60" s="733" t="s">
        <v>4632</v>
      </c>
      <c r="F60" s="735"/>
    </row>
    <row r="61" spans="1:11" x14ac:dyDescent="0.25">
      <c r="A61" s="736"/>
      <c r="B61" s="737"/>
      <c r="C61" s="736"/>
      <c r="D61" s="737"/>
      <c r="E61" s="736"/>
      <c r="F61" s="737"/>
    </row>
    <row r="63" spans="1:11" ht="15" customHeight="1" x14ac:dyDescent="0.25">
      <c r="A63" s="636" t="s">
        <v>5085</v>
      </c>
      <c r="B63" s="636"/>
      <c r="C63" s="636"/>
      <c r="D63" s="636"/>
      <c r="E63" s="636"/>
      <c r="F63" s="636"/>
      <c r="G63" s="636"/>
      <c r="H63" s="636"/>
      <c r="I63" s="636"/>
      <c r="J63" s="636"/>
      <c r="K63" s="636"/>
    </row>
    <row r="64" spans="1:11" x14ac:dyDescent="0.25">
      <c r="A64" s="636"/>
      <c r="B64" s="636"/>
      <c r="C64" s="636"/>
      <c r="D64" s="636"/>
      <c r="E64" s="636"/>
      <c r="F64" s="636"/>
      <c r="G64" s="636"/>
      <c r="H64" s="636"/>
      <c r="I64" s="636"/>
      <c r="J64" s="636"/>
      <c r="K64" s="636"/>
    </row>
  </sheetData>
  <mergeCells count="107">
    <mergeCell ref="A1:F1"/>
    <mergeCell ref="A3:D3"/>
    <mergeCell ref="A5:C5"/>
    <mergeCell ref="A6:C6"/>
    <mergeCell ref="A8:B8"/>
    <mergeCell ref="A9:B9"/>
    <mergeCell ref="A14:I14"/>
    <mergeCell ref="A15:D15"/>
    <mergeCell ref="F15:I15"/>
    <mergeCell ref="A16:D16"/>
    <mergeCell ref="F16:I16"/>
    <mergeCell ref="A17:D17"/>
    <mergeCell ref="F17:I17"/>
    <mergeCell ref="A11:C11"/>
    <mergeCell ref="D11:F11"/>
    <mergeCell ref="G11:I11"/>
    <mergeCell ref="A12:C12"/>
    <mergeCell ref="D12:F12"/>
    <mergeCell ref="G12:I12"/>
    <mergeCell ref="A22:D22"/>
    <mergeCell ref="F22:I22"/>
    <mergeCell ref="A23:D23"/>
    <mergeCell ref="F23:I23"/>
    <mergeCell ref="A24:D24"/>
    <mergeCell ref="F24:I24"/>
    <mergeCell ref="A18:D18"/>
    <mergeCell ref="F18:I18"/>
    <mergeCell ref="A19:I19"/>
    <mergeCell ref="A20:I20"/>
    <mergeCell ref="A21:D21"/>
    <mergeCell ref="F21:I21"/>
    <mergeCell ref="A29:D29"/>
    <mergeCell ref="F29:I29"/>
    <mergeCell ref="A30:D30"/>
    <mergeCell ref="F30:I30"/>
    <mergeCell ref="A31:D31"/>
    <mergeCell ref="F31:I31"/>
    <mergeCell ref="A25:D25"/>
    <mergeCell ref="F25:I25"/>
    <mergeCell ref="A26:I26"/>
    <mergeCell ref="A27:D27"/>
    <mergeCell ref="F27:I27"/>
    <mergeCell ref="A28:D28"/>
    <mergeCell ref="F28:I28"/>
    <mergeCell ref="A36:D36"/>
    <mergeCell ref="F36:I36"/>
    <mergeCell ref="A37:D37"/>
    <mergeCell ref="F37:I37"/>
    <mergeCell ref="A38:D38"/>
    <mergeCell ref="F38:I38"/>
    <mergeCell ref="A32:D32"/>
    <mergeCell ref="F32:I32"/>
    <mergeCell ref="A33:D33"/>
    <mergeCell ref="F33:I33"/>
    <mergeCell ref="A34:I34"/>
    <mergeCell ref="A35:D35"/>
    <mergeCell ref="F35:I35"/>
    <mergeCell ref="A42:D42"/>
    <mergeCell ref="F42:I42"/>
    <mergeCell ref="A43:D43"/>
    <mergeCell ref="F43:I43"/>
    <mergeCell ref="A44:D44"/>
    <mergeCell ref="F44:I44"/>
    <mergeCell ref="A39:D39"/>
    <mergeCell ref="F39:I39"/>
    <mergeCell ref="A40:D40"/>
    <mergeCell ref="F40:I40"/>
    <mergeCell ref="A41:D41"/>
    <mergeCell ref="F41:I41"/>
    <mergeCell ref="A49:I49"/>
    <mergeCell ref="A50:I50"/>
    <mergeCell ref="A51:D51"/>
    <mergeCell ref="F51:I51"/>
    <mergeCell ref="A52:D52"/>
    <mergeCell ref="F52:I52"/>
    <mergeCell ref="A45:I45"/>
    <mergeCell ref="A46:D46"/>
    <mergeCell ref="F46:I46"/>
    <mergeCell ref="A47:I47"/>
    <mergeCell ref="A48:D48"/>
    <mergeCell ref="F48:I48"/>
    <mergeCell ref="J55:K55"/>
    <mergeCell ref="F56:G56"/>
    <mergeCell ref="H56:I56"/>
    <mergeCell ref="J56:K56"/>
    <mergeCell ref="A57:D57"/>
    <mergeCell ref="F57:G57"/>
    <mergeCell ref="H57:I57"/>
    <mergeCell ref="J57:K57"/>
    <mergeCell ref="A53:D53"/>
    <mergeCell ref="F53:I53"/>
    <mergeCell ref="A54:D54"/>
    <mergeCell ref="F54:I54"/>
    <mergeCell ref="A55:D55"/>
    <mergeCell ref="F55:G55"/>
    <mergeCell ref="H55:I55"/>
    <mergeCell ref="A61:B61"/>
    <mergeCell ref="C61:D61"/>
    <mergeCell ref="E61:F61"/>
    <mergeCell ref="A63:K64"/>
    <mergeCell ref="F58:G58"/>
    <mergeCell ref="H58:I58"/>
    <mergeCell ref="J58:K58"/>
    <mergeCell ref="A59:B59"/>
    <mergeCell ref="A60:B60"/>
    <mergeCell ref="C60:D60"/>
    <mergeCell ref="E60:F60"/>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
  <sheetViews>
    <sheetView workbookViewId="0">
      <selection activeCell="H15" sqref="H15"/>
    </sheetView>
  </sheetViews>
  <sheetFormatPr baseColWidth="10" defaultRowHeight="15" x14ac:dyDescent="0.25"/>
  <sheetData>
    <row r="1" spans="1:5" x14ac:dyDescent="0.25">
      <c r="A1" s="621" t="s">
        <v>5086</v>
      </c>
      <c r="B1" s="621"/>
      <c r="C1" s="621"/>
    </row>
    <row r="3" spans="1:5" x14ac:dyDescent="0.25">
      <c r="A3" s="730" t="s">
        <v>5087</v>
      </c>
      <c r="B3" s="730"/>
      <c r="C3" s="730"/>
      <c r="D3" s="730"/>
      <c r="E3" s="730"/>
    </row>
    <row r="4" spans="1:5" x14ac:dyDescent="0.25">
      <c r="A4" s="810"/>
      <c r="B4" s="810"/>
      <c r="C4" s="810"/>
      <c r="D4" s="810"/>
      <c r="E4" s="810"/>
    </row>
    <row r="5" spans="1:5" x14ac:dyDescent="0.25">
      <c r="A5" s="810"/>
      <c r="B5" s="810"/>
      <c r="C5" s="810"/>
      <c r="D5" s="810"/>
      <c r="E5" s="810"/>
    </row>
    <row r="6" spans="1:5" x14ac:dyDescent="0.25">
      <c r="A6" s="810"/>
      <c r="B6" s="810"/>
      <c r="C6" s="810"/>
      <c r="D6" s="810"/>
      <c r="E6" s="810"/>
    </row>
    <row r="7" spans="1:5" x14ac:dyDescent="0.25">
      <c r="A7" s="810"/>
      <c r="B7" s="810"/>
      <c r="C7" s="810"/>
      <c r="D7" s="810"/>
      <c r="E7" s="810"/>
    </row>
    <row r="8" spans="1:5" x14ac:dyDescent="0.25">
      <c r="A8" s="810"/>
      <c r="B8" s="810"/>
      <c r="C8" s="810"/>
      <c r="D8" s="810"/>
      <c r="E8" s="810"/>
    </row>
    <row r="10" spans="1:5" x14ac:dyDescent="0.25">
      <c r="A10" s="730" t="s">
        <v>4928</v>
      </c>
      <c r="B10" s="730"/>
      <c r="C10" s="730"/>
      <c r="D10" s="730"/>
      <c r="E10" s="730"/>
    </row>
    <row r="11" spans="1:5" x14ac:dyDescent="0.25">
      <c r="A11" s="941"/>
      <c r="B11" s="942"/>
      <c r="C11" s="942"/>
      <c r="D11" s="942"/>
      <c r="E11" s="943"/>
    </row>
    <row r="12" spans="1:5" x14ac:dyDescent="0.25">
      <c r="A12" s="980"/>
      <c r="B12" s="981"/>
      <c r="C12" s="981"/>
      <c r="D12" s="981"/>
      <c r="E12" s="982"/>
    </row>
    <row r="13" spans="1:5" x14ac:dyDescent="0.25">
      <c r="A13" s="980"/>
      <c r="B13" s="981"/>
      <c r="C13" s="981"/>
      <c r="D13" s="981"/>
      <c r="E13" s="982"/>
    </row>
    <row r="14" spans="1:5" x14ac:dyDescent="0.25">
      <c r="A14" s="980"/>
      <c r="B14" s="981"/>
      <c r="C14" s="981"/>
      <c r="D14" s="981"/>
      <c r="E14" s="982"/>
    </row>
    <row r="15" spans="1:5" x14ac:dyDescent="0.25">
      <c r="A15" s="944"/>
      <c r="B15" s="945"/>
      <c r="C15" s="945"/>
      <c r="D15" s="945"/>
      <c r="E15" s="946"/>
    </row>
    <row r="17" spans="1:11" x14ac:dyDescent="0.25">
      <c r="A17" s="730" t="s">
        <v>1213</v>
      </c>
      <c r="B17" s="730"/>
      <c r="C17" s="810"/>
      <c r="D17" s="810"/>
      <c r="E17" s="810"/>
      <c r="F17" s="810"/>
      <c r="G17" s="810"/>
    </row>
    <row r="18" spans="1:11" x14ac:dyDescent="0.25">
      <c r="A18" s="733" t="s">
        <v>1219</v>
      </c>
      <c r="B18" s="735"/>
      <c r="C18" s="810"/>
      <c r="D18" s="810"/>
      <c r="E18" s="810"/>
      <c r="F18" s="810"/>
      <c r="G18" s="810"/>
    </row>
    <row r="19" spans="1:11" x14ac:dyDescent="0.25">
      <c r="A19" s="733" t="s">
        <v>4929</v>
      </c>
      <c r="B19" s="735"/>
      <c r="C19" s="736"/>
      <c r="D19" s="818"/>
      <c r="E19" s="818"/>
      <c r="F19" s="818"/>
      <c r="G19" s="737"/>
    </row>
    <row r="20" spans="1:11" ht="15" customHeight="1" x14ac:dyDescent="0.25">
      <c r="A20" s="791" t="s">
        <v>4930</v>
      </c>
      <c r="B20" s="791"/>
      <c r="C20" s="736"/>
      <c r="D20" s="818"/>
      <c r="E20" s="818"/>
      <c r="F20" s="818"/>
      <c r="G20" s="737"/>
    </row>
    <row r="21" spans="1:11" x14ac:dyDescent="0.25">
      <c r="A21" s="733" t="s">
        <v>4931</v>
      </c>
      <c r="B21" s="735"/>
      <c r="C21" s="736"/>
      <c r="D21" s="818"/>
      <c r="E21" s="818"/>
      <c r="F21" s="818"/>
      <c r="G21" s="737"/>
    </row>
    <row r="22" spans="1:11" x14ac:dyDescent="0.25">
      <c r="A22" s="733" t="s">
        <v>4932</v>
      </c>
      <c r="B22" s="735"/>
      <c r="C22" s="736"/>
      <c r="D22" s="818"/>
      <c r="E22" s="818"/>
      <c r="F22" s="818"/>
      <c r="G22" s="737"/>
    </row>
    <row r="23" spans="1:11" x14ac:dyDescent="0.25">
      <c r="A23" s="733" t="s">
        <v>4933</v>
      </c>
      <c r="B23" s="735"/>
      <c r="C23" s="736"/>
      <c r="D23" s="818"/>
      <c r="E23" s="818"/>
      <c r="F23" s="818"/>
      <c r="G23" s="737"/>
    </row>
    <row r="25" spans="1:11" x14ac:dyDescent="0.25">
      <c r="A25" s="811" t="s">
        <v>5088</v>
      </c>
      <c r="B25" s="811"/>
      <c r="C25" s="811"/>
      <c r="D25" s="811"/>
      <c r="E25" s="811"/>
      <c r="F25" s="811"/>
      <c r="G25" s="811"/>
    </row>
    <row r="26" spans="1:11" ht="15" customHeight="1" x14ac:dyDescent="0.25">
      <c r="A26" s="730" t="s">
        <v>5089</v>
      </c>
      <c r="B26" s="730"/>
      <c r="C26" s="579" t="s">
        <v>5090</v>
      </c>
      <c r="D26" s="581"/>
      <c r="E26" s="730" t="s">
        <v>5091</v>
      </c>
      <c r="F26" s="730"/>
      <c r="G26" s="581"/>
      <c r="H26" s="791" t="s">
        <v>5092</v>
      </c>
      <c r="I26" s="791"/>
      <c r="J26" s="791"/>
      <c r="K26" s="791"/>
    </row>
    <row r="27" spans="1:11" x14ac:dyDescent="0.25">
      <c r="A27" s="579" t="s">
        <v>5035</v>
      </c>
      <c r="B27" s="730" t="s">
        <v>5093</v>
      </c>
      <c r="C27" s="730"/>
      <c r="D27" s="579" t="s">
        <v>4939</v>
      </c>
      <c r="E27" s="991"/>
      <c r="F27" s="992"/>
      <c r="G27" s="993"/>
      <c r="H27" s="730" t="s">
        <v>5094</v>
      </c>
      <c r="I27" s="730"/>
      <c r="J27" s="730"/>
      <c r="K27" s="730"/>
    </row>
    <row r="28" spans="1:11" x14ac:dyDescent="0.25">
      <c r="A28" s="616" t="s">
        <v>5095</v>
      </c>
      <c r="B28" s="616"/>
      <c r="C28" s="616"/>
      <c r="D28" s="616"/>
      <c r="E28" s="616"/>
      <c r="F28" s="616"/>
      <c r="G28" s="616"/>
      <c r="H28" s="616"/>
      <c r="I28" s="616"/>
      <c r="J28" s="616"/>
      <c r="K28" s="616"/>
    </row>
    <row r="30" spans="1:11" x14ac:dyDescent="0.25">
      <c r="A30" s="821" t="s">
        <v>1228</v>
      </c>
      <c r="B30" s="823"/>
    </row>
    <row r="31" spans="1:11" x14ac:dyDescent="0.25">
      <c r="A31" s="579" t="s">
        <v>1229</v>
      </c>
      <c r="B31" s="581"/>
    </row>
    <row r="32" spans="1:11" x14ac:dyDescent="0.25">
      <c r="A32" s="579" t="s">
        <v>1231</v>
      </c>
      <c r="B32" s="581"/>
    </row>
    <row r="33" spans="1:5" x14ac:dyDescent="0.25">
      <c r="A33" s="579" t="s">
        <v>4403</v>
      </c>
      <c r="B33" s="581"/>
    </row>
    <row r="34" spans="1:5" x14ac:dyDescent="0.25">
      <c r="A34" s="579" t="s">
        <v>1230</v>
      </c>
      <c r="B34" s="581"/>
    </row>
    <row r="36" spans="1:5" x14ac:dyDescent="0.25">
      <c r="A36" s="811" t="s">
        <v>4943</v>
      </c>
      <c r="B36" s="811"/>
    </row>
    <row r="37" spans="1:5" x14ac:dyDescent="0.25">
      <c r="A37" s="579" t="s">
        <v>1235</v>
      </c>
      <c r="B37" s="581"/>
    </row>
    <row r="38" spans="1:5" x14ac:dyDescent="0.25">
      <c r="A38" s="579" t="s">
        <v>1229</v>
      </c>
      <c r="B38" s="581"/>
    </row>
    <row r="39" spans="1:5" x14ac:dyDescent="0.25">
      <c r="A39" s="579" t="s">
        <v>4944</v>
      </c>
      <c r="B39" s="581"/>
    </row>
    <row r="40" spans="1:5" x14ac:dyDescent="0.25">
      <c r="A40" s="579" t="s">
        <v>4946</v>
      </c>
      <c r="B40" s="581"/>
    </row>
    <row r="42" spans="1:5" x14ac:dyDescent="0.25">
      <c r="A42" s="821" t="s">
        <v>4947</v>
      </c>
      <c r="B42" s="822"/>
      <c r="C42" s="822"/>
      <c r="D42" s="822"/>
      <c r="E42" s="823"/>
    </row>
    <row r="43" spans="1:5" x14ac:dyDescent="0.25">
      <c r="A43" s="941"/>
      <c r="B43" s="942"/>
      <c r="C43" s="942"/>
      <c r="D43" s="942"/>
      <c r="E43" s="943"/>
    </row>
    <row r="44" spans="1:5" x14ac:dyDescent="0.25">
      <c r="A44" s="980"/>
      <c r="B44" s="981"/>
      <c r="C44" s="981"/>
      <c r="D44" s="981"/>
      <c r="E44" s="982"/>
    </row>
    <row r="45" spans="1:5" x14ac:dyDescent="0.25">
      <c r="A45" s="980"/>
      <c r="B45" s="981"/>
      <c r="C45" s="981"/>
      <c r="D45" s="981"/>
      <c r="E45" s="982"/>
    </row>
    <row r="46" spans="1:5" x14ac:dyDescent="0.25">
      <c r="A46" s="980"/>
      <c r="B46" s="981"/>
      <c r="C46" s="981"/>
      <c r="D46" s="981"/>
      <c r="E46" s="982"/>
    </row>
    <row r="47" spans="1:5" x14ac:dyDescent="0.25">
      <c r="A47" s="980"/>
      <c r="B47" s="981"/>
      <c r="C47" s="981"/>
      <c r="D47" s="981"/>
      <c r="E47" s="982"/>
    </row>
    <row r="48" spans="1:5" x14ac:dyDescent="0.25">
      <c r="A48" s="944"/>
      <c r="B48" s="945"/>
      <c r="C48" s="945"/>
      <c r="D48" s="945"/>
      <c r="E48" s="946"/>
    </row>
    <row r="50" spans="1:5" ht="15" customHeight="1" x14ac:dyDescent="0.25">
      <c r="A50" s="636" t="s">
        <v>5096</v>
      </c>
      <c r="B50" s="636"/>
      <c r="C50" s="636"/>
      <c r="D50" s="636"/>
      <c r="E50" s="636"/>
    </row>
    <row r="52" spans="1:5" x14ac:dyDescent="0.25">
      <c r="A52" s="793" t="s">
        <v>4949</v>
      </c>
      <c r="B52" s="803"/>
      <c r="C52" s="803"/>
      <c r="D52" s="803"/>
      <c r="E52" s="794"/>
    </row>
    <row r="53" spans="1:5" x14ac:dyDescent="0.25">
      <c r="A53" s="821" t="s">
        <v>4950</v>
      </c>
      <c r="B53" s="822"/>
      <c r="C53" s="822"/>
      <c r="D53" s="822"/>
      <c r="E53" s="823"/>
    </row>
    <row r="54" spans="1:5" ht="60" x14ac:dyDescent="0.25">
      <c r="A54" s="579" t="s">
        <v>4951</v>
      </c>
      <c r="B54" s="580" t="s">
        <v>4952</v>
      </c>
      <c r="C54" s="579" t="s">
        <v>2423</v>
      </c>
      <c r="D54" s="736"/>
      <c r="E54" s="737"/>
    </row>
    <row r="55" spans="1:5" ht="105" x14ac:dyDescent="0.25">
      <c r="A55" s="579" t="s">
        <v>4953</v>
      </c>
      <c r="B55" s="580" t="s">
        <v>4954</v>
      </c>
      <c r="C55" s="579" t="s">
        <v>2425</v>
      </c>
      <c r="D55" s="736"/>
      <c r="E55" s="737"/>
    </row>
    <row r="56" spans="1:5" ht="60" x14ac:dyDescent="0.25">
      <c r="A56" s="579" t="s">
        <v>4955</v>
      </c>
      <c r="B56" s="580" t="s">
        <v>5097</v>
      </c>
      <c r="C56" s="579" t="s">
        <v>2427</v>
      </c>
      <c r="D56" s="736"/>
      <c r="E56" s="737"/>
    </row>
    <row r="57" spans="1:5" x14ac:dyDescent="0.25">
      <c r="A57" s="733" t="s">
        <v>5098</v>
      </c>
      <c r="B57" s="734"/>
      <c r="C57" s="734"/>
      <c r="D57" s="734"/>
      <c r="E57" s="735"/>
    </row>
    <row r="58" spans="1:5" x14ac:dyDescent="0.25">
      <c r="A58" s="811" t="s">
        <v>4957</v>
      </c>
      <c r="B58" s="811"/>
      <c r="C58" s="811"/>
      <c r="D58" s="811"/>
      <c r="E58" s="811"/>
    </row>
    <row r="59" spans="1:5" ht="15" customHeight="1" x14ac:dyDescent="0.25">
      <c r="A59" s="791" t="s">
        <v>5099</v>
      </c>
      <c r="B59" s="791"/>
      <c r="C59" s="791"/>
      <c r="D59" s="791"/>
      <c r="E59" s="791"/>
    </row>
    <row r="60" spans="1:5" ht="15" customHeight="1" x14ac:dyDescent="0.25">
      <c r="A60" s="730" t="s">
        <v>4959</v>
      </c>
      <c r="B60" s="730"/>
      <c r="C60" s="791" t="s">
        <v>4960</v>
      </c>
      <c r="D60" s="791"/>
      <c r="E60" s="791"/>
    </row>
    <row r="61" spans="1:5" x14ac:dyDescent="0.25">
      <c r="A61" s="784" t="s">
        <v>4961</v>
      </c>
      <c r="B61" s="786"/>
      <c r="C61" s="784">
        <v>0</v>
      </c>
      <c r="D61" s="785"/>
      <c r="E61" s="786"/>
    </row>
    <row r="62" spans="1:5" ht="15" customHeight="1" x14ac:dyDescent="0.25">
      <c r="A62" s="784" t="s">
        <v>5100</v>
      </c>
      <c r="B62" s="786"/>
      <c r="C62" s="784" t="s">
        <v>4963</v>
      </c>
      <c r="D62" s="785"/>
      <c r="E62" s="786"/>
    </row>
    <row r="63" spans="1:5" ht="15" customHeight="1" x14ac:dyDescent="0.25">
      <c r="A63" s="784" t="s">
        <v>4964</v>
      </c>
      <c r="B63" s="786"/>
      <c r="C63" s="784" t="s">
        <v>4965</v>
      </c>
      <c r="D63" s="785"/>
      <c r="E63" s="786"/>
    </row>
    <row r="64" spans="1:5" ht="15" customHeight="1" x14ac:dyDescent="0.25">
      <c r="A64" s="784" t="s">
        <v>4966</v>
      </c>
      <c r="B64" s="786"/>
      <c r="C64" s="784" t="s">
        <v>4967</v>
      </c>
      <c r="D64" s="785"/>
      <c r="E64" s="786"/>
    </row>
    <row r="65" spans="1:5" ht="15" customHeight="1" x14ac:dyDescent="0.25">
      <c r="A65" s="784" t="s">
        <v>4968</v>
      </c>
      <c r="B65" s="786"/>
      <c r="C65" s="784">
        <v>1.5</v>
      </c>
      <c r="D65" s="785"/>
      <c r="E65" s="786"/>
    </row>
    <row r="66" spans="1:5" ht="120" x14ac:dyDescent="0.25">
      <c r="A66" s="579" t="s">
        <v>4969</v>
      </c>
      <c r="B66" s="580" t="s">
        <v>5101</v>
      </c>
      <c r="C66" s="579" t="s">
        <v>5102</v>
      </c>
      <c r="D66" s="736"/>
      <c r="E66" s="737"/>
    </row>
    <row r="68" spans="1:5" x14ac:dyDescent="0.25">
      <c r="A68" s="793" t="s">
        <v>4972</v>
      </c>
      <c r="B68" s="803"/>
      <c r="C68" s="803"/>
      <c r="D68" s="803"/>
      <c r="E68" s="794"/>
    </row>
    <row r="69" spans="1:5" x14ac:dyDescent="0.25">
      <c r="A69" s="811" t="s">
        <v>4973</v>
      </c>
      <c r="B69" s="811"/>
      <c r="C69" s="811"/>
      <c r="D69" s="811"/>
      <c r="E69" s="811"/>
    </row>
    <row r="70" spans="1:5" x14ac:dyDescent="0.25">
      <c r="A70" s="579" t="s">
        <v>4974</v>
      </c>
      <c r="B70" s="579" t="s">
        <v>4975</v>
      </c>
      <c r="C70" s="736"/>
      <c r="D70" s="818"/>
      <c r="E70" s="737"/>
    </row>
    <row r="71" spans="1:5" ht="15" customHeight="1" x14ac:dyDescent="0.25">
      <c r="A71" s="791" t="s">
        <v>4976</v>
      </c>
      <c r="B71" s="791"/>
      <c r="C71" s="791"/>
      <c r="D71" s="791"/>
      <c r="E71" s="791"/>
    </row>
    <row r="72" spans="1:5" x14ac:dyDescent="0.25">
      <c r="A72" s="811" t="s">
        <v>4977</v>
      </c>
      <c r="B72" s="811"/>
      <c r="C72" s="811"/>
      <c r="D72" s="811"/>
      <c r="E72" s="811"/>
    </row>
    <row r="73" spans="1:5" ht="15" customHeight="1" x14ac:dyDescent="0.25">
      <c r="A73" s="791" t="s">
        <v>5103</v>
      </c>
      <c r="B73" s="791"/>
      <c r="C73" s="791"/>
      <c r="D73" s="579" t="s">
        <v>5104</v>
      </c>
      <c r="E73" s="581"/>
    </row>
    <row r="74" spans="1:5" x14ac:dyDescent="0.25">
      <c r="A74" s="79" t="s">
        <v>4980</v>
      </c>
      <c r="B74" s="79" t="s">
        <v>102</v>
      </c>
      <c r="C74" s="736"/>
      <c r="D74" s="818"/>
      <c r="E74" s="737"/>
    </row>
    <row r="75" spans="1:5" x14ac:dyDescent="0.25">
      <c r="A75" s="730" t="s">
        <v>5105</v>
      </c>
      <c r="B75" s="730"/>
      <c r="C75" s="730"/>
      <c r="D75" s="730"/>
      <c r="E75" s="730"/>
    </row>
    <row r="76" spans="1:5" x14ac:dyDescent="0.25">
      <c r="A76" s="730" t="s">
        <v>5106</v>
      </c>
      <c r="B76" s="730"/>
      <c r="C76" s="730"/>
      <c r="D76" s="730"/>
      <c r="E76" s="730"/>
    </row>
    <row r="77" spans="1:5" x14ac:dyDescent="0.25">
      <c r="A77" s="811" t="s">
        <v>4983</v>
      </c>
      <c r="B77" s="811"/>
      <c r="C77" s="811"/>
      <c r="D77" s="811"/>
      <c r="E77" s="811"/>
    </row>
    <row r="78" spans="1:5" x14ac:dyDescent="0.25">
      <c r="A78" s="730" t="s">
        <v>5107</v>
      </c>
      <c r="B78" s="730"/>
      <c r="C78" s="730"/>
      <c r="D78" s="730"/>
      <c r="E78" s="730"/>
    </row>
    <row r="79" spans="1:5" x14ac:dyDescent="0.25">
      <c r="A79" s="733" t="s">
        <v>4985</v>
      </c>
      <c r="B79" s="734"/>
      <c r="C79" s="734"/>
      <c r="D79" s="734"/>
      <c r="E79" s="735"/>
    </row>
    <row r="80" spans="1:5" x14ac:dyDescent="0.25">
      <c r="A80" s="730" t="s">
        <v>5108</v>
      </c>
      <c r="B80" s="730"/>
      <c r="C80" s="730"/>
      <c r="D80" s="730"/>
      <c r="E80" s="730"/>
    </row>
    <row r="81" spans="1:5" x14ac:dyDescent="0.25">
      <c r="A81" s="733" t="s">
        <v>5109</v>
      </c>
      <c r="B81" s="734"/>
      <c r="C81" s="734"/>
      <c r="D81" s="734"/>
      <c r="E81" s="735"/>
    </row>
    <row r="82" spans="1:5" x14ac:dyDescent="0.25">
      <c r="A82" s="579" t="s">
        <v>4988</v>
      </c>
      <c r="B82" s="579" t="s">
        <v>4989</v>
      </c>
      <c r="C82" s="736"/>
      <c r="D82" s="818"/>
      <c r="E82" s="737"/>
    </row>
    <row r="84" spans="1:5" x14ac:dyDescent="0.25">
      <c r="A84" s="793" t="s">
        <v>4990</v>
      </c>
      <c r="B84" s="803"/>
      <c r="C84" s="803"/>
      <c r="D84" s="803"/>
      <c r="E84" s="794"/>
    </row>
    <row r="85" spans="1:5" x14ac:dyDescent="0.25">
      <c r="A85" s="811" t="s">
        <v>5110</v>
      </c>
      <c r="B85" s="811"/>
      <c r="C85" s="811"/>
      <c r="D85" s="811"/>
      <c r="E85" s="811"/>
    </row>
    <row r="86" spans="1:5" x14ac:dyDescent="0.25">
      <c r="A86" s="579" t="s">
        <v>5111</v>
      </c>
      <c r="B86" s="733" t="s">
        <v>4993</v>
      </c>
      <c r="C86" s="735"/>
      <c r="D86" s="733" t="s">
        <v>4994</v>
      </c>
      <c r="E86" s="735"/>
    </row>
    <row r="87" spans="1:5" x14ac:dyDescent="0.25">
      <c r="A87" s="731" t="s">
        <v>4995</v>
      </c>
      <c r="B87" s="733" t="s">
        <v>4996</v>
      </c>
      <c r="C87" s="735"/>
      <c r="D87" s="1014">
        <v>0</v>
      </c>
      <c r="E87" s="735"/>
    </row>
    <row r="88" spans="1:5" x14ac:dyDescent="0.25">
      <c r="A88" s="732"/>
      <c r="B88" s="733" t="s">
        <v>4997</v>
      </c>
      <c r="C88" s="735"/>
      <c r="D88" s="733" t="s">
        <v>5112</v>
      </c>
      <c r="E88" s="735"/>
    </row>
    <row r="89" spans="1:5" x14ac:dyDescent="0.25">
      <c r="A89" s="579" t="s">
        <v>4999</v>
      </c>
      <c r="B89" s="733" t="s">
        <v>5000</v>
      </c>
      <c r="C89" s="735"/>
      <c r="D89" s="733" t="s">
        <v>5113</v>
      </c>
      <c r="E89" s="735"/>
    </row>
    <row r="90" spans="1:5" x14ac:dyDescent="0.25">
      <c r="A90" s="579" t="s">
        <v>5001</v>
      </c>
      <c r="B90" s="579" t="s">
        <v>5114</v>
      </c>
      <c r="C90" s="579" t="s">
        <v>5002</v>
      </c>
      <c r="D90" s="810"/>
      <c r="E90" s="810"/>
    </row>
    <row r="91" spans="1:5" ht="30" x14ac:dyDescent="0.25">
      <c r="A91" s="580" t="s">
        <v>5004</v>
      </c>
      <c r="B91" s="580" t="s">
        <v>5115</v>
      </c>
      <c r="C91" s="580" t="s">
        <v>5006</v>
      </c>
      <c r="D91" s="936"/>
      <c r="E91" s="938"/>
    </row>
    <row r="92" spans="1:5" x14ac:dyDescent="0.25">
      <c r="A92" s="579" t="s">
        <v>5007</v>
      </c>
      <c r="B92" s="579" t="s">
        <v>5116</v>
      </c>
      <c r="C92" s="579" t="s">
        <v>5009</v>
      </c>
      <c r="D92" s="810"/>
      <c r="E92" s="810"/>
    </row>
    <row r="93" spans="1:5" x14ac:dyDescent="0.25">
      <c r="A93" s="579" t="s">
        <v>5010</v>
      </c>
      <c r="B93" s="579" t="s">
        <v>5117</v>
      </c>
      <c r="C93" s="579" t="s">
        <v>5118</v>
      </c>
      <c r="D93" s="810"/>
      <c r="E93" s="810"/>
    </row>
    <row r="94" spans="1:5" x14ac:dyDescent="0.25">
      <c r="A94" s="792" t="s">
        <v>5119</v>
      </c>
      <c r="B94" s="792"/>
      <c r="C94" s="792"/>
      <c r="D94" s="792"/>
      <c r="E94" s="792"/>
    </row>
    <row r="95" spans="1:5" x14ac:dyDescent="0.25">
      <c r="A95" s="579" t="s">
        <v>5012</v>
      </c>
      <c r="B95" s="579" t="s">
        <v>5120</v>
      </c>
      <c r="C95" s="579" t="s">
        <v>5121</v>
      </c>
      <c r="D95" s="810"/>
      <c r="E95" s="810"/>
    </row>
    <row r="96" spans="1:5" x14ac:dyDescent="0.25">
      <c r="A96" s="579" t="s">
        <v>5014</v>
      </c>
      <c r="B96" s="579" t="s">
        <v>5122</v>
      </c>
      <c r="C96" s="579" t="s">
        <v>5036</v>
      </c>
      <c r="D96" s="810"/>
      <c r="E96" s="810"/>
    </row>
    <row r="97" spans="1:5" x14ac:dyDescent="0.25">
      <c r="A97" s="579" t="s">
        <v>5016</v>
      </c>
      <c r="B97" s="579" t="s">
        <v>5123</v>
      </c>
      <c r="C97" s="579" t="s">
        <v>5124</v>
      </c>
      <c r="D97" s="736"/>
      <c r="E97" s="737"/>
    </row>
    <row r="98" spans="1:5" x14ac:dyDescent="0.25">
      <c r="A98" s="793" t="s">
        <v>5018</v>
      </c>
      <c r="B98" s="803"/>
      <c r="C98" s="803"/>
      <c r="D98" s="803"/>
      <c r="E98" s="794"/>
    </row>
    <row r="99" spans="1:5" ht="15" customHeight="1" x14ac:dyDescent="0.25">
      <c r="A99" s="784" t="s">
        <v>5019</v>
      </c>
      <c r="B99" s="786"/>
      <c r="C99" s="579" t="s">
        <v>5125</v>
      </c>
      <c r="D99" s="939"/>
      <c r="E99" s="940"/>
    </row>
    <row r="100" spans="1:5" x14ac:dyDescent="0.25">
      <c r="A100" s="579" t="s">
        <v>5021</v>
      </c>
      <c r="B100" s="579" t="s">
        <v>5126</v>
      </c>
      <c r="C100" s="579" t="s">
        <v>5051</v>
      </c>
      <c r="D100" s="939"/>
      <c r="E100" s="940"/>
    </row>
    <row r="101" spans="1:5" x14ac:dyDescent="0.25">
      <c r="A101" s="792" t="s">
        <v>5033</v>
      </c>
      <c r="B101" s="792"/>
      <c r="C101" s="792"/>
      <c r="D101" s="792"/>
      <c r="E101" s="792"/>
    </row>
    <row r="102" spans="1:5" x14ac:dyDescent="0.25">
      <c r="A102" s="730" t="s">
        <v>5127</v>
      </c>
      <c r="B102" s="730"/>
      <c r="C102" s="730"/>
      <c r="D102" s="939"/>
      <c r="E102" s="940"/>
    </row>
    <row r="103" spans="1:5" x14ac:dyDescent="0.25">
      <c r="A103" s="579" t="s">
        <v>5024</v>
      </c>
      <c r="B103" s="733" t="s">
        <v>5054</v>
      </c>
      <c r="C103" s="735"/>
      <c r="D103" s="736"/>
      <c r="E103" s="737"/>
    </row>
    <row r="104" spans="1:5" x14ac:dyDescent="0.25">
      <c r="A104" s="792" t="s">
        <v>5037</v>
      </c>
      <c r="B104" s="792"/>
      <c r="C104" s="792"/>
      <c r="D104" s="792"/>
      <c r="E104" s="792"/>
    </row>
    <row r="105" spans="1:5" x14ac:dyDescent="0.25">
      <c r="A105" s="579" t="s">
        <v>5027</v>
      </c>
      <c r="B105" s="579" t="s">
        <v>5128</v>
      </c>
      <c r="C105" s="579" t="s">
        <v>5057</v>
      </c>
      <c r="D105" s="736"/>
      <c r="E105" s="737"/>
    </row>
    <row r="106" spans="1:5" x14ac:dyDescent="0.25">
      <c r="A106" s="793" t="s">
        <v>5048</v>
      </c>
      <c r="B106" s="803"/>
      <c r="C106" s="803"/>
      <c r="D106" s="803"/>
      <c r="E106" s="794"/>
    </row>
    <row r="107" spans="1:5" x14ac:dyDescent="0.25">
      <c r="A107" s="579" t="s">
        <v>5030</v>
      </c>
      <c r="B107" s="579" t="s">
        <v>5129</v>
      </c>
      <c r="C107" s="579" t="s">
        <v>5130</v>
      </c>
      <c r="D107" s="736"/>
      <c r="E107" s="737"/>
    </row>
  </sheetData>
  <mergeCells count="100">
    <mergeCell ref="A104:E104"/>
    <mergeCell ref="D105:E105"/>
    <mergeCell ref="A106:E106"/>
    <mergeCell ref="D107:E107"/>
    <mergeCell ref="D100:E100"/>
    <mergeCell ref="A101:E101"/>
    <mergeCell ref="A102:C102"/>
    <mergeCell ref="D102:E102"/>
    <mergeCell ref="B103:C103"/>
    <mergeCell ref="D103:E103"/>
    <mergeCell ref="A99:B99"/>
    <mergeCell ref="D99:E99"/>
    <mergeCell ref="B89:C89"/>
    <mergeCell ref="D89:E89"/>
    <mergeCell ref="D90:E90"/>
    <mergeCell ref="D91:E91"/>
    <mergeCell ref="D92:E92"/>
    <mergeCell ref="D93:E93"/>
    <mergeCell ref="A94:E94"/>
    <mergeCell ref="D95:E95"/>
    <mergeCell ref="D96:E96"/>
    <mergeCell ref="D97:E97"/>
    <mergeCell ref="A98:E98"/>
    <mergeCell ref="A84:E84"/>
    <mergeCell ref="A85:E85"/>
    <mergeCell ref="B86:C86"/>
    <mergeCell ref="D86:E86"/>
    <mergeCell ref="A87:A88"/>
    <mergeCell ref="B87:C87"/>
    <mergeCell ref="D87:E87"/>
    <mergeCell ref="B88:C88"/>
    <mergeCell ref="D88:E88"/>
    <mergeCell ref="C82:E82"/>
    <mergeCell ref="A71:E71"/>
    <mergeCell ref="A72:E72"/>
    <mergeCell ref="A73:C73"/>
    <mergeCell ref="C74:E74"/>
    <mergeCell ref="A75:E75"/>
    <mergeCell ref="A76:E76"/>
    <mergeCell ref="A77:E77"/>
    <mergeCell ref="A78:E78"/>
    <mergeCell ref="A79:E79"/>
    <mergeCell ref="A80:E80"/>
    <mergeCell ref="A81:E81"/>
    <mergeCell ref="C70:E70"/>
    <mergeCell ref="A62:B62"/>
    <mergeCell ref="C62:E62"/>
    <mergeCell ref="A63:B63"/>
    <mergeCell ref="C63:E63"/>
    <mergeCell ref="A64:B64"/>
    <mergeCell ref="C64:E64"/>
    <mergeCell ref="A65:B65"/>
    <mergeCell ref="C65:E65"/>
    <mergeCell ref="D66:E66"/>
    <mergeCell ref="A68:E68"/>
    <mergeCell ref="A69:E69"/>
    <mergeCell ref="A58:E58"/>
    <mergeCell ref="A59:E59"/>
    <mergeCell ref="A60:B60"/>
    <mergeCell ref="C60:E60"/>
    <mergeCell ref="A61:B61"/>
    <mergeCell ref="C61:E61"/>
    <mergeCell ref="A57:E57"/>
    <mergeCell ref="A28:K28"/>
    <mergeCell ref="A30:B30"/>
    <mergeCell ref="A36:B36"/>
    <mergeCell ref="A42:E42"/>
    <mergeCell ref="A43:E48"/>
    <mergeCell ref="A50:E50"/>
    <mergeCell ref="A52:E52"/>
    <mergeCell ref="A53:E53"/>
    <mergeCell ref="D54:E54"/>
    <mergeCell ref="D55:E55"/>
    <mergeCell ref="D56:E56"/>
    <mergeCell ref="A25:G25"/>
    <mergeCell ref="A26:B26"/>
    <mergeCell ref="E26:F26"/>
    <mergeCell ref="H26:K26"/>
    <mergeCell ref="B27:C27"/>
    <mergeCell ref="E27:G27"/>
    <mergeCell ref="H27:K27"/>
    <mergeCell ref="A21:B21"/>
    <mergeCell ref="C21:G21"/>
    <mergeCell ref="A22:B22"/>
    <mergeCell ref="C22:G22"/>
    <mergeCell ref="A23:B23"/>
    <mergeCell ref="C23:G23"/>
    <mergeCell ref="A18:B18"/>
    <mergeCell ref="C18:G18"/>
    <mergeCell ref="A19:B19"/>
    <mergeCell ref="C19:G19"/>
    <mergeCell ref="A20:B20"/>
    <mergeCell ref="C20:G20"/>
    <mergeCell ref="A17:B17"/>
    <mergeCell ref="C17:G17"/>
    <mergeCell ref="A1:C1"/>
    <mergeCell ref="A3:E3"/>
    <mergeCell ref="A4:E8"/>
    <mergeCell ref="A10:E10"/>
    <mergeCell ref="A11:E15"/>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A14" sqref="A14"/>
    </sheetView>
  </sheetViews>
  <sheetFormatPr baseColWidth="10" defaultRowHeight="15" x14ac:dyDescent="0.25"/>
  <cols>
    <col min="1" max="1" width="85.28515625" bestFit="1" customWidth="1"/>
    <col min="2" max="3" width="11" bestFit="1" customWidth="1"/>
  </cols>
  <sheetData>
    <row r="1" spans="1:3" x14ac:dyDescent="0.25">
      <c r="A1" s="18" t="s">
        <v>3770</v>
      </c>
    </row>
    <row r="2" spans="1:3" ht="30" x14ac:dyDescent="0.25">
      <c r="A2" s="147" t="s">
        <v>3771</v>
      </c>
    </row>
    <row r="3" spans="1:3" x14ac:dyDescent="0.25">
      <c r="A3" s="293" t="s">
        <v>3772</v>
      </c>
      <c r="B3" s="43"/>
    </row>
    <row r="4" spans="1:3" x14ac:dyDescent="0.25">
      <c r="A4" s="293" t="s">
        <v>3773</v>
      </c>
      <c r="B4" s="294"/>
    </row>
    <row r="5" spans="1:3" x14ac:dyDescent="0.25">
      <c r="A5" s="298" t="s">
        <v>3774</v>
      </c>
      <c r="B5" s="298" t="s">
        <v>3775</v>
      </c>
      <c r="C5" s="298" t="s">
        <v>3775</v>
      </c>
    </row>
    <row r="6" spans="1:3" x14ac:dyDescent="0.25">
      <c r="A6" s="299" t="s">
        <v>3776</v>
      </c>
      <c r="B6" s="294"/>
      <c r="C6" s="294"/>
    </row>
    <row r="7" spans="1:3" x14ac:dyDescent="0.25">
      <c r="A7" s="299" t="s">
        <v>3777</v>
      </c>
      <c r="B7" s="294"/>
      <c r="C7" s="294"/>
    </row>
    <row r="8" spans="1:3" x14ac:dyDescent="0.25">
      <c r="A8" s="299" t="s">
        <v>3778</v>
      </c>
      <c r="B8" s="294"/>
      <c r="C8" s="294"/>
    </row>
    <row r="9" spans="1:3" x14ac:dyDescent="0.25">
      <c r="A9" s="299" t="s">
        <v>3779</v>
      </c>
      <c r="B9" s="294"/>
      <c r="C9" s="294"/>
    </row>
    <row r="10" spans="1:3" x14ac:dyDescent="0.25">
      <c r="A10" s="299" t="s">
        <v>3780</v>
      </c>
      <c r="B10" s="294"/>
      <c r="C10" s="294"/>
    </row>
    <row r="11" spans="1:3" x14ac:dyDescent="0.25">
      <c r="A11" s="299" t="s">
        <v>3781</v>
      </c>
      <c r="B11" s="294"/>
      <c r="C11" s="294"/>
    </row>
    <row r="12" spans="1:3" x14ac:dyDescent="0.25">
      <c r="A12" s="770" t="s">
        <v>3782</v>
      </c>
      <c r="B12" s="771"/>
      <c r="C12" s="772"/>
    </row>
    <row r="13" spans="1:3" x14ac:dyDescent="0.25">
      <c r="A13" s="299" t="s">
        <v>3783</v>
      </c>
      <c r="B13" s="1030"/>
      <c r="C13" s="1031"/>
    </row>
    <row r="14" spans="1:3" x14ac:dyDescent="0.25">
      <c r="A14" s="299" t="s">
        <v>3784</v>
      </c>
      <c r="B14" s="1030"/>
      <c r="C14" s="1031"/>
    </row>
    <row r="15" spans="1:3" x14ac:dyDescent="0.25">
      <c r="A15" s="299" t="s">
        <v>3785</v>
      </c>
      <c r="B15" s="1030"/>
      <c r="C15" s="1031"/>
    </row>
    <row r="16" spans="1:3" x14ac:dyDescent="0.25">
      <c r="A16" s="299" t="s">
        <v>3786</v>
      </c>
      <c r="B16" s="1030"/>
      <c r="C16" s="1031"/>
    </row>
    <row r="17" spans="1:3" x14ac:dyDescent="0.25">
      <c r="A17" s="299" t="s">
        <v>3787</v>
      </c>
      <c r="B17" s="1030"/>
      <c r="C17" s="1031"/>
    </row>
    <row r="18" spans="1:3" x14ac:dyDescent="0.25">
      <c r="A18" s="298" t="s">
        <v>3788</v>
      </c>
      <c r="B18" s="298" t="s">
        <v>3775</v>
      </c>
      <c r="C18" s="298" t="s">
        <v>3775</v>
      </c>
    </row>
    <row r="19" spans="1:3" x14ac:dyDescent="0.25">
      <c r="A19" s="299" t="s">
        <v>3776</v>
      </c>
      <c r="B19" s="294"/>
      <c r="C19" s="294"/>
    </row>
    <row r="20" spans="1:3" x14ac:dyDescent="0.25">
      <c r="A20" s="299" t="s">
        <v>3777</v>
      </c>
      <c r="B20" s="294"/>
      <c r="C20" s="294"/>
    </row>
    <row r="21" spans="1:3" x14ac:dyDescent="0.25">
      <c r="A21" s="299" t="s">
        <v>3778</v>
      </c>
      <c r="B21" s="294"/>
      <c r="C21" s="294"/>
    </row>
    <row r="22" spans="1:3" x14ac:dyDescent="0.25">
      <c r="A22" s="299" t="s">
        <v>3779</v>
      </c>
      <c r="B22" s="294"/>
      <c r="C22" s="294"/>
    </row>
    <row r="23" spans="1:3" x14ac:dyDescent="0.25">
      <c r="A23" s="299" t="s">
        <v>3789</v>
      </c>
      <c r="B23" s="294"/>
      <c r="C23" s="294"/>
    </row>
    <row r="24" spans="1:3" x14ac:dyDescent="0.25">
      <c r="A24" s="299" t="s">
        <v>3781</v>
      </c>
      <c r="B24" s="294"/>
      <c r="C24" s="294"/>
    </row>
    <row r="25" spans="1:3" x14ac:dyDescent="0.25">
      <c r="A25" s="770" t="s">
        <v>3782</v>
      </c>
      <c r="B25" s="771"/>
      <c r="C25" s="772"/>
    </row>
    <row r="26" spans="1:3" x14ac:dyDescent="0.25">
      <c r="A26" s="299" t="s">
        <v>3783</v>
      </c>
      <c r="B26" s="1030"/>
      <c r="C26" s="1031"/>
    </row>
    <row r="27" spans="1:3" x14ac:dyDescent="0.25">
      <c r="A27" s="299" t="s">
        <v>3784</v>
      </c>
      <c r="B27" s="1030"/>
      <c r="C27" s="1031"/>
    </row>
    <row r="28" spans="1:3" x14ac:dyDescent="0.25">
      <c r="A28" s="299" t="s">
        <v>3785</v>
      </c>
      <c r="B28" s="1030"/>
      <c r="C28" s="1031"/>
    </row>
    <row r="29" spans="1:3" x14ac:dyDescent="0.25">
      <c r="A29" s="299" t="s">
        <v>3786</v>
      </c>
      <c r="B29" s="1030"/>
      <c r="C29" s="1031"/>
    </row>
    <row r="30" spans="1:3" x14ac:dyDescent="0.25">
      <c r="A30" s="1027" t="s">
        <v>3790</v>
      </c>
      <c r="B30" s="1028"/>
      <c r="C30" s="1029"/>
    </row>
    <row r="31" spans="1:3" x14ac:dyDescent="0.25">
      <c r="A31" s="299" t="s">
        <v>3791</v>
      </c>
      <c r="B31" s="1030"/>
      <c r="C31" s="1031"/>
    </row>
    <row r="32" spans="1:3" x14ac:dyDescent="0.25">
      <c r="A32" s="299" t="s">
        <v>3792</v>
      </c>
      <c r="B32" s="1030"/>
      <c r="C32" s="1031"/>
    </row>
    <row r="33" spans="1:3" x14ac:dyDescent="0.25">
      <c r="A33" s="299" t="s">
        <v>3793</v>
      </c>
      <c r="B33" s="1030"/>
      <c r="C33" s="1031"/>
    </row>
    <row r="34" spans="1:3" x14ac:dyDescent="0.25">
      <c r="A34" s="299" t="s">
        <v>3794</v>
      </c>
      <c r="B34" s="1030"/>
      <c r="C34" s="1031"/>
    </row>
    <row r="35" spans="1:3" x14ac:dyDescent="0.25">
      <c r="A35" s="299" t="s">
        <v>3795</v>
      </c>
      <c r="B35" s="1030"/>
      <c r="C35" s="1031"/>
    </row>
    <row r="36" spans="1:3" x14ac:dyDescent="0.25">
      <c r="A36" s="299" t="s">
        <v>3796</v>
      </c>
      <c r="B36" s="1030"/>
      <c r="C36" s="1031"/>
    </row>
    <row r="37" spans="1:3" x14ac:dyDescent="0.25">
      <c r="A37" s="299" t="s">
        <v>3797</v>
      </c>
      <c r="B37" s="1030"/>
      <c r="C37" s="1031"/>
    </row>
    <row r="38" spans="1:3" x14ac:dyDescent="0.25">
      <c r="A38" s="299" t="s">
        <v>3798</v>
      </c>
      <c r="B38" s="1030"/>
      <c r="C38" s="1031"/>
    </row>
    <row r="39" spans="1:3" x14ac:dyDescent="0.25">
      <c r="A39" s="299" t="s">
        <v>3799</v>
      </c>
      <c r="B39" s="1030"/>
      <c r="C39" s="1031"/>
    </row>
    <row r="40" spans="1:3" x14ac:dyDescent="0.25">
      <c r="A40" s="1032" t="s">
        <v>3800</v>
      </c>
      <c r="B40" s="1032"/>
      <c r="C40" s="1032"/>
    </row>
    <row r="41" spans="1:3" x14ac:dyDescent="0.25">
      <c r="A41" s="1033" t="s">
        <v>3801</v>
      </c>
      <c r="B41" s="1034"/>
      <c r="C41" s="1035"/>
    </row>
    <row r="42" spans="1:3" x14ac:dyDescent="0.25">
      <c r="A42" s="295" t="s">
        <v>3802</v>
      </c>
      <c r="B42" s="1030"/>
      <c r="C42" s="1031"/>
    </row>
    <row r="43" spans="1:3" x14ac:dyDescent="0.25">
      <c r="A43" s="295" t="s">
        <v>3461</v>
      </c>
      <c r="B43" s="1030"/>
      <c r="C43" s="1031"/>
    </row>
    <row r="44" spans="1:3" x14ac:dyDescent="0.25">
      <c r="A44" s="1036" t="s">
        <v>3803</v>
      </c>
      <c r="B44" s="1036"/>
      <c r="C44" s="1036"/>
    </row>
    <row r="45" spans="1:3" x14ac:dyDescent="0.25">
      <c r="A45" s="295" t="s">
        <v>3804</v>
      </c>
      <c r="B45" s="1030"/>
      <c r="C45" s="1031"/>
    </row>
    <row r="46" spans="1:3" x14ac:dyDescent="0.25">
      <c r="A46" s="295" t="s">
        <v>3805</v>
      </c>
      <c r="B46" s="1030"/>
      <c r="C46" s="1031"/>
    </row>
    <row r="47" spans="1:3" x14ac:dyDescent="0.25">
      <c r="A47" s="299" t="s">
        <v>3806</v>
      </c>
      <c r="B47" s="1030"/>
      <c r="C47" s="1031"/>
    </row>
    <row r="48" spans="1:3" x14ac:dyDescent="0.25">
      <c r="A48" s="1032" t="s">
        <v>3807</v>
      </c>
      <c r="B48" s="1032"/>
      <c r="C48" s="1032"/>
    </row>
    <row r="49" spans="1:3" x14ac:dyDescent="0.25">
      <c r="A49" s="299" t="s">
        <v>3808</v>
      </c>
      <c r="B49" s="1037">
        <f>0</f>
        <v>0</v>
      </c>
      <c r="C49" s="1038"/>
    </row>
    <row r="50" spans="1:3" x14ac:dyDescent="0.25">
      <c r="A50" s="299" t="s">
        <v>3809</v>
      </c>
      <c r="B50" s="1037">
        <f>0</f>
        <v>0</v>
      </c>
      <c r="C50" s="1038"/>
    </row>
    <row r="51" spans="1:3" x14ac:dyDescent="0.25">
      <c r="A51" s="299" t="s">
        <v>3810</v>
      </c>
      <c r="B51" s="1037">
        <f>B49-B50</f>
        <v>0</v>
      </c>
      <c r="C51" s="1038"/>
    </row>
    <row r="52" spans="1:3" x14ac:dyDescent="0.25">
      <c r="A52" s="1039" t="s">
        <v>3811</v>
      </c>
      <c r="B52" s="1039"/>
      <c r="C52" s="1039"/>
    </row>
    <row r="53" spans="1:3" x14ac:dyDescent="0.25">
      <c r="A53" s="299" t="s">
        <v>3812</v>
      </c>
      <c r="B53" s="1030"/>
      <c r="C53" s="1031"/>
    </row>
    <row r="54" spans="1:3" x14ac:dyDescent="0.25">
      <c r="A54" s="299" t="s">
        <v>3813</v>
      </c>
      <c r="B54" s="1030"/>
      <c r="C54" s="1031"/>
    </row>
    <row r="55" spans="1:3" x14ac:dyDescent="0.25">
      <c r="A55" s="299" t="s">
        <v>3814</v>
      </c>
      <c r="B55" s="1030"/>
      <c r="C55" s="1031"/>
    </row>
    <row r="56" spans="1:3" x14ac:dyDescent="0.25">
      <c r="A56" s="299" t="s">
        <v>3815</v>
      </c>
      <c r="B56" s="1030"/>
      <c r="C56" s="1031"/>
    </row>
    <row r="58" spans="1:3" x14ac:dyDescent="0.25">
      <c r="A58" s="37" t="s">
        <v>3816</v>
      </c>
      <c r="B58" s="1030"/>
      <c r="C58" s="1031"/>
    </row>
    <row r="59" spans="1:3" x14ac:dyDescent="0.25">
      <c r="A59" s="37" t="s">
        <v>1702</v>
      </c>
      <c r="B59" s="1030"/>
      <c r="C59" s="1031"/>
    </row>
    <row r="60" spans="1:3" x14ac:dyDescent="0.25">
      <c r="A60" s="37" t="s">
        <v>3817</v>
      </c>
      <c r="B60" s="1030"/>
      <c r="C60" s="1031"/>
    </row>
    <row r="62" spans="1:3" x14ac:dyDescent="0.25">
      <c r="A62" s="37" t="s">
        <v>3818</v>
      </c>
    </row>
    <row r="63" spans="1:3" x14ac:dyDescent="0.25">
      <c r="A63" s="37" t="s">
        <v>3819</v>
      </c>
    </row>
  </sheetData>
  <mergeCells count="41">
    <mergeCell ref="B55:C55"/>
    <mergeCell ref="B56:C56"/>
    <mergeCell ref="B58:C58"/>
    <mergeCell ref="B59:C59"/>
    <mergeCell ref="B60:C60"/>
    <mergeCell ref="B54:C54"/>
    <mergeCell ref="B43:C43"/>
    <mergeCell ref="A44:C44"/>
    <mergeCell ref="B45:C45"/>
    <mergeCell ref="B46:C46"/>
    <mergeCell ref="B47:C47"/>
    <mergeCell ref="A48:C48"/>
    <mergeCell ref="B49:C49"/>
    <mergeCell ref="B50:C50"/>
    <mergeCell ref="B51:C51"/>
    <mergeCell ref="A52:C52"/>
    <mergeCell ref="B53:C53"/>
    <mergeCell ref="B42:C42"/>
    <mergeCell ref="B31:C31"/>
    <mergeCell ref="B32:C32"/>
    <mergeCell ref="B33:C33"/>
    <mergeCell ref="B34:C34"/>
    <mergeCell ref="B35:C35"/>
    <mergeCell ref="B36:C36"/>
    <mergeCell ref="B37:C37"/>
    <mergeCell ref="B38:C38"/>
    <mergeCell ref="B39:C39"/>
    <mergeCell ref="A40:C40"/>
    <mergeCell ref="A41:C41"/>
    <mergeCell ref="A30:C30"/>
    <mergeCell ref="A12:C12"/>
    <mergeCell ref="B13:C13"/>
    <mergeCell ref="B14:C14"/>
    <mergeCell ref="B15:C15"/>
    <mergeCell ref="B16:C16"/>
    <mergeCell ref="B17:C17"/>
    <mergeCell ref="A25:C25"/>
    <mergeCell ref="B26:C26"/>
    <mergeCell ref="B27:C27"/>
    <mergeCell ref="B28:C28"/>
    <mergeCell ref="B29:C29"/>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workbookViewId="0">
      <selection activeCell="E5" sqref="E5"/>
    </sheetView>
  </sheetViews>
  <sheetFormatPr baseColWidth="10" defaultRowHeight="15" x14ac:dyDescent="0.25"/>
  <cols>
    <col min="1" max="1" width="38.85546875" bestFit="1" customWidth="1"/>
    <col min="2" max="2" width="30.5703125" customWidth="1"/>
    <col min="3" max="3" width="31" customWidth="1"/>
    <col min="4" max="4" width="31.28515625" customWidth="1"/>
    <col min="5" max="13" width="69" bestFit="1" customWidth="1"/>
    <col min="14" max="14" width="18.140625" bestFit="1" customWidth="1"/>
    <col min="16" max="16" width="59.5703125" bestFit="1" customWidth="1"/>
    <col min="17" max="18" width="30.5703125" bestFit="1" customWidth="1"/>
    <col min="19" max="19" width="28.5703125" bestFit="1" customWidth="1"/>
    <col min="20" max="20" width="27.28515625" bestFit="1" customWidth="1"/>
    <col min="21" max="21" width="27.5703125" bestFit="1" customWidth="1"/>
    <col min="22" max="22" width="27.85546875" bestFit="1" customWidth="1"/>
    <col min="23" max="23" width="29.7109375" bestFit="1" customWidth="1"/>
    <col min="24" max="24" width="27.42578125" bestFit="1" customWidth="1"/>
    <col min="25" max="25" width="34.28515625" bestFit="1" customWidth="1"/>
    <col min="26" max="26" width="30.28515625" bestFit="1" customWidth="1"/>
    <col min="27" max="27" width="33.85546875" bestFit="1" customWidth="1"/>
    <col min="28" max="28" width="33.5703125" bestFit="1" customWidth="1"/>
    <col min="29" max="29" width="18.140625" bestFit="1" customWidth="1"/>
    <col min="31" max="31" width="29" bestFit="1" customWidth="1"/>
    <col min="32" max="33" width="30.5703125" bestFit="1" customWidth="1"/>
    <col min="34" max="34" width="28.5703125" bestFit="1" customWidth="1"/>
    <col min="35" max="35" width="27.28515625" bestFit="1" customWidth="1"/>
    <col min="36" max="36" width="27.5703125" bestFit="1" customWidth="1"/>
    <col min="37" max="38" width="27.85546875" bestFit="1" customWidth="1"/>
    <col min="39" max="39" width="25.42578125" bestFit="1" customWidth="1"/>
    <col min="40" max="40" width="32.42578125" bestFit="1" customWidth="1"/>
    <col min="41" max="41" width="28.42578125" bestFit="1" customWidth="1"/>
    <col min="42" max="42" width="32" bestFit="1" customWidth="1"/>
    <col min="43" max="43" width="31.7109375" bestFit="1" customWidth="1"/>
    <col min="44" max="44" width="18.140625" bestFit="1" customWidth="1"/>
  </cols>
  <sheetData>
    <row r="1" spans="1:44" x14ac:dyDescent="0.25">
      <c r="A1" s="140" t="s">
        <v>2091</v>
      </c>
      <c r="B1" s="140" t="s">
        <v>3864</v>
      </c>
      <c r="C1" s="140" t="s">
        <v>3865</v>
      </c>
      <c r="D1" s="140" t="s">
        <v>3866</v>
      </c>
      <c r="E1" s="140" t="s">
        <v>3867</v>
      </c>
      <c r="F1" s="140" t="s">
        <v>3868</v>
      </c>
      <c r="G1" s="140" t="s">
        <v>3869</v>
      </c>
      <c r="H1" s="140" t="s">
        <v>3870</v>
      </c>
      <c r="I1" s="140" t="s">
        <v>3871</v>
      </c>
      <c r="J1" s="140" t="s">
        <v>3872</v>
      </c>
      <c r="K1" s="140" t="s">
        <v>3873</v>
      </c>
      <c r="L1" s="140" t="s">
        <v>3874</v>
      </c>
      <c r="M1" s="140" t="s">
        <v>3875</v>
      </c>
      <c r="N1" s="140" t="s">
        <v>3820</v>
      </c>
      <c r="O1" s="193"/>
      <c r="P1" s="140" t="s">
        <v>2091</v>
      </c>
      <c r="Q1" s="140" t="s">
        <v>3864</v>
      </c>
      <c r="R1" s="140" t="s">
        <v>3865</v>
      </c>
      <c r="S1" s="140" t="s">
        <v>3866</v>
      </c>
      <c r="T1" s="140" t="s">
        <v>3867</v>
      </c>
      <c r="U1" s="140" t="s">
        <v>3868</v>
      </c>
      <c r="V1" s="140" t="s">
        <v>3869</v>
      </c>
      <c r="W1" s="140" t="s">
        <v>3870</v>
      </c>
      <c r="X1" s="140" t="s">
        <v>3871</v>
      </c>
      <c r="Y1" s="140" t="s">
        <v>3872</v>
      </c>
      <c r="Z1" s="140" t="s">
        <v>3873</v>
      </c>
      <c r="AA1" s="140" t="s">
        <v>3874</v>
      </c>
      <c r="AB1" s="140" t="s">
        <v>3875</v>
      </c>
      <c r="AC1" s="140" t="s">
        <v>3820</v>
      </c>
      <c r="AE1" s="296" t="s">
        <v>2091</v>
      </c>
      <c r="AF1" s="296" t="s">
        <v>3864</v>
      </c>
      <c r="AG1" s="296" t="s">
        <v>3865</v>
      </c>
      <c r="AH1" s="296" t="s">
        <v>3866</v>
      </c>
      <c r="AI1" s="296" t="s">
        <v>3867</v>
      </c>
      <c r="AJ1" s="296" t="s">
        <v>3868</v>
      </c>
      <c r="AK1" s="296" t="s">
        <v>3869</v>
      </c>
      <c r="AL1" s="296" t="s">
        <v>3870</v>
      </c>
      <c r="AM1" s="296" t="s">
        <v>3871</v>
      </c>
      <c r="AN1" s="296" t="s">
        <v>3872</v>
      </c>
      <c r="AO1" s="296" t="s">
        <v>3873</v>
      </c>
      <c r="AP1" s="296" t="s">
        <v>3874</v>
      </c>
      <c r="AQ1" s="296" t="s">
        <v>3875</v>
      </c>
      <c r="AR1" s="296" t="s">
        <v>3820</v>
      </c>
    </row>
    <row r="2" spans="1:44" x14ac:dyDescent="0.25">
      <c r="A2" s="305" t="s">
        <v>3821</v>
      </c>
      <c r="B2" s="187"/>
      <c r="C2" s="187"/>
      <c r="D2" s="187"/>
      <c r="E2" s="187"/>
      <c r="F2" s="187"/>
      <c r="G2" s="187"/>
      <c r="H2" s="187"/>
      <c r="I2" s="187"/>
      <c r="J2" s="187"/>
      <c r="K2" s="187"/>
      <c r="L2" s="187"/>
      <c r="M2" s="187"/>
      <c r="N2" s="305"/>
      <c r="O2" s="193"/>
      <c r="P2" s="305" t="s">
        <v>3822</v>
      </c>
      <c r="Q2" s="187">
        <f>SUM(Q3:Q8)</f>
        <v>0</v>
      </c>
      <c r="R2" s="187">
        <f t="shared" ref="R2:AC2" si="0">SUM(R3:R8)</f>
        <v>0</v>
      </c>
      <c r="S2" s="187">
        <f t="shared" si="0"/>
        <v>0</v>
      </c>
      <c r="T2" s="187">
        <f t="shared" si="0"/>
        <v>0</v>
      </c>
      <c r="U2" s="187">
        <f t="shared" si="0"/>
        <v>0</v>
      </c>
      <c r="V2" s="187">
        <f t="shared" si="0"/>
        <v>0</v>
      </c>
      <c r="W2" s="187">
        <f t="shared" si="0"/>
        <v>0</v>
      </c>
      <c r="X2" s="187">
        <f t="shared" si="0"/>
        <v>0</v>
      </c>
      <c r="Y2" s="187">
        <f t="shared" si="0"/>
        <v>0</v>
      </c>
      <c r="Z2" s="187">
        <f t="shared" si="0"/>
        <v>0</v>
      </c>
      <c r="AA2" s="187">
        <f t="shared" si="0"/>
        <v>0</v>
      </c>
      <c r="AB2" s="187">
        <f t="shared" si="0"/>
        <v>0</v>
      </c>
      <c r="AC2" s="187">
        <f t="shared" si="0"/>
        <v>0</v>
      </c>
      <c r="AE2" s="297" t="s">
        <v>3823</v>
      </c>
      <c r="AF2" s="156">
        <f>Q$26</f>
        <v>0</v>
      </c>
      <c r="AG2" s="156">
        <f>R$26</f>
        <v>0</v>
      </c>
      <c r="AH2" s="156">
        <f>S$26</f>
        <v>0</v>
      </c>
      <c r="AI2" s="156">
        <f t="shared" ref="AI2:AQ2" si="1">T$26</f>
        <v>0</v>
      </c>
      <c r="AJ2" s="156">
        <f t="shared" si="1"/>
        <v>0</v>
      </c>
      <c r="AK2" s="156">
        <f t="shared" si="1"/>
        <v>0</v>
      </c>
      <c r="AL2" s="156">
        <f t="shared" si="1"/>
        <v>0</v>
      </c>
      <c r="AM2" s="156">
        <f t="shared" si="1"/>
        <v>0</v>
      </c>
      <c r="AN2" s="156">
        <f t="shared" si="1"/>
        <v>0</v>
      </c>
      <c r="AO2" s="156">
        <f t="shared" si="1"/>
        <v>0</v>
      </c>
      <c r="AP2" s="156">
        <f t="shared" si="1"/>
        <v>0</v>
      </c>
      <c r="AQ2" s="156">
        <f t="shared" si="1"/>
        <v>0</v>
      </c>
      <c r="AR2" s="156">
        <f>AC$26</f>
        <v>0</v>
      </c>
    </row>
    <row r="3" spans="1:44" x14ac:dyDescent="0.25">
      <c r="A3" s="92" t="s">
        <v>3824</v>
      </c>
      <c r="B3" s="189"/>
      <c r="C3" s="189"/>
      <c r="D3" s="189"/>
      <c r="E3" s="189"/>
      <c r="F3" s="189"/>
      <c r="G3" s="189"/>
      <c r="H3" s="189"/>
      <c r="I3" s="189"/>
      <c r="J3" s="189"/>
      <c r="K3" s="189"/>
      <c r="L3" s="189"/>
      <c r="M3" s="189"/>
      <c r="N3" s="189">
        <f>SUM(B3:M3)</f>
        <v>0</v>
      </c>
      <c r="O3" s="193"/>
      <c r="P3" s="92" t="s">
        <v>3825</v>
      </c>
      <c r="Q3" s="189"/>
      <c r="R3" s="189"/>
      <c r="S3" s="189"/>
      <c r="T3" s="189"/>
      <c r="U3" s="189"/>
      <c r="V3" s="189"/>
      <c r="W3" s="189"/>
      <c r="X3" s="189"/>
      <c r="Y3" s="189"/>
      <c r="Z3" s="189"/>
      <c r="AA3" s="189"/>
      <c r="AB3" s="189"/>
      <c r="AC3" s="189"/>
      <c r="AE3" s="297" t="s">
        <v>3826</v>
      </c>
      <c r="AF3" s="156">
        <f>B$19</f>
        <v>0</v>
      </c>
      <c r="AG3" s="156">
        <f>C$19</f>
        <v>0</v>
      </c>
      <c r="AH3" s="156">
        <f t="shared" ref="AH3:AR3" si="2">D$19</f>
        <v>0</v>
      </c>
      <c r="AI3" s="156">
        <f t="shared" si="2"/>
        <v>0</v>
      </c>
      <c r="AJ3" s="156">
        <f t="shared" si="2"/>
        <v>0</v>
      </c>
      <c r="AK3" s="156">
        <f t="shared" si="2"/>
        <v>0</v>
      </c>
      <c r="AL3" s="156">
        <f t="shared" si="2"/>
        <v>0</v>
      </c>
      <c r="AM3" s="156">
        <f t="shared" si="2"/>
        <v>0</v>
      </c>
      <c r="AN3" s="156">
        <f t="shared" si="2"/>
        <v>0</v>
      </c>
      <c r="AO3" s="156">
        <f t="shared" si="2"/>
        <v>0</v>
      </c>
      <c r="AP3" s="156">
        <f t="shared" si="2"/>
        <v>0</v>
      </c>
      <c r="AQ3" s="156">
        <f t="shared" si="2"/>
        <v>0</v>
      </c>
      <c r="AR3" s="156">
        <f t="shared" si="2"/>
        <v>0</v>
      </c>
    </row>
    <row r="4" spans="1:44" x14ac:dyDescent="0.25">
      <c r="A4" s="92" t="s">
        <v>3827</v>
      </c>
      <c r="B4" s="189"/>
      <c r="C4" s="189"/>
      <c r="D4" s="189"/>
      <c r="E4" s="189"/>
      <c r="F4" s="189"/>
      <c r="G4" s="189"/>
      <c r="H4" s="189"/>
      <c r="I4" s="189"/>
      <c r="J4" s="189"/>
      <c r="K4" s="189"/>
      <c r="L4" s="189"/>
      <c r="M4" s="189"/>
      <c r="N4" s="189">
        <f t="shared" ref="N4:N6" si="3">SUM(B4:M4)</f>
        <v>0</v>
      </c>
      <c r="O4" s="193"/>
      <c r="P4" s="92" t="s">
        <v>3828</v>
      </c>
      <c r="Q4" s="189"/>
      <c r="R4" s="189"/>
      <c r="S4" s="189"/>
      <c r="T4" s="189"/>
      <c r="U4" s="189"/>
      <c r="V4" s="189"/>
      <c r="W4" s="189"/>
      <c r="X4" s="189"/>
      <c r="Y4" s="189"/>
      <c r="Z4" s="189"/>
      <c r="AA4" s="189"/>
      <c r="AB4" s="189"/>
      <c r="AC4" s="189"/>
      <c r="AE4" s="51" t="s">
        <v>3829</v>
      </c>
      <c r="AF4" s="53">
        <f>AF2-AF3</f>
        <v>0</v>
      </c>
      <c r="AG4" s="53">
        <f t="shared" ref="AG4:AQ4" si="4">AG2-AG3</f>
        <v>0</v>
      </c>
      <c r="AH4" s="53">
        <f t="shared" si="4"/>
        <v>0</v>
      </c>
      <c r="AI4" s="53">
        <f t="shared" si="4"/>
        <v>0</v>
      </c>
      <c r="AJ4" s="53">
        <f t="shared" si="4"/>
        <v>0</v>
      </c>
      <c r="AK4" s="53">
        <f t="shared" si="4"/>
        <v>0</v>
      </c>
      <c r="AL4" s="53">
        <f t="shared" si="4"/>
        <v>0</v>
      </c>
      <c r="AM4" s="53">
        <f t="shared" si="4"/>
        <v>0</v>
      </c>
      <c r="AN4" s="53">
        <f t="shared" si="4"/>
        <v>0</v>
      </c>
      <c r="AO4" s="53">
        <f t="shared" si="4"/>
        <v>0</v>
      </c>
      <c r="AP4" s="53">
        <f t="shared" si="4"/>
        <v>0</v>
      </c>
      <c r="AQ4" s="53">
        <f t="shared" si="4"/>
        <v>0</v>
      </c>
      <c r="AR4" s="53">
        <f>AR2-AR3</f>
        <v>0</v>
      </c>
    </row>
    <row r="5" spans="1:44" x14ac:dyDescent="0.25">
      <c r="A5" s="92" t="s">
        <v>3830</v>
      </c>
      <c r="B5" s="189"/>
      <c r="C5" s="189"/>
      <c r="D5" s="189"/>
      <c r="E5" s="189"/>
      <c r="F5" s="189"/>
      <c r="G5" s="189"/>
      <c r="H5" s="189"/>
      <c r="I5" s="189"/>
      <c r="J5" s="189"/>
      <c r="K5" s="189"/>
      <c r="L5" s="189"/>
      <c r="M5" s="189"/>
      <c r="N5" s="189">
        <f t="shared" si="3"/>
        <v>0</v>
      </c>
      <c r="O5" s="193"/>
      <c r="P5" s="92" t="s">
        <v>3831</v>
      </c>
      <c r="Q5" s="189"/>
      <c r="R5" s="189"/>
      <c r="S5" s="189"/>
      <c r="T5" s="189"/>
      <c r="U5" s="189"/>
      <c r="V5" s="189"/>
      <c r="W5" s="189"/>
      <c r="X5" s="189"/>
      <c r="Y5" s="189"/>
      <c r="Z5" s="189"/>
      <c r="AA5" s="189"/>
      <c r="AB5" s="189"/>
      <c r="AC5" s="189"/>
    </row>
    <row r="6" spans="1:44" x14ac:dyDescent="0.25">
      <c r="A6" s="92" t="s">
        <v>3832</v>
      </c>
      <c r="B6" s="189"/>
      <c r="C6" s="189"/>
      <c r="D6" s="189"/>
      <c r="E6" s="189"/>
      <c r="F6" s="189"/>
      <c r="G6" s="189"/>
      <c r="H6" s="189"/>
      <c r="I6" s="189"/>
      <c r="J6" s="189"/>
      <c r="K6" s="189"/>
      <c r="L6" s="189"/>
      <c r="M6" s="189"/>
      <c r="N6" s="189">
        <f t="shared" si="3"/>
        <v>0</v>
      </c>
      <c r="O6" s="193"/>
      <c r="P6" s="92" t="s">
        <v>3833</v>
      </c>
      <c r="Q6" s="189"/>
      <c r="R6" s="189"/>
      <c r="S6" s="189"/>
      <c r="T6" s="189"/>
      <c r="U6" s="189"/>
      <c r="V6" s="189"/>
      <c r="W6" s="189"/>
      <c r="X6" s="189"/>
      <c r="Y6" s="189"/>
      <c r="Z6" s="189"/>
      <c r="AA6" s="189"/>
      <c r="AB6" s="189"/>
      <c r="AC6" s="189"/>
    </row>
    <row r="7" spans="1:44" x14ac:dyDescent="0.25">
      <c r="A7" s="302" t="s">
        <v>3834</v>
      </c>
      <c r="B7" s="188">
        <f>SUM(B3:B6)</f>
        <v>0</v>
      </c>
      <c r="C7" s="188">
        <f>SUM(C3:C6)</f>
        <v>0</v>
      </c>
      <c r="D7" s="188">
        <f t="shared" ref="D7:M7" si="5">SUM(D3:D6)</f>
        <v>0</v>
      </c>
      <c r="E7" s="188">
        <f t="shared" si="5"/>
        <v>0</v>
      </c>
      <c r="F7" s="188">
        <f t="shared" si="5"/>
        <v>0</v>
      </c>
      <c r="G7" s="188">
        <f t="shared" si="5"/>
        <v>0</v>
      </c>
      <c r="H7" s="188">
        <f t="shared" si="5"/>
        <v>0</v>
      </c>
      <c r="I7" s="188">
        <f t="shared" si="5"/>
        <v>0</v>
      </c>
      <c r="J7" s="188">
        <f t="shared" si="5"/>
        <v>0</v>
      </c>
      <c r="K7" s="188">
        <f t="shared" si="5"/>
        <v>0</v>
      </c>
      <c r="L7" s="188">
        <f t="shared" si="5"/>
        <v>0</v>
      </c>
      <c r="M7" s="188">
        <f t="shared" si="5"/>
        <v>0</v>
      </c>
      <c r="N7" s="188">
        <f>SUM(B7:M7)</f>
        <v>0</v>
      </c>
      <c r="O7" s="193"/>
      <c r="P7" s="92" t="s">
        <v>3835</v>
      </c>
      <c r="Q7" s="189"/>
      <c r="R7" s="189"/>
      <c r="S7" s="189"/>
      <c r="T7" s="189"/>
      <c r="U7" s="189"/>
      <c r="V7" s="189"/>
      <c r="W7" s="189"/>
      <c r="X7" s="189"/>
      <c r="Y7" s="189"/>
      <c r="Z7" s="189"/>
      <c r="AA7" s="189"/>
      <c r="AB7" s="189"/>
      <c r="AC7" s="189"/>
    </row>
    <row r="8" spans="1:44" x14ac:dyDescent="0.25">
      <c r="A8" s="305" t="s">
        <v>3836</v>
      </c>
      <c r="B8" s="187"/>
      <c r="C8" s="187"/>
      <c r="D8" s="187"/>
      <c r="E8" s="187"/>
      <c r="F8" s="187"/>
      <c r="G8" s="187"/>
      <c r="H8" s="187"/>
      <c r="I8" s="187"/>
      <c r="J8" s="187"/>
      <c r="K8" s="187"/>
      <c r="L8" s="187"/>
      <c r="M8" s="187"/>
      <c r="N8" s="305"/>
      <c r="O8" s="193"/>
      <c r="P8" s="92" t="s">
        <v>3837</v>
      </c>
      <c r="Q8" s="189"/>
      <c r="R8" s="189"/>
      <c r="S8" s="189"/>
      <c r="T8" s="189"/>
      <c r="U8" s="189"/>
      <c r="V8" s="189"/>
      <c r="W8" s="189"/>
      <c r="X8" s="189"/>
      <c r="Y8" s="189"/>
      <c r="Z8" s="189"/>
      <c r="AA8" s="189"/>
      <c r="AB8" s="189"/>
      <c r="AC8" s="189"/>
    </row>
    <row r="9" spans="1:44" x14ac:dyDescent="0.25">
      <c r="A9" s="92" t="s">
        <v>3838</v>
      </c>
      <c r="B9" s="189"/>
      <c r="C9" s="189"/>
      <c r="D9" s="189"/>
      <c r="E9" s="189"/>
      <c r="F9" s="189"/>
      <c r="G9" s="189"/>
      <c r="H9" s="189"/>
      <c r="I9" s="189"/>
      <c r="J9" s="189"/>
      <c r="K9" s="189"/>
      <c r="L9" s="189"/>
      <c r="M9" s="189"/>
      <c r="N9" s="189">
        <f>SUM(B9:M9)</f>
        <v>0</v>
      </c>
      <c r="O9" s="193"/>
      <c r="P9" s="305" t="s">
        <v>3839</v>
      </c>
      <c r="Q9" s="187">
        <f>SUM(Q10:Q11)</f>
        <v>0</v>
      </c>
      <c r="R9" s="187">
        <f t="shared" ref="R9:AC9" si="6">SUM(R10:R11)</f>
        <v>0</v>
      </c>
      <c r="S9" s="187">
        <f t="shared" si="6"/>
        <v>0</v>
      </c>
      <c r="T9" s="187">
        <f t="shared" si="6"/>
        <v>0</v>
      </c>
      <c r="U9" s="187">
        <f t="shared" si="6"/>
        <v>0</v>
      </c>
      <c r="V9" s="187">
        <f t="shared" si="6"/>
        <v>0</v>
      </c>
      <c r="W9" s="187">
        <f t="shared" si="6"/>
        <v>0</v>
      </c>
      <c r="X9" s="187">
        <f t="shared" si="6"/>
        <v>0</v>
      </c>
      <c r="Y9" s="187">
        <f t="shared" si="6"/>
        <v>0</v>
      </c>
      <c r="Z9" s="187">
        <f t="shared" si="6"/>
        <v>0</v>
      </c>
      <c r="AA9" s="187">
        <f t="shared" si="6"/>
        <v>0</v>
      </c>
      <c r="AB9" s="187">
        <f t="shared" si="6"/>
        <v>0</v>
      </c>
      <c r="AC9" s="187">
        <f t="shared" si="6"/>
        <v>0</v>
      </c>
    </row>
    <row r="10" spans="1:44" x14ac:dyDescent="0.25">
      <c r="A10" s="92" t="s">
        <v>3840</v>
      </c>
      <c r="B10" s="189"/>
      <c r="C10" s="189"/>
      <c r="D10" s="189"/>
      <c r="E10" s="189"/>
      <c r="F10" s="189"/>
      <c r="G10" s="189"/>
      <c r="H10" s="189"/>
      <c r="I10" s="189"/>
      <c r="J10" s="189"/>
      <c r="K10" s="189"/>
      <c r="L10" s="189"/>
      <c r="M10" s="189"/>
      <c r="N10" s="189">
        <f t="shared" ref="N10:N19" si="7">SUM(B10:M10)</f>
        <v>0</v>
      </c>
      <c r="O10" s="193"/>
      <c r="P10" s="92" t="s">
        <v>3841</v>
      </c>
      <c r="Q10" s="189"/>
      <c r="R10" s="189"/>
      <c r="S10" s="189"/>
      <c r="T10" s="189"/>
      <c r="U10" s="189"/>
      <c r="V10" s="189"/>
      <c r="W10" s="189"/>
      <c r="X10" s="189"/>
      <c r="Y10" s="189"/>
      <c r="Z10" s="189"/>
      <c r="AA10" s="189"/>
      <c r="AB10" s="189"/>
      <c r="AC10" s="189"/>
    </row>
    <row r="11" spans="1:44" x14ac:dyDescent="0.25">
      <c r="A11" s="92" t="s">
        <v>3842</v>
      </c>
      <c r="B11" s="189"/>
      <c r="C11" s="189"/>
      <c r="D11" s="189"/>
      <c r="E11" s="189"/>
      <c r="F11" s="189"/>
      <c r="G11" s="189"/>
      <c r="H11" s="189"/>
      <c r="I11" s="189"/>
      <c r="J11" s="189"/>
      <c r="K11" s="189"/>
      <c r="L11" s="189"/>
      <c r="M11" s="189"/>
      <c r="N11" s="189">
        <f t="shared" si="7"/>
        <v>0</v>
      </c>
      <c r="O11" s="193"/>
      <c r="P11" s="92" t="s">
        <v>3843</v>
      </c>
      <c r="Q11" s="189"/>
      <c r="R11" s="189"/>
      <c r="S11" s="189"/>
      <c r="T11" s="189"/>
      <c r="U11" s="189"/>
      <c r="V11" s="189"/>
      <c r="W11" s="189"/>
      <c r="X11" s="189"/>
      <c r="Y11" s="189"/>
      <c r="Z11" s="189"/>
      <c r="AA11" s="189"/>
      <c r="AB11" s="189"/>
      <c r="AC11" s="189"/>
    </row>
    <row r="12" spans="1:44" x14ac:dyDescent="0.25">
      <c r="A12" s="92" t="s">
        <v>3844</v>
      </c>
      <c r="B12" s="189"/>
      <c r="C12" s="189"/>
      <c r="D12" s="189"/>
      <c r="E12" s="189"/>
      <c r="F12" s="189"/>
      <c r="G12" s="189"/>
      <c r="H12" s="189"/>
      <c r="I12" s="189"/>
      <c r="J12" s="189"/>
      <c r="K12" s="189"/>
      <c r="L12" s="189"/>
      <c r="M12" s="189"/>
      <c r="N12" s="189">
        <f t="shared" si="7"/>
        <v>0</v>
      </c>
      <c r="O12" s="193"/>
      <c r="P12" s="305" t="s">
        <v>3845</v>
      </c>
      <c r="Q12" s="187">
        <f>SUM(Q13,Q18,Q23)</f>
        <v>0</v>
      </c>
      <c r="R12" s="187">
        <f t="shared" ref="R12:AC12" si="8">SUM(R13,R18,R23)</f>
        <v>0</v>
      </c>
      <c r="S12" s="187">
        <f t="shared" si="8"/>
        <v>0</v>
      </c>
      <c r="T12" s="187">
        <f t="shared" si="8"/>
        <v>0</v>
      </c>
      <c r="U12" s="187">
        <f t="shared" si="8"/>
        <v>0</v>
      </c>
      <c r="V12" s="187">
        <f t="shared" si="8"/>
        <v>0</v>
      </c>
      <c r="W12" s="187">
        <f t="shared" si="8"/>
        <v>0</v>
      </c>
      <c r="X12" s="187">
        <f t="shared" si="8"/>
        <v>0</v>
      </c>
      <c r="Y12" s="187">
        <f t="shared" si="8"/>
        <v>0</v>
      </c>
      <c r="Z12" s="187">
        <f t="shared" si="8"/>
        <v>0</v>
      </c>
      <c r="AA12" s="187">
        <f t="shared" si="8"/>
        <v>0</v>
      </c>
      <c r="AB12" s="187">
        <f t="shared" si="8"/>
        <v>0</v>
      </c>
      <c r="AC12" s="187">
        <f t="shared" si="8"/>
        <v>0</v>
      </c>
    </row>
    <row r="13" spans="1:44" x14ac:dyDescent="0.25">
      <c r="A13" s="92" t="s">
        <v>3846</v>
      </c>
      <c r="B13" s="189"/>
      <c r="C13" s="189"/>
      <c r="D13" s="189"/>
      <c r="E13" s="189"/>
      <c r="F13" s="189"/>
      <c r="G13" s="189"/>
      <c r="H13" s="189"/>
      <c r="I13" s="189"/>
      <c r="J13" s="189"/>
      <c r="K13" s="189"/>
      <c r="L13" s="189"/>
      <c r="M13" s="189"/>
      <c r="N13" s="189">
        <f t="shared" si="7"/>
        <v>0</v>
      </c>
      <c r="O13" s="193"/>
      <c r="P13" s="92" t="s">
        <v>3847</v>
      </c>
      <c r="Q13" s="189">
        <f>SUM(Q14:Q17)</f>
        <v>0</v>
      </c>
      <c r="R13" s="189">
        <f>SUM(R14:R17)</f>
        <v>0</v>
      </c>
      <c r="S13" s="189">
        <f t="shared" ref="S13:AC13" si="9">SUM(S14:S17)</f>
        <v>0</v>
      </c>
      <c r="T13" s="189">
        <f t="shared" si="9"/>
        <v>0</v>
      </c>
      <c r="U13" s="189">
        <f t="shared" si="9"/>
        <v>0</v>
      </c>
      <c r="V13" s="189">
        <f t="shared" si="9"/>
        <v>0</v>
      </c>
      <c r="W13" s="189">
        <f t="shared" si="9"/>
        <v>0</v>
      </c>
      <c r="X13" s="189">
        <f t="shared" si="9"/>
        <v>0</v>
      </c>
      <c r="Y13" s="189">
        <f t="shared" si="9"/>
        <v>0</v>
      </c>
      <c r="Z13" s="189">
        <f t="shared" si="9"/>
        <v>0</v>
      </c>
      <c r="AA13" s="189">
        <f t="shared" si="9"/>
        <v>0</v>
      </c>
      <c r="AB13" s="189">
        <f t="shared" si="9"/>
        <v>0</v>
      </c>
      <c r="AC13" s="189">
        <f t="shared" si="9"/>
        <v>0</v>
      </c>
    </row>
    <row r="14" spans="1:44" x14ac:dyDescent="0.25">
      <c r="A14" s="92" t="s">
        <v>3848</v>
      </c>
      <c r="B14" s="189"/>
      <c r="C14" s="189"/>
      <c r="D14" s="189"/>
      <c r="E14" s="189"/>
      <c r="F14" s="189"/>
      <c r="G14" s="189"/>
      <c r="H14" s="189"/>
      <c r="I14" s="189"/>
      <c r="J14" s="189"/>
      <c r="K14" s="189"/>
      <c r="L14" s="189"/>
      <c r="M14" s="189"/>
      <c r="N14" s="189">
        <f t="shared" si="7"/>
        <v>0</v>
      </c>
      <c r="O14" s="193"/>
      <c r="P14" s="122" t="s">
        <v>3849</v>
      </c>
      <c r="Q14" s="203"/>
      <c r="R14" s="203"/>
      <c r="S14" s="203"/>
      <c r="T14" s="203"/>
      <c r="U14" s="203"/>
      <c r="V14" s="203"/>
      <c r="W14" s="203"/>
      <c r="X14" s="203"/>
      <c r="Y14" s="203"/>
      <c r="Z14" s="203"/>
      <c r="AA14" s="203"/>
      <c r="AB14" s="203"/>
      <c r="AC14" s="203"/>
    </row>
    <row r="15" spans="1:44" x14ac:dyDescent="0.25">
      <c r="A15" s="92" t="s">
        <v>3850</v>
      </c>
      <c r="B15" s="189"/>
      <c r="C15" s="189"/>
      <c r="D15" s="189"/>
      <c r="E15" s="189"/>
      <c r="F15" s="189"/>
      <c r="G15" s="189"/>
      <c r="H15" s="189"/>
      <c r="I15" s="189"/>
      <c r="J15" s="189"/>
      <c r="K15" s="189"/>
      <c r="L15" s="189"/>
      <c r="M15" s="189"/>
      <c r="N15" s="189">
        <f t="shared" si="7"/>
        <v>0</v>
      </c>
      <c r="O15" s="193"/>
      <c r="P15" s="122" t="s">
        <v>3851</v>
      </c>
      <c r="Q15" s="203"/>
      <c r="R15" s="203"/>
      <c r="S15" s="203"/>
      <c r="T15" s="203"/>
      <c r="U15" s="203"/>
      <c r="V15" s="203"/>
      <c r="W15" s="203"/>
      <c r="X15" s="203"/>
      <c r="Y15" s="203"/>
      <c r="Z15" s="203"/>
      <c r="AA15" s="203"/>
      <c r="AB15" s="203"/>
      <c r="AC15" s="203"/>
    </row>
    <row r="16" spans="1:44" x14ac:dyDescent="0.25">
      <c r="A16" s="92" t="s">
        <v>3852</v>
      </c>
      <c r="B16" s="189"/>
      <c r="C16" s="189"/>
      <c r="D16" s="189"/>
      <c r="E16" s="189"/>
      <c r="F16" s="189"/>
      <c r="G16" s="189"/>
      <c r="H16" s="189"/>
      <c r="I16" s="189"/>
      <c r="J16" s="189"/>
      <c r="K16" s="189"/>
      <c r="L16" s="189"/>
      <c r="M16" s="189"/>
      <c r="N16" s="189">
        <f t="shared" si="7"/>
        <v>0</v>
      </c>
      <c r="O16" s="193"/>
      <c r="P16" s="122" t="s">
        <v>3853</v>
      </c>
      <c r="Q16" s="203"/>
      <c r="R16" s="203"/>
      <c r="S16" s="203"/>
      <c r="T16" s="203"/>
      <c r="U16" s="203"/>
      <c r="V16" s="203"/>
      <c r="W16" s="203"/>
      <c r="X16" s="203"/>
      <c r="Y16" s="203"/>
      <c r="Z16" s="203"/>
      <c r="AA16" s="203"/>
      <c r="AB16" s="203"/>
      <c r="AC16" s="203"/>
    </row>
    <row r="17" spans="1:29" x14ac:dyDescent="0.25">
      <c r="A17" s="92" t="s">
        <v>3854</v>
      </c>
      <c r="B17" s="189"/>
      <c r="C17" s="189"/>
      <c r="D17" s="189"/>
      <c r="E17" s="189"/>
      <c r="F17" s="189"/>
      <c r="G17" s="189"/>
      <c r="H17" s="189"/>
      <c r="I17" s="189"/>
      <c r="J17" s="189"/>
      <c r="K17" s="189"/>
      <c r="L17" s="189"/>
      <c r="M17" s="189"/>
      <c r="N17" s="189">
        <f t="shared" si="7"/>
        <v>0</v>
      </c>
      <c r="O17" s="193"/>
      <c r="P17" s="122" t="s">
        <v>3855</v>
      </c>
      <c r="Q17" s="203"/>
      <c r="R17" s="203"/>
      <c r="S17" s="203"/>
      <c r="T17" s="203"/>
      <c r="U17" s="203"/>
      <c r="V17" s="203"/>
      <c r="W17" s="203"/>
      <c r="X17" s="203"/>
      <c r="Y17" s="203"/>
      <c r="Z17" s="203"/>
      <c r="AA17" s="203"/>
      <c r="AB17" s="203"/>
      <c r="AC17" s="203"/>
    </row>
    <row r="18" spans="1:29" x14ac:dyDescent="0.25">
      <c r="A18" s="302" t="s">
        <v>3856</v>
      </c>
      <c r="B18" s="188">
        <f>SUM(B9:B17)</f>
        <v>0</v>
      </c>
      <c r="C18" s="188">
        <f>SUM(C9:C17)</f>
        <v>0</v>
      </c>
      <c r="D18" s="188">
        <f t="shared" ref="D18:L18" si="10">SUM(D9:D17)</f>
        <v>0</v>
      </c>
      <c r="E18" s="188">
        <f t="shared" si="10"/>
        <v>0</v>
      </c>
      <c r="F18" s="188">
        <f t="shared" si="10"/>
        <v>0</v>
      </c>
      <c r="G18" s="188">
        <f t="shared" si="10"/>
        <v>0</v>
      </c>
      <c r="H18" s="188">
        <f t="shared" si="10"/>
        <v>0</v>
      </c>
      <c r="I18" s="188">
        <f t="shared" si="10"/>
        <v>0</v>
      </c>
      <c r="J18" s="188">
        <f t="shared" si="10"/>
        <v>0</v>
      </c>
      <c r="K18" s="188">
        <f t="shared" si="10"/>
        <v>0</v>
      </c>
      <c r="L18" s="188">
        <f t="shared" si="10"/>
        <v>0</v>
      </c>
      <c r="M18" s="188">
        <f>SUM(M9:M17)</f>
        <v>0</v>
      </c>
      <c r="N18" s="188">
        <f t="shared" si="7"/>
        <v>0</v>
      </c>
      <c r="O18" s="193"/>
      <c r="P18" s="92" t="s">
        <v>109</v>
      </c>
      <c r="Q18" s="189">
        <f>SUM(Q19:Q22)</f>
        <v>0</v>
      </c>
      <c r="R18" s="189">
        <f t="shared" ref="R18:AC18" si="11">SUM(R19:R22)</f>
        <v>0</v>
      </c>
      <c r="S18" s="189">
        <f t="shared" si="11"/>
        <v>0</v>
      </c>
      <c r="T18" s="189">
        <f t="shared" si="11"/>
        <v>0</v>
      </c>
      <c r="U18" s="189">
        <f t="shared" si="11"/>
        <v>0</v>
      </c>
      <c r="V18" s="189">
        <f t="shared" si="11"/>
        <v>0</v>
      </c>
      <c r="W18" s="189">
        <f t="shared" si="11"/>
        <v>0</v>
      </c>
      <c r="X18" s="189">
        <f t="shared" si="11"/>
        <v>0</v>
      </c>
      <c r="Y18" s="189">
        <f t="shared" si="11"/>
        <v>0</v>
      </c>
      <c r="Z18" s="189">
        <f t="shared" si="11"/>
        <v>0</v>
      </c>
      <c r="AA18" s="189">
        <f t="shared" si="11"/>
        <v>0</v>
      </c>
      <c r="AB18" s="189">
        <f t="shared" si="11"/>
        <v>0</v>
      </c>
      <c r="AC18" s="189">
        <f t="shared" si="11"/>
        <v>0</v>
      </c>
    </row>
    <row r="19" spans="1:29" x14ac:dyDescent="0.25">
      <c r="A19" s="302" t="s">
        <v>3857</v>
      </c>
      <c r="B19" s="188">
        <f t="shared" ref="B19:M19" si="12">B7-B18</f>
        <v>0</v>
      </c>
      <c r="C19" s="188">
        <f t="shared" si="12"/>
        <v>0</v>
      </c>
      <c r="D19" s="188">
        <f t="shared" si="12"/>
        <v>0</v>
      </c>
      <c r="E19" s="188">
        <f t="shared" si="12"/>
        <v>0</v>
      </c>
      <c r="F19" s="188">
        <f t="shared" si="12"/>
        <v>0</v>
      </c>
      <c r="G19" s="188">
        <f t="shared" si="12"/>
        <v>0</v>
      </c>
      <c r="H19" s="188">
        <f t="shared" si="12"/>
        <v>0</v>
      </c>
      <c r="I19" s="188">
        <f t="shared" si="12"/>
        <v>0</v>
      </c>
      <c r="J19" s="188">
        <f t="shared" si="12"/>
        <v>0</v>
      </c>
      <c r="K19" s="188">
        <f t="shared" si="12"/>
        <v>0</v>
      </c>
      <c r="L19" s="188">
        <f t="shared" si="12"/>
        <v>0</v>
      </c>
      <c r="M19" s="188">
        <f t="shared" si="12"/>
        <v>0</v>
      </c>
      <c r="N19" s="188">
        <f t="shared" si="7"/>
        <v>0</v>
      </c>
      <c r="O19" s="193"/>
      <c r="P19" s="122" t="s">
        <v>3858</v>
      </c>
      <c r="Q19" s="203"/>
      <c r="R19" s="203"/>
      <c r="S19" s="203"/>
      <c r="T19" s="203"/>
      <c r="U19" s="203"/>
      <c r="V19" s="203"/>
      <c r="W19" s="203"/>
      <c r="X19" s="203"/>
      <c r="Y19" s="203"/>
      <c r="Z19" s="203"/>
      <c r="AA19" s="203"/>
      <c r="AB19" s="203"/>
      <c r="AC19" s="203"/>
    </row>
    <row r="20" spans="1:29" x14ac:dyDescent="0.25">
      <c r="A20" s="304" t="s">
        <v>3859</v>
      </c>
      <c r="B20" s="304" t="str">
        <f>IF(B19&gt;0,"Positif","Négatif")</f>
        <v>Négatif</v>
      </c>
      <c r="C20" s="304" t="str">
        <f t="shared" ref="C20:M20" si="13">IF(C19&gt;0,"Positif","Négatif")</f>
        <v>Négatif</v>
      </c>
      <c r="D20" s="304" t="str">
        <f t="shared" si="13"/>
        <v>Négatif</v>
      </c>
      <c r="E20" s="304" t="str">
        <f t="shared" si="13"/>
        <v>Négatif</v>
      </c>
      <c r="F20" s="304" t="str">
        <f t="shared" si="13"/>
        <v>Négatif</v>
      </c>
      <c r="G20" s="304" t="str">
        <f t="shared" si="13"/>
        <v>Négatif</v>
      </c>
      <c r="H20" s="304" t="str">
        <f t="shared" si="13"/>
        <v>Négatif</v>
      </c>
      <c r="I20" s="304" t="str">
        <f t="shared" si="13"/>
        <v>Négatif</v>
      </c>
      <c r="J20" s="304" t="str">
        <f t="shared" si="13"/>
        <v>Négatif</v>
      </c>
      <c r="K20" s="304" t="str">
        <f t="shared" si="13"/>
        <v>Négatif</v>
      </c>
      <c r="L20" s="304" t="str">
        <f t="shared" si="13"/>
        <v>Négatif</v>
      </c>
      <c r="M20" s="304" t="str">
        <f t="shared" si="13"/>
        <v>Négatif</v>
      </c>
      <c r="N20" s="304"/>
      <c r="O20" s="193"/>
      <c r="P20" s="122" t="s">
        <v>10</v>
      </c>
      <c r="Q20" s="203"/>
      <c r="R20" s="203"/>
      <c r="S20" s="203"/>
      <c r="T20" s="203"/>
      <c r="U20" s="203"/>
      <c r="V20" s="203"/>
      <c r="W20" s="203"/>
      <c r="X20" s="203"/>
      <c r="Y20" s="203"/>
      <c r="Z20" s="203"/>
      <c r="AA20" s="203"/>
      <c r="AB20" s="203"/>
      <c r="AC20" s="203"/>
    </row>
    <row r="21" spans="1:29" ht="45" x14ac:dyDescent="0.25">
      <c r="A21" s="304" t="s">
        <v>1244</v>
      </c>
      <c r="B21" s="304" t="str">
        <f>IF(B19&gt;0,"L’entreprise a un besoin à financer.","L’entreprise génère une ressource financière en profitant de ces décalages.")</f>
        <v>L’entreprise génère une ressource financière en profitant de ces décalages.</v>
      </c>
      <c r="C21" s="304" t="str">
        <f t="shared" ref="C21:M21" si="14">IF(C19&gt;0,"L’entreprise a un besoin à financer.","L’entreprise génère une ressource financière en profitant de ces décalages.")</f>
        <v>L’entreprise génère une ressource financière en profitant de ces décalages.</v>
      </c>
      <c r="D21" s="304" t="str">
        <f t="shared" si="14"/>
        <v>L’entreprise génère une ressource financière en profitant de ces décalages.</v>
      </c>
      <c r="E21" s="304" t="str">
        <f t="shared" si="14"/>
        <v>L’entreprise génère une ressource financière en profitant de ces décalages.</v>
      </c>
      <c r="F21" s="304" t="str">
        <f t="shared" si="14"/>
        <v>L’entreprise génère une ressource financière en profitant de ces décalages.</v>
      </c>
      <c r="G21" s="304" t="str">
        <f t="shared" si="14"/>
        <v>L’entreprise génère une ressource financière en profitant de ces décalages.</v>
      </c>
      <c r="H21" s="304" t="str">
        <f t="shared" si="14"/>
        <v>L’entreprise génère une ressource financière en profitant de ces décalages.</v>
      </c>
      <c r="I21" s="304" t="str">
        <f t="shared" si="14"/>
        <v>L’entreprise génère une ressource financière en profitant de ces décalages.</v>
      </c>
      <c r="J21" s="304" t="str">
        <f t="shared" si="14"/>
        <v>L’entreprise génère une ressource financière en profitant de ces décalages.</v>
      </c>
      <c r="K21" s="304" t="str">
        <f t="shared" si="14"/>
        <v>L’entreprise génère une ressource financière en profitant de ces décalages.</v>
      </c>
      <c r="L21" s="304" t="str">
        <f t="shared" si="14"/>
        <v>L’entreprise génère une ressource financière en profitant de ces décalages.</v>
      </c>
      <c r="M21" s="304" t="str">
        <f t="shared" si="14"/>
        <v>L’entreprise génère une ressource financière en profitant de ces décalages.</v>
      </c>
      <c r="N21" s="304"/>
      <c r="O21" s="193"/>
      <c r="P21" s="122" t="s">
        <v>3860</v>
      </c>
      <c r="Q21" s="203"/>
      <c r="R21" s="203"/>
      <c r="S21" s="203"/>
      <c r="T21" s="203"/>
      <c r="U21" s="203"/>
      <c r="V21" s="203"/>
      <c r="W21" s="203"/>
      <c r="X21" s="203"/>
      <c r="Y21" s="203"/>
      <c r="Z21" s="203"/>
      <c r="AA21" s="203"/>
      <c r="AB21" s="203"/>
      <c r="AC21" s="203"/>
    </row>
    <row r="22" spans="1:29" x14ac:dyDescent="0.25">
      <c r="A22" s="302" t="s">
        <v>3861</v>
      </c>
      <c r="B22" s="188">
        <f>B19</f>
        <v>0</v>
      </c>
      <c r="C22" s="188">
        <f>C19-B19</f>
        <v>0</v>
      </c>
      <c r="D22" s="188">
        <f>D19-C19</f>
        <v>0</v>
      </c>
      <c r="E22" s="188">
        <f t="shared" ref="E22:L22" si="15">E19-D19</f>
        <v>0</v>
      </c>
      <c r="F22" s="188">
        <f t="shared" si="15"/>
        <v>0</v>
      </c>
      <c r="G22" s="188">
        <f t="shared" si="15"/>
        <v>0</v>
      </c>
      <c r="H22" s="188">
        <f t="shared" si="15"/>
        <v>0</v>
      </c>
      <c r="I22" s="188">
        <f t="shared" si="15"/>
        <v>0</v>
      </c>
      <c r="J22" s="188">
        <f t="shared" si="15"/>
        <v>0</v>
      </c>
      <c r="K22" s="188">
        <f t="shared" si="15"/>
        <v>0</v>
      </c>
      <c r="L22" s="188">
        <f t="shared" si="15"/>
        <v>0</v>
      </c>
      <c r="M22" s="188">
        <f>M19-L19</f>
        <v>0</v>
      </c>
      <c r="N22" s="188">
        <f>N19-M19</f>
        <v>0</v>
      </c>
      <c r="O22" s="193"/>
      <c r="P22" s="122" t="s">
        <v>3862</v>
      </c>
      <c r="Q22" s="203"/>
      <c r="R22" s="203"/>
      <c r="S22" s="203"/>
      <c r="T22" s="203"/>
      <c r="U22" s="203"/>
      <c r="V22" s="203"/>
      <c r="W22" s="203"/>
      <c r="X22" s="203"/>
      <c r="Y22" s="203"/>
      <c r="Z22" s="203"/>
      <c r="AA22" s="203"/>
      <c r="AB22" s="203"/>
      <c r="AC22" s="203"/>
    </row>
    <row r="23" spans="1:29" x14ac:dyDescent="0.25">
      <c r="A23" s="193"/>
      <c r="B23" s="193"/>
      <c r="C23" s="193"/>
      <c r="D23" s="193"/>
      <c r="E23" s="193"/>
      <c r="F23" s="193"/>
      <c r="G23" s="193"/>
      <c r="H23" s="193"/>
      <c r="I23" s="193"/>
      <c r="J23" s="193"/>
      <c r="K23" s="193"/>
      <c r="L23" s="193"/>
      <c r="M23" s="193"/>
      <c r="N23" s="193"/>
      <c r="O23" s="193"/>
      <c r="P23" s="92" t="s">
        <v>110</v>
      </c>
      <c r="Q23" s="189">
        <f>SUM(Q24:Q25)</f>
        <v>0</v>
      </c>
      <c r="R23" s="189">
        <f t="shared" ref="R23:AB23" si="16">SUM(R24:R25)</f>
        <v>0</v>
      </c>
      <c r="S23" s="189">
        <f t="shared" si="16"/>
        <v>0</v>
      </c>
      <c r="T23" s="189">
        <f t="shared" si="16"/>
        <v>0</v>
      </c>
      <c r="U23" s="189">
        <f t="shared" si="16"/>
        <v>0</v>
      </c>
      <c r="V23" s="189">
        <f t="shared" si="16"/>
        <v>0</v>
      </c>
      <c r="W23" s="189">
        <f t="shared" si="16"/>
        <v>0</v>
      </c>
      <c r="X23" s="189">
        <f t="shared" si="16"/>
        <v>0</v>
      </c>
      <c r="Y23" s="189">
        <f t="shared" si="16"/>
        <v>0</v>
      </c>
      <c r="Z23" s="189">
        <f t="shared" si="16"/>
        <v>0</v>
      </c>
      <c r="AA23" s="189">
        <f t="shared" si="16"/>
        <v>0</v>
      </c>
      <c r="AB23" s="189">
        <f t="shared" si="16"/>
        <v>0</v>
      </c>
      <c r="AC23" s="189">
        <f>SUM(AC24:AC25)</f>
        <v>0</v>
      </c>
    </row>
    <row r="24" spans="1:29" x14ac:dyDescent="0.25">
      <c r="A24" s="193"/>
      <c r="B24" s="193"/>
      <c r="C24" s="193"/>
      <c r="D24" s="193"/>
      <c r="E24" s="193"/>
      <c r="F24" s="193"/>
      <c r="G24" s="193"/>
      <c r="H24" s="193"/>
      <c r="I24" s="193"/>
      <c r="J24" s="193"/>
      <c r="K24" s="193"/>
      <c r="L24" s="193"/>
      <c r="M24" s="193"/>
      <c r="N24" s="193"/>
      <c r="O24" s="193"/>
      <c r="P24" s="122" t="s">
        <v>821</v>
      </c>
      <c r="Q24" s="203"/>
      <c r="R24" s="203"/>
      <c r="S24" s="203"/>
      <c r="T24" s="203"/>
      <c r="U24" s="203"/>
      <c r="V24" s="203"/>
      <c r="W24" s="203"/>
      <c r="X24" s="203"/>
      <c r="Y24" s="203"/>
      <c r="Z24" s="203"/>
      <c r="AA24" s="203"/>
      <c r="AB24" s="203"/>
      <c r="AC24" s="203"/>
    </row>
    <row r="25" spans="1:29" x14ac:dyDescent="0.25">
      <c r="A25" s="193"/>
      <c r="B25" s="193"/>
      <c r="C25" s="193"/>
      <c r="D25" s="193"/>
      <c r="E25" s="193"/>
      <c r="F25" s="193"/>
      <c r="G25" s="193"/>
      <c r="H25" s="193"/>
      <c r="I25" s="193"/>
      <c r="J25" s="193"/>
      <c r="K25" s="193"/>
      <c r="L25" s="193"/>
      <c r="M25" s="193"/>
      <c r="N25" s="193"/>
      <c r="O25" s="193"/>
      <c r="P25" s="122" t="s">
        <v>3863</v>
      </c>
      <c r="Q25" s="203"/>
      <c r="R25" s="203"/>
      <c r="S25" s="203"/>
      <c r="T25" s="203"/>
      <c r="U25" s="203"/>
      <c r="V25" s="203"/>
      <c r="W25" s="203"/>
      <c r="X25" s="203"/>
      <c r="Y25" s="203"/>
      <c r="Z25" s="203"/>
      <c r="AA25" s="203"/>
      <c r="AB25" s="203"/>
      <c r="AC25" s="203"/>
    </row>
    <row r="26" spans="1:29" x14ac:dyDescent="0.25">
      <c r="A26" s="193"/>
      <c r="B26" s="193"/>
      <c r="C26" s="193"/>
      <c r="D26" s="193"/>
      <c r="E26" s="193"/>
      <c r="F26" s="193"/>
      <c r="G26" s="193"/>
      <c r="H26" s="193"/>
      <c r="I26" s="193"/>
      <c r="J26" s="193"/>
      <c r="K26" s="193"/>
      <c r="L26" s="193"/>
      <c r="M26" s="193"/>
      <c r="N26" s="193"/>
      <c r="O26" s="193"/>
      <c r="P26" s="302" t="s">
        <v>3823</v>
      </c>
      <c r="Q26" s="188">
        <f>SUM(Q2,Q9)-Q12</f>
        <v>0</v>
      </c>
      <c r="R26" s="188">
        <f t="shared" ref="R26:AA26" si="17">SUM(R2,R9)-R12</f>
        <v>0</v>
      </c>
      <c r="S26" s="188">
        <f t="shared" si="17"/>
        <v>0</v>
      </c>
      <c r="T26" s="188">
        <f t="shared" si="17"/>
        <v>0</v>
      </c>
      <c r="U26" s="188">
        <f t="shared" si="17"/>
        <v>0</v>
      </c>
      <c r="V26" s="188">
        <f t="shared" si="17"/>
        <v>0</v>
      </c>
      <c r="W26" s="188">
        <f t="shared" si="17"/>
        <v>0</v>
      </c>
      <c r="X26" s="188">
        <f t="shared" si="17"/>
        <v>0</v>
      </c>
      <c r="Y26" s="188">
        <f t="shared" si="17"/>
        <v>0</v>
      </c>
      <c r="Z26" s="188">
        <f t="shared" si="17"/>
        <v>0</v>
      </c>
      <c r="AA26" s="188">
        <f t="shared" si="17"/>
        <v>0</v>
      </c>
      <c r="AB26" s="188">
        <f>SUM(AB2,AB9)-AB12</f>
        <v>0</v>
      </c>
      <c r="AC26" s="188">
        <f>SUM(AC2,AC9)-AC12</f>
        <v>0</v>
      </c>
    </row>
    <row r="27" spans="1:29" x14ac:dyDescent="0.25">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row>
    <row r="28" spans="1:29" x14ac:dyDescent="0.25">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row>
    <row r="29" spans="1:29" x14ac:dyDescent="0.25">
      <c r="A29" s="193"/>
      <c r="B29" s="193"/>
      <c r="C29" s="193"/>
      <c r="D29" s="309"/>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row>
    <row r="30" spans="1:29" x14ac:dyDescent="0.25">
      <c r="A30" s="193"/>
      <c r="B30" s="193"/>
      <c r="C30" s="193"/>
      <c r="D30" s="310"/>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row>
    <row r="31" spans="1:29" x14ac:dyDescent="0.25">
      <c r="A31" s="193"/>
      <c r="B31" s="193"/>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row>
    <row r="32" spans="1:29" x14ac:dyDescent="0.25">
      <c r="A32" s="193"/>
      <c r="B32" s="193"/>
      <c r="C32" s="193"/>
      <c r="D32" s="193"/>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row>
    <row r="33" spans="1:29" x14ac:dyDescent="0.25">
      <c r="A33" s="193"/>
      <c r="B33" s="193"/>
      <c r="C33" s="193"/>
      <c r="D33" s="193"/>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row>
    <row r="34" spans="1:29" x14ac:dyDescent="0.25">
      <c r="A34" s="193"/>
      <c r="B34" s="193"/>
      <c r="C34" s="193"/>
      <c r="D34" s="193"/>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row>
    <row r="35" spans="1:29" x14ac:dyDescent="0.25">
      <c r="A35" s="193"/>
      <c r="B35" s="193"/>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row>
    <row r="36" spans="1:29" x14ac:dyDescent="0.25">
      <c r="A36" s="193"/>
      <c r="B36" s="193"/>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row>
    <row r="37" spans="1:29" x14ac:dyDescent="0.25">
      <c r="A37" s="193"/>
      <c r="B37" s="193"/>
      <c r="C37" s="193"/>
      <c r="D37" s="193"/>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row>
    <row r="38" spans="1:29" x14ac:dyDescent="0.25">
      <c r="A38" s="193"/>
      <c r="B38" s="193"/>
      <c r="C38" s="193"/>
      <c r="D38" s="193"/>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row>
    <row r="39" spans="1:29" x14ac:dyDescent="0.25">
      <c r="A39" s="193"/>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row>
    <row r="40" spans="1:29" x14ac:dyDescent="0.25">
      <c r="A40" s="193"/>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row>
    <row r="41" spans="1:29" x14ac:dyDescent="0.25">
      <c r="A41" s="193"/>
      <c r="B41" s="193"/>
      <c r="C41" s="193"/>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row>
    <row r="42" spans="1:29" x14ac:dyDescent="0.25">
      <c r="A42" s="193"/>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row>
    <row r="43" spans="1:29" x14ac:dyDescent="0.25">
      <c r="A43" s="193"/>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row>
    <row r="44" spans="1:29" x14ac:dyDescent="0.25">
      <c r="A44" s="193"/>
      <c r="B44" s="193"/>
      <c r="C44" s="193"/>
      <c r="D44" s="193"/>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row>
    <row r="45" spans="1:29" x14ac:dyDescent="0.25">
      <c r="A45" s="193"/>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row>
    <row r="46" spans="1:29" x14ac:dyDescent="0.25">
      <c r="A46" s="193"/>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row>
    <row r="47" spans="1:29" x14ac:dyDescent="0.25">
      <c r="A47" s="193"/>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row>
    <row r="48" spans="1:29" x14ac:dyDescent="0.25">
      <c r="A48" s="193"/>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row>
    <row r="49" spans="1:29" x14ac:dyDescent="0.25">
      <c r="A49" s="193"/>
      <c r="B49" s="19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row>
    <row r="50" spans="1:29" x14ac:dyDescent="0.25">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row>
    <row r="51" spans="1:29" x14ac:dyDescent="0.25">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row>
    <row r="52" spans="1:29" x14ac:dyDescent="0.25">
      <c r="A52" s="193"/>
      <c r="B52" s="19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row>
    <row r="53" spans="1:29" x14ac:dyDescent="0.25">
      <c r="A53" s="193"/>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row>
    <row r="54" spans="1:29" x14ac:dyDescent="0.25">
      <c r="A54" s="193"/>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row>
    <row r="55" spans="1:29" x14ac:dyDescent="0.25">
      <c r="A55" s="193"/>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row>
    <row r="56" spans="1:29" x14ac:dyDescent="0.25">
      <c r="A56" s="193"/>
      <c r="B56" s="193"/>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row>
    <row r="57" spans="1:29" x14ac:dyDescent="0.25">
      <c r="A57" s="193"/>
      <c r="B57" s="193"/>
      <c r="C57" s="193"/>
      <c r="D57" s="193"/>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row>
    <row r="58" spans="1:29" x14ac:dyDescent="0.25">
      <c r="A58" s="193"/>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row>
    <row r="59" spans="1:29" x14ac:dyDescent="0.25">
      <c r="A59" s="193"/>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row>
    <row r="60" spans="1:29" x14ac:dyDescent="0.25">
      <c r="A60" s="193"/>
      <c r="B60" s="193"/>
      <c r="C60" s="193"/>
      <c r="D60" s="193"/>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row>
    <row r="61" spans="1:29" x14ac:dyDescent="0.25">
      <c r="A61" s="193"/>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row>
    <row r="62" spans="1:29" x14ac:dyDescent="0.25">
      <c r="A62" s="193"/>
      <c r="B62" s="193"/>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row>
    <row r="63" spans="1:29" x14ac:dyDescent="0.25">
      <c r="A63" s="193"/>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row>
    <row r="64" spans="1:29" x14ac:dyDescent="0.25">
      <c r="A64" s="193"/>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row>
    <row r="65" spans="1:29" x14ac:dyDescent="0.25">
      <c r="A65" s="193"/>
      <c r="B65" s="193"/>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row>
    <row r="66" spans="1:29" x14ac:dyDescent="0.25">
      <c r="A66" s="193"/>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row>
    <row r="67" spans="1:29" x14ac:dyDescent="0.25">
      <c r="A67" s="193"/>
      <c r="B67" s="193"/>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row>
    <row r="68" spans="1:29" x14ac:dyDescent="0.25">
      <c r="A68" s="193"/>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row>
    <row r="69" spans="1:29" x14ac:dyDescent="0.25">
      <c r="A69" s="193"/>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c r="AA69" s="193"/>
      <c r="AB69" s="193"/>
      <c r="AC69" s="193"/>
    </row>
    <row r="70" spans="1:29" x14ac:dyDescent="0.25">
      <c r="A70" s="193"/>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row>
    <row r="71" spans="1:29" x14ac:dyDescent="0.25">
      <c r="A71" s="193"/>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row>
    <row r="72" spans="1:29" x14ac:dyDescent="0.25">
      <c r="A72" s="193"/>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row>
    <row r="73" spans="1:29" x14ac:dyDescent="0.25">
      <c r="A73" s="193"/>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row>
    <row r="74" spans="1:29" x14ac:dyDescent="0.25">
      <c r="A74" s="193"/>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c r="AA74" s="193"/>
      <c r="AB74" s="193"/>
      <c r="AC74" s="193"/>
    </row>
    <row r="75" spans="1:29" x14ac:dyDescent="0.25">
      <c r="A75" s="193"/>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c r="AA75" s="193"/>
      <c r="AB75" s="193"/>
      <c r="AC75" s="193"/>
    </row>
    <row r="76" spans="1:29" x14ac:dyDescent="0.25">
      <c r="A76" s="193"/>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row>
    <row r="77" spans="1:29" x14ac:dyDescent="0.25">
      <c r="A77" s="193"/>
      <c r="B77" s="193"/>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3"/>
      <c r="AC77" s="193"/>
    </row>
    <row r="78" spans="1:29" x14ac:dyDescent="0.25">
      <c r="A78" s="193"/>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c r="AA78" s="193"/>
      <c r="AB78" s="193"/>
      <c r="AC78" s="193"/>
    </row>
    <row r="79" spans="1:29" x14ac:dyDescent="0.25">
      <c r="A79" s="193"/>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c r="AA79" s="193"/>
      <c r="AB79" s="193"/>
      <c r="AC79" s="193"/>
    </row>
    <row r="80" spans="1:29" x14ac:dyDescent="0.25">
      <c r="A80" s="193"/>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c r="AA80" s="193"/>
      <c r="AB80" s="193"/>
      <c r="AC80" s="193"/>
    </row>
    <row r="81" spans="1:29" x14ac:dyDescent="0.25">
      <c r="A81" s="193"/>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c r="AA81" s="193"/>
      <c r="AB81" s="193"/>
      <c r="AC81" s="193"/>
    </row>
    <row r="82" spans="1:29" x14ac:dyDescent="0.25">
      <c r="A82" s="193"/>
      <c r="B82" s="193"/>
      <c r="C82" s="19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c r="AB82" s="193"/>
      <c r="AC82" s="193"/>
    </row>
    <row r="83" spans="1:29" x14ac:dyDescent="0.25">
      <c r="A83" s="193"/>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row>
    <row r="84" spans="1:29" x14ac:dyDescent="0.25">
      <c r="A84" s="193"/>
      <c r="B84" s="193"/>
      <c r="C84" s="193"/>
      <c r="D84" s="193"/>
      <c r="E84" s="193"/>
      <c r="F84" s="193"/>
      <c r="G84" s="193"/>
      <c r="H84" s="193"/>
      <c r="I84" s="193"/>
      <c r="J84" s="193"/>
      <c r="K84" s="193"/>
      <c r="L84" s="193"/>
      <c r="M84" s="193"/>
      <c r="N84" s="193"/>
      <c r="O84" s="193"/>
      <c r="P84" s="193"/>
      <c r="Q84" s="193"/>
      <c r="R84" s="193"/>
      <c r="S84" s="193"/>
      <c r="T84" s="193"/>
      <c r="U84" s="193"/>
      <c r="V84" s="193"/>
      <c r="W84" s="193"/>
      <c r="X84" s="193"/>
      <c r="Y84" s="193"/>
      <c r="Z84" s="193"/>
      <c r="AA84" s="193"/>
      <c r="AB84" s="193"/>
      <c r="AC84" s="193"/>
    </row>
    <row r="85" spans="1:29" x14ac:dyDescent="0.25">
      <c r="A85" s="193"/>
      <c r="B85" s="193"/>
      <c r="C85" s="193"/>
      <c r="D85" s="193"/>
      <c r="E85" s="193"/>
      <c r="F85" s="193"/>
      <c r="G85" s="193"/>
      <c r="H85" s="193"/>
      <c r="I85" s="193"/>
      <c r="J85" s="193"/>
      <c r="K85" s="193"/>
      <c r="L85" s="193"/>
      <c r="M85" s="193"/>
      <c r="N85" s="193"/>
      <c r="O85" s="193"/>
      <c r="P85" s="193"/>
      <c r="Q85" s="193"/>
      <c r="R85" s="193"/>
      <c r="S85" s="193"/>
      <c r="T85" s="193"/>
      <c r="U85" s="193"/>
      <c r="V85" s="193"/>
      <c r="W85" s="193"/>
      <c r="X85" s="193"/>
      <c r="Y85" s="193"/>
      <c r="Z85" s="193"/>
      <c r="AA85" s="193"/>
      <c r="AB85" s="193"/>
      <c r="AC85" s="193"/>
    </row>
    <row r="86" spans="1:29" x14ac:dyDescent="0.25">
      <c r="A86" s="193"/>
      <c r="B86" s="193"/>
      <c r="C86" s="193"/>
      <c r="D86" s="193"/>
      <c r="E86" s="193"/>
      <c r="F86" s="193"/>
      <c r="G86" s="193"/>
      <c r="H86" s="193"/>
      <c r="I86" s="193"/>
      <c r="J86" s="193"/>
      <c r="K86" s="193"/>
      <c r="L86" s="193"/>
      <c r="M86" s="193"/>
      <c r="N86" s="193"/>
      <c r="O86" s="193"/>
      <c r="P86" s="193"/>
      <c r="Q86" s="193"/>
      <c r="R86" s="193"/>
      <c r="S86" s="193"/>
      <c r="T86" s="193"/>
      <c r="U86" s="193"/>
      <c r="V86" s="193"/>
      <c r="W86" s="193"/>
      <c r="X86" s="193"/>
      <c r="Y86" s="193"/>
      <c r="Z86" s="193"/>
      <c r="AA86" s="193"/>
      <c r="AB86" s="193"/>
      <c r="AC86" s="193"/>
    </row>
    <row r="87" spans="1:29" x14ac:dyDescent="0.25">
      <c r="A87" s="193"/>
      <c r="B87" s="193"/>
      <c r="C87" s="193"/>
      <c r="D87" s="193"/>
      <c r="E87" s="193"/>
      <c r="F87" s="193"/>
      <c r="G87" s="193"/>
      <c r="H87" s="193"/>
      <c r="I87" s="193"/>
      <c r="J87" s="193"/>
      <c r="K87" s="193"/>
      <c r="L87" s="193"/>
      <c r="M87" s="193"/>
      <c r="N87" s="193"/>
      <c r="O87" s="193"/>
      <c r="P87" s="193"/>
      <c r="Q87" s="193"/>
      <c r="R87" s="193"/>
      <c r="S87" s="193"/>
      <c r="T87" s="193"/>
      <c r="U87" s="193"/>
      <c r="V87" s="193"/>
      <c r="W87" s="193"/>
      <c r="X87" s="193"/>
      <c r="Y87" s="193"/>
      <c r="Z87" s="193"/>
      <c r="AA87" s="193"/>
      <c r="AB87" s="193"/>
      <c r="AC87" s="193"/>
    </row>
    <row r="88" spans="1:29" x14ac:dyDescent="0.25">
      <c r="A88" s="193"/>
      <c r="B88" s="193"/>
      <c r="C88" s="193"/>
      <c r="D88" s="193"/>
      <c r="E88" s="193"/>
      <c r="F88" s="193"/>
      <c r="G88" s="193"/>
      <c r="H88" s="193"/>
      <c r="I88" s="193"/>
      <c r="J88" s="193"/>
      <c r="K88" s="193"/>
      <c r="L88" s="193"/>
      <c r="M88" s="193"/>
      <c r="N88" s="193"/>
      <c r="O88" s="193"/>
      <c r="P88" s="193"/>
      <c r="Q88" s="193"/>
      <c r="R88" s="193"/>
      <c r="S88" s="193"/>
      <c r="T88" s="193"/>
      <c r="U88" s="193"/>
      <c r="V88" s="193"/>
      <c r="W88" s="193"/>
      <c r="X88" s="193"/>
      <c r="Y88" s="193"/>
      <c r="Z88" s="193"/>
      <c r="AA88" s="193"/>
      <c r="AB88" s="193"/>
      <c r="AC88" s="193"/>
    </row>
    <row r="89" spans="1:29" x14ac:dyDescent="0.25">
      <c r="A89" s="193"/>
      <c r="B89" s="193"/>
      <c r="C89" s="193"/>
      <c r="D89" s="193"/>
      <c r="E89" s="193"/>
      <c r="F89" s="193"/>
      <c r="G89" s="193"/>
      <c r="H89" s="193"/>
      <c r="I89" s="193"/>
      <c r="J89" s="193"/>
      <c r="K89" s="193"/>
      <c r="L89" s="193"/>
      <c r="M89" s="193"/>
      <c r="N89" s="193"/>
      <c r="O89" s="193"/>
      <c r="P89" s="193"/>
      <c r="Q89" s="193"/>
      <c r="R89" s="193"/>
      <c r="S89" s="193"/>
      <c r="T89" s="193"/>
      <c r="U89" s="193"/>
      <c r="V89" s="193"/>
      <c r="W89" s="193"/>
      <c r="X89" s="193"/>
      <c r="Y89" s="193"/>
      <c r="Z89" s="193"/>
      <c r="AA89" s="193"/>
      <c r="AB89" s="193"/>
      <c r="AC89" s="193"/>
    </row>
    <row r="90" spans="1:29" x14ac:dyDescent="0.25">
      <c r="A90" s="193"/>
      <c r="B90" s="193"/>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A90" s="193"/>
      <c r="AB90" s="193"/>
      <c r="AC90" s="193"/>
    </row>
    <row r="91" spans="1:29" x14ac:dyDescent="0.25">
      <c r="A91" s="193"/>
      <c r="B91" s="193"/>
      <c r="C91" s="193"/>
      <c r="D91" s="193"/>
      <c r="E91" s="193"/>
      <c r="F91" s="193"/>
      <c r="G91" s="193"/>
      <c r="H91" s="193"/>
      <c r="I91" s="193"/>
      <c r="J91" s="193"/>
      <c r="K91" s="193"/>
      <c r="L91" s="193"/>
      <c r="M91" s="193"/>
      <c r="N91" s="193"/>
      <c r="O91" s="193"/>
      <c r="P91" s="193"/>
      <c r="Q91" s="193"/>
      <c r="R91" s="193"/>
      <c r="S91" s="193"/>
      <c r="T91" s="193"/>
      <c r="U91" s="193"/>
      <c r="V91" s="193"/>
      <c r="W91" s="193"/>
      <c r="X91" s="193"/>
      <c r="Y91" s="193"/>
      <c r="Z91" s="193"/>
      <c r="AA91" s="193"/>
      <c r="AB91" s="193"/>
      <c r="AC91" s="193"/>
    </row>
    <row r="92" spans="1:29" x14ac:dyDescent="0.25">
      <c r="A92" s="193"/>
      <c r="B92" s="193"/>
      <c r="C92" s="193"/>
      <c r="D92" s="193"/>
      <c r="E92" s="193"/>
      <c r="F92" s="193"/>
      <c r="G92" s="193"/>
      <c r="H92" s="193"/>
      <c r="I92" s="193"/>
      <c r="J92" s="193"/>
      <c r="K92" s="193"/>
      <c r="L92" s="193"/>
      <c r="M92" s="193"/>
      <c r="N92" s="193"/>
      <c r="O92" s="193"/>
      <c r="P92" s="193"/>
      <c r="Q92" s="193"/>
      <c r="R92" s="193"/>
      <c r="S92" s="193"/>
      <c r="T92" s="193"/>
      <c r="U92" s="193"/>
      <c r="V92" s="193"/>
      <c r="W92" s="193"/>
      <c r="X92" s="193"/>
      <c r="Y92" s="193"/>
      <c r="Z92" s="193"/>
      <c r="AA92" s="193"/>
      <c r="AB92" s="193"/>
      <c r="AC92" s="193"/>
    </row>
    <row r="93" spans="1:29" x14ac:dyDescent="0.25">
      <c r="A93" s="193"/>
      <c r="B93" s="193"/>
      <c r="C93" s="193"/>
      <c r="D93" s="193"/>
      <c r="E93" s="193"/>
      <c r="F93" s="193"/>
      <c r="G93" s="193"/>
      <c r="H93" s="193"/>
      <c r="I93" s="193"/>
      <c r="J93" s="193"/>
      <c r="K93" s="193"/>
      <c r="L93" s="193"/>
      <c r="M93" s="193"/>
      <c r="N93" s="193"/>
      <c r="O93" s="193"/>
      <c r="P93" s="193"/>
      <c r="Q93" s="193"/>
      <c r="R93" s="193"/>
      <c r="S93" s="193"/>
      <c r="T93" s="193"/>
      <c r="U93" s="193"/>
      <c r="V93" s="193"/>
      <c r="W93" s="193"/>
      <c r="X93" s="193"/>
      <c r="Y93" s="193"/>
      <c r="Z93" s="193"/>
      <c r="AA93" s="193"/>
      <c r="AB93" s="193"/>
      <c r="AC93" s="193"/>
    </row>
    <row r="94" spans="1:29" x14ac:dyDescent="0.25">
      <c r="A94" s="193"/>
      <c r="B94" s="193"/>
      <c r="C94" s="193"/>
      <c r="D94" s="193"/>
      <c r="E94" s="193"/>
      <c r="F94" s="193"/>
      <c r="G94" s="193"/>
      <c r="H94" s="193"/>
      <c r="I94" s="193"/>
      <c r="J94" s="193"/>
      <c r="K94" s="193"/>
      <c r="L94" s="193"/>
      <c r="M94" s="193"/>
      <c r="N94" s="193"/>
      <c r="O94" s="193"/>
      <c r="P94" s="193"/>
      <c r="Q94" s="193"/>
      <c r="R94" s="193"/>
      <c r="S94" s="193"/>
      <c r="T94" s="193"/>
      <c r="U94" s="193"/>
      <c r="V94" s="193"/>
      <c r="W94" s="193"/>
      <c r="X94" s="193"/>
      <c r="Y94" s="193"/>
      <c r="Z94" s="193"/>
      <c r="AA94" s="193"/>
      <c r="AB94" s="193"/>
      <c r="AC94" s="193"/>
    </row>
    <row r="95" spans="1:29" x14ac:dyDescent="0.25">
      <c r="A95" s="193"/>
      <c r="B95" s="193"/>
      <c r="C95" s="193"/>
      <c r="D95" s="193"/>
      <c r="E95" s="193"/>
      <c r="F95" s="193"/>
      <c r="G95" s="193"/>
      <c r="H95" s="193"/>
      <c r="I95" s="193"/>
      <c r="J95" s="193"/>
      <c r="K95" s="193"/>
      <c r="L95" s="193"/>
      <c r="M95" s="193"/>
      <c r="N95" s="193"/>
      <c r="O95" s="193"/>
      <c r="P95" s="193"/>
      <c r="Q95" s="193"/>
      <c r="R95" s="193"/>
      <c r="S95" s="193"/>
      <c r="T95" s="193"/>
      <c r="U95" s="193"/>
      <c r="V95" s="193"/>
      <c r="W95" s="193"/>
      <c r="X95" s="193"/>
      <c r="Y95" s="193"/>
      <c r="Z95" s="193"/>
      <c r="AA95" s="193"/>
      <c r="AB95" s="193"/>
      <c r="AC95" s="193"/>
    </row>
    <row r="96" spans="1:29" x14ac:dyDescent="0.25">
      <c r="A96" s="193"/>
      <c r="B96" s="193"/>
      <c r="C96" s="193"/>
      <c r="D96" s="193"/>
      <c r="E96" s="193"/>
      <c r="F96" s="193"/>
      <c r="G96" s="193"/>
      <c r="H96" s="193"/>
      <c r="I96" s="193"/>
      <c r="J96" s="193"/>
      <c r="K96" s="193"/>
      <c r="L96" s="193"/>
      <c r="M96" s="193"/>
      <c r="N96" s="193"/>
      <c r="O96" s="193"/>
      <c r="P96" s="193"/>
      <c r="Q96" s="193"/>
      <c r="R96" s="193"/>
      <c r="S96" s="193"/>
      <c r="T96" s="193"/>
      <c r="U96" s="193"/>
      <c r="V96" s="193"/>
      <c r="W96" s="193"/>
      <c r="X96" s="193"/>
      <c r="Y96" s="193"/>
      <c r="Z96" s="193"/>
      <c r="AA96" s="193"/>
      <c r="AB96" s="193"/>
      <c r="AC96" s="193"/>
    </row>
    <row r="97" spans="1:29" x14ac:dyDescent="0.25">
      <c r="A97" s="193"/>
      <c r="B97" s="193"/>
      <c r="C97" s="193"/>
      <c r="D97" s="193"/>
      <c r="E97" s="193"/>
      <c r="F97" s="193"/>
      <c r="G97" s="193"/>
      <c r="H97" s="193"/>
      <c r="I97" s="193"/>
      <c r="J97" s="193"/>
      <c r="K97" s="193"/>
      <c r="L97" s="193"/>
      <c r="M97" s="193"/>
      <c r="N97" s="193"/>
      <c r="O97" s="193"/>
      <c r="P97" s="193"/>
      <c r="Q97" s="193"/>
      <c r="R97" s="193"/>
      <c r="S97" s="193"/>
      <c r="T97" s="193"/>
      <c r="U97" s="193"/>
      <c r="V97" s="193"/>
      <c r="W97" s="193"/>
      <c r="X97" s="193"/>
      <c r="Y97" s="193"/>
      <c r="Z97" s="193"/>
      <c r="AA97" s="193"/>
      <c r="AB97" s="193"/>
      <c r="AC97" s="193"/>
    </row>
    <row r="98" spans="1:29" x14ac:dyDescent="0.25">
      <c r="A98" s="193"/>
      <c r="B98" s="193"/>
      <c r="C98" s="193"/>
      <c r="D98" s="193"/>
      <c r="E98" s="193"/>
      <c r="F98" s="193"/>
      <c r="G98" s="193"/>
      <c r="H98" s="193"/>
      <c r="I98" s="193"/>
      <c r="J98" s="193"/>
      <c r="K98" s="193"/>
      <c r="L98" s="193"/>
      <c r="M98" s="193"/>
      <c r="N98" s="193"/>
      <c r="O98" s="193"/>
      <c r="P98" s="193"/>
      <c r="Q98" s="193"/>
      <c r="R98" s="193"/>
      <c r="S98" s="193"/>
      <c r="T98" s="193"/>
      <c r="U98" s="193"/>
      <c r="V98" s="193"/>
      <c r="W98" s="193"/>
      <c r="X98" s="193"/>
      <c r="Y98" s="193"/>
      <c r="Z98" s="193"/>
      <c r="AA98" s="193"/>
      <c r="AB98" s="193"/>
      <c r="AC98" s="193"/>
    </row>
    <row r="99" spans="1:29" x14ac:dyDescent="0.25">
      <c r="A99" s="193"/>
      <c r="B99" s="193"/>
      <c r="C99" s="193"/>
      <c r="D99" s="193"/>
      <c r="E99" s="193"/>
      <c r="F99" s="193"/>
      <c r="G99" s="193"/>
      <c r="H99" s="193"/>
      <c r="I99" s="193"/>
      <c r="J99" s="193"/>
      <c r="K99" s="193"/>
      <c r="L99" s="193"/>
      <c r="M99" s="193"/>
      <c r="N99" s="193"/>
      <c r="O99" s="193"/>
      <c r="P99" s="193"/>
      <c r="Q99" s="193"/>
      <c r="R99" s="193"/>
      <c r="S99" s="193"/>
      <c r="T99" s="193"/>
      <c r="U99" s="193"/>
      <c r="V99" s="193"/>
      <c r="W99" s="193"/>
      <c r="X99" s="193"/>
      <c r="Y99" s="193"/>
      <c r="Z99" s="193"/>
      <c r="AA99" s="193"/>
      <c r="AB99" s="193"/>
      <c r="AC99" s="193"/>
    </row>
    <row r="100" spans="1:29" x14ac:dyDescent="0.25">
      <c r="A100" s="193"/>
      <c r="B100" s="193"/>
      <c r="C100" s="193"/>
      <c r="D100" s="193"/>
      <c r="E100" s="193"/>
      <c r="F100" s="193"/>
      <c r="G100" s="193"/>
      <c r="H100" s="193"/>
      <c r="I100" s="193"/>
      <c r="J100" s="193"/>
      <c r="K100" s="193"/>
      <c r="L100" s="193"/>
      <c r="M100" s="193"/>
      <c r="N100" s="193"/>
      <c r="O100" s="193"/>
      <c r="P100" s="193"/>
      <c r="Q100" s="193"/>
      <c r="R100" s="193"/>
      <c r="S100" s="193"/>
      <c r="T100" s="193"/>
      <c r="U100" s="193"/>
      <c r="V100" s="193"/>
      <c r="W100" s="193"/>
      <c r="X100" s="193"/>
      <c r="Y100" s="193"/>
      <c r="Z100" s="193"/>
      <c r="AA100" s="193"/>
      <c r="AB100" s="193"/>
      <c r="AC100" s="193"/>
    </row>
    <row r="101" spans="1:29" x14ac:dyDescent="0.25">
      <c r="A101" s="193"/>
      <c r="B101" s="193"/>
      <c r="C101" s="193"/>
      <c r="D101" s="193"/>
      <c r="E101" s="193"/>
      <c r="F101" s="193"/>
      <c r="G101" s="193"/>
      <c r="H101" s="193"/>
      <c r="I101" s="193"/>
      <c r="J101" s="193"/>
      <c r="K101" s="193"/>
      <c r="L101" s="193"/>
      <c r="M101" s="193"/>
      <c r="N101" s="193"/>
      <c r="O101" s="193"/>
      <c r="P101" s="193"/>
      <c r="Q101" s="193"/>
      <c r="R101" s="193"/>
      <c r="S101" s="193"/>
      <c r="T101" s="193"/>
      <c r="U101" s="193"/>
      <c r="V101" s="193"/>
      <c r="W101" s="193"/>
      <c r="X101" s="193"/>
      <c r="Y101" s="193"/>
      <c r="Z101" s="193"/>
      <c r="AA101" s="193"/>
      <c r="AB101" s="193"/>
      <c r="AC101" s="193"/>
    </row>
    <row r="102" spans="1:29" x14ac:dyDescent="0.25">
      <c r="A102" s="193"/>
      <c r="B102" s="193"/>
      <c r="C102" s="193"/>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row>
    <row r="103" spans="1:29" x14ac:dyDescent="0.25">
      <c r="A103" s="193"/>
      <c r="B103" s="193"/>
      <c r="C103" s="193"/>
      <c r="D103" s="193"/>
      <c r="E103" s="193"/>
      <c r="F103" s="193"/>
      <c r="G103" s="193"/>
      <c r="H103" s="193"/>
      <c r="I103" s="193"/>
      <c r="J103" s="193"/>
      <c r="K103" s="193"/>
      <c r="L103" s="193"/>
      <c r="M103" s="193"/>
      <c r="N103" s="193"/>
      <c r="O103" s="193"/>
      <c r="P103" s="193"/>
      <c r="Q103" s="193"/>
      <c r="R103" s="193"/>
      <c r="S103" s="193"/>
      <c r="T103" s="193"/>
      <c r="U103" s="193"/>
      <c r="V103" s="193"/>
      <c r="W103" s="193"/>
      <c r="X103" s="193"/>
      <c r="Y103" s="193"/>
      <c r="Z103" s="193"/>
      <c r="AA103" s="193"/>
      <c r="AB103" s="193"/>
      <c r="AC103" s="193"/>
    </row>
    <row r="104" spans="1:29" x14ac:dyDescent="0.25">
      <c r="A104" s="193"/>
      <c r="B104" s="193"/>
      <c r="C104" s="193"/>
      <c r="D104" s="193"/>
      <c r="E104" s="193"/>
      <c r="F104" s="193"/>
      <c r="G104" s="193"/>
      <c r="H104" s="193"/>
      <c r="I104" s="193"/>
      <c r="J104" s="193"/>
      <c r="K104" s="193"/>
      <c r="L104" s="193"/>
      <c r="M104" s="193"/>
      <c r="N104" s="193"/>
      <c r="O104" s="193"/>
      <c r="P104" s="193"/>
      <c r="Q104" s="193"/>
      <c r="R104" s="193"/>
      <c r="S104" s="193"/>
      <c r="T104" s="193"/>
      <c r="U104" s="193"/>
      <c r="V104" s="193"/>
      <c r="W104" s="193"/>
      <c r="X104" s="193"/>
      <c r="Y104" s="193"/>
      <c r="Z104" s="193"/>
      <c r="AA104" s="193"/>
      <c r="AB104" s="193"/>
      <c r="AC104" s="193"/>
    </row>
    <row r="105" spans="1:29" x14ac:dyDescent="0.25">
      <c r="A105" s="193"/>
      <c r="B105" s="193"/>
      <c r="C105" s="193"/>
      <c r="D105" s="193"/>
      <c r="E105" s="193"/>
      <c r="F105" s="193"/>
      <c r="G105" s="193"/>
      <c r="H105" s="193"/>
      <c r="I105" s="193"/>
      <c r="J105" s="193"/>
      <c r="K105" s="193"/>
      <c r="L105" s="193"/>
      <c r="M105" s="193"/>
      <c r="N105" s="193"/>
      <c r="O105" s="193"/>
      <c r="P105" s="193"/>
      <c r="Q105" s="193"/>
      <c r="R105" s="193"/>
      <c r="S105" s="193"/>
      <c r="T105" s="193"/>
      <c r="U105" s="193"/>
      <c r="V105" s="193"/>
      <c r="W105" s="193"/>
      <c r="X105" s="193"/>
      <c r="Y105" s="193"/>
      <c r="Z105" s="193"/>
      <c r="AA105" s="193"/>
      <c r="AB105" s="193"/>
      <c r="AC105" s="193"/>
    </row>
    <row r="106" spans="1:29" x14ac:dyDescent="0.25">
      <c r="A106" s="193"/>
      <c r="B106" s="193"/>
      <c r="C106" s="193"/>
      <c r="D106" s="193"/>
      <c r="E106" s="193"/>
      <c r="F106" s="193"/>
      <c r="G106" s="193"/>
      <c r="H106" s="193"/>
      <c r="I106" s="193"/>
      <c r="J106" s="193"/>
      <c r="K106" s="193"/>
      <c r="L106" s="193"/>
      <c r="M106" s="193"/>
      <c r="N106" s="193"/>
      <c r="O106" s="193"/>
      <c r="P106" s="193"/>
      <c r="Q106" s="193"/>
      <c r="R106" s="193"/>
      <c r="S106" s="193"/>
      <c r="T106" s="193"/>
      <c r="U106" s="193"/>
      <c r="V106" s="193"/>
      <c r="W106" s="193"/>
      <c r="X106" s="193"/>
      <c r="Y106" s="193"/>
      <c r="Z106" s="193"/>
      <c r="AA106" s="193"/>
      <c r="AB106" s="193"/>
      <c r="AC106" s="193"/>
    </row>
    <row r="107" spans="1:29" x14ac:dyDescent="0.25">
      <c r="A107" s="193"/>
      <c r="B107" s="193"/>
      <c r="C107" s="193"/>
      <c r="D107" s="193"/>
      <c r="E107" s="193"/>
      <c r="F107" s="193"/>
      <c r="G107" s="193"/>
      <c r="H107" s="193"/>
      <c r="I107" s="193"/>
      <c r="J107" s="193"/>
      <c r="K107" s="193"/>
      <c r="L107" s="193"/>
      <c r="M107" s="193"/>
      <c r="N107" s="193"/>
      <c r="O107" s="193"/>
      <c r="P107" s="193"/>
      <c r="Q107" s="193"/>
      <c r="R107" s="193"/>
      <c r="S107" s="193"/>
      <c r="T107" s="193"/>
      <c r="U107" s="193"/>
      <c r="V107" s="193"/>
      <c r="W107" s="193"/>
      <c r="X107" s="193"/>
      <c r="Y107" s="193"/>
      <c r="Z107" s="193"/>
      <c r="AA107" s="193"/>
      <c r="AB107" s="193"/>
      <c r="AC107" s="193"/>
    </row>
    <row r="108" spans="1:29" x14ac:dyDescent="0.25">
      <c r="A108" s="193"/>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c r="Y108" s="193"/>
      <c r="Z108" s="193"/>
      <c r="AA108" s="193"/>
      <c r="AB108" s="193"/>
      <c r="AC108" s="193"/>
    </row>
    <row r="109" spans="1:29" x14ac:dyDescent="0.25">
      <c r="A109" s="193"/>
      <c r="B109" s="193"/>
      <c r="C109" s="193"/>
      <c r="D109" s="193"/>
      <c r="E109" s="193"/>
      <c r="F109" s="193"/>
      <c r="G109" s="193"/>
      <c r="H109" s="193"/>
      <c r="I109" s="193"/>
      <c r="J109" s="193"/>
      <c r="K109" s="193"/>
      <c r="L109" s="193"/>
      <c r="M109" s="193"/>
      <c r="N109" s="193"/>
      <c r="O109" s="193"/>
      <c r="P109" s="193"/>
      <c r="Q109" s="193"/>
      <c r="R109" s="193"/>
      <c r="S109" s="193"/>
      <c r="T109" s="193"/>
      <c r="U109" s="193"/>
      <c r="V109" s="193"/>
      <c r="W109" s="193"/>
      <c r="X109" s="193"/>
      <c r="Y109" s="193"/>
      <c r="Z109" s="193"/>
      <c r="AA109" s="193"/>
      <c r="AB109" s="193"/>
      <c r="AC109" s="193"/>
    </row>
    <row r="110" spans="1:29" x14ac:dyDescent="0.25">
      <c r="A110" s="193"/>
      <c r="B110" s="193"/>
      <c r="C110" s="193"/>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row>
    <row r="111" spans="1:29" x14ac:dyDescent="0.25">
      <c r="A111" s="193"/>
      <c r="B111" s="193"/>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c r="Y111" s="193"/>
      <c r="Z111" s="193"/>
      <c r="AA111" s="193"/>
      <c r="AB111" s="193"/>
      <c r="AC111" s="193"/>
    </row>
    <row r="112" spans="1:29" x14ac:dyDescent="0.25">
      <c r="A112" s="193"/>
      <c r="B112" s="193"/>
      <c r="C112" s="193"/>
      <c r="D112" s="193"/>
      <c r="E112" s="193"/>
      <c r="F112" s="193"/>
      <c r="G112" s="193"/>
      <c r="H112" s="193"/>
      <c r="I112" s="193"/>
      <c r="J112" s="193"/>
      <c r="K112" s="193"/>
      <c r="L112" s="193"/>
      <c r="M112" s="193"/>
      <c r="N112" s="193"/>
      <c r="O112" s="193"/>
      <c r="P112" s="193"/>
      <c r="Q112" s="193"/>
      <c r="R112" s="193"/>
      <c r="S112" s="193"/>
      <c r="T112" s="193"/>
      <c r="U112" s="193"/>
      <c r="V112" s="193"/>
      <c r="W112" s="193"/>
      <c r="X112" s="193"/>
      <c r="Y112" s="193"/>
      <c r="Z112" s="193"/>
      <c r="AA112" s="193"/>
      <c r="AB112" s="193"/>
      <c r="AC112" s="193"/>
    </row>
    <row r="113" spans="1:29" x14ac:dyDescent="0.25">
      <c r="A113" s="193"/>
      <c r="B113" s="193"/>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c r="Y113" s="193"/>
      <c r="Z113" s="193"/>
      <c r="AA113" s="193"/>
      <c r="AB113" s="193"/>
      <c r="AC113" s="193"/>
    </row>
    <row r="114" spans="1:29" x14ac:dyDescent="0.25">
      <c r="A114" s="193"/>
      <c r="B114" s="193"/>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c r="AA114" s="193"/>
      <c r="AB114" s="193"/>
      <c r="AC114" s="193"/>
    </row>
    <row r="115" spans="1:29" x14ac:dyDescent="0.25">
      <c r="A115" s="193"/>
      <c r="B115" s="193"/>
      <c r="C115" s="193"/>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row>
    <row r="116" spans="1:29" x14ac:dyDescent="0.25">
      <c r="A116" s="193"/>
      <c r="B116" s="193"/>
      <c r="C116" s="193"/>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row>
    <row r="117" spans="1:29" x14ac:dyDescent="0.25">
      <c r="A117" s="193"/>
      <c r="B117" s="193"/>
      <c r="C117" s="193"/>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c r="AA117" s="193"/>
      <c r="AB117" s="193"/>
      <c r="AC117" s="193"/>
    </row>
    <row r="118" spans="1:29" x14ac:dyDescent="0.25">
      <c r="A118" s="193"/>
      <c r="B118" s="193"/>
      <c r="C118" s="193"/>
      <c r="D118" s="193"/>
      <c r="E118" s="193"/>
      <c r="F118" s="193"/>
      <c r="G118" s="193"/>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1:29" x14ac:dyDescent="0.25">
      <c r="A119" s="193"/>
      <c r="B119" s="193"/>
      <c r="C119" s="193"/>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row>
    <row r="120" spans="1:29" x14ac:dyDescent="0.25">
      <c r="A120" s="193"/>
      <c r="B120" s="193"/>
      <c r="C120" s="193"/>
      <c r="D120" s="193"/>
      <c r="E120" s="193"/>
      <c r="F120" s="193"/>
      <c r="G120" s="193"/>
      <c r="H120" s="193"/>
      <c r="I120" s="193"/>
      <c r="J120" s="193"/>
      <c r="K120" s="193"/>
      <c r="L120" s="193"/>
      <c r="M120" s="193"/>
      <c r="N120" s="193"/>
      <c r="O120" s="193"/>
      <c r="P120" s="193"/>
      <c r="Q120" s="193"/>
      <c r="R120" s="193"/>
      <c r="S120" s="193"/>
      <c r="T120" s="193"/>
      <c r="U120" s="193"/>
      <c r="V120" s="193"/>
      <c r="W120" s="193"/>
      <c r="X120" s="193"/>
      <c r="Y120" s="193"/>
      <c r="Z120" s="193"/>
      <c r="AA120" s="193"/>
      <c r="AB120" s="193"/>
      <c r="AC120" s="193"/>
    </row>
    <row r="121" spans="1:29" x14ac:dyDescent="0.25">
      <c r="A121" s="193"/>
      <c r="B121" s="193"/>
      <c r="C121" s="193"/>
      <c r="D121" s="193"/>
      <c r="E121" s="193"/>
      <c r="F121" s="193"/>
      <c r="G121" s="193"/>
      <c r="H121" s="193"/>
      <c r="I121" s="193"/>
      <c r="J121" s="193"/>
      <c r="K121" s="193"/>
      <c r="L121" s="193"/>
      <c r="M121" s="193"/>
      <c r="N121" s="193"/>
      <c r="O121" s="193"/>
      <c r="P121" s="193"/>
      <c r="Q121" s="193"/>
      <c r="R121" s="193"/>
      <c r="S121" s="193"/>
      <c r="T121" s="193"/>
      <c r="U121" s="193"/>
      <c r="V121" s="193"/>
      <c r="W121" s="193"/>
      <c r="X121" s="193"/>
      <c r="Y121" s="193"/>
      <c r="Z121" s="193"/>
      <c r="AA121" s="193"/>
      <c r="AB121" s="193"/>
      <c r="AC121" s="193"/>
    </row>
    <row r="122" spans="1:29" x14ac:dyDescent="0.25">
      <c r="A122" s="193"/>
      <c r="B122" s="193"/>
      <c r="C122" s="193"/>
      <c r="D122" s="193"/>
      <c r="E122" s="193"/>
      <c r="F122" s="193"/>
      <c r="G122" s="193"/>
      <c r="H122" s="193"/>
      <c r="I122" s="193"/>
      <c r="J122" s="193"/>
      <c r="K122" s="193"/>
      <c r="L122" s="193"/>
      <c r="M122" s="193"/>
      <c r="N122" s="193"/>
      <c r="O122" s="193"/>
      <c r="P122" s="193"/>
      <c r="Q122" s="193"/>
      <c r="R122" s="193"/>
      <c r="S122" s="193"/>
      <c r="T122" s="193"/>
      <c r="U122" s="193"/>
      <c r="V122" s="193"/>
      <c r="W122" s="193"/>
      <c r="X122" s="193"/>
      <c r="Y122" s="193"/>
      <c r="Z122" s="193"/>
      <c r="AA122" s="193"/>
      <c r="AB122" s="193"/>
      <c r="AC122" s="193"/>
    </row>
    <row r="123" spans="1:29" x14ac:dyDescent="0.25">
      <c r="A123" s="193"/>
      <c r="B123" s="193"/>
      <c r="C123" s="193"/>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c r="AA123" s="193"/>
      <c r="AB123" s="193"/>
      <c r="AC123" s="193"/>
    </row>
    <row r="124" spans="1:29" x14ac:dyDescent="0.25">
      <c r="A124" s="193"/>
      <c r="B124" s="193"/>
      <c r="C124" s="193"/>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c r="AA124" s="193"/>
      <c r="AB124" s="193"/>
      <c r="AC124" s="193"/>
    </row>
    <row r="125" spans="1:29" x14ac:dyDescent="0.25">
      <c r="A125" s="193"/>
      <c r="B125" s="193"/>
      <c r="C125" s="193"/>
      <c r="D125" s="193"/>
      <c r="E125" s="193"/>
      <c r="F125" s="193"/>
      <c r="G125" s="193"/>
      <c r="H125" s="193"/>
      <c r="I125" s="193"/>
      <c r="J125" s="193"/>
      <c r="K125" s="193"/>
      <c r="L125" s="193"/>
      <c r="M125" s="193"/>
      <c r="N125" s="193"/>
      <c r="O125" s="193"/>
      <c r="P125" s="193"/>
      <c r="Q125" s="193"/>
      <c r="R125" s="193"/>
      <c r="S125" s="193"/>
      <c r="T125" s="193"/>
      <c r="U125" s="193"/>
      <c r="V125" s="193"/>
      <c r="W125" s="193"/>
      <c r="X125" s="193"/>
      <c r="Y125" s="193"/>
      <c r="Z125" s="193"/>
      <c r="AA125" s="193"/>
      <c r="AB125" s="193"/>
      <c r="AC125" s="193"/>
    </row>
    <row r="126" spans="1:29" x14ac:dyDescent="0.25">
      <c r="A126" s="193"/>
      <c r="B126" s="193"/>
      <c r="C126" s="193"/>
      <c r="D126" s="193"/>
      <c r="E126" s="193"/>
      <c r="F126" s="193"/>
      <c r="G126" s="193"/>
      <c r="H126" s="193"/>
      <c r="I126" s="193"/>
      <c r="J126" s="193"/>
      <c r="K126" s="193"/>
      <c r="L126" s="193"/>
      <c r="M126" s="193"/>
      <c r="N126" s="193"/>
      <c r="O126" s="193"/>
      <c r="P126" s="193"/>
      <c r="Q126" s="193"/>
      <c r="R126" s="193"/>
      <c r="S126" s="193"/>
      <c r="T126" s="193"/>
      <c r="U126" s="193"/>
      <c r="V126" s="193"/>
      <c r="W126" s="193"/>
      <c r="X126" s="193"/>
      <c r="Y126" s="193"/>
      <c r="Z126" s="193"/>
      <c r="AA126" s="193"/>
      <c r="AB126" s="193"/>
      <c r="AC126" s="193"/>
    </row>
    <row r="127" spans="1:29" x14ac:dyDescent="0.25">
      <c r="A127" s="193"/>
      <c r="B127" s="193"/>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row>
    <row r="128" spans="1:29" x14ac:dyDescent="0.25">
      <c r="A128" s="193"/>
      <c r="B128" s="193"/>
      <c r="C128" s="193"/>
      <c r="D128" s="193"/>
      <c r="E128" s="193"/>
      <c r="F128" s="193"/>
      <c r="G128" s="193"/>
      <c r="H128" s="193"/>
      <c r="I128" s="193"/>
      <c r="J128" s="193"/>
      <c r="K128" s="193"/>
      <c r="L128" s="193"/>
      <c r="M128" s="193"/>
      <c r="N128" s="193"/>
      <c r="O128" s="193"/>
      <c r="P128" s="193"/>
      <c r="Q128" s="193"/>
      <c r="R128" s="193"/>
      <c r="S128" s="193"/>
      <c r="T128" s="193"/>
      <c r="U128" s="193"/>
      <c r="V128" s="193"/>
      <c r="W128" s="193"/>
      <c r="X128" s="193"/>
      <c r="Y128" s="193"/>
      <c r="Z128" s="193"/>
      <c r="AA128" s="193"/>
      <c r="AB128" s="193"/>
      <c r="AC128" s="193"/>
    </row>
    <row r="129" spans="1:29" x14ac:dyDescent="0.25">
      <c r="A129" s="193"/>
      <c r="B129" s="193"/>
      <c r="C129" s="193"/>
      <c r="D129" s="193"/>
      <c r="E129" s="193"/>
      <c r="F129" s="193"/>
      <c r="G129" s="193"/>
      <c r="H129" s="193"/>
      <c r="I129" s="193"/>
      <c r="J129" s="193"/>
      <c r="K129" s="193"/>
      <c r="L129" s="193"/>
      <c r="M129" s="193"/>
      <c r="N129" s="193"/>
      <c r="O129" s="193"/>
      <c r="P129" s="193"/>
      <c r="Q129" s="193"/>
      <c r="R129" s="193"/>
      <c r="S129" s="193"/>
      <c r="T129" s="193"/>
      <c r="U129" s="193"/>
      <c r="V129" s="193"/>
      <c r="W129" s="193"/>
      <c r="X129" s="193"/>
      <c r="Y129" s="193"/>
      <c r="Z129" s="193"/>
      <c r="AA129" s="193"/>
      <c r="AB129" s="193"/>
      <c r="AC129" s="193"/>
    </row>
    <row r="130" spans="1:29" x14ac:dyDescent="0.25">
      <c r="A130" s="193"/>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c r="Z130" s="193"/>
      <c r="AA130" s="193"/>
      <c r="AB130" s="193"/>
      <c r="AC130" s="193"/>
    </row>
    <row r="131" spans="1:29" x14ac:dyDescent="0.25">
      <c r="A131" s="193"/>
      <c r="B131" s="193"/>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c r="Z131" s="193"/>
      <c r="AA131" s="193"/>
      <c r="AB131" s="193"/>
      <c r="AC131" s="193"/>
    </row>
    <row r="132" spans="1:29" x14ac:dyDescent="0.25">
      <c r="A132" s="193"/>
      <c r="B132" s="193"/>
      <c r="C132" s="193"/>
      <c r="D132" s="193"/>
      <c r="E132" s="193"/>
      <c r="F132" s="193"/>
      <c r="G132" s="193"/>
      <c r="H132" s="193"/>
      <c r="I132" s="193"/>
      <c r="J132" s="193"/>
      <c r="K132" s="193"/>
      <c r="L132" s="193"/>
      <c r="M132" s="193"/>
      <c r="N132" s="193"/>
      <c r="O132" s="193"/>
      <c r="P132" s="193"/>
      <c r="Q132" s="193"/>
      <c r="R132" s="193"/>
      <c r="S132" s="193"/>
      <c r="T132" s="193"/>
      <c r="U132" s="193"/>
      <c r="V132" s="193"/>
      <c r="W132" s="193"/>
      <c r="X132" s="193"/>
      <c r="Y132" s="193"/>
      <c r="Z132" s="193"/>
      <c r="AA132" s="193"/>
      <c r="AB132" s="193"/>
      <c r="AC132" s="193"/>
    </row>
    <row r="133" spans="1:29" x14ac:dyDescent="0.25">
      <c r="A133" s="193"/>
      <c r="B133" s="193"/>
      <c r="C133" s="193"/>
      <c r="D133" s="193"/>
      <c r="E133" s="193"/>
      <c r="F133" s="193"/>
      <c r="G133" s="193"/>
      <c r="H133" s="193"/>
      <c r="I133" s="193"/>
      <c r="J133" s="193"/>
      <c r="K133" s="193"/>
      <c r="L133" s="193"/>
      <c r="M133" s="193"/>
      <c r="N133" s="193"/>
      <c r="O133" s="193"/>
      <c r="P133" s="193"/>
      <c r="Q133" s="193"/>
      <c r="R133" s="193"/>
      <c r="S133" s="193"/>
      <c r="T133" s="193"/>
      <c r="U133" s="193"/>
      <c r="V133" s="193"/>
      <c r="W133" s="193"/>
      <c r="X133" s="193"/>
      <c r="Y133" s="193"/>
      <c r="Z133" s="193"/>
      <c r="AA133" s="193"/>
      <c r="AB133" s="193"/>
      <c r="AC133" s="193"/>
    </row>
    <row r="134" spans="1:29" x14ac:dyDescent="0.25">
      <c r="A134" s="193"/>
      <c r="B134" s="193"/>
      <c r="C134" s="193"/>
      <c r="D134" s="193"/>
      <c r="E134" s="193"/>
      <c r="F134" s="193"/>
      <c r="G134" s="193"/>
      <c r="H134" s="193"/>
      <c r="I134" s="193"/>
      <c r="J134" s="193"/>
      <c r="K134" s="193"/>
      <c r="L134" s="193"/>
      <c r="M134" s="193"/>
      <c r="N134" s="193"/>
      <c r="O134" s="193"/>
      <c r="P134" s="193"/>
      <c r="Q134" s="193"/>
      <c r="R134" s="193"/>
      <c r="S134" s="193"/>
      <c r="T134" s="193"/>
      <c r="U134" s="193"/>
      <c r="V134" s="193"/>
      <c r="W134" s="193"/>
      <c r="X134" s="193"/>
      <c r="Y134" s="193"/>
      <c r="Z134" s="193"/>
      <c r="AA134" s="193"/>
      <c r="AB134" s="193"/>
      <c r="AC134" s="193"/>
    </row>
    <row r="135" spans="1:29" x14ac:dyDescent="0.25">
      <c r="A135" s="193"/>
      <c r="B135" s="193"/>
      <c r="C135" s="193"/>
      <c r="D135" s="193"/>
      <c r="E135" s="193"/>
      <c r="F135" s="193"/>
      <c r="G135" s="193"/>
      <c r="H135" s="193"/>
      <c r="I135" s="193"/>
      <c r="J135" s="193"/>
      <c r="K135" s="193"/>
      <c r="L135" s="193"/>
      <c r="M135" s="193"/>
      <c r="N135" s="193"/>
      <c r="O135" s="193"/>
      <c r="P135" s="193"/>
      <c r="Q135" s="193"/>
      <c r="R135" s="193"/>
      <c r="S135" s="193"/>
      <c r="T135" s="193"/>
      <c r="U135" s="193"/>
      <c r="V135" s="193"/>
      <c r="W135" s="193"/>
      <c r="X135" s="193"/>
      <c r="Y135" s="193"/>
      <c r="Z135" s="193"/>
      <c r="AA135" s="193"/>
      <c r="AB135" s="193"/>
      <c r="AC135" s="193"/>
    </row>
    <row r="136" spans="1:29" x14ac:dyDescent="0.25">
      <c r="A136" s="193"/>
      <c r="B136" s="193"/>
      <c r="C136" s="193"/>
      <c r="D136" s="193"/>
      <c r="E136" s="193"/>
      <c r="F136" s="193"/>
      <c r="G136" s="193"/>
      <c r="H136" s="193"/>
      <c r="I136" s="193"/>
      <c r="J136" s="193"/>
      <c r="K136" s="193"/>
      <c r="L136" s="193"/>
      <c r="M136" s="193"/>
      <c r="N136" s="193"/>
      <c r="O136" s="193"/>
      <c r="P136" s="193"/>
      <c r="Q136" s="193"/>
      <c r="R136" s="193"/>
      <c r="S136" s="193"/>
      <c r="T136" s="193"/>
      <c r="U136" s="193"/>
      <c r="V136" s="193"/>
      <c r="W136" s="193"/>
      <c r="X136" s="193"/>
      <c r="Y136" s="193"/>
      <c r="Z136" s="193"/>
      <c r="AA136" s="193"/>
      <c r="AB136" s="193"/>
      <c r="AC136" s="193"/>
    </row>
    <row r="137" spans="1:29" x14ac:dyDescent="0.25">
      <c r="A137" s="193"/>
      <c r="B137" s="193"/>
      <c r="C137" s="193"/>
      <c r="D137" s="193"/>
      <c r="E137" s="193"/>
      <c r="F137" s="193"/>
      <c r="G137" s="193"/>
      <c r="H137" s="193"/>
      <c r="I137" s="193"/>
      <c r="J137" s="193"/>
      <c r="K137" s="193"/>
      <c r="L137" s="193"/>
      <c r="M137" s="193"/>
      <c r="N137" s="193"/>
      <c r="O137" s="193"/>
      <c r="P137" s="193"/>
      <c r="Q137" s="193"/>
      <c r="R137" s="193"/>
      <c r="S137" s="193"/>
      <c r="T137" s="193"/>
      <c r="U137" s="193"/>
      <c r="V137" s="193"/>
      <c r="W137" s="193"/>
      <c r="X137" s="193"/>
      <c r="Y137" s="193"/>
      <c r="Z137" s="193"/>
      <c r="AA137" s="193"/>
      <c r="AB137" s="193"/>
      <c r="AC137" s="193"/>
    </row>
    <row r="138" spans="1:29" x14ac:dyDescent="0.25">
      <c r="A138" s="193"/>
      <c r="B138" s="193"/>
      <c r="C138" s="193"/>
      <c r="D138" s="193"/>
      <c r="E138" s="193"/>
      <c r="F138" s="193"/>
      <c r="G138" s="193"/>
      <c r="H138" s="193"/>
      <c r="I138" s="193"/>
      <c r="J138" s="193"/>
      <c r="K138" s="193"/>
      <c r="L138" s="193"/>
      <c r="M138" s="193"/>
      <c r="N138" s="193"/>
      <c r="O138" s="193"/>
      <c r="P138" s="193"/>
      <c r="Q138" s="193"/>
      <c r="R138" s="193"/>
      <c r="S138" s="193"/>
      <c r="T138" s="193"/>
      <c r="U138" s="193"/>
      <c r="V138" s="193"/>
      <c r="W138" s="193"/>
      <c r="X138" s="193"/>
      <c r="Y138" s="193"/>
      <c r="Z138" s="193"/>
      <c r="AA138" s="193"/>
      <c r="AB138" s="193"/>
      <c r="AC138" s="193"/>
    </row>
    <row r="139" spans="1:29" x14ac:dyDescent="0.25">
      <c r="A139" s="193"/>
      <c r="B139" s="193"/>
      <c r="C139" s="193"/>
      <c r="D139" s="193"/>
      <c r="E139" s="193"/>
      <c r="F139" s="193"/>
      <c r="G139" s="193"/>
      <c r="H139" s="193"/>
      <c r="I139" s="193"/>
      <c r="J139" s="193"/>
      <c r="K139" s="193"/>
      <c r="L139" s="193"/>
      <c r="M139" s="193"/>
      <c r="N139" s="193"/>
      <c r="O139" s="193"/>
      <c r="P139" s="193"/>
      <c r="Q139" s="193"/>
      <c r="R139" s="193"/>
      <c r="S139" s="193"/>
      <c r="T139" s="193"/>
      <c r="U139" s="193"/>
      <c r="V139" s="193"/>
      <c r="W139" s="193"/>
      <c r="X139" s="193"/>
      <c r="Y139" s="193"/>
      <c r="Z139" s="193"/>
      <c r="AA139" s="193"/>
      <c r="AB139" s="193"/>
      <c r="AC139" s="193"/>
    </row>
    <row r="140" spans="1:29" x14ac:dyDescent="0.25">
      <c r="A140" s="193"/>
      <c r="B140" s="193"/>
      <c r="C140" s="193"/>
      <c r="D140" s="193"/>
      <c r="E140" s="193"/>
      <c r="F140" s="193"/>
      <c r="G140" s="193"/>
      <c r="H140" s="193"/>
      <c r="I140" s="193"/>
      <c r="J140" s="193"/>
      <c r="K140" s="193"/>
      <c r="L140" s="193"/>
      <c r="M140" s="193"/>
      <c r="N140" s="193"/>
      <c r="O140" s="193"/>
      <c r="P140" s="193"/>
      <c r="Q140" s="193"/>
      <c r="R140" s="193"/>
      <c r="S140" s="193"/>
      <c r="T140" s="193"/>
      <c r="U140" s="193"/>
      <c r="V140" s="193"/>
      <c r="W140" s="193"/>
      <c r="X140" s="193"/>
      <c r="Y140" s="193"/>
      <c r="Z140" s="193"/>
      <c r="AA140" s="193"/>
      <c r="AB140" s="193"/>
      <c r="AC140" s="193"/>
    </row>
    <row r="141" spans="1:29" x14ac:dyDescent="0.25">
      <c r="A141" s="193"/>
      <c r="B141" s="193"/>
      <c r="C141" s="193"/>
      <c r="D141" s="193"/>
      <c r="E141" s="193"/>
      <c r="F141" s="193"/>
      <c r="G141" s="193"/>
      <c r="H141" s="193"/>
      <c r="I141" s="193"/>
      <c r="J141" s="193"/>
      <c r="K141" s="193"/>
      <c r="L141" s="193"/>
      <c r="M141" s="193"/>
      <c r="N141" s="193"/>
      <c r="O141" s="193"/>
      <c r="P141" s="193"/>
      <c r="Q141" s="193"/>
      <c r="R141" s="193"/>
      <c r="S141" s="193"/>
      <c r="T141" s="193"/>
      <c r="U141" s="193"/>
      <c r="V141" s="193"/>
      <c r="W141" s="193"/>
      <c r="X141" s="193"/>
      <c r="Y141" s="193"/>
      <c r="Z141" s="193"/>
      <c r="AA141" s="193"/>
      <c r="AB141" s="193"/>
      <c r="AC141" s="193"/>
    </row>
    <row r="142" spans="1:29" x14ac:dyDescent="0.25">
      <c r="A142" s="193"/>
      <c r="B142" s="193"/>
      <c r="C142" s="193"/>
      <c r="D142" s="193"/>
      <c r="E142" s="193"/>
      <c r="F142" s="193"/>
      <c r="G142" s="193"/>
      <c r="H142" s="193"/>
      <c r="I142" s="193"/>
      <c r="J142" s="193"/>
      <c r="K142" s="193"/>
      <c r="L142" s="193"/>
      <c r="M142" s="193"/>
      <c r="N142" s="193"/>
      <c r="O142" s="193"/>
      <c r="P142" s="193"/>
      <c r="Q142" s="193"/>
      <c r="R142" s="193"/>
      <c r="S142" s="193"/>
      <c r="T142" s="193"/>
      <c r="U142" s="193"/>
      <c r="V142" s="193"/>
      <c r="W142" s="193"/>
      <c r="X142" s="193"/>
      <c r="Y142" s="193"/>
      <c r="Z142" s="193"/>
      <c r="AA142" s="193"/>
      <c r="AB142" s="193"/>
      <c r="AC142" s="193"/>
    </row>
    <row r="143" spans="1:29" x14ac:dyDescent="0.25">
      <c r="A143" s="193"/>
      <c r="B143" s="193"/>
      <c r="C143" s="193"/>
      <c r="D143" s="193"/>
      <c r="E143" s="193"/>
      <c r="F143" s="193"/>
      <c r="G143" s="193"/>
      <c r="H143" s="193"/>
      <c r="I143" s="193"/>
      <c r="J143" s="193"/>
      <c r="K143" s="193"/>
      <c r="L143" s="193"/>
      <c r="M143" s="193"/>
      <c r="N143" s="193"/>
      <c r="O143" s="193"/>
      <c r="P143" s="193"/>
      <c r="Q143" s="193"/>
      <c r="R143" s="193"/>
      <c r="S143" s="193"/>
      <c r="T143" s="193"/>
      <c r="U143" s="193"/>
      <c r="V143" s="193"/>
      <c r="W143" s="193"/>
      <c r="X143" s="193"/>
      <c r="Y143" s="193"/>
      <c r="Z143" s="193"/>
      <c r="AA143" s="193"/>
      <c r="AB143" s="193"/>
      <c r="AC143" s="193"/>
    </row>
    <row r="144" spans="1:29" x14ac:dyDescent="0.25">
      <c r="A144" s="193"/>
      <c r="B144" s="193"/>
      <c r="C144" s="193"/>
      <c r="D144" s="193"/>
      <c r="E144" s="193"/>
      <c r="F144" s="193"/>
      <c r="G144" s="193"/>
      <c r="H144" s="193"/>
      <c r="I144" s="193"/>
      <c r="J144" s="193"/>
      <c r="K144" s="193"/>
      <c r="L144" s="193"/>
      <c r="M144" s="193"/>
      <c r="N144" s="193"/>
      <c r="O144" s="193"/>
      <c r="P144" s="193"/>
      <c r="Q144" s="193"/>
      <c r="R144" s="193"/>
      <c r="S144" s="193"/>
      <c r="T144" s="193"/>
      <c r="U144" s="193"/>
      <c r="V144" s="193"/>
      <c r="W144" s="193"/>
      <c r="X144" s="193"/>
      <c r="Y144" s="193"/>
      <c r="Z144" s="193"/>
      <c r="AA144" s="193"/>
      <c r="AB144" s="193"/>
      <c r="AC144" s="193"/>
    </row>
    <row r="145" spans="1:29" x14ac:dyDescent="0.25">
      <c r="A145" s="193"/>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c r="Y145" s="193"/>
      <c r="Z145" s="193"/>
      <c r="AA145" s="193"/>
      <c r="AB145" s="193"/>
      <c r="AC145" s="193"/>
    </row>
    <row r="146" spans="1:29" x14ac:dyDescent="0.25">
      <c r="A146" s="193"/>
      <c r="B146" s="193"/>
      <c r="C146" s="193"/>
      <c r="D146" s="193"/>
      <c r="E146" s="193"/>
      <c r="F146" s="193"/>
      <c r="G146" s="193"/>
      <c r="H146" s="193"/>
      <c r="I146" s="193"/>
      <c r="J146" s="193"/>
      <c r="K146" s="193"/>
      <c r="L146" s="193"/>
      <c r="M146" s="193"/>
      <c r="N146" s="193"/>
      <c r="O146" s="193"/>
      <c r="P146" s="193"/>
      <c r="Q146" s="193"/>
      <c r="R146" s="193"/>
      <c r="S146" s="193"/>
      <c r="T146" s="193"/>
      <c r="U146" s="193"/>
      <c r="V146" s="193"/>
      <c r="W146" s="193"/>
      <c r="X146" s="193"/>
      <c r="Y146" s="193"/>
      <c r="Z146" s="193"/>
      <c r="AA146" s="193"/>
      <c r="AB146" s="193"/>
      <c r="AC146" s="193"/>
    </row>
    <row r="147" spans="1:29" x14ac:dyDescent="0.25">
      <c r="A147" s="193"/>
      <c r="B147" s="193"/>
      <c r="C147" s="193"/>
      <c r="D147" s="193"/>
      <c r="E147" s="193"/>
      <c r="F147" s="193"/>
      <c r="G147" s="193"/>
      <c r="H147" s="193"/>
      <c r="I147" s="193"/>
      <c r="J147" s="193"/>
      <c r="K147" s="193"/>
      <c r="L147" s="193"/>
      <c r="M147" s="193"/>
      <c r="N147" s="193"/>
      <c r="O147" s="193"/>
      <c r="P147" s="193"/>
      <c r="Q147" s="193"/>
      <c r="R147" s="193"/>
      <c r="S147" s="193"/>
      <c r="T147" s="193"/>
      <c r="U147" s="193"/>
      <c r="V147" s="193"/>
      <c r="W147" s="193"/>
      <c r="X147" s="193"/>
      <c r="Y147" s="193"/>
      <c r="Z147" s="193"/>
      <c r="AA147" s="193"/>
      <c r="AB147" s="193"/>
      <c r="AC147" s="193"/>
    </row>
    <row r="148" spans="1:29" x14ac:dyDescent="0.25">
      <c r="A148" s="193"/>
      <c r="B148" s="193"/>
      <c r="C148" s="193"/>
      <c r="D148" s="193"/>
      <c r="E148" s="193"/>
      <c r="F148" s="193"/>
      <c r="G148" s="193"/>
      <c r="H148" s="193"/>
      <c r="I148" s="193"/>
      <c r="J148" s="193"/>
      <c r="K148" s="193"/>
      <c r="L148" s="193"/>
      <c r="M148" s="193"/>
      <c r="N148" s="193"/>
      <c r="O148" s="193"/>
      <c r="P148" s="193"/>
      <c r="Q148" s="193"/>
      <c r="R148" s="193"/>
      <c r="S148" s="193"/>
      <c r="T148" s="193"/>
      <c r="U148" s="193"/>
      <c r="V148" s="193"/>
      <c r="W148" s="193"/>
      <c r="X148" s="193"/>
      <c r="Y148" s="193"/>
      <c r="Z148" s="193"/>
      <c r="AA148" s="193"/>
      <c r="AB148" s="193"/>
      <c r="AC148" s="193"/>
    </row>
    <row r="149" spans="1:29" x14ac:dyDescent="0.25">
      <c r="A149" s="193"/>
      <c r="B149" s="193"/>
      <c r="C149" s="193"/>
      <c r="D149" s="193"/>
      <c r="E149" s="193"/>
      <c r="F149" s="193"/>
      <c r="G149" s="193"/>
      <c r="H149" s="193"/>
      <c r="I149" s="193"/>
      <c r="J149" s="193"/>
      <c r="K149" s="193"/>
      <c r="L149" s="193"/>
      <c r="M149" s="193"/>
      <c r="N149" s="193"/>
      <c r="O149" s="193"/>
      <c r="P149" s="193"/>
      <c r="Q149" s="193"/>
      <c r="R149" s="193"/>
      <c r="S149" s="193"/>
      <c r="T149" s="193"/>
      <c r="U149" s="193"/>
      <c r="V149" s="193"/>
      <c r="W149" s="193"/>
      <c r="X149" s="193"/>
      <c r="Y149" s="193"/>
      <c r="Z149" s="193"/>
      <c r="AA149" s="193"/>
      <c r="AB149" s="193"/>
      <c r="AC149" s="193"/>
    </row>
    <row r="150" spans="1:29" x14ac:dyDescent="0.25">
      <c r="A150" s="193"/>
      <c r="B150" s="193"/>
      <c r="C150" s="193"/>
      <c r="D150" s="193"/>
      <c r="E150" s="193"/>
      <c r="F150" s="193"/>
      <c r="G150" s="193"/>
      <c r="H150" s="193"/>
      <c r="I150" s="193"/>
      <c r="J150" s="193"/>
      <c r="K150" s="193"/>
      <c r="L150" s="193"/>
      <c r="M150" s="193"/>
      <c r="N150" s="193"/>
      <c r="O150" s="193"/>
      <c r="P150" s="193"/>
      <c r="Q150" s="193"/>
      <c r="R150" s="193"/>
      <c r="S150" s="193"/>
      <c r="T150" s="193"/>
      <c r="U150" s="193"/>
      <c r="V150" s="193"/>
      <c r="W150" s="193"/>
      <c r="X150" s="193"/>
      <c r="Y150" s="193"/>
      <c r="Z150" s="193"/>
      <c r="AA150" s="193"/>
      <c r="AB150" s="193"/>
      <c r="AC150" s="193"/>
    </row>
    <row r="151" spans="1:29" x14ac:dyDescent="0.25">
      <c r="A151" s="193"/>
      <c r="B151" s="193"/>
      <c r="C151" s="193"/>
      <c r="D151" s="193"/>
      <c r="E151" s="193"/>
      <c r="F151" s="193"/>
      <c r="G151" s="193"/>
      <c r="H151" s="193"/>
      <c r="I151" s="193"/>
      <c r="J151" s="193"/>
      <c r="K151" s="193"/>
      <c r="L151" s="193"/>
      <c r="M151" s="193"/>
      <c r="N151" s="193"/>
      <c r="O151" s="193"/>
      <c r="P151" s="193"/>
      <c r="Q151" s="193"/>
      <c r="R151" s="193"/>
      <c r="S151" s="193"/>
      <c r="T151" s="193"/>
      <c r="U151" s="193"/>
      <c r="V151" s="193"/>
      <c r="W151" s="193"/>
      <c r="X151" s="193"/>
      <c r="Y151" s="193"/>
      <c r="Z151" s="193"/>
      <c r="AA151" s="193"/>
      <c r="AB151" s="193"/>
      <c r="AC151" s="193"/>
    </row>
    <row r="152" spans="1:29" x14ac:dyDescent="0.25">
      <c r="A152" s="193"/>
      <c r="B152" s="193"/>
      <c r="C152" s="193"/>
      <c r="D152" s="193"/>
      <c r="E152" s="193"/>
      <c r="F152" s="193"/>
      <c r="G152" s="193"/>
      <c r="H152" s="193"/>
      <c r="I152" s="193"/>
      <c r="J152" s="193"/>
      <c r="K152" s="193"/>
      <c r="L152" s="193"/>
      <c r="M152" s="193"/>
      <c r="N152" s="193"/>
      <c r="O152" s="193"/>
      <c r="P152" s="193"/>
      <c r="Q152" s="193"/>
      <c r="R152" s="193"/>
      <c r="S152" s="193"/>
      <c r="T152" s="193"/>
      <c r="U152" s="193"/>
      <c r="V152" s="193"/>
      <c r="W152" s="193"/>
      <c r="X152" s="193"/>
      <c r="Y152" s="193"/>
      <c r="Z152" s="193"/>
      <c r="AA152" s="193"/>
      <c r="AB152" s="193"/>
      <c r="AC152" s="193"/>
    </row>
    <row r="153" spans="1:29" x14ac:dyDescent="0.25">
      <c r="A153" s="193"/>
      <c r="B153" s="193"/>
      <c r="C153" s="193"/>
      <c r="D153" s="193"/>
      <c r="E153" s="193"/>
      <c r="F153" s="193"/>
      <c r="G153" s="193"/>
      <c r="H153" s="193"/>
      <c r="I153" s="193"/>
      <c r="J153" s="193"/>
      <c r="K153" s="193"/>
      <c r="L153" s="193"/>
      <c r="M153" s="193"/>
      <c r="N153" s="193"/>
      <c r="O153" s="193"/>
      <c r="P153" s="193"/>
      <c r="Q153" s="193"/>
      <c r="R153" s="193"/>
      <c r="S153" s="193"/>
      <c r="T153" s="193"/>
      <c r="U153" s="193"/>
      <c r="V153" s="193"/>
      <c r="W153" s="193"/>
      <c r="X153" s="193"/>
      <c r="Y153" s="193"/>
      <c r="Z153" s="193"/>
      <c r="AA153" s="193"/>
      <c r="AB153" s="193"/>
      <c r="AC153" s="193"/>
    </row>
    <row r="154" spans="1:29" x14ac:dyDescent="0.25">
      <c r="A154" s="193"/>
      <c r="B154" s="193"/>
      <c r="C154" s="193"/>
      <c r="D154" s="193"/>
      <c r="E154" s="193"/>
      <c r="F154" s="193"/>
      <c r="G154" s="193"/>
      <c r="H154" s="193"/>
      <c r="I154" s="193"/>
      <c r="J154" s="193"/>
      <c r="K154" s="193"/>
      <c r="L154" s="193"/>
      <c r="M154" s="193"/>
      <c r="N154" s="193"/>
      <c r="O154" s="193"/>
      <c r="P154" s="193"/>
      <c r="Q154" s="193"/>
      <c r="R154" s="193"/>
      <c r="S154" s="193"/>
      <c r="T154" s="193"/>
      <c r="U154" s="193"/>
      <c r="V154" s="193"/>
      <c r="W154" s="193"/>
      <c r="X154" s="193"/>
      <c r="Y154" s="193"/>
      <c r="Z154" s="193"/>
      <c r="AA154" s="193"/>
      <c r="AB154" s="193"/>
      <c r="AC154" s="193"/>
    </row>
    <row r="155" spans="1:29" x14ac:dyDescent="0.25">
      <c r="A155" s="193"/>
      <c r="B155" s="193"/>
      <c r="C155" s="193"/>
      <c r="D155" s="193"/>
      <c r="E155" s="193"/>
      <c r="F155" s="193"/>
      <c r="G155" s="193"/>
      <c r="H155" s="193"/>
      <c r="I155" s="193"/>
      <c r="J155" s="193"/>
      <c r="K155" s="193"/>
      <c r="L155" s="193"/>
      <c r="M155" s="193"/>
      <c r="N155" s="193"/>
      <c r="O155" s="193"/>
      <c r="P155" s="193"/>
      <c r="Q155" s="193"/>
      <c r="R155" s="193"/>
      <c r="S155" s="193"/>
      <c r="T155" s="193"/>
      <c r="U155" s="193"/>
      <c r="V155" s="193"/>
      <c r="W155" s="193"/>
      <c r="X155" s="193"/>
      <c r="Y155" s="193"/>
      <c r="Z155" s="193"/>
      <c r="AA155" s="193"/>
      <c r="AB155" s="193"/>
      <c r="AC155" s="193"/>
    </row>
    <row r="156" spans="1:29" x14ac:dyDescent="0.25">
      <c r="A156" s="193"/>
      <c r="B156" s="193"/>
      <c r="C156" s="193"/>
      <c r="D156" s="193"/>
      <c r="E156" s="193"/>
      <c r="F156" s="193"/>
      <c r="G156" s="193"/>
      <c r="H156" s="193"/>
      <c r="I156" s="193"/>
      <c r="J156" s="193"/>
      <c r="K156" s="193"/>
      <c r="L156" s="193"/>
      <c r="M156" s="193"/>
      <c r="N156" s="193"/>
      <c r="O156" s="193"/>
      <c r="P156" s="193"/>
      <c r="Q156" s="193"/>
      <c r="R156" s="193"/>
      <c r="S156" s="193"/>
      <c r="T156" s="193"/>
      <c r="U156" s="193"/>
      <c r="V156" s="193"/>
      <c r="W156" s="193"/>
      <c r="X156" s="193"/>
      <c r="Y156" s="193"/>
      <c r="Z156" s="193"/>
      <c r="AA156" s="193"/>
      <c r="AB156" s="193"/>
      <c r="AC156" s="193"/>
    </row>
    <row r="157" spans="1:29" x14ac:dyDescent="0.25">
      <c r="A157" s="193"/>
      <c r="B157" s="193"/>
      <c r="C157" s="193"/>
      <c r="D157" s="193"/>
      <c r="E157" s="193"/>
      <c r="F157" s="193"/>
      <c r="G157" s="193"/>
      <c r="H157" s="193"/>
      <c r="I157" s="193"/>
      <c r="J157" s="193"/>
      <c r="K157" s="193"/>
      <c r="L157" s="193"/>
      <c r="M157" s="193"/>
      <c r="N157" s="193"/>
      <c r="O157" s="193"/>
      <c r="P157" s="193"/>
      <c r="Q157" s="193"/>
      <c r="R157" s="193"/>
      <c r="S157" s="193"/>
      <c r="T157" s="193"/>
      <c r="U157" s="193"/>
      <c r="V157" s="193"/>
      <c r="W157" s="193"/>
      <c r="X157" s="193"/>
      <c r="Y157" s="193"/>
      <c r="Z157" s="193"/>
      <c r="AA157" s="193"/>
      <c r="AB157" s="193"/>
      <c r="AC157" s="193"/>
    </row>
    <row r="158" spans="1:29" x14ac:dyDescent="0.25">
      <c r="A158" s="193"/>
      <c r="B158" s="193"/>
      <c r="C158" s="193"/>
      <c r="D158" s="193"/>
      <c r="E158" s="193"/>
      <c r="F158" s="193"/>
      <c r="G158" s="193"/>
      <c r="H158" s="193"/>
      <c r="I158" s="193"/>
      <c r="J158" s="193"/>
      <c r="K158" s="193"/>
      <c r="L158" s="193"/>
      <c r="M158" s="193"/>
      <c r="N158" s="193"/>
      <c r="O158" s="193"/>
      <c r="P158" s="193"/>
      <c r="Q158" s="193"/>
      <c r="R158" s="193"/>
      <c r="S158" s="193"/>
      <c r="T158" s="193"/>
      <c r="U158" s="193"/>
      <c r="V158" s="193"/>
      <c r="W158" s="193"/>
      <c r="X158" s="193"/>
      <c r="Y158" s="193"/>
      <c r="Z158" s="193"/>
      <c r="AA158" s="193"/>
      <c r="AB158" s="193"/>
      <c r="AC158" s="193"/>
    </row>
    <row r="159" spans="1:29" x14ac:dyDescent="0.25">
      <c r="A159" s="193"/>
      <c r="B159" s="193"/>
      <c r="C159" s="193"/>
      <c r="D159" s="193"/>
      <c r="E159" s="193"/>
      <c r="F159" s="193"/>
      <c r="G159" s="193"/>
      <c r="H159" s="193"/>
      <c r="I159" s="193"/>
      <c r="J159" s="193"/>
      <c r="K159" s="193"/>
      <c r="L159" s="193"/>
      <c r="M159" s="193"/>
      <c r="N159" s="193"/>
      <c r="O159" s="193"/>
      <c r="P159" s="193"/>
      <c r="Q159" s="193"/>
      <c r="R159" s="193"/>
      <c r="S159" s="193"/>
      <c r="T159" s="193"/>
      <c r="U159" s="193"/>
      <c r="V159" s="193"/>
      <c r="W159" s="193"/>
      <c r="X159" s="193"/>
      <c r="Y159" s="193"/>
      <c r="Z159" s="193"/>
      <c r="AA159" s="193"/>
      <c r="AB159" s="193"/>
      <c r="AC159" s="193"/>
    </row>
    <row r="160" spans="1:29" x14ac:dyDescent="0.25">
      <c r="A160" s="193"/>
      <c r="B160" s="193"/>
      <c r="C160" s="193"/>
      <c r="D160" s="193"/>
      <c r="E160" s="193"/>
      <c r="F160" s="193"/>
      <c r="G160" s="193"/>
      <c r="H160" s="193"/>
      <c r="I160" s="193"/>
      <c r="J160" s="193"/>
      <c r="K160" s="193"/>
      <c r="L160" s="193"/>
      <c r="M160" s="193"/>
      <c r="N160" s="193"/>
      <c r="O160" s="193"/>
      <c r="P160" s="193"/>
      <c r="Q160" s="193"/>
      <c r="R160" s="193"/>
      <c r="S160" s="193"/>
      <c r="T160" s="193"/>
      <c r="U160" s="193"/>
      <c r="V160" s="193"/>
      <c r="W160" s="193"/>
      <c r="X160" s="193"/>
      <c r="Y160" s="193"/>
      <c r="Z160" s="193"/>
      <c r="AA160" s="193"/>
      <c r="AB160" s="193"/>
      <c r="AC160" s="193"/>
    </row>
    <row r="161" spans="1:29" x14ac:dyDescent="0.25">
      <c r="A161" s="193"/>
      <c r="B161" s="193"/>
      <c r="C161" s="193"/>
      <c r="D161" s="193"/>
      <c r="E161" s="193"/>
      <c r="F161" s="193"/>
      <c r="G161" s="193"/>
      <c r="H161" s="193"/>
      <c r="I161" s="193"/>
      <c r="J161" s="193"/>
      <c r="K161" s="193"/>
      <c r="L161" s="193"/>
      <c r="M161" s="193"/>
      <c r="N161" s="193"/>
      <c r="O161" s="193"/>
      <c r="P161" s="193"/>
      <c r="Q161" s="193"/>
      <c r="R161" s="193"/>
      <c r="S161" s="193"/>
      <c r="T161" s="193"/>
      <c r="U161" s="193"/>
      <c r="V161" s="193"/>
      <c r="W161" s="193"/>
      <c r="X161" s="193"/>
      <c r="Y161" s="193"/>
      <c r="Z161" s="193"/>
      <c r="AA161" s="193"/>
      <c r="AB161" s="193"/>
      <c r="AC161" s="193"/>
    </row>
    <row r="162" spans="1:29" x14ac:dyDescent="0.25">
      <c r="A162" s="193"/>
      <c r="B162" s="193"/>
      <c r="C162" s="193"/>
      <c r="D162" s="193"/>
      <c r="E162" s="193"/>
      <c r="F162" s="193"/>
      <c r="G162" s="193"/>
      <c r="H162" s="193"/>
      <c r="I162" s="193"/>
      <c r="J162" s="193"/>
      <c r="K162" s="193"/>
      <c r="L162" s="193"/>
      <c r="M162" s="193"/>
      <c r="N162" s="193"/>
      <c r="O162" s="193"/>
      <c r="P162" s="193"/>
      <c r="Q162" s="193"/>
      <c r="R162" s="193"/>
      <c r="S162" s="193"/>
      <c r="T162" s="193"/>
      <c r="U162" s="193"/>
      <c r="V162" s="193"/>
      <c r="W162" s="193"/>
      <c r="X162" s="193"/>
      <c r="Y162" s="193"/>
      <c r="Z162" s="193"/>
      <c r="AA162" s="193"/>
      <c r="AB162" s="193"/>
      <c r="AC162" s="193"/>
    </row>
    <row r="163" spans="1:29" x14ac:dyDescent="0.25">
      <c r="A163" s="193"/>
      <c r="B163" s="193"/>
      <c r="C163" s="193"/>
      <c r="D163" s="193"/>
      <c r="E163" s="193"/>
      <c r="F163" s="193"/>
      <c r="G163" s="193"/>
      <c r="H163" s="193"/>
      <c r="I163" s="193"/>
      <c r="J163" s="193"/>
      <c r="K163" s="193"/>
      <c r="L163" s="193"/>
      <c r="M163" s="193"/>
      <c r="N163" s="193"/>
      <c r="O163" s="193"/>
      <c r="P163" s="193"/>
      <c r="Q163" s="193"/>
      <c r="R163" s="193"/>
      <c r="S163" s="193"/>
      <c r="T163" s="193"/>
      <c r="U163" s="193"/>
      <c r="V163" s="193"/>
      <c r="W163" s="193"/>
      <c r="X163" s="193"/>
      <c r="Y163" s="193"/>
      <c r="Z163" s="193"/>
      <c r="AA163" s="193"/>
      <c r="AB163" s="193"/>
      <c r="AC163" s="193"/>
    </row>
    <row r="164" spans="1:29" x14ac:dyDescent="0.25">
      <c r="A164" s="193"/>
      <c r="B164" s="193"/>
      <c r="C164" s="193"/>
      <c r="D164" s="193"/>
      <c r="E164" s="193"/>
      <c r="F164" s="193"/>
      <c r="G164" s="193"/>
      <c r="H164" s="193"/>
      <c r="I164" s="193"/>
      <c r="J164" s="193"/>
      <c r="K164" s="193"/>
      <c r="L164" s="193"/>
      <c r="M164" s="193"/>
      <c r="N164" s="193"/>
      <c r="O164" s="193"/>
      <c r="P164" s="193"/>
      <c r="Q164" s="193"/>
      <c r="R164" s="193"/>
      <c r="S164" s="193"/>
      <c r="T164" s="193"/>
      <c r="U164" s="193"/>
      <c r="V164" s="193"/>
      <c r="W164" s="193"/>
      <c r="X164" s="193"/>
      <c r="Y164" s="193"/>
      <c r="Z164" s="193"/>
      <c r="AA164" s="193"/>
      <c r="AB164" s="193"/>
      <c r="AC164" s="193"/>
    </row>
    <row r="165" spans="1:29" x14ac:dyDescent="0.25">
      <c r="A165" s="193"/>
      <c r="B165" s="193"/>
      <c r="C165" s="193"/>
      <c r="D165" s="193"/>
      <c r="E165" s="193"/>
      <c r="F165" s="193"/>
      <c r="G165" s="193"/>
      <c r="H165" s="193"/>
      <c r="I165" s="193"/>
      <c r="J165" s="193"/>
      <c r="K165" s="193"/>
      <c r="L165" s="193"/>
      <c r="M165" s="193"/>
      <c r="N165" s="193"/>
      <c r="O165" s="193"/>
      <c r="P165" s="193"/>
      <c r="Q165" s="193"/>
      <c r="R165" s="193"/>
      <c r="S165" s="193"/>
      <c r="T165" s="193"/>
      <c r="U165" s="193"/>
      <c r="V165" s="193"/>
      <c r="W165" s="193"/>
      <c r="X165" s="193"/>
      <c r="Y165" s="193"/>
      <c r="Z165" s="193"/>
      <c r="AA165" s="193"/>
      <c r="AB165" s="193"/>
      <c r="AC165" s="193"/>
    </row>
    <row r="166" spans="1:29" x14ac:dyDescent="0.25">
      <c r="A166" s="193"/>
      <c r="B166" s="193"/>
      <c r="C166" s="193"/>
      <c r="D166" s="193"/>
      <c r="E166" s="193"/>
      <c r="F166" s="193"/>
      <c r="G166" s="193"/>
      <c r="H166" s="193"/>
      <c r="I166" s="193"/>
      <c r="J166" s="193"/>
      <c r="K166" s="193"/>
      <c r="L166" s="193"/>
      <c r="M166" s="193"/>
      <c r="N166" s="193"/>
      <c r="O166" s="193"/>
      <c r="P166" s="193"/>
      <c r="Q166" s="193"/>
      <c r="R166" s="193"/>
      <c r="S166" s="193"/>
      <c r="T166" s="193"/>
      <c r="U166" s="193"/>
      <c r="V166" s="193"/>
      <c r="W166" s="193"/>
      <c r="X166" s="193"/>
      <c r="Y166" s="193"/>
      <c r="Z166" s="193"/>
      <c r="AA166" s="193"/>
      <c r="AB166" s="193"/>
      <c r="AC166" s="193"/>
    </row>
    <row r="167" spans="1:29" x14ac:dyDescent="0.25">
      <c r="A167" s="193"/>
      <c r="B167" s="193"/>
      <c r="C167" s="193"/>
      <c r="D167" s="193"/>
      <c r="E167" s="193"/>
      <c r="F167" s="193"/>
      <c r="G167" s="193"/>
      <c r="H167" s="193"/>
      <c r="I167" s="193"/>
      <c r="J167" s="193"/>
      <c r="K167" s="193"/>
      <c r="L167" s="193"/>
      <c r="M167" s="193"/>
      <c r="N167" s="193"/>
      <c r="O167" s="193"/>
      <c r="P167" s="193"/>
      <c r="Q167" s="193"/>
      <c r="R167" s="193"/>
      <c r="S167" s="193"/>
      <c r="T167" s="193"/>
      <c r="U167" s="193"/>
      <c r="V167" s="193"/>
      <c r="W167" s="193"/>
      <c r="X167" s="193"/>
      <c r="Y167" s="193"/>
      <c r="Z167" s="193"/>
      <c r="AA167" s="193"/>
      <c r="AB167" s="193"/>
      <c r="AC167" s="193"/>
    </row>
    <row r="168" spans="1:29" x14ac:dyDescent="0.25">
      <c r="A168" s="193"/>
      <c r="B168" s="193"/>
      <c r="C168" s="193"/>
      <c r="D168" s="193"/>
      <c r="E168" s="193"/>
      <c r="F168" s="193"/>
      <c r="G168" s="193"/>
      <c r="H168" s="193"/>
      <c r="I168" s="193"/>
      <c r="J168" s="193"/>
      <c r="K168" s="193"/>
      <c r="L168" s="193"/>
      <c r="M168" s="193"/>
      <c r="N168" s="193"/>
      <c r="O168" s="193"/>
      <c r="P168" s="193"/>
      <c r="Q168" s="193"/>
      <c r="R168" s="193"/>
      <c r="S168" s="193"/>
      <c r="T168" s="193"/>
      <c r="U168" s="193"/>
      <c r="V168" s="193"/>
      <c r="W168" s="193"/>
      <c r="X168" s="193"/>
      <c r="Y168" s="193"/>
      <c r="Z168" s="193"/>
      <c r="AA168" s="193"/>
      <c r="AB168" s="193"/>
      <c r="AC168" s="193"/>
    </row>
    <row r="169" spans="1:29" x14ac:dyDescent="0.25">
      <c r="A169" s="193"/>
      <c r="B169" s="193"/>
      <c r="C169" s="193"/>
      <c r="D169" s="193"/>
      <c r="E169" s="193"/>
      <c r="F169" s="193"/>
      <c r="G169" s="193"/>
      <c r="H169" s="193"/>
      <c r="I169" s="193"/>
      <c r="J169" s="193"/>
      <c r="K169" s="193"/>
      <c r="L169" s="193"/>
      <c r="M169" s="193"/>
      <c r="N169" s="193"/>
      <c r="O169" s="193"/>
      <c r="P169" s="193"/>
      <c r="Q169" s="193"/>
      <c r="R169" s="193"/>
      <c r="S169" s="193"/>
      <c r="T169" s="193"/>
      <c r="U169" s="193"/>
      <c r="V169" s="193"/>
      <c r="W169" s="193"/>
      <c r="X169" s="193"/>
      <c r="Y169" s="193"/>
      <c r="Z169" s="193"/>
      <c r="AA169" s="193"/>
      <c r="AB169" s="193"/>
      <c r="AC169" s="193"/>
    </row>
    <row r="170" spans="1:29" x14ac:dyDescent="0.25">
      <c r="A170" s="193"/>
      <c r="B170" s="193"/>
      <c r="C170" s="193"/>
      <c r="D170" s="193"/>
      <c r="E170" s="193"/>
      <c r="F170" s="193"/>
      <c r="G170" s="193"/>
      <c r="H170" s="193"/>
      <c r="I170" s="193"/>
      <c r="J170" s="193"/>
      <c r="K170" s="193"/>
      <c r="L170" s="193"/>
      <c r="M170" s="193"/>
      <c r="N170" s="193"/>
      <c r="O170" s="193"/>
      <c r="P170" s="193"/>
      <c r="Q170" s="193"/>
      <c r="R170" s="193"/>
      <c r="S170" s="193"/>
      <c r="T170" s="193"/>
      <c r="U170" s="193"/>
      <c r="V170" s="193"/>
      <c r="W170" s="193"/>
      <c r="X170" s="193"/>
      <c r="Y170" s="193"/>
      <c r="Z170" s="193"/>
      <c r="AA170" s="193"/>
      <c r="AB170" s="193"/>
      <c r="AC170" s="193"/>
    </row>
    <row r="171" spans="1:29" x14ac:dyDescent="0.25">
      <c r="A171" s="193"/>
      <c r="B171" s="193"/>
      <c r="C171" s="193"/>
      <c r="D171" s="193"/>
      <c r="E171" s="193"/>
      <c r="F171" s="193"/>
      <c r="G171" s="193"/>
      <c r="H171" s="193"/>
      <c r="I171" s="193"/>
      <c r="J171" s="193"/>
      <c r="K171" s="193"/>
      <c r="L171" s="193"/>
      <c r="M171" s="193"/>
      <c r="N171" s="193"/>
      <c r="O171" s="193"/>
      <c r="P171" s="193"/>
      <c r="Q171" s="193"/>
      <c r="R171" s="193"/>
      <c r="S171" s="193"/>
      <c r="T171" s="193"/>
      <c r="U171" s="193"/>
      <c r="V171" s="193"/>
      <c r="W171" s="193"/>
      <c r="X171" s="193"/>
      <c r="Y171" s="193"/>
      <c r="Z171" s="193"/>
      <c r="AA171" s="193"/>
      <c r="AB171" s="193"/>
      <c r="AC171" s="193"/>
    </row>
    <row r="172" spans="1:29" x14ac:dyDescent="0.25">
      <c r="A172" s="193"/>
      <c r="B172" s="193"/>
      <c r="C172" s="193"/>
      <c r="D172" s="193"/>
      <c r="E172" s="193"/>
      <c r="F172" s="193"/>
      <c r="G172" s="193"/>
      <c r="H172" s="193"/>
      <c r="I172" s="193"/>
      <c r="J172" s="193"/>
      <c r="K172" s="193"/>
      <c r="L172" s="193"/>
      <c r="M172" s="193"/>
      <c r="N172" s="193"/>
      <c r="O172" s="193"/>
      <c r="P172" s="193"/>
      <c r="Q172" s="193"/>
      <c r="R172" s="193"/>
      <c r="S172" s="193"/>
      <c r="T172" s="193"/>
      <c r="U172" s="193"/>
      <c r="V172" s="193"/>
      <c r="W172" s="193"/>
      <c r="X172" s="193"/>
      <c r="Y172" s="193"/>
      <c r="Z172" s="193"/>
      <c r="AA172" s="193"/>
      <c r="AB172" s="193"/>
      <c r="AC172" s="193"/>
    </row>
    <row r="173" spans="1:29" x14ac:dyDescent="0.25">
      <c r="A173" s="193"/>
      <c r="B173" s="193"/>
      <c r="C173" s="193"/>
      <c r="D173" s="193"/>
      <c r="E173" s="193"/>
      <c r="F173" s="193"/>
      <c r="G173" s="193"/>
      <c r="H173" s="193"/>
      <c r="I173" s="193"/>
      <c r="J173" s="193"/>
      <c r="K173" s="193"/>
      <c r="L173" s="193"/>
      <c r="M173" s="193"/>
      <c r="N173" s="193"/>
      <c r="O173" s="193"/>
      <c r="P173" s="193"/>
      <c r="Q173" s="193"/>
      <c r="R173" s="193"/>
      <c r="S173" s="193"/>
      <c r="T173" s="193"/>
      <c r="U173" s="193"/>
      <c r="V173" s="193"/>
      <c r="W173" s="193"/>
      <c r="X173" s="193"/>
      <c r="Y173" s="193"/>
      <c r="Z173" s="193"/>
      <c r="AA173" s="193"/>
      <c r="AB173" s="193"/>
      <c r="AC173" s="193"/>
    </row>
    <row r="174" spans="1:29" x14ac:dyDescent="0.25">
      <c r="A174" s="193"/>
      <c r="B174" s="193"/>
      <c r="C174" s="193"/>
      <c r="D174" s="193"/>
      <c r="E174" s="193"/>
      <c r="F174" s="193"/>
      <c r="G174" s="193"/>
      <c r="H174" s="193"/>
      <c r="I174" s="193"/>
      <c r="J174" s="193"/>
      <c r="K174" s="193"/>
      <c r="L174" s="193"/>
      <c r="M174" s="193"/>
      <c r="N174" s="193"/>
      <c r="O174" s="193"/>
      <c r="P174" s="193"/>
      <c r="Q174" s="193"/>
      <c r="R174" s="193"/>
      <c r="S174" s="193"/>
      <c r="T174" s="193"/>
      <c r="U174" s="193"/>
      <c r="V174" s="193"/>
      <c r="W174" s="193"/>
      <c r="X174" s="193"/>
      <c r="Y174" s="193"/>
      <c r="Z174" s="193"/>
      <c r="AA174" s="193"/>
      <c r="AB174" s="193"/>
      <c r="AC174" s="193"/>
    </row>
    <row r="175" spans="1:29" x14ac:dyDescent="0.25">
      <c r="A175" s="193"/>
      <c r="B175" s="193"/>
      <c r="C175" s="193"/>
      <c r="D175" s="193"/>
      <c r="E175" s="193"/>
      <c r="F175" s="193"/>
      <c r="G175" s="193"/>
      <c r="H175" s="193"/>
      <c r="I175" s="193"/>
      <c r="J175" s="193"/>
      <c r="K175" s="193"/>
      <c r="L175" s="193"/>
      <c r="M175" s="193"/>
      <c r="N175" s="193"/>
      <c r="O175" s="193"/>
      <c r="P175" s="193"/>
      <c r="Q175" s="193"/>
      <c r="R175" s="193"/>
      <c r="S175" s="193"/>
      <c r="T175" s="193"/>
      <c r="U175" s="193"/>
      <c r="V175" s="193"/>
      <c r="W175" s="193"/>
      <c r="X175" s="193"/>
      <c r="Y175" s="193"/>
      <c r="Z175" s="193"/>
      <c r="AA175" s="193"/>
      <c r="AB175" s="193"/>
      <c r="AC175" s="193"/>
    </row>
    <row r="176" spans="1:29" x14ac:dyDescent="0.25">
      <c r="A176" s="193"/>
      <c r="B176" s="193"/>
      <c r="C176" s="193"/>
      <c r="D176" s="193"/>
      <c r="E176" s="193"/>
      <c r="F176" s="193"/>
      <c r="G176" s="193"/>
      <c r="H176" s="193"/>
      <c r="I176" s="193"/>
      <c r="J176" s="193"/>
      <c r="K176" s="193"/>
      <c r="L176" s="193"/>
      <c r="M176" s="193"/>
      <c r="N176" s="193"/>
      <c r="O176" s="193"/>
      <c r="P176" s="193"/>
      <c r="Q176" s="193"/>
      <c r="R176" s="193"/>
      <c r="S176" s="193"/>
      <c r="T176" s="193"/>
      <c r="U176" s="193"/>
      <c r="V176" s="193"/>
      <c r="W176" s="193"/>
      <c r="X176" s="193"/>
      <c r="Y176" s="193"/>
      <c r="Z176" s="193"/>
      <c r="AA176" s="193"/>
      <c r="AB176" s="193"/>
      <c r="AC176" s="193"/>
    </row>
    <row r="177" spans="1:29" x14ac:dyDescent="0.25">
      <c r="A177" s="193"/>
      <c r="B177" s="193"/>
      <c r="C177" s="193"/>
      <c r="D177" s="193"/>
      <c r="E177" s="193"/>
      <c r="F177" s="193"/>
      <c r="G177" s="193"/>
      <c r="H177" s="193"/>
      <c r="I177" s="193"/>
      <c r="J177" s="193"/>
      <c r="K177" s="193"/>
      <c r="L177" s="193"/>
      <c r="M177" s="193"/>
      <c r="N177" s="193"/>
      <c r="O177" s="193"/>
      <c r="P177" s="193"/>
      <c r="Q177" s="193"/>
      <c r="R177" s="193"/>
      <c r="S177" s="193"/>
      <c r="T177" s="193"/>
      <c r="U177" s="193"/>
      <c r="V177" s="193"/>
      <c r="W177" s="193"/>
      <c r="X177" s="193"/>
      <c r="Y177" s="193"/>
      <c r="Z177" s="193"/>
      <c r="AA177" s="193"/>
      <c r="AB177" s="193"/>
      <c r="AC177" s="193"/>
    </row>
    <row r="178" spans="1:29" x14ac:dyDescent="0.25">
      <c r="A178" s="193"/>
      <c r="B178" s="193"/>
      <c r="C178" s="193"/>
      <c r="D178" s="193"/>
      <c r="E178" s="193"/>
      <c r="F178" s="193"/>
      <c r="G178" s="193"/>
      <c r="H178" s="193"/>
      <c r="I178" s="193"/>
      <c r="J178" s="193"/>
      <c r="K178" s="193"/>
      <c r="L178" s="193"/>
      <c r="M178" s="193"/>
      <c r="N178" s="193"/>
      <c r="O178" s="193"/>
      <c r="P178" s="193"/>
      <c r="Q178" s="193"/>
      <c r="R178" s="193"/>
      <c r="S178" s="193"/>
      <c r="T178" s="193"/>
      <c r="U178" s="193"/>
      <c r="V178" s="193"/>
      <c r="W178" s="193"/>
      <c r="X178" s="193"/>
      <c r="Y178" s="193"/>
      <c r="Z178" s="193"/>
      <c r="AA178" s="193"/>
      <c r="AB178" s="193"/>
      <c r="AC178" s="193"/>
    </row>
    <row r="179" spans="1:29" x14ac:dyDescent="0.25">
      <c r="A179" s="193"/>
      <c r="B179" s="193"/>
      <c r="C179" s="193"/>
      <c r="D179" s="193"/>
      <c r="E179" s="193"/>
      <c r="F179" s="193"/>
      <c r="G179" s="193"/>
      <c r="H179" s="193"/>
      <c r="I179" s="193"/>
      <c r="J179" s="193"/>
      <c r="K179" s="193"/>
      <c r="L179" s="193"/>
      <c r="M179" s="193"/>
      <c r="N179" s="193"/>
      <c r="O179" s="193"/>
      <c r="P179" s="193"/>
      <c r="Q179" s="193"/>
      <c r="R179" s="193"/>
      <c r="S179" s="193"/>
      <c r="T179" s="193"/>
      <c r="U179" s="193"/>
      <c r="V179" s="193"/>
      <c r="W179" s="193"/>
      <c r="X179" s="193"/>
      <c r="Y179" s="193"/>
      <c r="Z179" s="193"/>
      <c r="AA179" s="193"/>
      <c r="AB179" s="193"/>
      <c r="AC179" s="193"/>
    </row>
    <row r="180" spans="1:29" x14ac:dyDescent="0.25">
      <c r="A180" s="193"/>
      <c r="B180" s="193"/>
      <c r="C180" s="193"/>
      <c r="D180" s="193"/>
      <c r="E180" s="193"/>
      <c r="F180" s="193"/>
      <c r="G180" s="193"/>
      <c r="H180" s="193"/>
      <c r="I180" s="193"/>
      <c r="J180" s="193"/>
      <c r="K180" s="193"/>
      <c r="L180" s="193"/>
      <c r="M180" s="193"/>
      <c r="N180" s="193"/>
      <c r="O180" s="193"/>
      <c r="P180" s="193"/>
      <c r="Q180" s="193"/>
      <c r="R180" s="193"/>
      <c r="S180" s="193"/>
      <c r="T180" s="193"/>
      <c r="U180" s="193"/>
      <c r="V180" s="193"/>
      <c r="W180" s="193"/>
      <c r="X180" s="193"/>
      <c r="Y180" s="193"/>
      <c r="Z180" s="193"/>
      <c r="AA180" s="193"/>
      <c r="AB180" s="193"/>
      <c r="AC180" s="193"/>
    </row>
    <row r="181" spans="1:29" x14ac:dyDescent="0.25">
      <c r="A181" s="193"/>
      <c r="B181" s="193"/>
      <c r="C181" s="193"/>
      <c r="D181" s="193"/>
      <c r="E181" s="193"/>
      <c r="F181" s="193"/>
      <c r="G181" s="193"/>
      <c r="H181" s="193"/>
      <c r="I181" s="193"/>
      <c r="J181" s="193"/>
      <c r="K181" s="193"/>
      <c r="L181" s="193"/>
      <c r="M181" s="193"/>
      <c r="N181" s="193"/>
      <c r="O181" s="193"/>
      <c r="P181" s="193"/>
      <c r="Q181" s="193"/>
      <c r="R181" s="193"/>
      <c r="S181" s="193"/>
      <c r="T181" s="193"/>
      <c r="U181" s="193"/>
      <c r="V181" s="193"/>
      <c r="W181" s="193"/>
      <c r="X181" s="193"/>
      <c r="Y181" s="193"/>
      <c r="Z181" s="193"/>
      <c r="AA181" s="193"/>
      <c r="AB181" s="193"/>
      <c r="AC181" s="193"/>
    </row>
    <row r="182" spans="1:29" x14ac:dyDescent="0.25">
      <c r="A182" s="193"/>
      <c r="B182" s="193"/>
      <c r="C182" s="193"/>
      <c r="D182" s="193"/>
      <c r="E182" s="193"/>
      <c r="F182" s="193"/>
      <c r="G182" s="193"/>
      <c r="H182" s="193"/>
      <c r="I182" s="193"/>
      <c r="J182" s="193"/>
      <c r="K182" s="193"/>
      <c r="L182" s="193"/>
      <c r="M182" s="193"/>
      <c r="N182" s="193"/>
      <c r="O182" s="193"/>
      <c r="P182" s="193"/>
      <c r="Q182" s="193"/>
      <c r="R182" s="193"/>
      <c r="S182" s="193"/>
      <c r="T182" s="193"/>
      <c r="U182" s="193"/>
      <c r="V182" s="193"/>
      <c r="W182" s="193"/>
      <c r="X182" s="193"/>
      <c r="Y182" s="193"/>
      <c r="Z182" s="193"/>
      <c r="AA182" s="193"/>
      <c r="AB182" s="193"/>
      <c r="AC182" s="193"/>
    </row>
    <row r="183" spans="1:29" x14ac:dyDescent="0.25">
      <c r="A183" s="193"/>
      <c r="B183" s="193"/>
      <c r="C183" s="193"/>
      <c r="D183" s="193"/>
      <c r="E183" s="193"/>
      <c r="F183" s="193"/>
      <c r="G183" s="193"/>
      <c r="H183" s="193"/>
      <c r="I183" s="193"/>
      <c r="J183" s="193"/>
      <c r="K183" s="193"/>
      <c r="L183" s="193"/>
      <c r="M183" s="193"/>
      <c r="N183" s="193"/>
      <c r="O183" s="193"/>
      <c r="P183" s="193"/>
      <c r="Q183" s="193"/>
      <c r="R183" s="193"/>
      <c r="S183" s="193"/>
      <c r="T183" s="193"/>
      <c r="U183" s="193"/>
      <c r="V183" s="193"/>
      <c r="W183" s="193"/>
      <c r="X183" s="193"/>
      <c r="Y183" s="193"/>
      <c r="Z183" s="193"/>
      <c r="AA183" s="193"/>
      <c r="AB183" s="193"/>
      <c r="AC183" s="193"/>
    </row>
    <row r="184" spans="1:29" x14ac:dyDescent="0.25">
      <c r="A184" s="193"/>
      <c r="B184" s="193"/>
      <c r="C184" s="193"/>
      <c r="D184" s="193"/>
      <c r="E184" s="193"/>
      <c r="F184" s="193"/>
      <c r="G184" s="193"/>
      <c r="H184" s="193"/>
      <c r="I184" s="193"/>
      <c r="J184" s="193"/>
      <c r="K184" s="193"/>
      <c r="L184" s="193"/>
      <c r="M184" s="193"/>
      <c r="N184" s="193"/>
      <c r="O184" s="193"/>
      <c r="P184" s="193"/>
      <c r="Q184" s="193"/>
      <c r="R184" s="193"/>
      <c r="S184" s="193"/>
      <c r="T184" s="193"/>
      <c r="U184" s="193"/>
      <c r="V184" s="193"/>
      <c r="W184" s="193"/>
      <c r="X184" s="193"/>
      <c r="Y184" s="193"/>
      <c r="Z184" s="193"/>
      <c r="AA184" s="193"/>
      <c r="AB184" s="193"/>
      <c r="AC184" s="193"/>
    </row>
    <row r="185" spans="1:29" x14ac:dyDescent="0.25">
      <c r="A185" s="193"/>
      <c r="B185" s="193"/>
      <c r="C185" s="193"/>
      <c r="D185" s="193"/>
      <c r="E185" s="193"/>
      <c r="F185" s="193"/>
      <c r="G185" s="193"/>
      <c r="H185" s="193"/>
      <c r="I185" s="193"/>
      <c r="J185" s="193"/>
      <c r="K185" s="193"/>
      <c r="L185" s="193"/>
      <c r="M185" s="193"/>
      <c r="N185" s="193"/>
      <c r="O185" s="193"/>
      <c r="P185" s="193"/>
      <c r="Q185" s="193"/>
      <c r="R185" s="193"/>
      <c r="S185" s="193"/>
      <c r="T185" s="193"/>
      <c r="U185" s="193"/>
      <c r="V185" s="193"/>
      <c r="W185" s="193"/>
      <c r="X185" s="193"/>
      <c r="Y185" s="193"/>
      <c r="Z185" s="193"/>
      <c r="AA185" s="193"/>
      <c r="AB185" s="193"/>
      <c r="AC185" s="193"/>
    </row>
    <row r="186" spans="1:29" x14ac:dyDescent="0.25">
      <c r="A186" s="193"/>
      <c r="B186" s="193"/>
      <c r="C186" s="193"/>
      <c r="D186" s="193"/>
      <c r="E186" s="193"/>
      <c r="F186" s="193"/>
      <c r="G186" s="193"/>
      <c r="H186" s="193"/>
      <c r="I186" s="193"/>
      <c r="J186" s="193"/>
      <c r="K186" s="193"/>
      <c r="L186" s="193"/>
      <c r="M186" s="193"/>
      <c r="N186" s="193"/>
      <c r="O186" s="193"/>
      <c r="P186" s="193"/>
      <c r="Q186" s="193"/>
      <c r="R186" s="193"/>
      <c r="S186" s="193"/>
      <c r="T186" s="193"/>
      <c r="U186" s="193"/>
      <c r="V186" s="193"/>
      <c r="W186" s="193"/>
      <c r="X186" s="193"/>
      <c r="Y186" s="193"/>
      <c r="Z186" s="193"/>
      <c r="AA186" s="193"/>
      <c r="AB186" s="193"/>
      <c r="AC186" s="193"/>
    </row>
    <row r="187" spans="1:29" x14ac:dyDescent="0.25">
      <c r="A187" s="193"/>
      <c r="B187" s="193"/>
      <c r="C187" s="193"/>
      <c r="D187" s="193"/>
      <c r="E187" s="193"/>
      <c r="F187" s="193"/>
      <c r="G187" s="193"/>
      <c r="H187" s="193"/>
      <c r="I187" s="193"/>
      <c r="J187" s="193"/>
      <c r="K187" s="193"/>
      <c r="L187" s="193"/>
      <c r="M187" s="193"/>
      <c r="N187" s="193"/>
      <c r="O187" s="193"/>
      <c r="P187" s="193"/>
      <c r="Q187" s="193"/>
      <c r="R187" s="193"/>
      <c r="S187" s="193"/>
      <c r="T187" s="193"/>
      <c r="U187" s="193"/>
      <c r="V187" s="193"/>
      <c r="W187" s="193"/>
      <c r="X187" s="193"/>
      <c r="Y187" s="193"/>
      <c r="Z187" s="193"/>
      <c r="AA187" s="193"/>
      <c r="AB187" s="193"/>
      <c r="AC187" s="193"/>
    </row>
    <row r="188" spans="1:29" x14ac:dyDescent="0.25">
      <c r="A188" s="193"/>
      <c r="B188" s="193"/>
      <c r="C188" s="193"/>
      <c r="D188" s="193"/>
      <c r="E188" s="193"/>
      <c r="F188" s="193"/>
      <c r="G188" s="193"/>
      <c r="H188" s="193"/>
      <c r="I188" s="193"/>
      <c r="J188" s="193"/>
      <c r="K188" s="193"/>
      <c r="L188" s="193"/>
      <c r="M188" s="193"/>
      <c r="N188" s="193"/>
      <c r="O188" s="193"/>
      <c r="P188" s="193"/>
      <c r="Q188" s="193"/>
      <c r="R188" s="193"/>
      <c r="S188" s="193"/>
      <c r="T188" s="193"/>
      <c r="U188" s="193"/>
      <c r="V188" s="193"/>
      <c r="W188" s="193"/>
      <c r="X188" s="193"/>
      <c r="Y188" s="193"/>
      <c r="Z188" s="193"/>
      <c r="AA188" s="193"/>
      <c r="AB188" s="193"/>
      <c r="AC188" s="193"/>
    </row>
    <row r="189" spans="1:29" x14ac:dyDescent="0.25">
      <c r="A189" s="193"/>
      <c r="B189" s="193"/>
      <c r="C189" s="193"/>
      <c r="D189" s="193"/>
      <c r="E189" s="193"/>
      <c r="F189" s="193"/>
      <c r="G189" s="193"/>
      <c r="H189" s="193"/>
      <c r="I189" s="193"/>
      <c r="J189" s="193"/>
      <c r="K189" s="193"/>
      <c r="L189" s="193"/>
      <c r="M189" s="193"/>
      <c r="N189" s="193"/>
      <c r="O189" s="193"/>
      <c r="P189" s="193"/>
      <c r="Q189" s="193"/>
      <c r="R189" s="193"/>
      <c r="S189" s="193"/>
      <c r="T189" s="193"/>
      <c r="U189" s="193"/>
      <c r="V189" s="193"/>
      <c r="W189" s="193"/>
      <c r="X189" s="193"/>
      <c r="Y189" s="193"/>
      <c r="Z189" s="193"/>
      <c r="AA189" s="193"/>
      <c r="AB189" s="193"/>
      <c r="AC189" s="193"/>
    </row>
    <row r="190" spans="1:29" x14ac:dyDescent="0.25">
      <c r="A190" s="193"/>
      <c r="B190" s="193"/>
      <c r="C190" s="193"/>
      <c r="D190" s="193"/>
      <c r="E190" s="193"/>
      <c r="F190" s="193"/>
      <c r="G190" s="193"/>
      <c r="H190" s="193"/>
      <c r="I190" s="193"/>
      <c r="J190" s="193"/>
      <c r="K190" s="193"/>
      <c r="L190" s="193"/>
      <c r="M190" s="193"/>
      <c r="N190" s="193"/>
      <c r="O190" s="193"/>
      <c r="P190" s="193"/>
      <c r="Q190" s="193"/>
      <c r="R190" s="193"/>
      <c r="S190" s="193"/>
      <c r="T190" s="193"/>
      <c r="U190" s="193"/>
      <c r="V190" s="193"/>
      <c r="W190" s="193"/>
      <c r="X190" s="193"/>
      <c r="Y190" s="193"/>
      <c r="Z190" s="193"/>
      <c r="AA190" s="193"/>
      <c r="AB190" s="193"/>
      <c r="AC190" s="193"/>
    </row>
    <row r="191" spans="1:29" x14ac:dyDescent="0.25">
      <c r="A191" s="193"/>
      <c r="B191" s="193"/>
      <c r="C191" s="193"/>
      <c r="D191" s="193"/>
      <c r="E191" s="193"/>
      <c r="F191" s="193"/>
      <c r="G191" s="193"/>
      <c r="H191" s="193"/>
      <c r="I191" s="193"/>
      <c r="J191" s="193"/>
      <c r="K191" s="193"/>
      <c r="L191" s="193"/>
      <c r="M191" s="193"/>
      <c r="N191" s="193"/>
      <c r="O191" s="193"/>
      <c r="P191" s="193"/>
      <c r="Q191" s="193"/>
      <c r="R191" s="193"/>
      <c r="S191" s="193"/>
      <c r="T191" s="193"/>
      <c r="U191" s="193"/>
      <c r="V191" s="193"/>
      <c r="W191" s="193"/>
      <c r="X191" s="193"/>
      <c r="Y191" s="193"/>
      <c r="Z191" s="193"/>
      <c r="AA191" s="193"/>
      <c r="AB191" s="193"/>
      <c r="AC191" s="193"/>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2" sqref="B2:E2"/>
    </sheetView>
  </sheetViews>
  <sheetFormatPr baseColWidth="10" defaultRowHeight="15" x14ac:dyDescent="0.25"/>
  <cols>
    <col min="1" max="1" width="22.28515625" bestFit="1" customWidth="1"/>
    <col min="2" max="2" width="10.140625" bestFit="1" customWidth="1"/>
    <col min="3" max="3" width="8.85546875" bestFit="1" customWidth="1"/>
    <col min="4" max="4" width="16.140625" bestFit="1" customWidth="1"/>
    <col min="5" max="5" width="13.28515625" bestFit="1" customWidth="1"/>
  </cols>
  <sheetData>
    <row r="1" spans="1:5" x14ac:dyDescent="0.25">
      <c r="A1" s="621" t="s">
        <v>4371</v>
      </c>
      <c r="B1" s="621"/>
      <c r="C1" s="621"/>
      <c r="D1" s="621"/>
      <c r="E1" s="621"/>
    </row>
    <row r="2" spans="1:5" x14ac:dyDescent="0.25">
      <c r="A2" s="509" t="s">
        <v>4372</v>
      </c>
      <c r="B2" s="788"/>
      <c r="C2" s="788"/>
      <c r="D2" s="788"/>
      <c r="E2" s="788"/>
    </row>
    <row r="3" spans="1:5" x14ac:dyDescent="0.25">
      <c r="A3" s="509" t="s">
        <v>4373</v>
      </c>
      <c r="B3" s="509" t="s">
        <v>3725</v>
      </c>
      <c r="C3" s="509" t="s">
        <v>3726</v>
      </c>
      <c r="D3" s="509" t="s">
        <v>4374</v>
      </c>
      <c r="E3" s="509" t="s">
        <v>4375</v>
      </c>
    </row>
    <row r="4" spans="1:5" x14ac:dyDescent="0.25">
      <c r="A4" s="510"/>
      <c r="B4" s="510"/>
      <c r="C4" s="510"/>
      <c r="D4" s="510"/>
      <c r="E4" s="510"/>
    </row>
    <row r="5" spans="1:5" x14ac:dyDescent="0.25">
      <c r="A5" s="510"/>
      <c r="B5" s="510"/>
      <c r="C5" s="510"/>
      <c r="D5" s="510"/>
      <c r="E5" s="510"/>
    </row>
    <row r="6" spans="1:5" x14ac:dyDescent="0.25">
      <c r="A6" s="510"/>
      <c r="B6" s="510"/>
      <c r="C6" s="510"/>
      <c r="D6" s="510"/>
      <c r="E6" s="510"/>
    </row>
  </sheetData>
  <mergeCells count="2">
    <mergeCell ref="A1:E1"/>
    <mergeCell ref="B2:E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sqref="A1:F1"/>
    </sheetView>
  </sheetViews>
  <sheetFormatPr baseColWidth="10" defaultRowHeight="15" x14ac:dyDescent="0.25"/>
  <cols>
    <col min="1" max="1" width="27.85546875" customWidth="1"/>
    <col min="4" max="4" width="25.28515625" customWidth="1"/>
  </cols>
  <sheetData>
    <row r="1" spans="1:6" x14ac:dyDescent="0.25">
      <c r="A1" s="647" t="s">
        <v>4112</v>
      </c>
      <c r="B1" s="648"/>
      <c r="C1" s="648"/>
      <c r="D1" s="648"/>
      <c r="E1" s="648"/>
      <c r="F1" s="649"/>
    </row>
    <row r="3" spans="1:6" ht="30" x14ac:dyDescent="0.25">
      <c r="A3" s="96" t="s">
        <v>50</v>
      </c>
      <c r="B3" s="96" t="s">
        <v>2204</v>
      </c>
      <c r="C3" s="96" t="s">
        <v>3877</v>
      </c>
      <c r="D3" s="96" t="s">
        <v>74</v>
      </c>
      <c r="E3" s="96" t="s">
        <v>2204</v>
      </c>
      <c r="F3" s="96" t="s">
        <v>3877</v>
      </c>
    </row>
    <row r="4" spans="1:6" x14ac:dyDescent="0.25">
      <c r="A4" s="87" t="s">
        <v>4113</v>
      </c>
      <c r="B4" s="323">
        <f>SUM(B5,B7,B9:B17)</f>
        <v>0</v>
      </c>
      <c r="C4" s="323">
        <f>SUM(C5,C7,C9:C17)</f>
        <v>0</v>
      </c>
      <c r="D4" s="87" t="s">
        <v>4114</v>
      </c>
      <c r="E4" s="323">
        <f>SUM(E5:E10,E17)</f>
        <v>0</v>
      </c>
      <c r="F4" s="323">
        <f>SUM(F5:F10,F17)</f>
        <v>0</v>
      </c>
    </row>
    <row r="5" spans="1:6" ht="45" x14ac:dyDescent="0.25">
      <c r="A5" s="300" t="s">
        <v>53</v>
      </c>
      <c r="B5" s="324"/>
      <c r="C5" s="324"/>
      <c r="D5" s="300" t="s">
        <v>76</v>
      </c>
      <c r="E5" s="324"/>
      <c r="F5" s="324"/>
    </row>
    <row r="6" spans="1:6" ht="75" x14ac:dyDescent="0.25">
      <c r="A6" s="317" t="s">
        <v>4115</v>
      </c>
      <c r="B6" s="325"/>
      <c r="C6" s="325"/>
      <c r="D6" s="300" t="s">
        <v>4116</v>
      </c>
      <c r="E6" s="324"/>
      <c r="F6" s="324"/>
    </row>
    <row r="7" spans="1:6" ht="30" x14ac:dyDescent="0.25">
      <c r="A7" s="300" t="s">
        <v>4117</v>
      </c>
      <c r="B7" s="324"/>
      <c r="C7" s="324"/>
      <c r="D7" s="300" t="s">
        <v>4118</v>
      </c>
      <c r="E7" s="324"/>
      <c r="F7" s="324"/>
    </row>
    <row r="8" spans="1:6" ht="30" x14ac:dyDescent="0.25">
      <c r="A8" s="317" t="s">
        <v>4119</v>
      </c>
      <c r="B8" s="325"/>
      <c r="C8" s="325"/>
      <c r="D8" s="300" t="s">
        <v>85</v>
      </c>
      <c r="E8" s="324"/>
      <c r="F8" s="324"/>
    </row>
    <row r="9" spans="1:6" x14ac:dyDescent="0.25">
      <c r="A9" s="300" t="s">
        <v>4120</v>
      </c>
      <c r="B9" s="324"/>
      <c r="C9" s="324"/>
      <c r="D9" s="300" t="s">
        <v>86</v>
      </c>
      <c r="E9" s="324"/>
      <c r="F9" s="324"/>
    </row>
    <row r="10" spans="1:6" ht="30" x14ac:dyDescent="0.25">
      <c r="A10" s="300" t="s">
        <v>56</v>
      </c>
      <c r="B10" s="324"/>
      <c r="C10" s="324"/>
      <c r="D10" s="300" t="s">
        <v>4121</v>
      </c>
      <c r="E10" s="324"/>
      <c r="F10" s="324"/>
    </row>
    <row r="11" spans="1:6" x14ac:dyDescent="0.25">
      <c r="A11" s="300" t="s">
        <v>4122</v>
      </c>
      <c r="B11" s="324"/>
      <c r="C11" s="324"/>
      <c r="D11" s="301"/>
      <c r="E11" s="224"/>
      <c r="F11" s="224"/>
    </row>
    <row r="12" spans="1:6" x14ac:dyDescent="0.25">
      <c r="A12" s="300" t="s">
        <v>60</v>
      </c>
      <c r="B12" s="324"/>
      <c r="C12" s="324"/>
      <c r="D12" s="301"/>
      <c r="E12" s="224"/>
      <c r="F12" s="224"/>
    </row>
    <row r="13" spans="1:6" ht="30" x14ac:dyDescent="0.25">
      <c r="A13" s="300" t="s">
        <v>4123</v>
      </c>
      <c r="B13" s="324"/>
      <c r="C13" s="324"/>
      <c r="D13" s="301"/>
      <c r="E13" s="224"/>
      <c r="F13" s="224"/>
    </row>
    <row r="14" spans="1:6" x14ac:dyDescent="0.25">
      <c r="A14" s="300" t="s">
        <v>4124</v>
      </c>
      <c r="B14" s="324"/>
      <c r="C14" s="324"/>
      <c r="D14" s="301"/>
      <c r="E14" s="224"/>
      <c r="F14" s="224"/>
    </row>
    <row r="15" spans="1:6" x14ac:dyDescent="0.25">
      <c r="A15" s="300" t="s">
        <v>4038</v>
      </c>
      <c r="B15" s="324"/>
      <c r="C15" s="324"/>
      <c r="D15" s="301"/>
      <c r="E15" s="224"/>
      <c r="F15" s="224"/>
    </row>
    <row r="16" spans="1:6" x14ac:dyDescent="0.25">
      <c r="A16" s="300" t="s">
        <v>219</v>
      </c>
      <c r="B16" s="324"/>
      <c r="C16" s="324"/>
      <c r="D16" s="301"/>
      <c r="E16" s="224"/>
      <c r="F16" s="224"/>
    </row>
    <row r="17" spans="1:6" x14ac:dyDescent="0.25">
      <c r="A17" s="300" t="s">
        <v>64</v>
      </c>
      <c r="B17" s="324"/>
      <c r="C17" s="324"/>
      <c r="D17" s="300" t="s">
        <v>4125</v>
      </c>
      <c r="E17" s="324"/>
      <c r="F17" s="324"/>
    </row>
    <row r="18" spans="1:6" x14ac:dyDescent="0.25">
      <c r="A18" s="304" t="s">
        <v>2099</v>
      </c>
      <c r="B18" s="326">
        <f>B4</f>
        <v>0</v>
      </c>
      <c r="C18" s="326">
        <f>C4</f>
        <v>0</v>
      </c>
      <c r="D18" s="304" t="s">
        <v>2099</v>
      </c>
      <c r="E18" s="326">
        <f>E4</f>
        <v>0</v>
      </c>
      <c r="F18" s="326">
        <f>F4</f>
        <v>0</v>
      </c>
    </row>
    <row r="19" spans="1:6" x14ac:dyDescent="0.25">
      <c r="A19" s="301"/>
      <c r="B19" s="224"/>
      <c r="C19" s="224"/>
      <c r="D19" s="304" t="s">
        <v>4126</v>
      </c>
      <c r="E19" s="326"/>
      <c r="F19" s="326"/>
    </row>
    <row r="20" spans="1:6" ht="30" x14ac:dyDescent="0.25">
      <c r="A20" s="304" t="s">
        <v>4127</v>
      </c>
      <c r="B20" s="326"/>
      <c r="C20" s="326"/>
      <c r="D20" s="304" t="s">
        <v>4128</v>
      </c>
      <c r="E20" s="326"/>
      <c r="F20" s="326"/>
    </row>
    <row r="21" spans="1:6" x14ac:dyDescent="0.25">
      <c r="A21" s="304" t="s">
        <v>4129</v>
      </c>
      <c r="B21" s="326"/>
      <c r="C21" s="326"/>
      <c r="D21" s="301"/>
      <c r="E21" s="224"/>
      <c r="F21" s="224"/>
    </row>
    <row r="22" spans="1:6" x14ac:dyDescent="0.25">
      <c r="A22" s="304" t="s">
        <v>4130</v>
      </c>
      <c r="B22" s="326">
        <f>SUM(B20:B21,B18)</f>
        <v>0</v>
      </c>
      <c r="C22" s="326">
        <f>SUM(C20:C21,C18)</f>
        <v>0</v>
      </c>
      <c r="D22" s="304" t="s">
        <v>4131</v>
      </c>
      <c r="E22" s="326">
        <f>SUM(E20,E18)</f>
        <v>0</v>
      </c>
      <c r="F22" s="326">
        <f>SUM(F20,F18)</f>
        <v>0</v>
      </c>
    </row>
    <row r="23" spans="1:6" x14ac:dyDescent="0.25">
      <c r="A23" s="304" t="s">
        <v>4132</v>
      </c>
      <c r="B23" s="326"/>
      <c r="C23" s="326"/>
      <c r="D23" s="304" t="s">
        <v>4133</v>
      </c>
      <c r="E23" s="326"/>
      <c r="F23" s="326"/>
    </row>
    <row r="24" spans="1:6" x14ac:dyDescent="0.25">
      <c r="A24" s="304" t="s">
        <v>73</v>
      </c>
      <c r="B24" s="326">
        <f>SUM(B22:B23)</f>
        <v>0</v>
      </c>
      <c r="C24" s="326">
        <f>SUM(C22:C23)</f>
        <v>0</v>
      </c>
      <c r="D24" s="650" t="s">
        <v>73</v>
      </c>
      <c r="E24" s="652">
        <f>SUM(E22:E23)</f>
        <v>0</v>
      </c>
      <c r="F24" s="652">
        <f>SUM(F22:F23)</f>
        <v>0</v>
      </c>
    </row>
    <row r="25" spans="1:6" ht="75" x14ac:dyDescent="0.25">
      <c r="A25" s="122" t="s">
        <v>4134</v>
      </c>
      <c r="B25" s="203"/>
      <c r="C25" s="203"/>
      <c r="D25" s="651"/>
      <c r="E25" s="653"/>
      <c r="F25" s="653"/>
    </row>
    <row r="26" spans="1:6" ht="120" x14ac:dyDescent="0.25">
      <c r="A26" s="122" t="s">
        <v>4135</v>
      </c>
      <c r="B26" s="122"/>
      <c r="C26" s="122"/>
      <c r="D26" s="122" t="s">
        <v>4136</v>
      </c>
      <c r="E26" s="203"/>
      <c r="F26" s="203"/>
    </row>
    <row r="27" spans="1:6" ht="30" x14ac:dyDescent="0.25">
      <c r="A27" s="305" t="s">
        <v>4053</v>
      </c>
      <c r="B27" s="340"/>
      <c r="C27" s="301"/>
      <c r="D27" s="301"/>
      <c r="E27" s="301"/>
      <c r="F27" s="301"/>
    </row>
    <row r="28" spans="1:6" ht="60" x14ac:dyDescent="0.25">
      <c r="A28" s="305" t="s">
        <v>4137</v>
      </c>
      <c r="B28" s="177"/>
      <c r="C28" s="177"/>
      <c r="D28" s="177"/>
      <c r="E28" s="177"/>
      <c r="F28" s="177"/>
    </row>
    <row r="29" spans="1:6" ht="30" x14ac:dyDescent="0.25">
      <c r="A29" s="305" t="s">
        <v>4138</v>
      </c>
      <c r="B29" s="177"/>
      <c r="C29" s="177"/>
      <c r="D29" s="177"/>
      <c r="E29" s="177"/>
      <c r="F29" s="177"/>
    </row>
    <row r="30" spans="1:6" ht="75" x14ac:dyDescent="0.25">
      <c r="A30" s="305" t="s">
        <v>4139</v>
      </c>
      <c r="B30" s="177"/>
      <c r="C30" s="177"/>
      <c r="D30" s="177"/>
      <c r="E30" s="177"/>
      <c r="F30" s="177"/>
    </row>
  </sheetData>
  <mergeCells count="4">
    <mergeCell ref="A1:F1"/>
    <mergeCell ref="D24:D25"/>
    <mergeCell ref="E24:E25"/>
    <mergeCell ref="F24:F2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5" sqref="B5"/>
    </sheetView>
  </sheetViews>
  <sheetFormatPr baseColWidth="10" defaultRowHeight="15" x14ac:dyDescent="0.25"/>
  <cols>
    <col min="1" max="1" width="33.85546875" customWidth="1"/>
  </cols>
  <sheetData>
    <row r="1" spans="1:3" ht="15" customHeight="1" x14ac:dyDescent="0.25">
      <c r="A1" s="618" t="s">
        <v>4140</v>
      </c>
      <c r="B1" s="619"/>
      <c r="C1" s="620"/>
    </row>
    <row r="2" spans="1:3" x14ac:dyDescent="0.25">
      <c r="A2" s="177"/>
      <c r="B2" s="177"/>
      <c r="C2" s="177"/>
    </row>
    <row r="3" spans="1:3" ht="30" x14ac:dyDescent="0.25">
      <c r="A3" s="96"/>
      <c r="B3" s="96" t="s">
        <v>2204</v>
      </c>
      <c r="C3" s="96" t="s">
        <v>3877</v>
      </c>
    </row>
    <row r="4" spans="1:3" x14ac:dyDescent="0.25">
      <c r="A4" s="87" t="s">
        <v>4141</v>
      </c>
      <c r="B4" s="323">
        <f>SUM(B5:B10)</f>
        <v>0</v>
      </c>
      <c r="C4" s="323">
        <f>SUM(C5:C10)</f>
        <v>0</v>
      </c>
    </row>
    <row r="5" spans="1:3" ht="45" x14ac:dyDescent="0.25">
      <c r="A5" s="300" t="s">
        <v>76</v>
      </c>
      <c r="B5" s="324"/>
      <c r="C5" s="324"/>
    </row>
    <row r="6" spans="1:3" ht="75" x14ac:dyDescent="0.25">
      <c r="A6" s="300" t="s">
        <v>4057</v>
      </c>
      <c r="B6" s="324"/>
      <c r="C6" s="324"/>
    </row>
    <row r="7" spans="1:3" x14ac:dyDescent="0.25">
      <c r="A7" s="300" t="s">
        <v>4060</v>
      </c>
      <c r="B7" s="324"/>
      <c r="C7" s="324"/>
    </row>
    <row r="8" spans="1:3" x14ac:dyDescent="0.25">
      <c r="A8" s="300" t="s">
        <v>85</v>
      </c>
      <c r="B8" s="324"/>
      <c r="C8" s="324"/>
    </row>
    <row r="9" spans="1:3" x14ac:dyDescent="0.25">
      <c r="A9" s="300" t="s">
        <v>359</v>
      </c>
      <c r="B9" s="324"/>
      <c r="C9" s="324"/>
    </row>
    <row r="10" spans="1:3" x14ac:dyDescent="0.25">
      <c r="A10" s="300" t="s">
        <v>88</v>
      </c>
      <c r="B10" s="324"/>
      <c r="C10" s="324"/>
    </row>
    <row r="11" spans="1:3" x14ac:dyDescent="0.25">
      <c r="A11" s="304" t="s">
        <v>2099</v>
      </c>
      <c r="B11" s="326">
        <f>B4</f>
        <v>0</v>
      </c>
      <c r="C11" s="326">
        <f>C4</f>
        <v>0</v>
      </c>
    </row>
    <row r="12" spans="1:3" x14ac:dyDescent="0.25">
      <c r="A12" s="304" t="s">
        <v>4142</v>
      </c>
      <c r="B12" s="326"/>
      <c r="C12" s="326"/>
    </row>
    <row r="13" spans="1:3" x14ac:dyDescent="0.25">
      <c r="A13" s="87" t="s">
        <v>4143</v>
      </c>
      <c r="B13" s="323">
        <f>SUM(B14,B16,B18:B25)</f>
        <v>0</v>
      </c>
      <c r="C13" s="323">
        <f>SUM(C14,C16,C18:C25)</f>
        <v>0</v>
      </c>
    </row>
    <row r="14" spans="1:3" x14ac:dyDescent="0.25">
      <c r="A14" s="300" t="s">
        <v>4144</v>
      </c>
      <c r="B14" s="324"/>
      <c r="C14" s="324"/>
    </row>
    <row r="15" spans="1:3" ht="30" x14ac:dyDescent="0.25">
      <c r="A15" s="317" t="s">
        <v>4145</v>
      </c>
      <c r="B15" s="325"/>
      <c r="C15" s="325"/>
    </row>
    <row r="16" spans="1:3" x14ac:dyDescent="0.25">
      <c r="A16" s="300" t="s">
        <v>4146</v>
      </c>
      <c r="B16" s="324"/>
      <c r="C16" s="324"/>
    </row>
    <row r="17" spans="1:3" ht="30" x14ac:dyDescent="0.25">
      <c r="A17" s="317" t="s">
        <v>4147</v>
      </c>
      <c r="B17" s="325"/>
      <c r="C17" s="325"/>
    </row>
    <row r="18" spans="1:3" x14ac:dyDescent="0.25">
      <c r="A18" s="300" t="s">
        <v>4148</v>
      </c>
      <c r="B18" s="324"/>
      <c r="C18" s="324"/>
    </row>
    <row r="19" spans="1:3" ht="30" x14ac:dyDescent="0.25">
      <c r="A19" s="300" t="s">
        <v>56</v>
      </c>
      <c r="B19" s="324"/>
      <c r="C19" s="324"/>
    </row>
    <row r="20" spans="1:3" x14ac:dyDescent="0.25">
      <c r="A20" s="300" t="s">
        <v>4122</v>
      </c>
      <c r="B20" s="324"/>
      <c r="C20" s="324"/>
    </row>
    <row r="21" spans="1:3" x14ac:dyDescent="0.25">
      <c r="A21" s="300" t="s">
        <v>60</v>
      </c>
      <c r="B21" s="324"/>
      <c r="C21" s="324"/>
    </row>
    <row r="22" spans="1:3" x14ac:dyDescent="0.25">
      <c r="A22" s="300" t="s">
        <v>4123</v>
      </c>
      <c r="B22" s="324"/>
      <c r="C22" s="324"/>
    </row>
    <row r="23" spans="1:3" x14ac:dyDescent="0.25">
      <c r="A23" s="300" t="s">
        <v>4124</v>
      </c>
      <c r="B23" s="324"/>
      <c r="C23" s="324"/>
    </row>
    <row r="24" spans="1:3" x14ac:dyDescent="0.25">
      <c r="A24" s="300" t="s">
        <v>4038</v>
      </c>
      <c r="B24" s="324"/>
      <c r="C24" s="324"/>
    </row>
    <row r="25" spans="1:3" x14ac:dyDescent="0.25">
      <c r="A25" s="300" t="s">
        <v>219</v>
      </c>
      <c r="B25" s="324"/>
      <c r="C25" s="324"/>
    </row>
    <row r="26" spans="1:3" x14ac:dyDescent="0.25">
      <c r="A26" s="304" t="s">
        <v>3897</v>
      </c>
      <c r="B26" s="326">
        <f>B13</f>
        <v>0</v>
      </c>
      <c r="C26" s="326">
        <f>C13</f>
        <v>0</v>
      </c>
    </row>
    <row r="27" spans="1:3" x14ac:dyDescent="0.25">
      <c r="A27" s="304" t="s">
        <v>4149</v>
      </c>
      <c r="B27" s="326">
        <f>B11-B26</f>
        <v>0</v>
      </c>
      <c r="C27" s="326">
        <f>C11-C26</f>
        <v>0</v>
      </c>
    </row>
    <row r="28" spans="1:3" x14ac:dyDescent="0.25">
      <c r="A28" s="304" t="s">
        <v>4150</v>
      </c>
      <c r="B28" s="326"/>
      <c r="C28" s="326"/>
    </row>
    <row r="29" spans="1:3" x14ac:dyDescent="0.25">
      <c r="A29" s="304" t="s">
        <v>4151</v>
      </c>
      <c r="B29" s="326"/>
      <c r="C29" s="326"/>
    </row>
    <row r="30" spans="1:3" x14ac:dyDescent="0.25">
      <c r="A30" s="304" t="s">
        <v>4152</v>
      </c>
      <c r="B30" s="326"/>
      <c r="C30" s="326"/>
    </row>
    <row r="31" spans="1:3" x14ac:dyDescent="0.25">
      <c r="A31" s="304" t="s">
        <v>4153</v>
      </c>
      <c r="B31" s="326"/>
      <c r="C31" s="326"/>
    </row>
    <row r="32" spans="1:3" x14ac:dyDescent="0.25">
      <c r="A32" s="304" t="s">
        <v>4154</v>
      </c>
      <c r="B32" s="326"/>
      <c r="C32" s="326"/>
    </row>
    <row r="33" spans="1:3" ht="30" x14ac:dyDescent="0.25">
      <c r="A33" s="304" t="s">
        <v>4155</v>
      </c>
      <c r="B33" s="326">
        <f>B11-B26+B28-B29+B30-B31-B32</f>
        <v>0</v>
      </c>
      <c r="C33" s="326">
        <f>C11-C26+C28-C29+C30-C31-C32</f>
        <v>0</v>
      </c>
    </row>
    <row r="34" spans="1:3" ht="15" customHeight="1" x14ac:dyDescent="0.25">
      <c r="A34" s="654" t="s">
        <v>4156</v>
      </c>
      <c r="B34" s="654"/>
      <c r="C34" s="654"/>
    </row>
    <row r="35" spans="1:3" ht="30" x14ac:dyDescent="0.25">
      <c r="A35" s="305" t="s">
        <v>4072</v>
      </c>
      <c r="B35" s="341"/>
      <c r="C35" s="341"/>
    </row>
    <row r="36" spans="1:3" x14ac:dyDescent="0.25">
      <c r="A36" s="305" t="s">
        <v>4157</v>
      </c>
      <c r="B36" s="341"/>
      <c r="C36" s="341"/>
    </row>
    <row r="37" spans="1:3" x14ac:dyDescent="0.25">
      <c r="A37" s="305" t="s">
        <v>4086</v>
      </c>
      <c r="B37" s="341"/>
      <c r="C37" s="341"/>
    </row>
    <row r="38" spans="1:3" x14ac:dyDescent="0.25">
      <c r="A38" s="305" t="s">
        <v>4158</v>
      </c>
      <c r="B38" s="341"/>
      <c r="C38" s="341"/>
    </row>
  </sheetData>
  <mergeCells count="2">
    <mergeCell ref="A1:C1"/>
    <mergeCell ref="A34:C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75</vt:i4>
      </vt:variant>
    </vt:vector>
  </HeadingPairs>
  <TitlesOfParts>
    <vt:vector size="75" baseType="lpstr">
      <vt:lpstr>Bilan_En_Tableau_S_D_B</vt:lpstr>
      <vt:lpstr>Bilan_En_Liste_S_D_B</vt:lpstr>
      <vt:lpstr>Bilan_Avant_Répartition_S_A</vt:lpstr>
      <vt:lpstr>Bilan_Apres_Repartition_S_A</vt:lpstr>
      <vt:lpstr>Bilan_S_D</vt:lpstr>
      <vt:lpstr>C_R_T_S_B</vt:lpstr>
      <vt:lpstr>C_D_R_E_L_S_D_B</vt:lpstr>
      <vt:lpstr>C_D_R_E_T_S_A</vt:lpstr>
      <vt:lpstr>C_D_R_E_L_S_A</vt:lpstr>
      <vt:lpstr>Compte_De_Resultat_S_D</vt:lpstr>
      <vt:lpstr>Annexe_T_D_I_S_B</vt:lpstr>
      <vt:lpstr>Annexe_T_D_A_S_B</vt:lpstr>
      <vt:lpstr>Annexe_T_D_D_S_B</vt:lpstr>
      <vt:lpstr>Annexe_T_D_P_S_B</vt:lpstr>
      <vt:lpstr>Annexe__E_C_D_C_D_L_E_S_B</vt:lpstr>
      <vt:lpstr>Annexe_T_D_F_E_P_S_B</vt:lpstr>
      <vt:lpstr>Annexe_T_D_P_D_T_S_B</vt:lpstr>
      <vt:lpstr>Annexe_D_D_L_C_D_A_S_D</vt:lpstr>
      <vt:lpstr>Annexe__T_D_S_I_D_G_S_D</vt:lpstr>
      <vt:lpstr>Annexe_T_E_R__T_D_F_E_C_S_D</vt:lpstr>
      <vt:lpstr>Annexe__T_E_R___T_D_F_E_L_S_D</vt:lpstr>
      <vt:lpstr>Cadre_Comptable_S_D</vt:lpstr>
      <vt:lpstr>Plan_De_Compte_General_S_D</vt:lpstr>
      <vt:lpstr>Plan_De_Compte_S_D_B</vt:lpstr>
      <vt:lpstr>Plan_De_Compte_General_S_A</vt:lpstr>
      <vt:lpstr>Livre_Journal</vt:lpstr>
      <vt:lpstr>Grand_Livre_General</vt:lpstr>
      <vt:lpstr>Facturation</vt:lpstr>
      <vt:lpstr>Liste_Des_Factures</vt:lpstr>
      <vt:lpstr>Registre_Des_Actions</vt:lpstr>
      <vt:lpstr>Liste_Des_Actionnaires</vt:lpstr>
      <vt:lpstr>Prestations_De_Services_Intraco</vt:lpstr>
      <vt:lpstr>Livraisons_Biens_Intracommunaut</vt:lpstr>
      <vt:lpstr>TVA_Formulaire_3310_CA3</vt:lpstr>
      <vt:lpstr>TVA_Formulaire_3516_SD</vt:lpstr>
      <vt:lpstr>TVA_Formulaire_3310_A_SD</vt:lpstr>
      <vt:lpstr>TVA_Formulaire_3519_SD</vt:lpstr>
      <vt:lpstr>TVA_Formulaire_3310_CA3G_SD</vt:lpstr>
      <vt:lpstr>TVA_Formulaire _3310_Ter_SD</vt:lpstr>
      <vt:lpstr>TVA_Formulaire_3515_SD</vt:lpstr>
      <vt:lpstr>I_S_L_S_Formulaire_2065_SD</vt:lpstr>
      <vt:lpstr>I_S_L_S_Formulaire_2571_SD</vt:lpstr>
      <vt:lpstr>I_S_L_S_Formulaire_2572_SD</vt:lpstr>
      <vt:lpstr>L_F_Formulaire_2050_SD</vt:lpstr>
      <vt:lpstr>L_F_Formulaire_2051_SD</vt:lpstr>
      <vt:lpstr>L_F_Formulaire_2052_SD</vt:lpstr>
      <vt:lpstr>L_F_Formulaire_2053_SD</vt:lpstr>
      <vt:lpstr>L_F_Formulaire_2054_SD</vt:lpstr>
      <vt:lpstr>L_F_Formulaire_2054_Bis_SD</vt:lpstr>
      <vt:lpstr>L_F_Formulaire_2055_SD</vt:lpstr>
      <vt:lpstr>L_F_Formulaire_2056_SD</vt:lpstr>
      <vt:lpstr>L_F_Formulaire_2057_SD</vt:lpstr>
      <vt:lpstr>L_F_Formulaire_2058_A_SD</vt:lpstr>
      <vt:lpstr>L_F_Formulaire_2058_B_SD</vt:lpstr>
      <vt:lpstr>L_F_Formulaire_2058_C_SD</vt:lpstr>
      <vt:lpstr>L_F_Formulaire_2059_A_SD</vt:lpstr>
      <vt:lpstr>L_F_Formulaire_2059_B_SD</vt:lpstr>
      <vt:lpstr>L_F_Formulaire_2059_C_SD</vt:lpstr>
      <vt:lpstr>L_F_Formulaire_2059_D_SD</vt:lpstr>
      <vt:lpstr>L_F_Formulaire_2059_E_SD</vt:lpstr>
      <vt:lpstr>L_F_Formulaire_2059_F_SD</vt:lpstr>
      <vt:lpstr>L_F_Formulaire_2059_G_SD</vt:lpstr>
      <vt:lpstr>CFE_F_1447_C_SD</vt:lpstr>
      <vt:lpstr>CFE_F_1447_M_SD</vt:lpstr>
      <vt:lpstr>CFE_1519_D_eol_SD</vt:lpstr>
      <vt:lpstr>CVAE_Formulaire_1330_CVAE_SD</vt:lpstr>
      <vt:lpstr>CVAE_ANNEXE_1330_CVAE_ETE_SD</vt:lpstr>
      <vt:lpstr>CVAE_ANNEXE_1330_CVAE_EPE_SD</vt:lpstr>
      <vt:lpstr>CVAE_F_2072_E_SD</vt:lpstr>
      <vt:lpstr>CVAE_F_1329_DEF_SD</vt:lpstr>
      <vt:lpstr>CVAE_F_2033_E_SD</vt:lpstr>
      <vt:lpstr>CVAE_F_1329_AC_SD</vt:lpstr>
      <vt:lpstr>L_C_D_S_Formulaire_2759</vt:lpstr>
      <vt:lpstr>Fond_De_Roulement</vt:lpstr>
      <vt:lpstr>Livre_Inventaire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2020-02-12T10:15:15Z</dcterms:modified>
</cp:coreProperties>
</file>