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7" activeTab="51"/>
  </bookViews>
  <sheets>
    <sheet name="Fond_De_Roulement" sheetId="53" r:id="rId1"/>
    <sheet name="Bilan_S_D" sheetId="1" r:id="rId2"/>
    <sheet name="Compte_De_Resultat_S_D" sheetId="2" r:id="rId3"/>
    <sheet name="Tableau_Des_Immobilisations_S_B" sheetId="3" r:id="rId4"/>
    <sheet name="Tableau_Des_Amortissements_S_B" sheetId="4" r:id="rId5"/>
    <sheet name="Tableau_Des_Depreciations_S_B" sheetId="5" r:id="rId6"/>
    <sheet name="Tableau_Des_Provisions_S_B" sheetId="6" r:id="rId7"/>
    <sheet name="E_D_C_E_D_D_A_L_C_D_L_E_S_B" sheetId="7" r:id="rId8"/>
    <sheet name="T_D_F_E_P_S_B" sheetId="8" r:id="rId9"/>
    <sheet name="T_D_P_D_TIAP_S_B" sheetId="9" r:id="rId10"/>
    <sheet name="T_D_S_I_D_G_S_D" sheetId="10" r:id="rId11"/>
    <sheet name="D_D_L_C_D_A_S_D" sheetId="11" r:id="rId12"/>
    <sheet name="M_D_T_D_E_E_D_R__T_D_F_E_C_S_D" sheetId="12" r:id="rId13"/>
    <sheet name="M_D_T_D_E_E_D_R___T_D_F_E_L_S_D" sheetId="13" r:id="rId14"/>
    <sheet name="Cadre_Comptable_S_D" sheetId="14" r:id="rId15"/>
    <sheet name="Plan_De_Compte_General_S_D" sheetId="15" r:id="rId16"/>
    <sheet name="Livre_Journal" sheetId="16" r:id="rId17"/>
    <sheet name="Grand_Livre_General" sheetId="17" r:id="rId18"/>
    <sheet name="Facturation" sheetId="48" r:id="rId19"/>
    <sheet name="Liste_Des_Factures" sheetId="49" r:id="rId20"/>
    <sheet name="Registre_Des_Actions" sheetId="50" r:id="rId21"/>
    <sheet name="Liste_Des_Actionnaires" sheetId="51" r:id="rId22"/>
    <sheet name="Formulaire_3310_CA3" sheetId="18" r:id="rId23"/>
    <sheet name="Formulaire_3516" sheetId="19" r:id="rId24"/>
    <sheet name="Formulaire_3310_A" sheetId="20" r:id="rId25"/>
    <sheet name="Formulaire_3519" sheetId="23" r:id="rId26"/>
    <sheet name="Formulaire_3310_CA3G" sheetId="24" r:id="rId27"/>
    <sheet name="Formulaire _3310_Ter_SD" sheetId="25" r:id="rId28"/>
    <sheet name="Formulaire_3515_SD" sheetId="26" r:id="rId29"/>
    <sheet name="Livraisons_Biens_Intracommunaut" sheetId="21" r:id="rId30"/>
    <sheet name="Prestations_De_Services_Intraco" sheetId="22" r:id="rId31"/>
    <sheet name="Formulaire_2065" sheetId="27" r:id="rId32"/>
    <sheet name="Formulaire_2050_SD" sheetId="28" r:id="rId33"/>
    <sheet name="Formulaire_2051_SD" sheetId="29" r:id="rId34"/>
    <sheet name="Formulaire_2052_SD" sheetId="30" r:id="rId35"/>
    <sheet name="Formulaire_2053_SD" sheetId="31" r:id="rId36"/>
    <sheet name="Formulaire_2054_SD" sheetId="32" r:id="rId37"/>
    <sheet name="Formulaire_2054_Bis_SD" sheetId="33" r:id="rId38"/>
    <sheet name="Formulaire_2055_SD" sheetId="35" r:id="rId39"/>
    <sheet name="Formulaire_2056_SD" sheetId="36" r:id="rId40"/>
    <sheet name="Formulaire_2057_SD" sheetId="37" r:id="rId41"/>
    <sheet name="Formulaire_2058_A_SD" sheetId="38" r:id="rId42"/>
    <sheet name="Formulaire_2058_B_SD" sheetId="39" r:id="rId43"/>
    <sheet name="Formulaire_2058_C_SD" sheetId="40" r:id="rId44"/>
    <sheet name="Formulaire_2059_A_SD" sheetId="41" r:id="rId45"/>
    <sheet name="Formulaire_2059_B_SD" sheetId="42" r:id="rId46"/>
    <sheet name="Formulaire_2059_C_SD" sheetId="43" r:id="rId47"/>
    <sheet name="Formulaire_2059_D_SD" sheetId="44" r:id="rId48"/>
    <sheet name="Formulaire_2059_E_SD" sheetId="45" r:id="rId49"/>
    <sheet name="Formulaire_2059_F_SD" sheetId="46" r:id="rId50"/>
    <sheet name="Formulaire_2059_G_SD" sheetId="47" r:id="rId51"/>
    <sheet name="Liste_Formulaire_2759" sheetId="52" r:id="rId52"/>
  </sheets>
  <externalReferences>
    <externalReference r:id="rId53"/>
  </externalReferences>
  <calcPr calcId="145621"/>
</workbook>
</file>

<file path=xl/calcChain.xml><?xml version="1.0" encoding="utf-8"?>
<calcChain xmlns="http://schemas.openxmlformats.org/spreadsheetml/2006/main">
  <c r="AC23" i="53" l="1"/>
  <c r="AB23" i="53"/>
  <c r="AA23" i="53"/>
  <c r="AA12" i="53" s="1"/>
  <c r="AA26" i="53" s="1"/>
  <c r="AP2" i="53" s="1"/>
  <c r="Z23" i="53"/>
  <c r="Y23" i="53"/>
  <c r="X23" i="53"/>
  <c r="W23" i="53"/>
  <c r="W12" i="53" s="1"/>
  <c r="W26" i="53" s="1"/>
  <c r="AL2" i="53" s="1"/>
  <c r="V23" i="53"/>
  <c r="U23" i="53"/>
  <c r="T23" i="53"/>
  <c r="S23" i="53"/>
  <c r="S12" i="53" s="1"/>
  <c r="S26" i="53" s="1"/>
  <c r="AH2" i="53" s="1"/>
  <c r="R23" i="53"/>
  <c r="Q23" i="53"/>
  <c r="K19" i="53"/>
  <c r="K22" i="53" s="1"/>
  <c r="J19" i="53"/>
  <c r="G19" i="53"/>
  <c r="G22" i="53" s="1"/>
  <c r="F19" i="53"/>
  <c r="F22" i="53" s="1"/>
  <c r="C19" i="53"/>
  <c r="C22" i="53" s="1"/>
  <c r="B19" i="53"/>
  <c r="B22" i="53" s="1"/>
  <c r="AC18" i="53"/>
  <c r="AB18" i="53"/>
  <c r="AA18" i="53"/>
  <c r="Z18" i="53"/>
  <c r="Y18" i="53"/>
  <c r="X18" i="53"/>
  <c r="W18" i="53"/>
  <c r="V18" i="53"/>
  <c r="U18" i="53"/>
  <c r="T18" i="53"/>
  <c r="S18" i="53"/>
  <c r="R18" i="53"/>
  <c r="Q18" i="53"/>
  <c r="M18" i="53"/>
  <c r="L18" i="53"/>
  <c r="K18" i="53"/>
  <c r="J18" i="53"/>
  <c r="I18" i="53"/>
  <c r="H18" i="53"/>
  <c r="G18" i="53"/>
  <c r="F18" i="53"/>
  <c r="E18" i="53"/>
  <c r="D18" i="53"/>
  <c r="C18" i="53"/>
  <c r="B18" i="53"/>
  <c r="N18" i="53" s="1"/>
  <c r="N17" i="53"/>
  <c r="N16" i="53"/>
  <c r="N15" i="53"/>
  <c r="N14" i="53"/>
  <c r="AC13" i="53"/>
  <c r="AC12" i="53" s="1"/>
  <c r="AC26" i="53" s="1"/>
  <c r="AR2" i="53" s="1"/>
  <c r="AB13" i="53"/>
  <c r="AB12" i="53" s="1"/>
  <c r="AB26" i="53" s="1"/>
  <c r="AQ2" i="53" s="1"/>
  <c r="AA13" i="53"/>
  <c r="Z13" i="53"/>
  <c r="Y13" i="53"/>
  <c r="Y12" i="53" s="1"/>
  <c r="Y26" i="53" s="1"/>
  <c r="AN2" i="53" s="1"/>
  <c r="AN4" i="53" s="1"/>
  <c r="X13" i="53"/>
  <c r="X12" i="53" s="1"/>
  <c r="X26" i="53" s="1"/>
  <c r="AM2" i="53" s="1"/>
  <c r="W13" i="53"/>
  <c r="V13" i="53"/>
  <c r="U13" i="53"/>
  <c r="U12" i="53" s="1"/>
  <c r="U26" i="53" s="1"/>
  <c r="AJ2" i="53" s="1"/>
  <c r="AJ4" i="53" s="1"/>
  <c r="T13" i="53"/>
  <c r="T12" i="53" s="1"/>
  <c r="T26" i="53" s="1"/>
  <c r="AI2" i="53" s="1"/>
  <c r="S13" i="53"/>
  <c r="R13" i="53"/>
  <c r="Q13" i="53"/>
  <c r="Q12" i="53" s="1"/>
  <c r="Q26" i="53" s="1"/>
  <c r="AF2" i="53" s="1"/>
  <c r="AF4" i="53" s="1"/>
  <c r="N13" i="53"/>
  <c r="Z12" i="53"/>
  <c r="Z26" i="53" s="1"/>
  <c r="AO2" i="53" s="1"/>
  <c r="AO4" i="53" s="1"/>
  <c r="V12" i="53"/>
  <c r="R12" i="53"/>
  <c r="R26" i="53" s="1"/>
  <c r="AG2" i="53" s="1"/>
  <c r="AG4" i="53" s="1"/>
  <c r="N12" i="53"/>
  <c r="N11" i="53"/>
  <c r="N10" i="53"/>
  <c r="AC9" i="53"/>
  <c r="AB9" i="53"/>
  <c r="AA9" i="53"/>
  <c r="Z9" i="53"/>
  <c r="Y9" i="53"/>
  <c r="X9" i="53"/>
  <c r="W9" i="53"/>
  <c r="V9" i="53"/>
  <c r="U9" i="53"/>
  <c r="T9" i="53"/>
  <c r="S9" i="53"/>
  <c r="R9" i="53"/>
  <c r="Q9" i="53"/>
  <c r="N9" i="53"/>
  <c r="M7" i="53"/>
  <c r="M19" i="53" s="1"/>
  <c r="L7" i="53"/>
  <c r="L19" i="53" s="1"/>
  <c r="K7" i="53"/>
  <c r="J7" i="53"/>
  <c r="I7" i="53"/>
  <c r="I19" i="53" s="1"/>
  <c r="H7" i="53"/>
  <c r="H19" i="53" s="1"/>
  <c r="G7" i="53"/>
  <c r="F7" i="53"/>
  <c r="E7" i="53"/>
  <c r="E19" i="53" s="1"/>
  <c r="D7" i="53"/>
  <c r="D19" i="53" s="1"/>
  <c r="C7" i="53"/>
  <c r="B7" i="53"/>
  <c r="N7" i="53" s="1"/>
  <c r="N6" i="53"/>
  <c r="N5" i="53"/>
  <c r="N4" i="53"/>
  <c r="AO3" i="53"/>
  <c r="AN3" i="53"/>
  <c r="AK3" i="53"/>
  <c r="AJ3" i="53"/>
  <c r="AG3" i="53"/>
  <c r="AF3" i="53"/>
  <c r="N3" i="53"/>
  <c r="AC2" i="53"/>
  <c r="AB2" i="53"/>
  <c r="AA2" i="53"/>
  <c r="Z2" i="53"/>
  <c r="Y2" i="53"/>
  <c r="X2" i="53"/>
  <c r="W2" i="53"/>
  <c r="V2" i="53"/>
  <c r="U2" i="53"/>
  <c r="T2" i="53"/>
  <c r="S2" i="53"/>
  <c r="R2" i="53"/>
  <c r="Q2" i="53"/>
  <c r="V26" i="53" l="1"/>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N19" i="53"/>
  <c r="F20" i="53"/>
  <c r="J20" i="53"/>
  <c r="B21" i="53"/>
  <c r="F21" i="53"/>
  <c r="J21" i="53"/>
  <c r="C20" i="53"/>
  <c r="G20" i="53"/>
  <c r="K20" i="53"/>
  <c r="C21" i="53"/>
  <c r="G21" i="53"/>
  <c r="K21" i="53"/>
  <c r="B20" i="53"/>
  <c r="B51" i="52"/>
  <c r="B50" i="52"/>
  <c r="B49" i="52"/>
  <c r="AR3" i="53" l="1"/>
  <c r="AR4" i="53" s="1"/>
  <c r="N22" i="53"/>
  <c r="B31" i="48"/>
  <c r="B30" i="48"/>
  <c r="J27" i="48"/>
  <c r="I27" i="48"/>
  <c r="L27" i="48" s="1"/>
  <c r="H27" i="48"/>
  <c r="K27" i="48" s="1"/>
  <c r="G27" i="48"/>
  <c r="H26" i="48"/>
  <c r="J26" i="48" s="1"/>
  <c r="G26" i="48"/>
  <c r="K26" i="48" s="1"/>
  <c r="J25" i="48"/>
  <c r="I25" i="48"/>
  <c r="L25" i="48" s="1"/>
  <c r="H25" i="48"/>
  <c r="K25" i="48" s="1"/>
  <c r="G25" i="48"/>
  <c r="H24" i="48"/>
  <c r="J24" i="48" s="1"/>
  <c r="G24" i="48"/>
  <c r="K24" i="48" s="1"/>
  <c r="J23" i="48"/>
  <c r="I23" i="48"/>
  <c r="L23" i="48" s="1"/>
  <c r="H23" i="48"/>
  <c r="K23" i="48" s="1"/>
  <c r="G23" i="48"/>
  <c r="H22" i="48"/>
  <c r="J22" i="48" s="1"/>
  <c r="G22" i="48"/>
  <c r="K22" i="48" s="1"/>
  <c r="J21" i="48"/>
  <c r="I21" i="48"/>
  <c r="L21" i="48" s="1"/>
  <c r="H21" i="48"/>
  <c r="K21" i="48" s="1"/>
  <c r="G21" i="48"/>
  <c r="H20" i="48"/>
  <c r="J20" i="48" s="1"/>
  <c r="J29" i="48" s="1"/>
  <c r="G20" i="48"/>
  <c r="K20" i="48" s="1"/>
  <c r="J19" i="48"/>
  <c r="I19" i="48"/>
  <c r="L19" i="48" s="1"/>
  <c r="H19" i="48"/>
  <c r="K19" i="48" s="1"/>
  <c r="G19" i="48"/>
  <c r="K29" i="48" l="1"/>
  <c r="L29" i="48"/>
  <c r="I20" i="48"/>
  <c r="L20" i="48" s="1"/>
  <c r="I22" i="48"/>
  <c r="L22" i="48" s="1"/>
  <c r="I24" i="48"/>
  <c r="L24" i="48" s="1"/>
  <c r="I26" i="48"/>
  <c r="L26" i="48" s="1"/>
  <c r="O39" i="35"/>
  <c r="K39" i="35"/>
  <c r="I39" i="35"/>
  <c r="G39" i="35"/>
  <c r="C39" i="35"/>
  <c r="O37" i="35"/>
  <c r="M37" i="35"/>
  <c r="M39" i="35" s="1"/>
  <c r="K37" i="35"/>
  <c r="I37" i="35"/>
  <c r="G37" i="35"/>
  <c r="E37" i="35"/>
  <c r="E39" i="35" s="1"/>
  <c r="B40" i="35" s="1"/>
  <c r="C37" i="35"/>
  <c r="B41" i="35" l="1"/>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E26" i="37"/>
  <c r="G13" i="37"/>
  <c r="G26" i="37" s="1"/>
  <c r="E13" i="37"/>
  <c r="C13" i="37"/>
  <c r="C26" i="37" s="1"/>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52" i="30" s="1"/>
  <c r="G34" i="30"/>
  <c r="G19" i="30"/>
  <c r="G53" i="30" s="1"/>
  <c r="G31" i="32" l="1"/>
  <c r="G35" i="30"/>
  <c r="C42" i="29" l="1"/>
  <c r="C44" i="29" s="1"/>
  <c r="C40" i="29"/>
  <c r="C29" i="29"/>
  <c r="C25" i="29"/>
  <c r="C21" i="29"/>
  <c r="C60" i="28"/>
  <c r="C64" i="28" s="1"/>
  <c r="F55" i="28"/>
  <c r="E55" i="28"/>
  <c r="C55" i="28"/>
  <c r="F51" i="28"/>
  <c r="F60" i="28" s="1"/>
  <c r="F64" i="28" s="1"/>
  <c r="E51" i="28"/>
  <c r="C51" i="28"/>
  <c r="F44" i="28"/>
  <c r="E44" i="28"/>
  <c r="E60" i="28" s="1"/>
  <c r="E64" i="28" s="1"/>
  <c r="C44" i="28"/>
  <c r="C42" i="28"/>
  <c r="F35" i="28"/>
  <c r="E35" i="28"/>
  <c r="C35" i="28"/>
  <c r="F28" i="28"/>
  <c r="F42" i="28" s="1"/>
  <c r="E28" i="28"/>
  <c r="C28" i="28"/>
  <c r="F21" i="28"/>
  <c r="E21" i="28"/>
  <c r="E42" i="28" s="1"/>
  <c r="C21" i="28"/>
  <c r="F19" i="28"/>
  <c r="C19" i="28"/>
  <c r="C160" i="27" l="1"/>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7" i="18"/>
  <c r="E145" i="18"/>
  <c r="E146" i="18" s="1"/>
  <c r="C143" i="18" s="1"/>
  <c r="E144" i="18"/>
  <c r="E142" i="18"/>
  <c r="E141" i="18"/>
  <c r="E140" i="18"/>
  <c r="E139" i="18"/>
  <c r="E138" i="18"/>
  <c r="E137" i="18"/>
  <c r="E136" i="18"/>
  <c r="E135" i="18"/>
  <c r="E134" i="18"/>
  <c r="E133" i="18"/>
  <c r="E132" i="18"/>
  <c r="E131" i="18"/>
  <c r="E129" i="18" s="1"/>
  <c r="E130" i="18"/>
  <c r="E128" i="18"/>
  <c r="E127" i="18"/>
  <c r="E125" i="18" s="1"/>
  <c r="E126" i="18"/>
  <c r="E124" i="18"/>
  <c r="E123" i="18"/>
  <c r="E121" i="18" s="1"/>
  <c r="E120" i="18" s="1"/>
  <c r="E122" i="18"/>
  <c r="E119" i="18"/>
  <c r="E118" i="18" s="1"/>
  <c r="E115" i="18"/>
  <c r="E114" i="18"/>
  <c r="E113" i="18"/>
  <c r="E112" i="18"/>
  <c r="E111" i="18"/>
  <c r="E110" i="18"/>
  <c r="E109" i="18"/>
  <c r="E108" i="18"/>
  <c r="E107" i="18"/>
  <c r="E106" i="18"/>
  <c r="E105" i="18"/>
  <c r="E104" i="18"/>
  <c r="E103" i="18"/>
  <c r="E102" i="18"/>
  <c r="E101" i="18"/>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69" i="18" s="1"/>
  <c r="D70" i="18"/>
  <c r="D68" i="18"/>
  <c r="D66" i="18"/>
  <c r="D64" i="18" s="1"/>
  <c r="D65" i="18"/>
  <c r="D63" i="18"/>
  <c r="D62" i="18"/>
  <c r="D61" i="18"/>
  <c r="D60" i="18"/>
  <c r="D59" i="18"/>
  <c r="D58" i="18"/>
  <c r="D57" i="18"/>
  <c r="D56" i="18"/>
  <c r="E148" i="18" l="1"/>
  <c r="E152" i="18" s="1"/>
  <c r="E157" i="18" l="1"/>
  <c r="G10" i="17" l="1"/>
  <c r="F9" i="17"/>
  <c r="E9" i="17"/>
  <c r="G8" i="17"/>
  <c r="F5" i="17"/>
  <c r="F10" i="17" s="1"/>
  <c r="E5" i="17"/>
  <c r="E10" i="17" s="1"/>
  <c r="G4" i="17"/>
  <c r="G2" i="16" l="1"/>
  <c r="F2" i="16"/>
  <c r="C17" i="15" l="1"/>
  <c r="C16" i="15"/>
  <c r="C15" i="15"/>
  <c r="C12" i="15" s="1"/>
  <c r="C14" i="15"/>
  <c r="C13" i="15"/>
  <c r="C11" i="15"/>
  <c r="C10" i="15"/>
  <c r="C69" i="15"/>
  <c r="C47" i="15"/>
  <c r="C44" i="15"/>
  <c r="C41" i="15"/>
  <c r="C9" i="14"/>
  <c r="K7" i="14"/>
  <c r="K6" i="14"/>
  <c r="K5" i="14"/>
  <c r="K4" i="14"/>
  <c r="G28" i="14"/>
  <c r="G27" i="14"/>
  <c r="G26" i="14"/>
  <c r="G25" i="14"/>
  <c r="G24" i="14"/>
  <c r="G23" i="14"/>
  <c r="G22" i="14"/>
  <c r="G21" i="14"/>
  <c r="G20" i="14"/>
  <c r="G19" i="14"/>
  <c r="G18" i="14"/>
  <c r="G15" i="14"/>
  <c r="G14" i="14"/>
  <c r="G13" i="14"/>
  <c r="G12" i="14"/>
  <c r="G11" i="14"/>
  <c r="G10" i="14"/>
  <c r="G9" i="14"/>
  <c r="G8" i="14"/>
  <c r="G7" i="14"/>
  <c r="G6" i="14"/>
  <c r="G5" i="14"/>
  <c r="G4" i="14"/>
  <c r="C66" i="14"/>
  <c r="C65" i="14"/>
  <c r="C64" i="14"/>
  <c r="C62" i="14"/>
  <c r="C61" i="14"/>
  <c r="C60" i="14"/>
  <c r="C59" i="14"/>
  <c r="C58" i="14"/>
  <c r="C57" i="14"/>
  <c r="C56" i="14"/>
  <c r="C53" i="14"/>
  <c r="C52" i="14"/>
  <c r="C51" i="14"/>
  <c r="C50" i="14"/>
  <c r="C49" i="14"/>
  <c r="C48" i="14"/>
  <c r="C47" i="14"/>
  <c r="C46" i="14"/>
  <c r="C45" i="14"/>
  <c r="C44" i="14"/>
  <c r="C43" i="14"/>
  <c r="C40" i="14"/>
  <c r="C39" i="14"/>
  <c r="C38" i="14"/>
  <c r="C37" i="14"/>
  <c r="C36" i="14"/>
  <c r="C35" i="14"/>
  <c r="C34" i="14"/>
  <c r="C33" i="14"/>
  <c r="C32" i="14"/>
  <c r="C31" i="14"/>
  <c r="C27" i="14"/>
  <c r="C26" i="14"/>
  <c r="C25" i="14"/>
  <c r="C24" i="14"/>
  <c r="C23" i="14"/>
  <c r="C22" i="14"/>
  <c r="C21" i="14"/>
  <c r="C20" i="14"/>
  <c r="C19" i="14"/>
  <c r="C18" i="14"/>
  <c r="C17" i="14"/>
  <c r="C12" i="14"/>
  <c r="C11" i="14"/>
  <c r="C9" i="15"/>
  <c r="C8" i="15"/>
  <c r="C6" i="15"/>
  <c r="C5" i="15"/>
  <c r="C10" i="14"/>
  <c r="C8" i="14"/>
  <c r="C7" i="14"/>
  <c r="C6" i="14"/>
  <c r="C5" i="14"/>
  <c r="W259" i="15"/>
  <c r="W254" i="15"/>
  <c r="W252" i="15" s="1"/>
  <c r="W246" i="15"/>
  <c r="W244" i="15" s="1"/>
  <c r="W240" i="15"/>
  <c r="W237" i="15" s="1"/>
  <c r="W234" i="15"/>
  <c r="W231" i="15"/>
  <c r="W226" i="15"/>
  <c r="W225" i="15" s="1"/>
  <c r="W219" i="15"/>
  <c r="W214" i="15"/>
  <c r="W211" i="15"/>
  <c r="W202" i="15"/>
  <c r="W201" i="15" s="1"/>
  <c r="W193" i="15"/>
  <c r="W186" i="15"/>
  <c r="W185" i="15"/>
  <c r="W184" i="15" s="1"/>
  <c r="W179" i="15"/>
  <c r="W176" i="15"/>
  <c r="W171" i="15"/>
  <c r="W170" i="15" s="1"/>
  <c r="O168" i="15"/>
  <c r="G165" i="15"/>
  <c r="O164" i="15"/>
  <c r="O162" i="15" s="1"/>
  <c r="W163" i="15"/>
  <c r="O159" i="15"/>
  <c r="G159" i="15"/>
  <c r="O157" i="15"/>
  <c r="W156" i="15"/>
  <c r="O154" i="15"/>
  <c r="G154" i="15"/>
  <c r="O153" i="15"/>
  <c r="G151" i="15"/>
  <c r="W149" i="15"/>
  <c r="W148" i="15"/>
  <c r="O148" i="15"/>
  <c r="G148" i="15"/>
  <c r="G146" i="15"/>
  <c r="O144" i="15"/>
  <c r="O132" i="15" s="1"/>
  <c r="W143" i="15"/>
  <c r="G142" i="15"/>
  <c r="G141" i="15" s="1"/>
  <c r="W140" i="15"/>
  <c r="O140" i="15"/>
  <c r="G138" i="15"/>
  <c r="G133" i="15" s="1"/>
  <c r="O136" i="15"/>
  <c r="W133" i="15"/>
  <c r="W132" i="15" s="1"/>
  <c r="W118" i="15" s="1"/>
  <c r="G131" i="15"/>
  <c r="G126" i="15" s="1"/>
  <c r="C131" i="15"/>
  <c r="AA130" i="15"/>
  <c r="O129" i="15"/>
  <c r="C128" i="15"/>
  <c r="W125" i="15"/>
  <c r="C125" i="15"/>
  <c r="O124" i="15"/>
  <c r="AA122" i="15"/>
  <c r="AA121" i="15" s="1"/>
  <c r="O121" i="15"/>
  <c r="G120" i="15"/>
  <c r="W119" i="15"/>
  <c r="AA118" i="15"/>
  <c r="AA116" i="15" s="1"/>
  <c r="C116" i="15"/>
  <c r="G115" i="15"/>
  <c r="W114" i="15"/>
  <c r="AA113" i="15"/>
  <c r="O113" i="15"/>
  <c r="G113" i="15"/>
  <c r="C112" i="15"/>
  <c r="AA110" i="15"/>
  <c r="O110" i="15"/>
  <c r="G110" i="15"/>
  <c r="O109" i="15"/>
  <c r="W108" i="15"/>
  <c r="C108" i="15"/>
  <c r="AA106" i="15"/>
  <c r="AA105" i="15" s="1"/>
  <c r="O106" i="15"/>
  <c r="O104" i="15" s="1"/>
  <c r="G105" i="15"/>
  <c r="C105" i="15"/>
  <c r="W102" i="15"/>
  <c r="C102" i="15"/>
  <c r="G101" i="15"/>
  <c r="G97" i="15" s="1"/>
  <c r="AA99" i="15"/>
  <c r="O99" i="15"/>
  <c r="G98" i="15"/>
  <c r="C98" i="15"/>
  <c r="C96" i="15"/>
  <c r="W95" i="15"/>
  <c r="C94" i="15"/>
  <c r="C81" i="15" s="1"/>
  <c r="AA93" i="15"/>
  <c r="G93" i="15"/>
  <c r="AA90" i="15"/>
  <c r="O90" i="15"/>
  <c r="O87" i="15"/>
  <c r="W86" i="15"/>
  <c r="G86" i="15"/>
  <c r="G84" i="15"/>
  <c r="AA82" i="15"/>
  <c r="AA81" i="15" s="1"/>
  <c r="C82" i="15"/>
  <c r="O81" i="15"/>
  <c r="O76" i="15" s="1"/>
  <c r="O60" i="15" s="1"/>
  <c r="G81" i="15"/>
  <c r="G80" i="15" s="1"/>
  <c r="W78" i="15"/>
  <c r="O78" i="15"/>
  <c r="W75" i="15"/>
  <c r="W74" i="15"/>
  <c r="G74" i="15"/>
  <c r="AA73" i="15"/>
  <c r="C73" i="15"/>
  <c r="O72" i="15"/>
  <c r="C70" i="15"/>
  <c r="AA69" i="15"/>
  <c r="W69" i="15"/>
  <c r="K69" i="15"/>
  <c r="G67" i="15"/>
  <c r="G66" i="15" s="1"/>
  <c r="O66" i="15"/>
  <c r="K66" i="15"/>
  <c r="AA64" i="15"/>
  <c r="G64" i="15"/>
  <c r="AA63" i="15"/>
  <c r="K63" i="15"/>
  <c r="W62" i="15"/>
  <c r="O61" i="15"/>
  <c r="K60" i="15"/>
  <c r="W59" i="15"/>
  <c r="C59" i="15"/>
  <c r="AA58" i="15"/>
  <c r="C58" i="15"/>
  <c r="O56" i="15"/>
  <c r="K56" i="15"/>
  <c r="G56" i="15"/>
  <c r="W55" i="15"/>
  <c r="S55" i="15"/>
  <c r="S54" i="15" s="1"/>
  <c r="O53" i="15"/>
  <c r="K52" i="15"/>
  <c r="K51" i="15" s="1"/>
  <c r="AA51" i="15"/>
  <c r="AA50" i="15"/>
  <c r="W50" i="15"/>
  <c r="G50" i="15"/>
  <c r="G46" i="15" s="1"/>
  <c r="O48" i="15"/>
  <c r="C48" i="15"/>
  <c r="W47" i="15"/>
  <c r="K47" i="15"/>
  <c r="G47" i="15"/>
  <c r="AA46" i="15"/>
  <c r="S46" i="15"/>
  <c r="W45" i="15"/>
  <c r="AA42" i="15"/>
  <c r="S42" i="15"/>
  <c r="O42" i="15"/>
  <c r="O39" i="15" s="1"/>
  <c r="K42" i="15"/>
  <c r="W41" i="15"/>
  <c r="AA39" i="15"/>
  <c r="K39" i="15"/>
  <c r="G39" i="15"/>
  <c r="S38" i="15"/>
  <c r="AA36" i="15"/>
  <c r="AA35" i="15" s="1"/>
  <c r="AA34" i="15" s="1"/>
  <c r="K36" i="15"/>
  <c r="K35" i="15" s="1"/>
  <c r="S35" i="15"/>
  <c r="G35" i="15"/>
  <c r="C35" i="15"/>
  <c r="O34" i="15"/>
  <c r="W33" i="15"/>
  <c r="K32" i="15"/>
  <c r="G32" i="15"/>
  <c r="G31" i="15" s="1"/>
  <c r="O31" i="15"/>
  <c r="C31" i="15"/>
  <c r="W29" i="15"/>
  <c r="K29" i="15"/>
  <c r="K28" i="15" s="1"/>
  <c r="S28" i="15"/>
  <c r="AA26" i="15"/>
  <c r="O26" i="15"/>
  <c r="G26" i="15"/>
  <c r="G23" i="15" s="1"/>
  <c r="G17" i="15" s="1"/>
  <c r="C26" i="15"/>
  <c r="K25" i="15"/>
  <c r="C25" i="15"/>
  <c r="W24" i="15"/>
  <c r="O24" i="15"/>
  <c r="S23" i="15"/>
  <c r="S22" i="15" s="1"/>
  <c r="K22" i="15"/>
  <c r="K21" i="15"/>
  <c r="G21" i="15"/>
  <c r="O20" i="15"/>
  <c r="AE18" i="15"/>
  <c r="W18" i="15"/>
  <c r="C18" i="15"/>
  <c r="AA17" i="15"/>
  <c r="S17" i="15"/>
  <c r="O17" i="15"/>
  <c r="K17" i="15"/>
  <c r="AE14" i="15"/>
  <c r="AE11" i="15" s="1"/>
  <c r="AA14" i="15"/>
  <c r="G14" i="15"/>
  <c r="S13" i="15"/>
  <c r="O13" i="15"/>
  <c r="W12" i="15"/>
  <c r="K11" i="15"/>
  <c r="AA9" i="15"/>
  <c r="W9" i="15"/>
  <c r="O9" i="15"/>
  <c r="W8" i="15"/>
  <c r="S8" i="15"/>
  <c r="K8" i="15"/>
  <c r="AE7" i="15"/>
  <c r="AE4" i="15" s="1"/>
  <c r="K7" i="15"/>
  <c r="C7" i="15"/>
  <c r="C4" i="15" s="1"/>
  <c r="G6" i="15"/>
  <c r="S5" i="15"/>
  <c r="O5" i="15"/>
  <c r="O3" i="15" s="1"/>
  <c r="AA4" i="15"/>
  <c r="AA3" i="15" s="1"/>
  <c r="W4" i="15"/>
  <c r="G4" i="15"/>
  <c r="W3" i="15"/>
  <c r="S3" i="15"/>
  <c r="K3" i="15"/>
  <c r="G3" i="15"/>
  <c r="C63" i="14"/>
  <c r="C30" i="14"/>
  <c r="C13" i="14"/>
  <c r="C3" i="15" l="1"/>
  <c r="C4" i="14"/>
  <c r="C14" i="14" s="1"/>
  <c r="G125" i="15"/>
  <c r="W224" i="15"/>
  <c r="AE3" i="15"/>
  <c r="G16" i="15"/>
  <c r="AA104" i="15"/>
  <c r="K24" i="13" l="1"/>
  <c r="J24" i="13"/>
  <c r="K23" i="13"/>
  <c r="K26" i="13" s="1"/>
  <c r="J23" i="13"/>
  <c r="J26" i="13" s="1"/>
  <c r="K17" i="13"/>
  <c r="K21" i="13" s="1"/>
  <c r="J17" i="13"/>
  <c r="J21" i="13" s="1"/>
  <c r="K16" i="13"/>
  <c r="K19" i="13" s="1"/>
  <c r="J16" i="13"/>
  <c r="J19" i="13" s="1"/>
  <c r="K10" i="13"/>
  <c r="J10" i="13"/>
  <c r="K9" i="13"/>
  <c r="J9" i="13"/>
  <c r="K7" i="13"/>
  <c r="J7" i="13"/>
  <c r="K6" i="13"/>
  <c r="J6" i="13"/>
  <c r="K5" i="13"/>
  <c r="K12" i="13" s="1"/>
  <c r="J5" i="13"/>
  <c r="J12" i="13" s="1"/>
  <c r="C23" i="13"/>
  <c r="C24" i="13" s="1"/>
  <c r="B23" i="13"/>
  <c r="B24" i="13" s="1"/>
  <c r="C22" i="13"/>
  <c r="B22" i="13"/>
  <c r="C21" i="13"/>
  <c r="B21" i="13"/>
  <c r="C20" i="13"/>
  <c r="B20" i="13"/>
  <c r="C19" i="13"/>
  <c r="B19" i="13"/>
  <c r="C18" i="13"/>
  <c r="B18" i="13"/>
  <c r="C16" i="13"/>
  <c r="B16" i="13"/>
  <c r="C13" i="13"/>
  <c r="C14" i="13" s="1"/>
  <c r="C26" i="13" s="1"/>
  <c r="B13" i="13"/>
  <c r="B14" i="13" s="1"/>
  <c r="B26" i="13" s="1"/>
  <c r="C12" i="13"/>
  <c r="B12" i="13"/>
  <c r="C11" i="13"/>
  <c r="B11" i="13"/>
  <c r="C9" i="13"/>
  <c r="B9" i="13"/>
  <c r="C8" i="13"/>
  <c r="B8" i="13"/>
  <c r="C7" i="13"/>
  <c r="B7" i="13"/>
  <c r="C4" i="13"/>
  <c r="B4" i="13"/>
  <c r="J28" i="13" l="1"/>
  <c r="K30" i="13"/>
  <c r="K28" i="13"/>
  <c r="J14" i="13"/>
  <c r="J30" i="13" s="1"/>
  <c r="K14" i="13"/>
  <c r="B28" i="13"/>
  <c r="C28" i="13"/>
  <c r="Q26" i="12" l="1"/>
  <c r="Q24" i="12"/>
  <c r="P24" i="12"/>
  <c r="O24" i="12"/>
  <c r="O25" i="12" s="1"/>
  <c r="N24" i="12"/>
  <c r="N25" i="12" s="1"/>
  <c r="Q23" i="12"/>
  <c r="Q25" i="12" s="1"/>
  <c r="P23" i="12"/>
  <c r="O23" i="12"/>
  <c r="N23" i="12"/>
  <c r="Q17" i="12"/>
  <c r="Q19" i="12" s="1"/>
  <c r="Q15" i="12"/>
  <c r="O15" i="12"/>
  <c r="P15" i="12" s="1"/>
  <c r="N15" i="12"/>
  <c r="Q14" i="12"/>
  <c r="Q16" i="12" s="1"/>
  <c r="O14" i="12"/>
  <c r="P14" i="12" s="1"/>
  <c r="N14" i="12"/>
  <c r="N16" i="12" s="1"/>
  <c r="Q12" i="12"/>
  <c r="Q10" i="12"/>
  <c r="P10" i="12"/>
  <c r="O10" i="12"/>
  <c r="N10" i="12"/>
  <c r="Q9" i="12"/>
  <c r="P9" i="12"/>
  <c r="O9" i="12"/>
  <c r="N9" i="12"/>
  <c r="Q7" i="12"/>
  <c r="P7" i="12"/>
  <c r="O7" i="12"/>
  <c r="N7" i="12"/>
  <c r="Q6" i="12"/>
  <c r="P6" i="12"/>
  <c r="O6" i="12"/>
  <c r="N6" i="12"/>
  <c r="Q5" i="12"/>
  <c r="Q11" i="12" s="1"/>
  <c r="P5" i="12"/>
  <c r="P11" i="12" s="1"/>
  <c r="O5" i="12"/>
  <c r="O11" i="12" s="1"/>
  <c r="N5" i="12"/>
  <c r="N11" i="12" s="1"/>
  <c r="G12" i="12"/>
  <c r="F12" i="12"/>
  <c r="G11" i="12"/>
  <c r="F11" i="12"/>
  <c r="G10" i="12"/>
  <c r="F10" i="12"/>
  <c r="C10" i="12"/>
  <c r="B10" i="12"/>
  <c r="C9" i="12"/>
  <c r="B9" i="12"/>
  <c r="G8" i="12"/>
  <c r="F8" i="12"/>
  <c r="C8" i="12"/>
  <c r="B8" i="12"/>
  <c r="G7" i="12"/>
  <c r="F7" i="12"/>
  <c r="C7" i="12"/>
  <c r="B7" i="12"/>
  <c r="G6" i="12"/>
  <c r="F6" i="12"/>
  <c r="F13" i="12" s="1"/>
  <c r="C6" i="12"/>
  <c r="B6" i="12"/>
  <c r="C5" i="12"/>
  <c r="B5" i="12"/>
  <c r="G3" i="12"/>
  <c r="G13" i="12" s="1"/>
  <c r="C12" i="12" s="1"/>
  <c r="F3" i="12"/>
  <c r="C3" i="12"/>
  <c r="C11" i="12" s="1"/>
  <c r="B3" i="12"/>
  <c r="B11" i="12" s="1"/>
  <c r="F14" i="12" s="1"/>
  <c r="P12" i="12" l="1"/>
  <c r="P26" i="12"/>
  <c r="P25" i="12"/>
  <c r="P16" i="12"/>
  <c r="Q31" i="12"/>
  <c r="O16" i="12"/>
  <c r="P17" i="12" s="1"/>
  <c r="Q21" i="12"/>
  <c r="Q29" i="12" s="1"/>
  <c r="B12" i="12"/>
  <c r="G14" i="12"/>
  <c r="C13" i="11"/>
  <c r="H28" i="10"/>
  <c r="H31" i="10"/>
  <c r="E25" i="10"/>
  <c r="H23" i="10"/>
  <c r="B27" i="10" s="1"/>
  <c r="E22" i="10"/>
  <c r="E19" i="10"/>
  <c r="E14" i="10"/>
  <c r="E11" i="10"/>
  <c r="E8" i="10"/>
  <c r="B8" i="10"/>
  <c r="H8" i="10" s="1"/>
  <c r="B9" i="10" s="1"/>
  <c r="H4" i="10"/>
  <c r="B10" i="10" s="1"/>
  <c r="P19" i="12" l="1"/>
  <c r="P21" i="12"/>
  <c r="B11" i="10"/>
  <c r="H11" i="10" s="1"/>
  <c r="B12" i="10" s="1"/>
  <c r="B14" i="10" s="1"/>
  <c r="H14" i="10" s="1"/>
  <c r="K14" i="9"/>
  <c r="J14" i="9"/>
  <c r="K13" i="9"/>
  <c r="J13" i="9"/>
  <c r="K12" i="9"/>
  <c r="K11" i="9" s="1"/>
  <c r="J12" i="9"/>
  <c r="J11" i="9" s="1"/>
  <c r="K10" i="9"/>
  <c r="J10" i="9"/>
  <c r="K9" i="9"/>
  <c r="J9" i="9"/>
  <c r="K8" i="9"/>
  <c r="K7" i="9" s="1"/>
  <c r="J8" i="9"/>
  <c r="J7" i="9" s="1"/>
  <c r="K6" i="9"/>
  <c r="J6" i="9"/>
  <c r="K5" i="9"/>
  <c r="J5" i="9"/>
  <c r="K4" i="9"/>
  <c r="J4" i="9"/>
  <c r="K3" i="9"/>
  <c r="K15" i="9" s="1"/>
  <c r="J3" i="9"/>
  <c r="J15" i="9" s="1"/>
  <c r="G10" i="9"/>
  <c r="F10" i="9"/>
  <c r="E10" i="9"/>
  <c r="D10" i="9"/>
  <c r="C10" i="9"/>
  <c r="B10" i="9"/>
  <c r="G9" i="9"/>
  <c r="F9" i="9"/>
  <c r="E9" i="9"/>
  <c r="D9" i="9"/>
  <c r="C9" i="9"/>
  <c r="B9" i="9"/>
  <c r="G8" i="9"/>
  <c r="F8" i="9"/>
  <c r="E8" i="9"/>
  <c r="D8" i="9"/>
  <c r="C8" i="9"/>
  <c r="B8" i="9"/>
  <c r="G7" i="9"/>
  <c r="F7" i="9"/>
  <c r="E7" i="9"/>
  <c r="D7" i="9"/>
  <c r="C7" i="9"/>
  <c r="B7" i="9"/>
  <c r="G6" i="9"/>
  <c r="F6" i="9"/>
  <c r="E6" i="9"/>
  <c r="D6" i="9"/>
  <c r="C6" i="9"/>
  <c r="B6" i="9"/>
  <c r="G5" i="9"/>
  <c r="G11" i="9" s="1"/>
  <c r="F5" i="9"/>
  <c r="F11" i="9" s="1"/>
  <c r="E5" i="9"/>
  <c r="E11" i="9" s="1"/>
  <c r="D5" i="9"/>
  <c r="D11" i="9" s="1"/>
  <c r="C5" i="9"/>
  <c r="C11" i="9" s="1"/>
  <c r="B5" i="9"/>
  <c r="B11" i="9" s="1"/>
  <c r="K10" i="8"/>
  <c r="K9" i="8"/>
  <c r="K13" i="8"/>
  <c r="K12" i="8"/>
  <c r="J13" i="8"/>
  <c r="J12" i="8"/>
  <c r="J10" i="8"/>
  <c r="J9" i="8"/>
  <c r="I10" i="8"/>
  <c r="I9" i="8"/>
  <c r="I13" i="8"/>
  <c r="I12" i="8"/>
  <c r="G13" i="8"/>
  <c r="G12" i="8"/>
  <c r="F13" i="8"/>
  <c r="F12" i="8"/>
  <c r="G14" i="7"/>
  <c r="H14" i="7"/>
  <c r="I14" i="7"/>
  <c r="J14" i="7"/>
  <c r="B12" i="7"/>
  <c r="C12" i="7"/>
  <c r="D12" i="7"/>
  <c r="J13" i="7"/>
  <c r="I13" i="7"/>
  <c r="H13" i="7"/>
  <c r="G13" i="7"/>
  <c r="J12" i="7"/>
  <c r="I12" i="7"/>
  <c r="H12" i="7"/>
  <c r="G12" i="7"/>
  <c r="J11" i="7"/>
  <c r="I11" i="7"/>
  <c r="H11" i="7"/>
  <c r="G11" i="7"/>
  <c r="D11" i="7"/>
  <c r="C11" i="7"/>
  <c r="B11" i="7"/>
  <c r="J10" i="7"/>
  <c r="I10" i="7"/>
  <c r="H10" i="7"/>
  <c r="G10" i="7"/>
  <c r="D10" i="7"/>
  <c r="C10" i="7"/>
  <c r="B10" i="7"/>
  <c r="J9" i="7"/>
  <c r="I9" i="7"/>
  <c r="H9" i="7"/>
  <c r="G9" i="7"/>
  <c r="D9" i="7"/>
  <c r="C9" i="7"/>
  <c r="B9" i="7"/>
  <c r="J8" i="7"/>
  <c r="I8" i="7"/>
  <c r="H8" i="7"/>
  <c r="G8" i="7"/>
  <c r="D8" i="7"/>
  <c r="C8" i="7"/>
  <c r="B8" i="7"/>
  <c r="J7" i="7"/>
  <c r="I7" i="7"/>
  <c r="H7" i="7"/>
  <c r="G7" i="7"/>
  <c r="J6" i="7"/>
  <c r="I6" i="7"/>
  <c r="H6" i="7"/>
  <c r="G6" i="7"/>
  <c r="D6" i="7"/>
  <c r="C6" i="7"/>
  <c r="B6" i="7"/>
  <c r="D5" i="7"/>
  <c r="C5" i="7"/>
  <c r="B5" i="7"/>
  <c r="J4" i="7"/>
  <c r="I4" i="7"/>
  <c r="H4" i="7"/>
  <c r="G4" i="7"/>
  <c r="D4" i="7"/>
  <c r="C4" i="7"/>
  <c r="B4" i="7"/>
  <c r="J3" i="7"/>
  <c r="I3" i="7"/>
  <c r="H3" i="7"/>
  <c r="G3" i="7"/>
  <c r="P31" i="12" l="1"/>
  <c r="P29" i="12"/>
  <c r="E15" i="10"/>
  <c r="E18" i="10" s="1"/>
  <c r="B15" i="10"/>
  <c r="B18" i="10" s="1"/>
  <c r="H18" i="10" s="1"/>
  <c r="B19" i="10" s="1"/>
  <c r="B22" i="10" s="1"/>
  <c r="H22" i="10" s="1"/>
  <c r="E8" i="6"/>
  <c r="E7" i="6"/>
  <c r="E6" i="6"/>
  <c r="E5" i="6"/>
  <c r="E4" i="6"/>
  <c r="D8" i="6"/>
  <c r="C8" i="6"/>
  <c r="B8" i="6"/>
  <c r="B26" i="10" l="1"/>
  <c r="B28" i="10" s="1"/>
  <c r="E24" i="10"/>
  <c r="E28" i="10" s="1"/>
  <c r="D6" i="5"/>
  <c r="E6" i="5" s="1"/>
  <c r="E7" i="5" s="1"/>
  <c r="C6" i="5"/>
  <c r="C7" i="5" s="1"/>
  <c r="B6" i="5"/>
  <c r="B7" i="5" s="1"/>
  <c r="D5" i="5"/>
  <c r="E5" i="5" s="1"/>
  <c r="C5" i="5"/>
  <c r="B5" i="5"/>
  <c r="D4" i="5"/>
  <c r="E4" i="5" s="1"/>
  <c r="C4" i="5"/>
  <c r="B4" i="5"/>
  <c r="D7" i="5" l="1"/>
  <c r="D6" i="4"/>
  <c r="E6" i="4" s="1"/>
  <c r="E7" i="4" s="1"/>
  <c r="C6" i="4"/>
  <c r="C7" i="4" s="1"/>
  <c r="B6" i="4"/>
  <c r="B7" i="4" s="1"/>
  <c r="D5" i="4"/>
  <c r="E5" i="4" s="1"/>
  <c r="C5" i="4"/>
  <c r="B5" i="4"/>
  <c r="D4" i="4"/>
  <c r="E4" i="4" s="1"/>
  <c r="C4" i="4"/>
  <c r="B4" i="4"/>
  <c r="D7" i="4" l="1"/>
  <c r="E6" i="3"/>
  <c r="E7" i="3" s="1"/>
  <c r="D6" i="3"/>
  <c r="D7" i="3" s="1"/>
  <c r="C6" i="3"/>
  <c r="C7" i="3" s="1"/>
  <c r="B6" i="3"/>
  <c r="B7" i="3" s="1"/>
  <c r="E5" i="3"/>
  <c r="D5" i="3"/>
  <c r="C5" i="3"/>
  <c r="B5" i="3"/>
  <c r="E4" i="3"/>
  <c r="D4" i="3"/>
  <c r="C4" i="3"/>
  <c r="B4" i="3"/>
  <c r="F36" i="2" l="1"/>
  <c r="F35" i="2"/>
  <c r="G34" i="2"/>
  <c r="F34" i="2"/>
  <c r="G33" i="2"/>
  <c r="G32" i="2"/>
  <c r="G31" i="2"/>
  <c r="G30" i="2" s="1"/>
  <c r="G28" i="2" s="1"/>
  <c r="F30" i="2"/>
  <c r="F29" i="2"/>
  <c r="F28" i="2" s="1"/>
  <c r="G27" i="2"/>
  <c r="F27" i="2"/>
  <c r="G26" i="2"/>
  <c r="F26" i="2"/>
  <c r="G25" i="2"/>
  <c r="F25" i="2"/>
  <c r="G24" i="2"/>
  <c r="F24" i="2"/>
  <c r="G23" i="2"/>
  <c r="F23" i="2"/>
  <c r="G22" i="2"/>
  <c r="G21" i="2" s="1"/>
  <c r="F22" i="2"/>
  <c r="F21" i="2"/>
  <c r="G20" i="2"/>
  <c r="F20" i="2"/>
  <c r="G18" i="2"/>
  <c r="F18" i="2"/>
  <c r="G17" i="2"/>
  <c r="F17" i="2"/>
  <c r="G16" i="2"/>
  <c r="F16" i="2"/>
  <c r="G15" i="2"/>
  <c r="F15" i="2"/>
  <c r="G14" i="2"/>
  <c r="F14" i="2"/>
  <c r="G13" i="2"/>
  <c r="F13" i="2"/>
  <c r="G12" i="2"/>
  <c r="F12" i="2"/>
  <c r="G11" i="2"/>
  <c r="F11" i="2"/>
  <c r="F10" i="2" s="1"/>
  <c r="G10" i="2"/>
  <c r="G9" i="2"/>
  <c r="F9" i="2"/>
  <c r="G7" i="2"/>
  <c r="F7" i="2"/>
  <c r="G6" i="2"/>
  <c r="G4" i="2" s="1"/>
  <c r="G8" i="2" s="1"/>
  <c r="G19" i="2" s="1"/>
  <c r="G5" i="2"/>
  <c r="F4" i="2"/>
  <c r="F3" i="2"/>
  <c r="F8" i="2" s="1"/>
  <c r="F19" i="2" s="1"/>
  <c r="C46" i="2"/>
  <c r="B46" i="2"/>
  <c r="C45" i="2"/>
  <c r="B45" i="2"/>
  <c r="C44" i="2"/>
  <c r="B44" i="2"/>
  <c r="C43" i="2"/>
  <c r="C42" i="2"/>
  <c r="C41" i="2"/>
  <c r="B41" i="2"/>
  <c r="C40" i="2"/>
  <c r="C39" i="2"/>
  <c r="C38" i="2"/>
  <c r="B38" i="2"/>
  <c r="B36" i="2" s="1"/>
  <c r="C37" i="2"/>
  <c r="C35" i="2"/>
  <c r="C34" i="2"/>
  <c r="C31" i="2" s="1"/>
  <c r="C33" i="2"/>
  <c r="C32" i="2"/>
  <c r="B31" i="2"/>
  <c r="C30" i="2"/>
  <c r="B30" i="2"/>
  <c r="C28" i="2"/>
  <c r="B28" i="2"/>
  <c r="C27" i="2"/>
  <c r="B27" i="2"/>
  <c r="C26" i="2"/>
  <c r="B26" i="2"/>
  <c r="C25" i="2"/>
  <c r="B25" i="2"/>
  <c r="C24" i="2"/>
  <c r="B24" i="2"/>
  <c r="C23" i="2"/>
  <c r="B23" i="2"/>
  <c r="C22" i="2"/>
  <c r="B22" i="2"/>
  <c r="C21" i="2"/>
  <c r="C20" i="2" s="1"/>
  <c r="B21" i="2"/>
  <c r="B20" i="2" s="1"/>
  <c r="C19" i="2"/>
  <c r="B19" i="2"/>
  <c r="C18" i="2"/>
  <c r="B18" i="2"/>
  <c r="C17" i="2"/>
  <c r="B17" i="2"/>
  <c r="C16" i="2"/>
  <c r="B16" i="2"/>
  <c r="C15" i="2"/>
  <c r="B15" i="2"/>
  <c r="C14" i="2"/>
  <c r="B14" i="2"/>
  <c r="C13" i="2"/>
  <c r="B13" i="2"/>
  <c r="C12" i="2"/>
  <c r="B12" i="2"/>
  <c r="C11" i="2"/>
  <c r="B11" i="2"/>
  <c r="C10" i="2"/>
  <c r="B10" i="2"/>
  <c r="C9" i="2"/>
  <c r="B9" i="2"/>
  <c r="C8" i="2"/>
  <c r="B8" i="2"/>
  <c r="C7" i="2"/>
  <c r="C6" i="2" s="1"/>
  <c r="B7" i="2"/>
  <c r="B6" i="2" s="1"/>
  <c r="C5" i="2"/>
  <c r="B5" i="2"/>
  <c r="C4" i="2"/>
  <c r="B4" i="2"/>
  <c r="C3" i="2"/>
  <c r="B3" i="2"/>
  <c r="G36" i="2" l="1"/>
  <c r="B29" i="2"/>
  <c r="B47" i="2" s="1"/>
  <c r="C29" i="2"/>
  <c r="C47" i="2" s="1"/>
  <c r="M39" i="1" l="1"/>
  <c r="L39" i="1"/>
  <c r="M37" i="1"/>
  <c r="L37" i="1"/>
  <c r="M36" i="1"/>
  <c r="L36" i="1"/>
  <c r="M35" i="1"/>
  <c r="L35" i="1"/>
  <c r="M34" i="1"/>
  <c r="L34" i="1"/>
  <c r="M33" i="1"/>
  <c r="M32" i="1" s="1"/>
  <c r="L33" i="1"/>
  <c r="L32" i="1" s="1"/>
  <c r="M31" i="1"/>
  <c r="L31" i="1"/>
  <c r="M30" i="1"/>
  <c r="L30" i="1"/>
  <c r="M29" i="1"/>
  <c r="M28" i="1" s="1"/>
  <c r="L29" i="1"/>
  <c r="L28" i="1" s="1"/>
  <c r="L27" i="1"/>
  <c r="M26" i="1"/>
  <c r="L26" i="1"/>
  <c r="M25" i="1"/>
  <c r="L25" i="1"/>
  <c r="M24" i="1"/>
  <c r="L24" i="1"/>
  <c r="M23" i="1"/>
  <c r="L23" i="1"/>
  <c r="L22" i="1" s="1"/>
  <c r="M22" i="1"/>
  <c r="M38" i="1" s="1"/>
  <c r="M20" i="1"/>
  <c r="L20" i="1"/>
  <c r="M15" i="1"/>
  <c r="L15" i="1"/>
  <c r="M14" i="1"/>
  <c r="L14" i="1"/>
  <c r="M12" i="1"/>
  <c r="L12" i="1"/>
  <c r="M11" i="1"/>
  <c r="L11" i="1"/>
  <c r="M10" i="1"/>
  <c r="L10" i="1"/>
  <c r="M9" i="1"/>
  <c r="L9" i="1"/>
  <c r="M8" i="1"/>
  <c r="M7" i="1" s="1"/>
  <c r="M13" i="1" s="1"/>
  <c r="M16" i="1" s="1"/>
  <c r="L8" i="1"/>
  <c r="L7" i="1"/>
  <c r="L6" i="1"/>
  <c r="L5" i="1"/>
  <c r="L4" i="1"/>
  <c r="L3" i="1"/>
  <c r="L13" i="1" s="1"/>
  <c r="L16" i="1" s="1"/>
  <c r="H40" i="1"/>
  <c r="I40" i="1"/>
  <c r="I39" i="1"/>
  <c r="H39" i="1"/>
  <c r="I38" i="1"/>
  <c r="H38" i="1"/>
  <c r="I37" i="1"/>
  <c r="I36" i="1"/>
  <c r="H37" i="1"/>
  <c r="H36" i="1"/>
  <c r="I35" i="1"/>
  <c r="I34" i="1"/>
  <c r="I33" i="1"/>
  <c r="H35" i="1"/>
  <c r="H34" i="1"/>
  <c r="H33" i="1"/>
  <c r="I32" i="1"/>
  <c r="H32" i="1"/>
  <c r="H31" i="1"/>
  <c r="H30" i="1"/>
  <c r="H29" i="1"/>
  <c r="I31" i="1"/>
  <c r="I30" i="1"/>
  <c r="I28" i="1" s="1"/>
  <c r="I29" i="1"/>
  <c r="I27" i="1"/>
  <c r="H27" i="1"/>
  <c r="I22" i="1"/>
  <c r="H22" i="1"/>
  <c r="I26" i="1"/>
  <c r="I25" i="1"/>
  <c r="I24" i="1"/>
  <c r="I23" i="1"/>
  <c r="H26" i="1"/>
  <c r="H25" i="1"/>
  <c r="H24" i="1"/>
  <c r="H23" i="1"/>
  <c r="I20" i="1"/>
  <c r="H20" i="1"/>
  <c r="I18" i="1"/>
  <c r="I19" i="1"/>
  <c r="H19" i="1"/>
  <c r="H18" i="1"/>
  <c r="I16" i="1"/>
  <c r="H16" i="1"/>
  <c r="H15" i="1"/>
  <c r="H14" i="1"/>
  <c r="H13" i="1"/>
  <c r="H12" i="1"/>
  <c r="H11" i="1"/>
  <c r="H10" i="1"/>
  <c r="H7" i="1" s="1"/>
  <c r="H9" i="1"/>
  <c r="H8" i="1"/>
  <c r="H6" i="1"/>
  <c r="H5" i="1"/>
  <c r="H4" i="1"/>
  <c r="H3" i="1"/>
  <c r="M40" i="1" l="1"/>
  <c r="L38" i="1"/>
  <c r="L40" i="1"/>
  <c r="H28" i="1"/>
  <c r="E47" i="1" l="1"/>
  <c r="E46" i="1"/>
  <c r="E45" i="1"/>
  <c r="E44" i="1"/>
  <c r="C47" i="1"/>
  <c r="C46" i="1"/>
  <c r="C45" i="1"/>
  <c r="E43" i="1"/>
  <c r="E42" i="1"/>
  <c r="E41" i="1"/>
  <c r="E40" i="1"/>
  <c r="E39" i="1"/>
  <c r="E37" i="1"/>
  <c r="E36" i="1"/>
  <c r="E35" i="1"/>
  <c r="E33" i="1"/>
  <c r="E28" i="1"/>
  <c r="C40" i="1"/>
  <c r="C39" i="1"/>
  <c r="C38" i="1"/>
  <c r="C37" i="1"/>
  <c r="C36" i="1"/>
  <c r="C35" i="1"/>
  <c r="C33" i="1"/>
  <c r="C32" i="1"/>
  <c r="C31" i="1"/>
  <c r="C30" i="1"/>
  <c r="C29" i="1"/>
  <c r="B43" i="1"/>
  <c r="B42" i="1"/>
  <c r="B41" i="1"/>
  <c r="B40" i="1"/>
  <c r="B39" i="1"/>
  <c r="B37" i="1"/>
  <c r="B36" i="1"/>
  <c r="B35" i="1"/>
  <c r="B33" i="1"/>
  <c r="B32" i="1"/>
  <c r="B31" i="1"/>
  <c r="B30" i="1"/>
  <c r="B29" i="1"/>
  <c r="E25" i="1"/>
  <c r="E24" i="1"/>
  <c r="E23" i="1"/>
  <c r="E22" i="1"/>
  <c r="E21" i="1"/>
  <c r="E20" i="1"/>
  <c r="C25" i="1"/>
  <c r="C24" i="1"/>
  <c r="C23" i="1"/>
  <c r="C22" i="1"/>
  <c r="C21" i="1"/>
  <c r="C20" i="1"/>
  <c r="B25" i="1"/>
  <c r="B24" i="1"/>
  <c r="B23" i="1"/>
  <c r="B22" i="1"/>
  <c r="B21" i="1"/>
  <c r="B20" i="1"/>
  <c r="E18" i="1"/>
  <c r="E17" i="1"/>
  <c r="E16" i="1"/>
  <c r="E15" i="1"/>
  <c r="E14" i="1"/>
  <c r="E13" i="1"/>
  <c r="C18" i="1"/>
  <c r="C17" i="1"/>
  <c r="C16" i="1"/>
  <c r="C15" i="1"/>
  <c r="C14" i="1"/>
  <c r="C13" i="1"/>
  <c r="B18" i="1"/>
  <c r="B17" i="1"/>
  <c r="B16" i="1"/>
  <c r="B15" i="1"/>
  <c r="B14" i="1"/>
  <c r="B13" i="1"/>
  <c r="E2" i="1"/>
  <c r="C2" i="1"/>
  <c r="E11" i="1"/>
  <c r="E10" i="1"/>
  <c r="E9" i="1"/>
  <c r="E8" i="1"/>
  <c r="E7" i="1"/>
  <c r="E6" i="1"/>
  <c r="E5" i="1"/>
  <c r="C11" i="1"/>
  <c r="C10" i="1"/>
  <c r="C9" i="1"/>
  <c r="C8" i="1"/>
  <c r="C7" i="1"/>
  <c r="C6" i="1"/>
  <c r="C5" i="1"/>
  <c r="B11" i="1"/>
  <c r="B10" i="1"/>
  <c r="B9" i="1"/>
  <c r="B8" i="1"/>
  <c r="B7" i="1"/>
  <c r="B6" i="1"/>
  <c r="B5" i="1"/>
  <c r="B2" i="1"/>
  <c r="D15" i="1" l="1"/>
  <c r="D20" i="1"/>
  <c r="D24" i="1"/>
  <c r="D8" i="1"/>
  <c r="D5" i="1"/>
  <c r="D9" i="1"/>
  <c r="D14" i="1"/>
  <c r="D16" i="1"/>
  <c r="D23" i="1"/>
  <c r="B38" i="1"/>
  <c r="D38" i="1" s="1"/>
  <c r="D6" i="1"/>
  <c r="D10" i="1"/>
  <c r="C19" i="1"/>
  <c r="D7" i="1"/>
  <c r="D11" i="1"/>
  <c r="D21" i="1"/>
  <c r="D25" i="1"/>
  <c r="B34" i="1"/>
  <c r="E34" i="1"/>
  <c r="E38" i="1"/>
  <c r="E4" i="1"/>
  <c r="D13" i="1"/>
  <c r="D17" i="1"/>
  <c r="E12" i="1"/>
  <c r="D22" i="1"/>
  <c r="B12" i="1"/>
  <c r="E19" i="1"/>
  <c r="C34" i="1"/>
  <c r="B28" i="1"/>
  <c r="D18" i="1"/>
  <c r="C28" i="1"/>
  <c r="B19" i="1"/>
  <c r="C12" i="1"/>
  <c r="C4" i="1"/>
  <c r="B4" i="1"/>
  <c r="D47" i="1"/>
  <c r="D46" i="1"/>
  <c r="D45" i="1"/>
  <c r="D43" i="1"/>
  <c r="D42" i="1"/>
  <c r="D41" i="1"/>
  <c r="D40" i="1"/>
  <c r="D39" i="1"/>
  <c r="D37" i="1"/>
  <c r="D36" i="1"/>
  <c r="D35" i="1"/>
  <c r="D33" i="1"/>
  <c r="D32" i="1"/>
  <c r="D31" i="1"/>
  <c r="D30" i="1"/>
  <c r="D29" i="1"/>
  <c r="D2" i="1"/>
  <c r="D19" i="1" l="1"/>
  <c r="E3" i="1"/>
  <c r="E26" i="1" s="1"/>
  <c r="E48" i="1" s="1"/>
  <c r="E27" i="1"/>
  <c r="D34" i="1"/>
  <c r="B27" i="1"/>
  <c r="D28" i="1"/>
  <c r="B3" i="1"/>
  <c r="D4" i="1"/>
  <c r="C27" i="1"/>
  <c r="C44" i="1" s="1"/>
  <c r="C3" i="1"/>
  <c r="C26" i="1" s="1"/>
  <c r="D12" i="1"/>
  <c r="B44" i="1" l="1"/>
  <c r="D44" i="1" s="1"/>
  <c r="D27" i="1"/>
  <c r="D3" i="1"/>
  <c r="B26" i="1"/>
  <c r="C48" i="1"/>
  <c r="D26" i="1" l="1"/>
  <c r="B48" i="1"/>
  <c r="D48" i="1" s="1"/>
</calcChain>
</file>

<file path=xl/comments1.xml><?xml version="1.0" encoding="utf-8"?>
<comments xmlns="http://schemas.openxmlformats.org/spreadsheetml/2006/main">
  <authors>
    <author>Auteur</author>
  </authors>
  <commentList>
    <comment ref="A11" author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text>
        <r>
          <rPr>
            <b/>
            <sz val="9"/>
            <color indexed="81"/>
            <rFont val="Tahoma"/>
            <family val="2"/>
          </rPr>
          <t>Auteur:</t>
        </r>
        <r>
          <rPr>
            <sz val="9"/>
            <color indexed="81"/>
            <rFont val="Tahoma"/>
            <family val="2"/>
          </rPr>
          <t xml:space="preserve">
DEMANDE D’IMPUTATION D’UNE CRÉANCE FISCALE SUR UNE ÉCHÉANCE A VENIR</t>
        </r>
      </text>
    </comment>
    <comment ref="A9" authorId="0">
      <text>
        <r>
          <rPr>
            <b/>
            <sz val="9"/>
            <color indexed="81"/>
            <rFont val="Tahoma"/>
            <family val="2"/>
          </rPr>
          <t>Auteur:</t>
        </r>
        <r>
          <rPr>
            <sz val="9"/>
            <color indexed="81"/>
            <rFont val="Tahoma"/>
            <family val="2"/>
          </rPr>
          <t xml:space="preserve">
figurant sur vos déclarations professionnelles préidentifiées)</t>
        </r>
      </text>
    </comment>
    <comment ref="A62" author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<sst xmlns="http://schemas.openxmlformats.org/spreadsheetml/2006/main" count="5515" uniqueCount="4192">
  <si>
    <t>ACTIF</t>
  </si>
  <si>
    <t>Capital souscrit - non appelé</t>
  </si>
  <si>
    <t>ACTIF IMMOBILISE (a)</t>
  </si>
  <si>
    <t>Immobilisations incorporelles:</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</si>
  <si>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</si>
  <si>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</si>
  <si>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</si>
  <si>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</si>
  <si>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</si>
  <si>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</si>
  <si>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</si>
  <si>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Immobilisations corporelles:</t>
  </si>
  <si>
    <t>Terrains</t>
  </si>
  <si>
    <t>Constructions</t>
  </si>
  <si>
    <t>Installations techniques, matériels, et outillage industriels</t>
  </si>
  <si>
    <t>Immobilisations corporelles en cours</t>
  </si>
  <si>
    <t>Immobilisations financières (2):</t>
  </si>
  <si>
    <t>Participations (b)</t>
  </si>
  <si>
    <t>Créances rattachées à des participations</t>
  </si>
  <si>
    <t>Titres immobilisés de l'activité de portefeuille</t>
  </si>
  <si>
    <t>Autres titres immobilisés</t>
  </si>
  <si>
    <t>Prêts</t>
  </si>
  <si>
    <t>Total I</t>
  </si>
  <si>
    <t>ACTIF CIRCULANT</t>
  </si>
  <si>
    <t>Stocks et en-cours (a):</t>
  </si>
  <si>
    <t>Matières premières et autres approvisionnements</t>
  </si>
  <si>
    <t>En cours de production [biens et services] (c)</t>
  </si>
  <si>
    <t>Produits intermédiaires et finis</t>
  </si>
  <si>
    <t>Marchandises</t>
  </si>
  <si>
    <t>Avances et acomptes versés sur commandes</t>
  </si>
  <si>
    <t>Créances d'exploitation (3):</t>
  </si>
  <si>
    <t>Créances clients et comptes rattachés (a) (d)</t>
  </si>
  <si>
    <t>Capital souscrit - appelé, non versé</t>
  </si>
  <si>
    <t>Valeurs mobilières de placement (e):</t>
  </si>
  <si>
    <t>Actions propres</t>
  </si>
  <si>
    <t xml:space="preserve">Autres titres  </t>
  </si>
  <si>
    <t>Instruments de trésorerie</t>
  </si>
  <si>
    <t>Disponibilités</t>
  </si>
  <si>
    <t>Charges constatées d'avance (3)</t>
  </si>
  <si>
    <t>Total II</t>
  </si>
  <si>
    <t>TOTAL GENERAL (I+II+III+IV+V)</t>
  </si>
  <si>
    <t>(1)</t>
  </si>
  <si>
    <t>Dont droit au bail</t>
  </si>
  <si>
    <t>(2)</t>
  </si>
  <si>
    <t>Dont à moins d'un an</t>
  </si>
  <si>
    <t>(3)</t>
  </si>
  <si>
    <t>Dont à plus d'un an</t>
  </si>
  <si>
    <t>(a)</t>
  </si>
  <si>
    <t>Les actifs avec clause de réserve de propriété sont regroupés sur une ligne distincte portant la mention " dont…avec clause de réserve de propriété".</t>
  </si>
  <si>
    <t>En cas d’impossibilité d’identifier les biens, un renvoi au pied du bilan indique le montant restant à payer sur ces biens. Le montant à payer comprend</t>
  </si>
  <si>
    <t>celui des effets non échus</t>
  </si>
  <si>
    <t>(b)</t>
  </si>
  <si>
    <t>Si des titres sont évalués par équivalence, ce poste est subdivisé en deux sous-postes " Participations évaluées par équivalence " et " Autres</t>
  </si>
  <si>
    <t>participations ". Pour les titres évalués par équivalence, la colonne " Brut " présente la valeur globale d’équivalence si elle est supérieure au</t>
  </si>
  <si>
    <t xml:space="preserve">coût d’acquisition. Dans le cas contraire, le prix d’acquisition est retenu. La provision pour dépréciation globale du portefeuille figure dans la </t>
  </si>
  <si>
    <t>2ème colonne. La colonne " Net " présente la valeur globale d’équivalence positive ou une valeur nulle.</t>
  </si>
  <si>
    <t>(c)</t>
  </si>
  <si>
    <t>A ventiler, le cas échéant, entre biens, d'une part, et services d'autre part.</t>
  </si>
  <si>
    <t>(d)</t>
  </si>
  <si>
    <t>Créances résultant de ventes ou de prestations de services.</t>
  </si>
  <si>
    <t>(e)</t>
  </si>
  <si>
    <t>Poste à servir directement s'il n'existe pas de rachat par l’entité de ses propres actions.</t>
  </si>
  <si>
    <t>Charges à répartir sur plusieurs exercices  (III)</t>
  </si>
  <si>
    <t>Primes de remboursement des emprunts (IV)</t>
  </si>
  <si>
    <t>Ecarts de conversion Actif (V)</t>
  </si>
  <si>
    <t>Exercice N [Amortissements et provisions (à déduire)]</t>
  </si>
  <si>
    <t>Exercice N [Brut]</t>
  </si>
  <si>
    <t>Exercice N [Net]</t>
  </si>
  <si>
    <t>Exercice N-1 [Net]</t>
  </si>
  <si>
    <t>Exercice N</t>
  </si>
  <si>
    <t>Exercice N-1</t>
  </si>
  <si>
    <t>CAPITAUX PROPRES*</t>
  </si>
  <si>
    <t>Capital [dont versé...] (a)</t>
  </si>
  <si>
    <t>Primes d'émission, de fusion, d'apport,</t>
  </si>
  <si>
    <t>Ecart de réévaluation (b)</t>
  </si>
  <si>
    <t>Ecart d'équivalence (c)</t>
  </si>
  <si>
    <t>Réserves:</t>
  </si>
  <si>
    <t>Réserve légale</t>
  </si>
  <si>
    <t>Réserves statutaires ou contractuelles</t>
  </si>
  <si>
    <t>Réserves réglementées</t>
  </si>
  <si>
    <t>Report à nouveau (d)</t>
  </si>
  <si>
    <t>Subventions d'investissement</t>
  </si>
  <si>
    <t>Provisions réglementées</t>
  </si>
  <si>
    <t>PROVISIONS POUR RISQUES ET CHARGES</t>
  </si>
  <si>
    <t>Provisions pour risques</t>
  </si>
  <si>
    <t>Provisions pour charges</t>
  </si>
  <si>
    <t>DETTES (1) (g)</t>
  </si>
  <si>
    <t>Dettes financières:</t>
  </si>
  <si>
    <t>Emprunts obligataires convertibles</t>
  </si>
  <si>
    <t>Autres emprunts obligataires</t>
  </si>
  <si>
    <t>Emprunts et dettes auprès établissements de crédits (2)</t>
  </si>
  <si>
    <t>Emprunts et dettes financières diverses (3)</t>
  </si>
  <si>
    <t>Avances et acomptes reçues sur commandes en cours</t>
  </si>
  <si>
    <t>Dettes d'exploitation:</t>
  </si>
  <si>
    <t>Dettes Fournisseurs et Comptes rattachés (f)</t>
  </si>
  <si>
    <t>Dettes fiscales et sociales</t>
  </si>
  <si>
    <t>Dettes diverses:</t>
  </si>
  <si>
    <t>Dettes sur immobilisations et Comptes rattachés</t>
  </si>
  <si>
    <t>Dettes fiscales (impôts sur bénéfices)</t>
  </si>
  <si>
    <t>Produits constatés d'avance (1)</t>
  </si>
  <si>
    <t xml:space="preserve">Total III               </t>
  </si>
  <si>
    <t>TOTAL GENERAL (I+II+III+IV)</t>
  </si>
  <si>
    <t>Dont concours bancaires courants et soldes créditeurs de banques</t>
  </si>
  <si>
    <t>Dont emprunts participatifs</t>
  </si>
  <si>
    <t xml:space="preserve">* </t>
  </si>
  <si>
    <t>Le cas échéant, une rubrique "Autres fonds propres" est intercalée entre la rubrique "Capitaux propres" et la rubrique "Provisions pour risques et charges"</t>
  </si>
  <si>
    <t>avec ouverture des postes constitutifs de cette rubrique sur des lignes séparées (montant des émissions de titres participatifs, avances conditionnées,...).</t>
  </si>
  <si>
    <t>Un total I bis fait apparaître le montant des autres fonds propres entre le total I et le total II du passif du bilan. Le total général est complété en conséquence.</t>
  </si>
  <si>
    <t>Y compris capital souscrit non appelé.</t>
  </si>
  <si>
    <t>A détailler conformément à la législation en vigueur.</t>
  </si>
  <si>
    <t>Poste à présenter lorsque des titres sont évalués par équivalence.</t>
  </si>
  <si>
    <t>Montant entre parenthèses ou précédé du signe moins (-) lorsqu'il s'agit de pertes reportées.</t>
  </si>
  <si>
    <t>Montant entre parenthèses ou précédés du signe moins (-) lorsqu’il s’agit d’une perte.</t>
  </si>
  <si>
    <t>(f)</t>
  </si>
  <si>
    <t>Dettes sur achats ou prestations de services.</t>
  </si>
  <si>
    <t xml:space="preserve">(g) </t>
  </si>
  <si>
    <t>A l'exception, pour l'application du (1), des avances et acomptes reçus sur commandes en cours.</t>
  </si>
  <si>
    <t>PASSIF (avant répartition)</t>
  </si>
  <si>
    <t>Résultat de l'exercice [bénéfice ou perte] (e)</t>
  </si>
  <si>
    <t>Ecarts de conversion Passif (IV)</t>
  </si>
  <si>
    <t>PASSIF (après répartition)</t>
  </si>
  <si>
    <t>Capital [dont versé] (a)</t>
  </si>
  <si>
    <t>Sous-total : Situation nette</t>
  </si>
  <si>
    <t>DETTES</t>
  </si>
  <si>
    <t>Dettes Fournisseurs et Comptes rattachés (e)</t>
  </si>
  <si>
    <t>Autres dettes</t>
  </si>
  <si>
    <t>Ecarts de conversion passif (IV)</t>
  </si>
  <si>
    <t>avec ouverture des postes constitutifs de cette rubrique sur des lignes séparées (montant des émissions de titres participatifs, avances conditionnées).</t>
  </si>
  <si>
    <t xml:space="preserve">(f) </t>
  </si>
  <si>
    <t>Charges (hors taxes)</t>
  </si>
  <si>
    <t>Charges d'exploitation (1) :</t>
  </si>
  <si>
    <t>Coût d'achat des marchandises vendues dans l'exercice</t>
  </si>
  <si>
    <t>Achats de marchandises (a)</t>
  </si>
  <si>
    <t>Variation des stocks de marchandises (b)</t>
  </si>
  <si>
    <t>Consommation de l'exercice en provenance de tiers</t>
  </si>
  <si>
    <t>Achats stockés d'approvisionnements (a):</t>
  </si>
  <si>
    <t>matières premières</t>
  </si>
  <si>
    <t>autres approvisionnements</t>
  </si>
  <si>
    <t>Variation des stocks d'approvisionnements (b)</t>
  </si>
  <si>
    <t>Achats de sous-traitances</t>
  </si>
  <si>
    <t>Achats non stockés de matières et fournitures</t>
  </si>
  <si>
    <t>Services extérieurs:</t>
  </si>
  <si>
    <t>personnel extérieur</t>
  </si>
  <si>
    <t>loyers eb crédit-bail (c)</t>
  </si>
  <si>
    <t>autres</t>
  </si>
  <si>
    <t>Impôts, taxes et versements assimilés</t>
  </si>
  <si>
    <t>Sur rémunérations</t>
  </si>
  <si>
    <t>Charges de personnel</t>
  </si>
  <si>
    <t>Salaires et traitements</t>
  </si>
  <si>
    <t>Charges sociales</t>
  </si>
  <si>
    <t>Dotations aux amortissements et aux provisions</t>
  </si>
  <si>
    <t>Sur immobilisations: dotations aux amortissements (d)</t>
  </si>
  <si>
    <t>Sur immobilisations: dotations aux provisions</t>
  </si>
  <si>
    <t>Sur actif circulant: dotations  aux provisions</t>
  </si>
  <si>
    <t>Pour risques et charges: dotations  aux provisions</t>
  </si>
  <si>
    <t xml:space="preserve">Autres charges </t>
  </si>
  <si>
    <t>TOTAL</t>
  </si>
  <si>
    <t>Quote-parts de résultat sur opérations faites en commun</t>
  </si>
  <si>
    <t>Charges financières</t>
  </si>
  <si>
    <t>Dotations aux amortissements et provisions</t>
  </si>
  <si>
    <t>Intérêts et charges assimilées (2)</t>
  </si>
  <si>
    <t>Différences négatives de change</t>
  </si>
  <si>
    <t>Charges nettes sur cessions de valeurs mobilières de placement</t>
  </si>
  <si>
    <t>Charges exceptionnelles</t>
  </si>
  <si>
    <t>Sur opérations de gestion</t>
  </si>
  <si>
    <t>Sur opérations en capital:</t>
  </si>
  <si>
    <t>valeurs comptables des éléments immobilisés et financiers cédés (e)</t>
  </si>
  <si>
    <t>Dotations aux amortissements et aux provisions:</t>
  </si>
  <si>
    <t>dotations aux provisions réglementées</t>
  </si>
  <si>
    <t>dotations aux amortissements et aux autres provisions</t>
  </si>
  <si>
    <t>Participation des salariés aux résultats</t>
  </si>
  <si>
    <t>Impôts sur les bénéfices</t>
  </si>
  <si>
    <t>Solde créditeur = bénéfice</t>
  </si>
  <si>
    <t>TOTAL GENERAL</t>
  </si>
  <si>
    <t>Dont charges afférentes à des exercices antérieurs.</t>
  </si>
  <si>
    <t xml:space="preserve">Les conséquences des corrections d’erreurs significatives, calculées après </t>
  </si>
  <si>
    <t xml:space="preserve">impôt, sont présentées sur une ligne séparée sauf s’il s’agit de corriger une </t>
  </si>
  <si>
    <t>écriture ayant été directement imputée sur les capitaux propres</t>
  </si>
  <si>
    <t>Dont intérêts concernant les entités liées</t>
  </si>
  <si>
    <t xml:space="preserve">(a) </t>
  </si>
  <si>
    <t>Y compris droits de douane.</t>
  </si>
  <si>
    <t xml:space="preserve">(b) </t>
  </si>
  <si>
    <t>Stock initial moins stock final : montant de la variation en moins entre parenthèses ou précédé du signe (-).</t>
  </si>
  <si>
    <t xml:space="preserve">(c) </t>
  </si>
  <si>
    <t>A ventiler en "mobilier " et "immobilier"</t>
  </si>
  <si>
    <t xml:space="preserve">(d) </t>
  </si>
  <si>
    <t>Y compris éventuellement dotations aux amortissements des charges à répartir.</t>
  </si>
  <si>
    <t xml:space="preserve">(e) </t>
  </si>
  <si>
    <t>A l'exception des valeurs mobilières de placement.</t>
  </si>
  <si>
    <t>Produits (hors taxes)</t>
  </si>
  <si>
    <t>Produits d'exploitation (1) :</t>
  </si>
  <si>
    <t>Ventes de marchandises</t>
  </si>
  <si>
    <t>Production vendue</t>
  </si>
  <si>
    <t>Ventes</t>
  </si>
  <si>
    <t>Travaux</t>
  </si>
  <si>
    <t>Prestation de services</t>
  </si>
  <si>
    <t>Montant net du chiffre d'affaires</t>
  </si>
  <si>
    <t>dont à l'exportation :</t>
  </si>
  <si>
    <t>Production stockée (a)</t>
  </si>
  <si>
    <t>En-cours de production de biens (a)</t>
  </si>
  <si>
    <t>En-cours de production de services (a)</t>
  </si>
  <si>
    <t>Produits (a)</t>
  </si>
  <si>
    <t>Production immobilisée</t>
  </si>
  <si>
    <t>Subventions d'exploitation</t>
  </si>
  <si>
    <t>Reprises sur provisions (et amortissements)</t>
  </si>
  <si>
    <t>Transferts de charges</t>
  </si>
  <si>
    <t>Autres produits</t>
  </si>
  <si>
    <t>TOTAL 1</t>
  </si>
  <si>
    <t>Produits financiers</t>
  </si>
  <si>
    <t>De participation (2)</t>
  </si>
  <si>
    <t>D'autres valeurs mobilières et créances de l'actif immobilisé (2)</t>
  </si>
  <si>
    <t>Autres intérêts et produits assimilés (2)</t>
  </si>
  <si>
    <t>Reprises sur provisions et transfers de charges financières</t>
  </si>
  <si>
    <t>Différences positives de change</t>
  </si>
  <si>
    <t>Produits nets sur cessions de valeurs mobilières de placement</t>
  </si>
  <si>
    <t>Produits exceptionnels</t>
  </si>
  <si>
    <t>produits des cessions d'éléments d'actif (c)</t>
  </si>
  <si>
    <t>subventions d'investissements virées au résultat de l'exercice</t>
  </si>
  <si>
    <t xml:space="preserve"> Reprises sur provisions et transferts de charges exceptionnelles</t>
  </si>
  <si>
    <t>Solde débiteur = perte</t>
  </si>
  <si>
    <t xml:space="preserve">Dont produits afférents à des exercices antérieurs. </t>
  </si>
  <si>
    <t>Les conséquences des corrections d’erreurs significatives, calculées après</t>
  </si>
  <si>
    <t>impôt, sont présentées sur une ligne séparée sauf s’il s’agit de corriger une</t>
  </si>
  <si>
    <t>Dont produits concernant les entités liées</t>
  </si>
  <si>
    <t>Stock final moins stock initial : montant de la variation en moins entre parenthèses ou précédé du signe (-) dans le cas de déstockage pe production.</t>
  </si>
  <si>
    <t xml:space="preserve"> Système de base / 532-1. TABLEAU DES IMMOBILISATIONS / I. Cadre général</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</si>
  <si>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</si>
  <si>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</si>
  <si>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</si>
  <si>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</si>
  <si>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</si>
  <si>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</si>
  <si>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</si>
  <si>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</si>
  <si>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</si>
  <si>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</si>
  <si>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</si>
  <si>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</si>
  <si>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</si>
  <si>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A développer si nécessaire selon la nomenclature des postes du bilan. Lorsqu'il existe des frais d'établissement, ils font l'objet d'une ligne séparée.</t>
  </si>
  <si>
    <t>Les entités subdivisent les colonnes pour autant que de besoin [cf. ci-dessous développement des colonnes B (augmentations) et C (diminutions)]</t>
  </si>
  <si>
    <t>La valeur brute à la clôture de l'exercice est la somme algébrique des colonnes précédentes (A + B - C = D).</t>
  </si>
  <si>
    <t>Système de base / 532-1. TABLEAU DES IMMOBILISATIONS / II. Aménagement du cadre général</t>
  </si>
  <si>
    <t>1. Développement de la colonne B (augmentations) / Augmentations de l'exercice / Ventilation des augmentations</t>
  </si>
  <si>
    <t>Virements</t>
  </si>
  <si>
    <t>Entrées</t>
  </si>
  <si>
    <t>De poste à poste</t>
  </si>
  <si>
    <t>Provenant de l'actif circulant</t>
  </si>
  <si>
    <t>Acquisitions</t>
  </si>
  <si>
    <t>Apports</t>
  </si>
  <si>
    <t>Créations</t>
  </si>
  <si>
    <t>2. Développement de la colonne C (diminutions) / Diminutions de l'exercice / Ventilation des diminutions</t>
  </si>
  <si>
    <t>Sorties</t>
  </si>
  <si>
    <t>A destination de l'actif circulant</t>
  </si>
  <si>
    <t>Cessions</t>
  </si>
  <si>
    <t>Scissions</t>
  </si>
  <si>
    <t>Mise hors service</t>
  </si>
  <si>
    <t xml:space="preserve"> Système de base / 532-2.1. TABLEAU DES AMORTISSEMENTS / I. Cadre général</t>
  </si>
  <si>
    <t>SITUATIONS ET MOUVEMENTS (b)</t>
  </si>
  <si>
    <t>AMORTISSEMENTS CUMULES AU DEBUT DE L'EXERCICE</t>
  </si>
  <si>
    <t>AUGMENTATIONS : DOTATIONS DE L'EXERCICE</t>
  </si>
  <si>
    <t>DIMINUTIONS D'AMORTISSEMENTS DE L'EXERCICE</t>
  </si>
  <si>
    <t>AMORTISSEMENTS CUMULES A LA FIN DE L'EXERCICE (c)</t>
  </si>
  <si>
    <t>A développer si nécessaire selon la même nomenclature que celle du tableau des immobilisations.</t>
  </si>
  <si>
    <t>Les entités subdivisent les colonnes pour autant que de besoin [cf. ci-dessous développement des colonnes B (augmentations) et C (diminutions)].</t>
  </si>
  <si>
    <t>Les amortissements cumulés à la fin de l'exercice sont égaux à la somme algébrique des colonnes précédentes (A + B - C = D).</t>
  </si>
  <si>
    <t>Système de base / 532-2.1. TABLEAU DES AMORTISSEMENTS / II. Aménagement du cadre général</t>
  </si>
  <si>
    <t>1. Développement de la colonne B (augmentations)</t>
  </si>
  <si>
    <t>Dotations de l'exercice / Ventilation des dotations</t>
  </si>
  <si>
    <t>Compléments liés à une réévaluation</t>
  </si>
  <si>
    <t>Sur éléments amortis selon mode linéaire</t>
  </si>
  <si>
    <t>Sur éléments amortis selon autre mode</t>
  </si>
  <si>
    <t>Dotations exceptionnelles</t>
  </si>
  <si>
    <t>2. Développement de la colonne C (diminutions)</t>
  </si>
  <si>
    <t>Diminutions de l'exercice / Ventilation des diminutions</t>
  </si>
  <si>
    <t>Eléments transférés à l'actif circulant</t>
  </si>
  <si>
    <t>Eléments cédés</t>
  </si>
  <si>
    <t>Eléments mis hors service</t>
  </si>
  <si>
    <t xml:space="preserve"> Système de base / 532-2.2. TABLEAU DES DEPRECIATIONS</t>
  </si>
  <si>
    <t>DEPRECIATIONS AU DEBUT DE L'EXERCICE</t>
  </si>
  <si>
    <t>DIMINUTIONS : REPRISES DE L'EXERCICE</t>
  </si>
  <si>
    <t>DEPRECIATIONS A LA FIN DE L'EXERCICE (c)</t>
  </si>
  <si>
    <t>A développer si nécessaire.</t>
  </si>
  <si>
    <t>Les entités subdivisent les colonnes pour autant que de besoin.</t>
  </si>
  <si>
    <t>Le montant des dépréciations à la fin de l'exercice est égal à la somme algébrique des colonnes précédentes (A + B - C = D).</t>
  </si>
  <si>
    <t xml:space="preserve"> Système de base / 532-3. TABLEAU DES PROVISIONS / I. Cadre général</t>
  </si>
  <si>
    <t>PROVISIONS AU DEBUT DE L'EXERCICE</t>
  </si>
  <si>
    <t>DIMINUTIONS REPRISES DE L'EXERCICE</t>
  </si>
  <si>
    <t>PROVISIONS A LA FIN DE L'EXERCICE (c)</t>
  </si>
  <si>
    <t>Provisions pour dépréciations</t>
  </si>
  <si>
    <t>A développer si nécessaire (le cas échéant de mettre en évidence entre autres les provisions pour pensions et obligations similaires,</t>
  </si>
  <si>
    <t>les provisions pour impôts, les provisions pour renouvellement des immobilisations concédées...).</t>
  </si>
  <si>
    <t>Le montant des provisions à la fin de l'exercice est égal à la somme algébrique des colonnes précédentes (A + B - C = D).</t>
  </si>
  <si>
    <t>Système de base / 532-3. TABLEAU DES PROVISIONS / II. Aménagement du cadre général</t>
  </si>
  <si>
    <t>Exploitation</t>
  </si>
  <si>
    <t>Financier</t>
  </si>
  <si>
    <t>Exceptionnel</t>
  </si>
  <si>
    <t>Reprises de l'exercice / Ventilation des reprises</t>
  </si>
  <si>
    <t>Système de base / 532-4. ETAT DES ECHEANCES DES CREANCES ET DES DETTES A LA CLOTURE DE L'EXERCICE</t>
  </si>
  <si>
    <t xml:space="preserve">Créances (a) </t>
  </si>
  <si>
    <t>Montant brut</t>
  </si>
  <si>
    <t>Liquidité de l'actif / Échéances à moins 1 an</t>
  </si>
  <si>
    <t>Liquidité de l'actif / Échéances à plus 1 an</t>
  </si>
  <si>
    <t xml:space="preserve">Dettes (b)   </t>
  </si>
  <si>
    <t>Échéances à moins 1 an</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</si>
  <si>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</si>
  <si>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</si>
  <si>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</si>
  <si>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</si>
  <si>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</si>
  <si>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</si>
  <si>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</si>
  <si>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à 2 ans au maximum à l'origine</t>
  </si>
  <si>
    <t>Créances de l'actif circulant :</t>
  </si>
  <si>
    <t>à plus de 2 ans à l'origine</t>
  </si>
  <si>
    <t>Créances Clients et Comptes rattachés</t>
  </si>
  <si>
    <t>Emprunts et dettes financières divers (2) (3)</t>
  </si>
  <si>
    <t>Dettes Fournisseurs et Comptes rattachés</t>
  </si>
  <si>
    <t>Charges constatées d'avance</t>
  </si>
  <si>
    <t>Autres dettes (3)</t>
  </si>
  <si>
    <t xml:space="preserve">Prêts accordés en cours d'exercice </t>
  </si>
  <si>
    <t>Produits constatés d'avance</t>
  </si>
  <si>
    <t>Prêts récupérés en cours d'exercice</t>
  </si>
  <si>
    <t>Non compris les avances et acomptes versés sur commandes en cours</t>
  </si>
  <si>
    <t xml:space="preserve">Emprunts souscrits en cours d'exercice </t>
  </si>
  <si>
    <t>Non compris les avances et acomptes reçus sur commandes en cours</t>
  </si>
  <si>
    <t xml:space="preserve">Emprunts remboursés en cours d'exercice </t>
  </si>
  <si>
    <t>Dont … envers les associés (indication du poste concerné)</t>
  </si>
  <si>
    <t>Système de base / 532-5. TABLEAU DES FILIALES ET DES PARTICIPATIONS</t>
  </si>
  <si>
    <t>Capital (6)</t>
  </si>
  <si>
    <t>Réserves et report à nouveau avant affectation des résultats (6) (10)</t>
  </si>
  <si>
    <t>Quote-part du capital détenue (en pourcentage)</t>
  </si>
  <si>
    <t>Valeurs comptables des titres détenus (7) (8) - Brutte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</si>
  <si>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</si>
  <si>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</si>
  <si>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</si>
  <si>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</si>
  <si>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</si>
  <si>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</si>
  <si>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</si>
  <si>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</si>
  <si>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1. Filiales (à détailler)</t>
  </si>
  <si>
    <t>…</t>
  </si>
  <si>
    <t>(+ de 50 % du capital détenu par la société).</t>
  </si>
  <si>
    <t>2. Participations (à détailler)</t>
  </si>
  <si>
    <t>(10 à 50 % du capital détenu par la société).</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</si>
  <si>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</si>
  <si>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</si>
  <si>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</si>
  <si>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</si>
  <si>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</si>
  <si>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</si>
  <si>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</si>
  <si>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Pour chacune des filiales et des entités, avec lesquelles la société a un lien de participation, indiquer s'il y a lieu le numéro d'identification national (numéro SIREN).</t>
  </si>
  <si>
    <t xml:space="preserve">Dont la valeur d'inventaire excède un certain pourcentage (déterminé par la réglementation) du capital de la société astreinte à la publication. Lorsque la société a annexé à son bilan, un bilan des comptes consolidés conformément à la </t>
  </si>
  <si>
    <t>réglementation, cette société ne donne des renseignements que globalement (§ B) en distinguant (a) filiales françaises (ensemble) et (b) filiales étrangères (ensemble).</t>
  </si>
  <si>
    <t>Pour chaque filiale et entité avec laquelle la société a un lien de participation indiquer la dénomination et le siège social.</t>
  </si>
  <si>
    <t>(4)</t>
  </si>
  <si>
    <t>Les filiales et participations étrangères qui, par suite d'une dérogation, ne seraient pas inscrites au § A sont inscrites sous ces rubriques.</t>
  </si>
  <si>
    <t>(5)</t>
  </si>
  <si>
    <t>Mentionner au pied du tableau la parité entre le franc métropolitain et les autres devises.</t>
  </si>
  <si>
    <t>(6)</t>
  </si>
  <si>
    <t>Dans la monnaie locale d'opération.</t>
  </si>
  <si>
    <t>(7)</t>
  </si>
  <si>
    <t>En francs français, puis en euros lorsque l'entité l'utilisera pour présenter ses comptes.</t>
  </si>
  <si>
    <t>(8)</t>
  </si>
  <si>
    <t>Si le montant inscrit a été réévalué, indiquer le montant de l'écart de réévaluation dans la colonne Observations.</t>
  </si>
  <si>
    <t>(9)</t>
  </si>
  <si>
    <t>Mentionner dans cette colonne le total des prêts et avances (sous déduction des remboursements) à la clôture de l'exercice et, dans la colonne Observations, les provisions constituées le cas échéant.</t>
  </si>
  <si>
    <t>(10)</t>
  </si>
  <si>
    <t>S'il s'agit d'un exercice dont la clôture ne coïncide pas avec celle de l'exercice de la société, le préciser dans la colonne Observations.</t>
  </si>
  <si>
    <t xml:space="preserve"> Système de base / 532-6. TABLEAU DU PORTEFEUILLE DE TIAP / Valeur estimative du portefeuille de TIAP</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</si>
  <si>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</si>
  <si>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</si>
  <si>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</si>
  <si>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</si>
  <si>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</si>
  <si>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</si>
  <si>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</si>
  <si>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</si>
  <si>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 xml:space="preserve">Fractions du portefeuille évaluées </t>
  </si>
  <si>
    <t>1) au coût de revient</t>
  </si>
  <si>
    <t>2) au cours de bourse</t>
  </si>
  <si>
    <t>3) d’après la situation nette</t>
  </si>
  <si>
    <t>4) d’après la situation nette réestimée</t>
  </si>
  <si>
    <t>5) d’après une valeur de rendement ou de rentabilité</t>
  </si>
  <si>
    <t>6) d’après d’autres méthodes (à préciser)</t>
  </si>
  <si>
    <t>Valeur estimative du portefeuille</t>
  </si>
  <si>
    <t>Système de base / 532-6. TABLEAU DU PORTEFEUILLE DE TIAP / Variation de la valeur du portefeuille de TIAP / Valeur du portefeuille</t>
  </si>
  <si>
    <t>Mouvements de l'exercice</t>
  </si>
  <si>
    <t>Valeur comptable nette</t>
  </si>
  <si>
    <t>Valeur estimative</t>
  </si>
  <si>
    <t>Montant à l’ouverture de l’exercice</t>
  </si>
  <si>
    <t>Acquisition de l’exercice</t>
  </si>
  <si>
    <t>Cession de l’exercice (en prix de vente)</t>
  </si>
  <si>
    <t>Reprises de provisions sur titres cédés</t>
  </si>
  <si>
    <t>Plus-values sur cessions de titres :</t>
  </si>
  <si>
    <t>1) détenus au début de l’exercice</t>
  </si>
  <si>
    <t>2) acquis dans l’exercice</t>
  </si>
  <si>
    <t>Variation de la provision pour dépréciation du portefeuille</t>
  </si>
  <si>
    <t>Autres variations de plus-values latentes :</t>
  </si>
  <si>
    <t>1) sur titres acquis dans l’exercice</t>
  </si>
  <si>
    <t>2) sur titres acquis antérieurement</t>
  </si>
  <si>
    <t>Autres mouvements comptables (à préciser)</t>
  </si>
  <si>
    <t>Montant à la clôture de l’exercice</t>
  </si>
  <si>
    <t xml:space="preserve"> Système développé / 532-7. TABLEAU DES SOLDES INTERMEDIAIRES DE GESTION</t>
  </si>
  <si>
    <t>Produits</t>
  </si>
  <si>
    <t>Montant</t>
  </si>
  <si>
    <t>Charges</t>
  </si>
  <si>
    <t>Soldes intermédiaires</t>
  </si>
  <si>
    <t>En déduction des produits dans le compte de résultat.</t>
  </si>
  <si>
    <t>(Colonne 1)</t>
  </si>
  <si>
    <t>(Colonne 2)</t>
  </si>
  <si>
    <t>(Colonne 1 - Colonne 2)</t>
  </si>
  <si>
    <t>Pour le calcul de la valeur ajoutée, sont assimilés à des consommations externes, les impôts indirects à caractère spécifique inscrits au compte 635 "Impôts, taxes et versements assimilés" et acquittés lors de  la mise à la consommation des biens taxables</t>
  </si>
  <si>
    <t>Ventes marchandises</t>
  </si>
  <si>
    <t>Coût achat marchandises vendues</t>
  </si>
  <si>
    <t>Marge commerciale</t>
  </si>
  <si>
    <t>Soit total général des produits - total général des charges.</t>
  </si>
  <si>
    <t>Production stockée</t>
  </si>
  <si>
    <t>ou Destockage de production (a)</t>
  </si>
  <si>
    <t>Total 1P</t>
  </si>
  <si>
    <t>Total 1C</t>
  </si>
  <si>
    <t>Production de l'exercice</t>
  </si>
  <si>
    <t>Total 2P</t>
  </si>
  <si>
    <t>Total 2C</t>
  </si>
  <si>
    <t>Valeur ajoutée</t>
  </si>
  <si>
    <t>Impôt, taxes et versements assimilés (b)</t>
  </si>
  <si>
    <t>Total 3P</t>
  </si>
  <si>
    <t>Total 3C</t>
  </si>
  <si>
    <t xml:space="preserve"> Excédent brut (ou insuffisance brute) d'exploitation</t>
  </si>
  <si>
    <t>Excédent brut d'exploitation</t>
  </si>
  <si>
    <t>ou Insuffisance brute d'exploitation</t>
  </si>
  <si>
    <t>Reprises sur charges et transferts de charges</t>
  </si>
  <si>
    <t>Atres produits</t>
  </si>
  <si>
    <t>Autres charges</t>
  </si>
  <si>
    <t>Total 4P</t>
  </si>
  <si>
    <t>Total 4C</t>
  </si>
  <si>
    <t>Résultat d'exploitation (bénéfice ou perte)</t>
  </si>
  <si>
    <t>Résultat d'exploitation</t>
  </si>
  <si>
    <t>ou Résultat d'exploitation</t>
  </si>
  <si>
    <t>Quote-parts de résultat positifs sur opérations  faites en commun</t>
  </si>
  <si>
    <t>Quote-parts de résultat négatifs sur opérations  faites en commun</t>
  </si>
  <si>
    <t>Total 5P</t>
  </si>
  <si>
    <t>Total 5C</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</si>
  <si>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</si>
  <si>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</si>
  <si>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</si>
  <si>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</si>
  <si>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</si>
  <si>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</si>
  <si>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</si>
  <si>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Total 6P</t>
  </si>
  <si>
    <t>Total 6C</t>
  </si>
  <si>
    <t>Résultat de l'exercice (bénéfice ou perte) (c)</t>
  </si>
  <si>
    <t>Produits des cessions d'éléments d'actif</t>
  </si>
  <si>
    <t>Valeur comptable des éléments cédés</t>
  </si>
  <si>
    <t>Plus-values et moins-values sur cessions d'éléments d'actif</t>
  </si>
  <si>
    <t>Système développé / 532-8. DETERMINATION DE LA CAPACITE D'AUTOFINANCEMENT (à partir des postes du compte de résultat)</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</si>
  <si>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</si>
  <si>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</si>
  <si>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</si>
  <si>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</si>
  <si>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</si>
  <si>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</si>
  <si>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</si>
  <si>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</si>
  <si>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</si>
  <si>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</si>
  <si>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</si>
  <si>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</si>
  <si>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</si>
  <si>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</si>
  <si>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</si>
  <si>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Sauf reprises sur provisions.</t>
  </si>
  <si>
    <t>Sauf dotations aux amortissements et aux provisions financiers.</t>
  </si>
  <si>
    <t xml:space="preserve">Sauf : </t>
  </si>
  <si>
    <t xml:space="preserve"> - produits des cessions d'immobilisations;</t>
  </si>
  <si>
    <t xml:space="preserve"> - quote-parts des subventions d'investissement virées au résultat de l'exercice ;</t>
  </si>
  <si>
    <t xml:space="preserve"> - reprises sur provisions exceptionnelles.</t>
  </si>
  <si>
    <t xml:space="preserve"> - valeur comptable des immobilisations cédées ;</t>
  </si>
  <si>
    <t xml:space="preserve"> - dotations aux amortissements et aux provisions exceptionnels.</t>
  </si>
  <si>
    <t>Système développé / 532-9. MODELE DE TABLEAU DES EMPLOIS ET DES RESSOURCES / I. Tableau de financement en compte</t>
  </si>
  <si>
    <t xml:space="preserve">Emplois             </t>
  </si>
  <si>
    <t>Ressources</t>
  </si>
  <si>
    <t>Montant brut transféré au cours de l'exercice.</t>
  </si>
  <si>
    <t>Distributions mises en paiement au cours de l'exercice</t>
  </si>
  <si>
    <t>Capacité d'autofinancement de l'exercice</t>
  </si>
  <si>
    <t>Sauf concours bancaires courants et soldes créditeurs de banques.</t>
  </si>
  <si>
    <t>Acquisitions d'éléments de l'actif immobilisé:</t>
  </si>
  <si>
    <t>Cessions ou réductions d'éléments de l'actif immobilisé:</t>
  </si>
  <si>
    <t>Hors primes de remboursement des obligations.</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</si>
  <si>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</si>
  <si>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</si>
  <si>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</si>
  <si>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</si>
  <si>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</si>
  <si>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</si>
  <si>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</si>
  <si>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</si>
  <si>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</si>
  <si>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</si>
  <si>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</si>
  <si>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</si>
  <si>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</si>
  <si>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</si>
  <si>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</si>
  <si>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Système développé /  532-9. MODELE DE TABLEAU DES EMPLOIS ET DES RESSOURCES / II. Tableau de financement en compte</t>
  </si>
  <si>
    <t>Y compris charges constatées d'avance selon leur affectation à l'exploitation ou non.</t>
  </si>
  <si>
    <t>Variation du fonds de roulement net global</t>
  </si>
  <si>
    <t>Exercice N - Besoin - 1</t>
  </si>
  <si>
    <t>Exercice N - Dégagement - 2</t>
  </si>
  <si>
    <t>Exercice N - Solde - (2-1)</t>
  </si>
  <si>
    <t>Exercice N-1  - Solde</t>
  </si>
  <si>
    <t>Y compris produits constatés d'avance selon leur affectation à l'exploitation ou non.</t>
  </si>
  <si>
    <t>Variation "Exploitation":</t>
  </si>
  <si>
    <t>Les montants sont assortis du signe (+) lorsque les dégagements l'emportent sur les besoins et du signe (-) dans le cas contraire.</t>
  </si>
  <si>
    <t>Variation des actifs d'exploitation :</t>
  </si>
  <si>
    <t>Y compris valeurs mobilières de placement.</t>
  </si>
  <si>
    <t>Stocks et en-cours</t>
  </si>
  <si>
    <t>Nota. - Cette partie II du tableau peut être adaptée au système de base.</t>
  </si>
  <si>
    <t>Créances Clients, Comptes rattachés et autres créances d'exploitation (a)</t>
  </si>
  <si>
    <t>Dans ce cas, les variations portent sur l'ensemble des éléments; aucune distinction n'est faite entre exploitation et hors exploitation.</t>
  </si>
  <si>
    <t>Variation des dettes d'exploitation :</t>
  </si>
  <si>
    <t>Avances et acomptes reçus sur commandes en cours</t>
  </si>
  <si>
    <t>Dettes Fournisseurs, Comptes rattachés et autres dettes d'exploitation (b)</t>
  </si>
  <si>
    <t>Totaux "Exploitation"</t>
  </si>
  <si>
    <t>A. Variation nette "Exploitation" (c)</t>
  </si>
  <si>
    <t>Variation "Hors exploitation" :</t>
  </si>
  <si>
    <t xml:space="preserve">Variation des autres débiteurs  (a) (d)                             </t>
  </si>
  <si>
    <t>Variation des autres créditeurs (b)</t>
  </si>
  <si>
    <t>Totaux "Hors exploitation"</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</si>
  <si>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</si>
  <si>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</si>
  <si>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</si>
  <si>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</si>
  <si>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</si>
  <si>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</si>
  <si>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</si>
  <si>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</si>
  <si>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Totaux "Trésorerie"</t>
  </si>
  <si>
    <t>C. Variation nette "Trésorerie" (c)</t>
  </si>
  <si>
    <t>VARIATION DU FONDS DE ROULEMENT NET GLOBAL</t>
  </si>
  <si>
    <t>(Total A + B + C) :</t>
  </si>
  <si>
    <t>Emploi net</t>
  </si>
  <si>
    <t>Ressource nette</t>
  </si>
  <si>
    <t>Système développé / 532-10. MODELE DE TABLEAU DES EMPLOIS ET DES RESSOURCES / Tableau de financement en liste / Variation du FR net</t>
  </si>
  <si>
    <t>Calcul de la variation du fonds de roulement net global</t>
  </si>
  <si>
    <t>Ressources durables:</t>
  </si>
  <si>
    <t>Montant brut transféré dans l'exercice.</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</si>
  <si>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</si>
  <si>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</si>
  <si>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</si>
  <si>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</si>
  <si>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</si>
  <si>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</si>
  <si>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</si>
  <si>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</si>
  <si>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</si>
  <si>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Système développé / 532-10. MODELE DE TABLEAU DES EMPLOIS ET DES RESSOURCES / Tableau de financement en liste / Utilisation de la variation</t>
  </si>
  <si>
    <t>Les augmentations des éléments d'actif concernés engendrent des besoins en fonds de roulement qui seront affectés du signe (-).</t>
  </si>
  <si>
    <t>Utilisation de la variation du fonds de roulement net global</t>
  </si>
  <si>
    <t>Inversement, les diminutions de ces éléments dégagent des ressources en fonds de roulement qui seront affectées du signe (+).</t>
  </si>
  <si>
    <t>Variation des actifs d'exploitation (a)</t>
  </si>
  <si>
    <t>Les augmentations des éléments de passif concernés dégagent des ressources en fonds de roulement qui seront affectées du signe (+).</t>
  </si>
  <si>
    <t>Inversement, les diminutions de ces éléments engendrent des besoins en fonds de roulement qui seront affectées du signe (-).</t>
  </si>
  <si>
    <t>Créances clients, comptes rattachés et autres créances d'exploitation (b)</t>
  </si>
  <si>
    <t>Variation des dettes d'exploitation (c):</t>
  </si>
  <si>
    <t>Emploi net égal à la ressource nette dégagée par le calcul I - II précédent.</t>
  </si>
  <si>
    <t>(g)</t>
  </si>
  <si>
    <t>Ressource nette égale à l'emploi net dégagé par le calcul II - I précédent.</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</si>
  <si>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</si>
  <si>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</si>
  <si>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</si>
  <si>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</si>
  <si>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</si>
  <si>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</si>
  <si>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</si>
  <si>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</si>
  <si>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</si>
  <si>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C.</t>
  </si>
  <si>
    <t>Variation nette de trésorerie</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</si>
  <si>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</si>
  <si>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</si>
  <si>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</si>
  <si>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</si>
  <si>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</si>
  <si>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</si>
  <si>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</si>
  <si>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</si>
  <si>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</si>
  <si>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</si>
  <si>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</si>
  <si>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</si>
  <si>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</si>
  <si>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</si>
  <si>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</si>
  <si>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</si>
  <si>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</si>
  <si>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</si>
  <si>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</si>
  <si>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</si>
  <si>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</si>
  <si>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</si>
  <si>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</si>
  <si>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</si>
  <si>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</si>
  <si>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</si>
  <si>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</si>
  <si>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</si>
  <si>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</si>
  <si>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</si>
  <si>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</si>
  <si>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</si>
  <si>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</si>
  <si>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</si>
  <si>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</si>
  <si>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</si>
  <si>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</si>
  <si>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</si>
  <si>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</si>
  <si>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</si>
  <si>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</si>
  <si>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</si>
  <si>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</si>
  <si>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</si>
  <si>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</si>
  <si>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</si>
  <si>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</si>
  <si>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</si>
  <si>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</si>
  <si>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</si>
  <si>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</si>
  <si>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</si>
  <si>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</si>
  <si>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</si>
  <si>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</si>
  <si>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</si>
  <si>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</si>
  <si>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</si>
  <si>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</si>
  <si>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</si>
  <si>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</si>
  <si>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</si>
  <si>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</si>
  <si>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</si>
  <si>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</si>
  <si>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</si>
  <si>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</si>
  <si>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</si>
  <si>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</si>
  <si>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</si>
  <si>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</si>
  <si>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</si>
  <si>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</si>
  <si>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</si>
  <si>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</si>
  <si>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</si>
  <si>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</si>
  <si>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</si>
  <si>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</si>
  <si>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</si>
  <si>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</si>
  <si>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</si>
  <si>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</si>
  <si>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</si>
  <si>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</si>
  <si>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</si>
  <si>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</si>
  <si>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</si>
  <si>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</si>
  <si>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</si>
  <si>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</si>
  <si>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</si>
  <si>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</si>
  <si>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</si>
  <si>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</si>
  <si>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Achats stockés - Matières premières et fournitures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</si>
  <si>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</si>
  <si>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</si>
  <si>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</si>
  <si>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</si>
  <si>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</si>
  <si>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</si>
  <si>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</si>
  <si>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</si>
  <si>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</si>
  <si>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</si>
  <si>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</si>
  <si>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</si>
  <si>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</si>
  <si>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</si>
  <si>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</si>
  <si>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</si>
  <si>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</si>
  <si>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</si>
  <si>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</si>
  <si>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</si>
  <si>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</si>
  <si>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</si>
  <si>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</si>
  <si>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</si>
  <si>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</si>
  <si>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</si>
  <si>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</si>
  <si>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</si>
  <si>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</si>
  <si>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</si>
  <si>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</si>
  <si>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</si>
  <si>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</si>
  <si>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Frais d'augmentation de capital et d'opérations diverses - fusions, scissions, transformations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</si>
  <si>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</si>
  <si>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</si>
  <si>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</si>
  <si>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</si>
  <si>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</si>
  <si>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</si>
  <si>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</si>
  <si>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</si>
  <si>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</si>
  <si>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</si>
  <si>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</si>
  <si>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</si>
  <si>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</si>
  <si>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</si>
  <si>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</si>
  <si>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</si>
  <si>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</si>
  <si>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</si>
  <si>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</si>
  <si>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</si>
  <si>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</si>
  <si>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</si>
  <si>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</si>
  <si>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</si>
  <si>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</si>
  <si>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</si>
  <si>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</si>
  <si>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</si>
  <si>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</si>
  <si>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</si>
  <si>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</si>
  <si>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</si>
  <si>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</si>
  <si>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</si>
  <si>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</si>
  <si>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</si>
  <si>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</si>
  <si>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</si>
  <si>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</si>
  <si>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</si>
  <si>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</si>
  <si>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</si>
  <si>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</si>
  <si>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</si>
  <si>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</si>
  <si>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</si>
  <si>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</si>
  <si>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</si>
  <si>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</si>
  <si>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</si>
  <si>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</si>
  <si>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</si>
  <si>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</si>
  <si>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</si>
  <si>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</si>
  <si>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</si>
  <si>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</si>
  <si>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</si>
  <si>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</si>
  <si>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</si>
  <si>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</si>
  <si>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</si>
  <si>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</si>
  <si>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</si>
  <si>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</si>
  <si>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</si>
  <si>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</si>
  <si>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</si>
  <si>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</si>
  <si>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</si>
  <si>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</si>
  <si>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</si>
  <si>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</si>
  <si>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</si>
  <si>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</si>
  <si>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</si>
  <si>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</si>
  <si>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Terrains de gisement</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</si>
  <si>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</si>
  <si>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</si>
  <si>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</si>
  <si>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</si>
  <si>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</si>
  <si>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Carrières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</si>
  <si>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</si>
  <si>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</si>
  <si>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</si>
  <si>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</si>
  <si>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</si>
  <si>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</si>
  <si>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</si>
  <si>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</si>
  <si>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</si>
  <si>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</si>
  <si>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</si>
  <si>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</si>
  <si>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</si>
  <si>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</si>
  <si>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</si>
  <si>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</si>
  <si>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</si>
  <si>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</si>
  <si>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</si>
  <si>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</si>
  <si>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</si>
  <si>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</si>
  <si>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Fournitures non stockables - eau, énergie </t>
  </si>
  <si>
    <t>Autres produits d'activités annexes - cessions d'approvisionnements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</si>
  <si>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</si>
  <si>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</si>
  <si>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</si>
  <si>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</si>
  <si>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</si>
  <si>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</si>
  <si>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</si>
  <si>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</si>
  <si>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</si>
  <si>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</si>
  <si>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</si>
  <si>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</si>
  <si>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</si>
  <si>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</si>
  <si>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</si>
  <si>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</si>
  <si>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</si>
  <si>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</si>
  <si>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</si>
  <si>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</si>
  <si>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</si>
  <si>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Compte d'ordre sur immobilisations (art 6 du décret n° 78-737 du 11 juillet 1978) </t>
  </si>
  <si>
    <t>Etudes en cours</t>
  </si>
  <si>
    <t>Clients - Effets à recevoir</t>
  </si>
  <si>
    <t>Comptes en monnaie nationale </t>
  </si>
  <si>
    <t>Achats de marchandises</t>
  </si>
  <si>
    <t>sur travaux</t>
  </si>
  <si>
    <t>Agencements et aménagements de terrains</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</si>
  <si>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</si>
  <si>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</si>
  <si>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</si>
  <si>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</si>
  <si>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</si>
  <si>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</si>
  <si>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</si>
  <si>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</si>
  <si>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</si>
  <si>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</si>
  <si>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</si>
  <si>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</si>
  <si>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</si>
  <si>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Caisses du Trésor et des établissements publics </t>
  </si>
  <si>
    <t>Compte pour la récapitulation des frais accessoires incorporés aux achats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</si>
  <si>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</si>
  <si>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</si>
  <si>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</si>
  <si>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</si>
  <si>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</si>
  <si>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</si>
  <si>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</si>
  <si>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</si>
  <si>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 xml:space="preserve">Ensembles immobiliers administratifs et commerciaux </t>
  </si>
  <si>
    <t>Prestations de services S 2</t>
  </si>
  <si>
    <t>Clients créditeurs</t>
  </si>
  <si>
    <t>Autres organismes financiers</t>
  </si>
  <si>
    <t>de matières premières et fournitures </t>
  </si>
  <si>
    <t>Production stockée ou déstockage</t>
  </si>
  <si>
    <t>Autres réserves</t>
  </si>
  <si>
    <t>Clients - Avances et acomptes reçus sur commandes </t>
  </si>
  <si>
    <t>Intérêts courus</t>
  </si>
  <si>
    <t>d'autres approvisionnements stockés </t>
  </si>
  <si>
    <t>Variation des stocks en-cours de production, produits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</si>
  <si>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</si>
  <si>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</si>
  <si>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</si>
  <si>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</si>
  <si>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</si>
  <si>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</si>
  <si>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</si>
  <si>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 xml:space="preserve">Affectés aux opérations non professionnelles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</si>
  <si>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</si>
  <si>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</si>
  <si>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</si>
  <si>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</si>
  <si>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</si>
  <si>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</si>
  <si>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</si>
  <si>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</si>
  <si>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</si>
  <si>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</si>
  <si>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</si>
  <si>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</si>
  <si>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</si>
  <si>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Crédit de mobilisation de créances commerciales (CMCC) </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</si>
  <si>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</si>
  <si>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</si>
  <si>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</si>
  <si>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</si>
  <si>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</si>
  <si>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</si>
  <si>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</si>
  <si>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</si>
  <si>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</si>
  <si>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</si>
  <si>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</si>
  <si>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Variations des stocks d'approvisionnements et marchandises </t>
  </si>
  <si>
    <t>Prestations de services en cours </t>
  </si>
  <si>
    <t>Report à nouveau (solde créditeur)</t>
  </si>
  <si>
    <t>Voies d'eau</t>
  </si>
  <si>
    <t>Produits résiduels ou matières de récupération </t>
  </si>
  <si>
    <t>Participation des salariés aux résultats </t>
  </si>
  <si>
    <t>Instruments financiers à terme et jetons détenus</t>
  </si>
  <si>
    <t>Variation des stocks de matières premières et fournitures </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</si>
  <si>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</si>
  <si>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</si>
  <si>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</si>
  <si>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</si>
  <si>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</si>
  <si>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</si>
  <si>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</si>
  <si>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</si>
  <si>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</si>
  <si>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</si>
  <si>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</si>
  <si>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</si>
  <si>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</si>
  <si>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</si>
  <si>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</si>
  <si>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 xml:space="preserve">Constructions sur sol d'autrui </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</si>
  <si>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</si>
  <si>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</si>
  <si>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</si>
  <si>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</si>
  <si>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</si>
  <si>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</si>
  <si>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</si>
  <si>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</si>
  <si>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</si>
  <si>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</si>
  <si>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</si>
  <si>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</si>
  <si>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</si>
  <si>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</si>
  <si>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</si>
  <si>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</si>
  <si>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</si>
  <si>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</si>
  <si>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</si>
  <si>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</si>
  <si>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</si>
  <si>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</si>
  <si>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</si>
  <si>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</si>
  <si>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</si>
  <si>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</si>
  <si>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</si>
  <si>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</si>
  <si>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</si>
  <si>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</si>
  <si>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</si>
  <si>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</si>
  <si>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</si>
  <si>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Dépréciation des matières premières et fournitures </t>
  </si>
  <si>
    <t>Produits à recevoir</t>
  </si>
  <si>
    <t>Régies d'avance et accréditifs</t>
  </si>
  <si>
    <t>Locations mobilières</t>
  </si>
  <si>
    <t>Redevances pour concessions, brevets, licences, marques, procédés, logiciels </t>
  </si>
  <si>
    <t>Collectivités publiques </t>
  </si>
  <si>
    <t>Matériels industriels</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</si>
  <si>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</si>
  <si>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</si>
  <si>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</si>
  <si>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</si>
  <si>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</si>
  <si>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</si>
  <si>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</si>
  <si>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</si>
  <si>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</si>
  <si>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</si>
  <si>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</si>
  <si>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</si>
  <si>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</si>
  <si>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</si>
  <si>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</si>
  <si>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</si>
  <si>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</si>
  <si>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</si>
  <si>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</si>
  <si>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</si>
  <si>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 xml:space="preserve">Autres subventions d'investissement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</si>
  <si>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</si>
  <si>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</si>
  <si>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</si>
  <si>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</si>
  <si>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</si>
  <si>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</si>
  <si>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</si>
  <si>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</si>
  <si>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</si>
  <si>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</si>
  <si>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</si>
  <si>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</si>
  <si>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</si>
  <si>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</si>
  <si>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</si>
  <si>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</si>
  <si>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</si>
  <si>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</si>
  <si>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</si>
  <si>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</si>
  <si>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</si>
  <si>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</si>
  <si>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</si>
  <si>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</si>
  <si>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</si>
  <si>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</si>
  <si>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</si>
  <si>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</si>
  <si>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</si>
  <si>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</si>
  <si>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</si>
  <si>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</si>
  <si>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</si>
  <si>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</si>
  <si>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</si>
  <si>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</si>
  <si>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</si>
  <si>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Droits du concédant</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</si>
  <si>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</si>
  <si>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</si>
  <si>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</si>
  <si>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</si>
  <si>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</si>
  <si>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</si>
  <si>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</si>
  <si>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</si>
  <si>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</si>
  <si>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</si>
  <si>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</si>
  <si>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</si>
  <si>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</si>
  <si>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Autres subventions d'investissement</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</si>
  <si>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</si>
  <si>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</si>
  <si>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</si>
  <si>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</si>
  <si>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</si>
  <si>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</si>
  <si>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</si>
  <si>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</si>
  <si>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</si>
  <si>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</si>
  <si>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</si>
  <si>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</si>
  <si>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</si>
  <si>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</si>
  <si>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</si>
  <si>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</si>
  <si>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</si>
  <si>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</si>
  <si>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Provisions pour investissement - participation des salariés </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</si>
  <si>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</si>
  <si>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</si>
  <si>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</si>
  <si>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</si>
  <si>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</si>
  <si>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</si>
  <si>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</si>
  <si>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</si>
  <si>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</si>
  <si>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</si>
  <si>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</si>
  <si>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</si>
  <si>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</si>
  <si>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</si>
  <si>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</si>
  <si>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</si>
  <si>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</si>
  <si>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</si>
  <si>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</si>
  <si>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</si>
  <si>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</si>
  <si>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</si>
  <si>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</si>
  <si>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</si>
  <si>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</si>
  <si>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</si>
  <si>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</si>
  <si>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</si>
  <si>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</si>
  <si>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</si>
  <si>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</si>
  <si>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</si>
  <si>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</si>
  <si>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</si>
  <si>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</si>
  <si>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</si>
  <si>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</si>
  <si>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</si>
  <si>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</si>
  <si>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Provisions pour risques et charges </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</si>
  <si>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</si>
  <si>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</si>
  <si>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</si>
  <si>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</si>
  <si>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</si>
  <si>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</si>
  <si>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</si>
  <si>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</si>
  <si>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</si>
  <si>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</si>
  <si>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</si>
  <si>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</si>
  <si>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</si>
  <si>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</si>
  <si>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</si>
  <si>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</si>
  <si>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</si>
  <si>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</si>
  <si>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</si>
  <si>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</si>
  <si>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</si>
  <si>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</si>
  <si>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</si>
  <si>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</si>
  <si>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</si>
  <si>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Créances rattachées à des participations - groupe </t>
  </si>
  <si>
    <t>Taxes sur le chiffre d'affaires collectées par l'entreprise </t>
  </si>
  <si>
    <t>Annonces et insertions</t>
  </si>
  <si>
    <t>Dégrèvements d'impôts autres qu'impôts sur les bénéfices </t>
  </si>
  <si>
    <t>Provisions pour pertes sur contrats </t>
  </si>
  <si>
    <t>Créances rattachées à des participations  - hors groupe </t>
  </si>
  <si>
    <t>T.V.A. collectée</t>
  </si>
  <si>
    <t>Echantillons </t>
  </si>
  <si>
    <t>Autres produits exceptionnels sur opérations de gestion </t>
  </si>
  <si>
    <t>Autres provisions pour risques </t>
  </si>
  <si>
    <t>Versements représentatifs d'apports non capitalisés  - appel de fonds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</si>
  <si>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</si>
  <si>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</si>
  <si>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</si>
  <si>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</si>
  <si>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</si>
  <si>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</si>
  <si>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</si>
  <si>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</si>
  <si>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</si>
  <si>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</si>
  <si>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</si>
  <si>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</si>
  <si>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</si>
  <si>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</si>
  <si>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</si>
  <si>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</si>
  <si>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Provisions pour renouvellement des immobilisations - entreprises concessionnaires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</si>
  <si>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</si>
  <si>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</si>
  <si>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</si>
  <si>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</si>
  <si>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</si>
  <si>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</si>
  <si>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</si>
  <si>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Divers - pourboires, don courant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</si>
  <si>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</si>
  <si>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</si>
  <si>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</si>
  <si>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</si>
  <si>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</si>
  <si>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</si>
  <si>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</si>
  <si>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</si>
  <si>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</si>
  <si>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</si>
  <si>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</si>
  <si>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</si>
  <si>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</si>
  <si>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</si>
  <si>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Titres immobilisés autres que les titres immobilisés de l'activité de portefeuille - droit de propriété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</si>
  <si>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</si>
  <si>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</si>
  <si>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</si>
  <si>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</si>
  <si>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</si>
  <si>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</si>
  <si>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</si>
  <si>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</si>
  <si>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</si>
  <si>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</si>
  <si>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Titres immobilisés - droit de créance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</si>
  <si>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</si>
  <si>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</si>
  <si>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</si>
  <si>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</si>
  <si>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</si>
  <si>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</si>
  <si>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</si>
  <si>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</si>
  <si>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</si>
  <si>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</si>
  <si>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</si>
  <si>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</si>
  <si>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</si>
  <si>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</si>
  <si>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</si>
  <si>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</si>
  <si>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</si>
  <si>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</si>
  <si>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</si>
  <si>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</si>
  <si>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</si>
  <si>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</si>
  <si>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</si>
  <si>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</si>
  <si>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</si>
  <si>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</si>
  <si>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</si>
  <si>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</si>
  <si>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</si>
  <si>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</si>
  <si>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</si>
  <si>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</si>
  <si>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</si>
  <si>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</si>
  <si>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</si>
  <si>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</si>
  <si>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</si>
  <si>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</si>
  <si>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</si>
  <si>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</si>
  <si>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</si>
  <si>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</si>
  <si>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</si>
  <si>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</si>
  <si>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</si>
  <si>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</si>
  <si>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</si>
  <si>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</si>
  <si>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</si>
  <si>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</si>
  <si>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</si>
  <si>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</si>
  <si>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</si>
  <si>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</si>
  <si>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</si>
  <si>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</si>
  <si>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Concours divers - cotisations </t>
  </si>
  <si>
    <t>Créances</t>
  </si>
  <si>
    <t>sur titres immobilisés - droit de créance </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</si>
  <si>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</si>
  <si>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</si>
  <si>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</si>
  <si>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</si>
  <si>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</si>
  <si>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</si>
  <si>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</si>
  <si>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</si>
  <si>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</si>
  <si>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</si>
  <si>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</si>
  <si>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</si>
  <si>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</si>
  <si>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</si>
  <si>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</si>
  <si>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</si>
  <si>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</si>
  <si>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</si>
  <si>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</si>
  <si>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</si>
  <si>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</si>
  <si>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</si>
  <si>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</si>
  <si>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</si>
  <si>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</si>
  <si>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</si>
  <si>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</si>
  <si>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</si>
  <si>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</si>
  <si>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</si>
  <si>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</si>
  <si>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</si>
  <si>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</si>
  <si>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</si>
  <si>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</si>
  <si>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</si>
  <si>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</si>
  <si>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</si>
  <si>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</si>
  <si>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</si>
  <si>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</si>
  <si>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</si>
  <si>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</si>
  <si>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</si>
  <si>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Dettes rattachées à des participations - groupe </t>
  </si>
  <si>
    <t>Amortissements des immobilisations incorporelles </t>
  </si>
  <si>
    <t>Dettes sur acquisitions de valeurs mobilières de placement </t>
  </si>
  <si>
    <t>Versement de transport</t>
  </si>
  <si>
    <t>Reprises sur provisions réglementées (stocks) </t>
  </si>
  <si>
    <t>Dettes rattachées à des participations - hors groupe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</si>
  <si>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</si>
  <si>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</si>
  <si>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</si>
  <si>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</si>
  <si>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</si>
  <si>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</si>
  <si>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</si>
  <si>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</si>
  <si>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</si>
  <si>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</si>
  <si>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</si>
  <si>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</si>
  <si>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</si>
  <si>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</si>
  <si>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</si>
  <si>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</si>
  <si>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</si>
  <si>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</si>
  <si>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</si>
  <si>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</si>
  <si>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Biens et prestations de services échangés entre établissements - charges </t>
  </si>
  <si>
    <t>Amortissements des immobilisations corporelles </t>
  </si>
  <si>
    <t>Comptes d'attente</t>
  </si>
  <si>
    <t>Impôts directs (sauf impôts sur les bénéfices) </t>
  </si>
  <si>
    <t>Transferts de charges exceptionnelles </t>
  </si>
  <si>
    <t>Biens et prestations de services échangés entre établissements - produits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</si>
  <si>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</si>
  <si>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</si>
  <si>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</si>
  <si>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</si>
  <si>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</si>
  <si>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</si>
  <si>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</si>
  <si>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</si>
  <si>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</si>
  <si>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</si>
  <si>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</si>
  <si>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</si>
  <si>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</si>
  <si>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</si>
  <si>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</si>
  <si>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</si>
  <si>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</si>
  <si>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</si>
  <si>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</si>
  <si>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</si>
  <si>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</si>
  <si>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</si>
  <si>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</si>
  <si>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</si>
  <si>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</si>
  <si>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</si>
  <si>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</si>
  <si>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</si>
  <si>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</si>
  <si>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</si>
  <si>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</si>
  <si>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</si>
  <si>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</si>
  <si>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</si>
  <si>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</si>
  <si>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</si>
  <si>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</si>
  <si>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</si>
  <si>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</si>
  <si>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</si>
  <si>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</si>
  <si>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</si>
  <si>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</si>
  <si>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</si>
  <si>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</si>
  <si>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</si>
  <si>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</si>
  <si>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</si>
  <si>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</si>
  <si>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</si>
  <si>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</si>
  <si>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</si>
  <si>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</si>
  <si>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</si>
  <si>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</si>
  <si>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</si>
  <si>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</si>
  <si>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</si>
  <si>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</si>
  <si>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</si>
  <si>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</si>
  <si>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</si>
  <si>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</si>
  <si>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</si>
  <si>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</si>
  <si>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</si>
  <si>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</si>
  <si>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</si>
  <si>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</si>
  <si>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</si>
  <si>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</si>
  <si>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</si>
  <si>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</si>
  <si>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</si>
  <si>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</si>
  <si>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</si>
  <si>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</si>
  <si>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</si>
  <si>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</si>
  <si>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</si>
  <si>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</si>
  <si>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</si>
  <si>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</si>
  <si>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</si>
  <si>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</si>
  <si>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</si>
  <si>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</si>
  <si>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</si>
  <si>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</si>
  <si>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</si>
  <si>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</si>
  <si>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</si>
  <si>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</si>
  <si>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</si>
  <si>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</si>
  <si>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</si>
  <si>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</si>
  <si>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Quote-part de bénéfice transférée - comptabilité du gérant </t>
  </si>
  <si>
    <t>Quote-part de perte supportée - comptabilité des associés non gérants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</si>
  <si>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</si>
  <si>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</si>
  <si>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</si>
  <si>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</si>
  <si>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</si>
  <si>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</si>
  <si>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</si>
  <si>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</si>
  <si>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Intérêts bancaires et sur opérations de financement - escomptes </t>
  </si>
  <si>
    <t>Intérêts des obligations cautionnées </t>
  </si>
  <si>
    <t> Intérêts des autres dettes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</si>
  <si>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</si>
  <si>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</si>
  <si>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</si>
  <si>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</si>
  <si>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</si>
  <si>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</si>
  <si>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</si>
  <si>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</si>
  <si>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sur marchés et dédits payés sur achats et ventes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</si>
  <si>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</si>
  <si>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</si>
  <si>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</si>
  <si>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</si>
  <si>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</si>
  <si>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</si>
  <si>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</si>
  <si>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</si>
  <si>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</si>
  <si>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</si>
  <si>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</si>
  <si>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</si>
  <si>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</si>
  <si>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</si>
  <si>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et aux provisions - Charges d'exploitation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</si>
  <si>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</si>
  <si>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</si>
  <si>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</si>
  <si>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</si>
  <si>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</si>
  <si>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et aux provisions - Charges financières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</si>
  <si>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</si>
  <si>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</si>
  <si>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</si>
  <si>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</si>
  <si>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</si>
  <si>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</si>
  <si>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provisions réglementées - immobilisations </t>
  </si>
  <si>
    <t>Dotations aux provisions réglementées - stocks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</si>
  <si>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</si>
  <si>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</si>
  <si>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</si>
  <si>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</si>
  <si>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</si>
  <si>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</si>
  <si>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</si>
  <si>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</si>
  <si>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</si>
  <si>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</si>
  <si>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</si>
  <si>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</si>
  <si>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</si>
  <si>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</si>
  <si>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</si>
  <si>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</si>
  <si>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</si>
  <si>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</si>
  <si>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</si>
  <si>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</si>
  <si>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</si>
  <si>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</si>
  <si>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</si>
  <si>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</si>
  <si>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</si>
  <si>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</si>
  <si>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</si>
  <si>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</si>
  <si>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</si>
  <si>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</si>
  <si>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</si>
  <si>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</si>
  <si>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</si>
  <si>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</si>
  <si>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</si>
  <si>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</si>
  <si>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</si>
  <si>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</si>
  <si>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</si>
  <si>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</si>
  <si>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</si>
  <si>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</si>
  <si>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</si>
  <si>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</si>
  <si>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</si>
  <si>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</si>
  <si>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</si>
  <si>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</si>
  <si>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</si>
  <si>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</si>
  <si>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</si>
  <si>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</si>
  <si>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</si>
  <si>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</si>
  <si>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</si>
  <si>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</si>
  <si>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</si>
  <si>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</si>
  <si>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</si>
  <si>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</si>
  <si>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</si>
  <si>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</si>
  <si>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</si>
  <si>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</si>
  <si>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</si>
  <si>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</si>
  <si>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</si>
  <si>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</si>
  <si>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</si>
  <si>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</si>
  <si>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</si>
  <si>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</si>
  <si>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</si>
  <si>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</si>
  <si>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</si>
  <si>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</si>
  <si>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</si>
  <si>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</si>
  <si>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</si>
  <si>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</si>
  <si>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</si>
  <si>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</si>
  <si>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</si>
  <si>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</si>
  <si>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</si>
  <si>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</si>
  <si>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</si>
  <si>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</si>
  <si>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</si>
  <si>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</si>
  <si>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</si>
  <si>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</si>
  <si>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</si>
  <si>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</si>
  <si>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</si>
  <si>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</si>
  <si>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</si>
  <si>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</si>
  <si>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</si>
  <si>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</si>
  <si>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</si>
  <si>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</si>
  <si>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</si>
  <si>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</si>
  <si>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</si>
  <si>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</si>
  <si>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</si>
  <si>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</si>
  <si>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</si>
  <si>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</si>
  <si>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</si>
  <si>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</si>
  <si>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</si>
  <si>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</si>
  <si>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</si>
  <si>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</si>
  <si>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</si>
  <si>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</si>
  <si>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</si>
  <si>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</si>
  <si>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</si>
  <si>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</si>
  <si>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</si>
  <si>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</si>
  <si>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</si>
  <si>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</si>
  <si>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</si>
  <si>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</si>
  <si>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</si>
  <si>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</si>
  <si>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</si>
  <si>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</si>
  <si>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</si>
  <si>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</si>
  <si>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</si>
  <si>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</si>
  <si>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</si>
  <si>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</si>
  <si>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</si>
  <si>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</si>
  <si>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</si>
  <si>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</si>
  <si>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</si>
  <si>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</si>
  <si>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</si>
  <si>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</si>
  <si>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</si>
  <si>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</si>
  <si>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</si>
  <si>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</si>
  <si>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</si>
  <si>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</si>
  <si>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</si>
  <si>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</si>
  <si>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</si>
  <si>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</si>
  <si>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</si>
  <si>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</si>
  <si>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</si>
  <si>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</si>
  <si>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</si>
  <si>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</si>
  <si>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</si>
  <si>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</si>
  <si>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</si>
  <si>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</si>
  <si>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</si>
  <si>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</si>
  <si>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</si>
  <si>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</si>
  <si>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</si>
  <si>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</si>
  <si>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</si>
  <si>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</si>
  <si>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</si>
  <si>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</si>
  <si>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</si>
  <si>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</si>
  <si>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</si>
  <si>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</si>
  <si>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</si>
  <si>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</si>
  <si>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</si>
  <si>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</si>
  <si>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</si>
  <si>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</si>
  <si>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</si>
  <si>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</si>
  <si>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</si>
  <si>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</si>
  <si>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</si>
  <si>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</si>
  <si>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</si>
  <si>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</si>
  <si>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</si>
  <si>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</si>
  <si>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</si>
  <si>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</si>
  <si>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</si>
  <si>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</si>
  <si>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</si>
  <si>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</si>
  <si>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</si>
  <si>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</si>
  <si>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</si>
  <si>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</si>
  <si>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</si>
  <si>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</si>
  <si>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</si>
  <si>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</si>
  <si>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</si>
  <si>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</si>
  <si>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</si>
  <si>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</si>
  <si>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</si>
  <si>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</si>
  <si>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</si>
  <si>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</si>
  <si>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</si>
  <si>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</si>
  <si>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</si>
  <si>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</si>
  <si>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</si>
  <si>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</si>
  <si>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</si>
  <si>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</si>
  <si>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</si>
  <si>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</si>
  <si>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</si>
  <si>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</si>
  <si>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</si>
  <si>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</si>
  <si>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</si>
  <si>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</si>
  <si>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</si>
  <si>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</si>
  <si>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</si>
  <si>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</si>
  <si>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</si>
  <si>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</si>
  <si>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</si>
  <si>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</si>
  <si>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</si>
  <si>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</si>
  <si>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</si>
  <si>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</si>
  <si>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</si>
  <si>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</si>
  <si>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</si>
  <si>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</si>
  <si>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</si>
  <si>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</si>
  <si>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</si>
  <si>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</si>
  <si>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</si>
  <si>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</si>
  <si>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</si>
  <si>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</si>
  <si>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</si>
  <si>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</si>
  <si>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</si>
  <si>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</si>
  <si>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</si>
  <si>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</si>
  <si>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</si>
  <si>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</si>
  <si>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</si>
  <si>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</si>
  <si>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</si>
  <si>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</si>
  <si>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</si>
  <si>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</si>
  <si>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</si>
  <si>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</si>
  <si>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</si>
  <si>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</si>
  <si>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</si>
  <si>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</si>
  <si>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</si>
  <si>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</si>
  <si>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</si>
  <si>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</si>
  <si>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</si>
  <si>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</si>
  <si>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</si>
  <si>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</si>
  <si>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</si>
  <si>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</si>
  <si>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</si>
  <si>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</si>
  <si>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</si>
  <si>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</si>
  <si>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</si>
  <si>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</si>
  <si>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</si>
  <si>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</si>
  <si>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</si>
  <si>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</si>
  <si>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</si>
  <si>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</si>
  <si>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</si>
  <si>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</si>
  <si>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</si>
  <si>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</si>
  <si>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</si>
  <si>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</si>
  <si>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</si>
  <si>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</si>
  <si>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</si>
  <si>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</si>
  <si>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</si>
  <si>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</si>
  <si>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</si>
  <si>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</si>
  <si>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</si>
  <si>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</si>
  <si>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</si>
  <si>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</si>
  <si>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</si>
  <si>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</si>
  <si>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</si>
  <si>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</si>
  <si>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</si>
  <si>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</si>
  <si>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</si>
  <si>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</si>
  <si>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</si>
  <si>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</si>
  <si>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</si>
  <si>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</si>
  <si>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</si>
  <si>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</si>
  <si>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</si>
  <si>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</si>
  <si>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</si>
  <si>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</si>
  <si>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</si>
  <si>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</si>
  <si>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</si>
  <si>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</si>
  <si>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</si>
  <si>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</si>
  <si>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</si>
  <si>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</si>
  <si>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</si>
  <si>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</si>
  <si>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</si>
  <si>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</si>
  <si>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</si>
  <si>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</si>
  <si>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</si>
  <si>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</si>
  <si>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</si>
  <si>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</si>
  <si>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</si>
  <si>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</si>
  <si>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</si>
  <si>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</si>
  <si>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</si>
  <si>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</si>
  <si>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</si>
  <si>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</si>
  <si>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</si>
  <si>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</si>
  <si>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</si>
  <si>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</si>
  <si>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</si>
  <si>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</si>
  <si>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</si>
  <si>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</si>
  <si>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</si>
  <si>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</si>
  <si>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</si>
  <si>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</si>
  <si>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</si>
  <si>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</si>
  <si>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</si>
  <si>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</si>
  <si>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</si>
  <si>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</si>
  <si>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</si>
  <si>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</si>
  <si>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</si>
  <si>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</si>
  <si>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</si>
  <si>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</si>
  <si>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</si>
  <si>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</si>
  <si>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</si>
  <si>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</si>
  <si>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</si>
  <si>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</si>
  <si>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</si>
  <si>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</si>
  <si>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</si>
  <si>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</si>
  <si>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</si>
  <si>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</si>
  <si>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</si>
  <si>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</si>
  <si>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</si>
  <si>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</si>
  <si>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</si>
  <si>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</si>
  <si>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</si>
  <si>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</si>
  <si>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</si>
  <si>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</si>
  <si>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</si>
  <si>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</si>
  <si>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</si>
  <si>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</si>
  <si>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</si>
  <si>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</si>
  <si>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</si>
  <si>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</si>
  <si>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</si>
  <si>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</si>
  <si>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</si>
  <si>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</si>
  <si>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</si>
  <si>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</si>
  <si>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</si>
  <si>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</si>
  <si>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</si>
  <si>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</si>
  <si>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</si>
  <si>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</si>
  <si>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</si>
  <si>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</si>
  <si>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</si>
  <si>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</si>
  <si>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</si>
  <si>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</si>
  <si>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</si>
  <si>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</si>
  <si>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</si>
  <si>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</si>
  <si>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</si>
  <si>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</si>
  <si>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</si>
  <si>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</si>
  <si>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</si>
  <si>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</si>
  <si>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</si>
  <si>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</si>
  <si>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</si>
  <si>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</si>
  <si>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</si>
  <si>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</si>
  <si>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</si>
  <si>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</si>
  <si>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</si>
  <si>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</si>
  <si>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</si>
  <si>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</si>
  <si>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</si>
  <si>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</si>
  <si>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</si>
  <si>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</si>
  <si>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</si>
  <si>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</si>
  <si>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</si>
  <si>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</si>
  <si>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</si>
  <si>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</si>
  <si>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</si>
  <si>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</si>
  <si>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</si>
  <si>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</si>
  <si>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</si>
  <si>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</si>
  <si>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</si>
  <si>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</si>
  <si>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</si>
  <si>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</si>
  <si>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</si>
  <si>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</si>
  <si>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</si>
  <si>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</si>
  <si>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</si>
  <si>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</si>
  <si>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</si>
  <si>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</si>
  <si>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</si>
  <si>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</si>
  <si>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</si>
  <si>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</si>
  <si>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</si>
  <si>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</si>
  <si>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</si>
  <si>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</si>
  <si>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</si>
  <si>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</si>
  <si>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</si>
  <si>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</si>
  <si>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</si>
  <si>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</si>
  <si>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</si>
  <si>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</si>
  <si>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</si>
  <si>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</si>
  <si>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</si>
  <si>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</si>
  <si>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</si>
  <si>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</si>
  <si>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</si>
  <si>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</si>
  <si>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</si>
  <si>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</si>
  <si>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</si>
  <si>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</si>
  <si>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</si>
  <si>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</si>
  <si>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</si>
  <si>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</si>
  <si>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</si>
  <si>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</si>
  <si>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</si>
  <si>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</si>
  <si>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</si>
  <si>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</si>
  <si>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</si>
  <si>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</si>
  <si>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</si>
  <si>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</si>
  <si>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</si>
  <si>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</si>
  <si>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</si>
  <si>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</si>
  <si>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</si>
  <si>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</si>
  <si>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</si>
  <si>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</si>
  <si>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</si>
  <si>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</si>
  <si>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</si>
  <si>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</si>
  <si>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</si>
  <si>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</si>
  <si>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</si>
  <si>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</si>
  <si>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</si>
  <si>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</si>
  <si>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</si>
  <si>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</si>
  <si>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</si>
  <si>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</si>
  <si>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</si>
  <si>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</si>
  <si>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</si>
  <si>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</si>
  <si>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</si>
  <si>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</si>
  <si>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</si>
  <si>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</si>
  <si>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</si>
  <si>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</si>
  <si>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</si>
  <si>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</si>
  <si>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</si>
  <si>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</si>
  <si>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</si>
  <si>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</si>
  <si>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</si>
  <si>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</si>
  <si>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</si>
  <si>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</si>
  <si>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</si>
  <si>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</si>
  <si>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</si>
  <si>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</si>
  <si>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</si>
  <si>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</si>
  <si>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</si>
  <si>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</si>
  <si>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</si>
  <si>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</si>
  <si>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</si>
  <si>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</si>
  <si>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</si>
  <si>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</si>
  <si>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</si>
  <si>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</si>
  <si>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</si>
  <si>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</si>
  <si>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</si>
  <si>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</si>
  <si>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</si>
  <si>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</si>
  <si>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</si>
  <si>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</si>
  <si>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</si>
  <si>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</si>
  <si>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</si>
  <si>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</si>
  <si>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</si>
  <si>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</si>
  <si>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</si>
  <si>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</si>
  <si>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</si>
  <si>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</si>
  <si>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</si>
  <si>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</si>
  <si>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</si>
  <si>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</si>
  <si>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</si>
  <si>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</si>
  <si>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</si>
  <si>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</si>
  <si>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</si>
  <si>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</si>
  <si>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</si>
  <si>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</si>
  <si>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</si>
  <si>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</si>
  <si>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</si>
  <si>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</si>
  <si>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</si>
  <si>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</si>
  <si>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</si>
  <si>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</si>
  <si>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</si>
  <si>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</si>
  <si>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</si>
  <si>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</si>
  <si>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</si>
  <si>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</si>
  <si>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</si>
  <si>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</si>
  <si>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</si>
  <si>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</si>
  <si>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</si>
  <si>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</si>
  <si>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</si>
  <si>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</si>
  <si>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</si>
  <si>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</si>
  <si>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</si>
  <si>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</si>
  <si>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</si>
  <si>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</si>
  <si>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</si>
  <si>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</si>
  <si>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</si>
  <si>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</si>
  <si>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</si>
  <si>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</si>
  <si>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</si>
  <si>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</si>
  <si>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</si>
  <si>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</si>
  <si>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</si>
  <si>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</si>
  <si>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</si>
  <si>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</si>
  <si>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</si>
  <si>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</si>
  <si>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</si>
  <si>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</si>
  <si>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</si>
  <si>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</si>
  <si>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</si>
  <si>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</si>
  <si>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</si>
  <si>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</si>
  <si>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</si>
  <si>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</si>
  <si>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</si>
  <si>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</si>
  <si>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</si>
  <si>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</si>
  <si>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</si>
  <si>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</si>
  <si>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</si>
  <si>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</si>
  <si>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</si>
  <si>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</si>
  <si>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</si>
  <si>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</si>
  <si>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</si>
  <si>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</si>
  <si>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</si>
  <si>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</si>
  <si>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</si>
  <si>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</si>
  <si>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</si>
  <si>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</si>
  <si>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</si>
  <si>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</si>
  <si>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</si>
  <si>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</si>
  <si>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</si>
  <si>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</si>
  <si>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</si>
  <si>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</si>
  <si>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</si>
  <si>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</si>
  <si>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</si>
  <si>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</si>
  <si>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</si>
  <si>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</si>
  <si>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</si>
  <si>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</si>
  <si>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</si>
  <si>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</si>
  <si>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</si>
  <si>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</si>
  <si>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</si>
  <si>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</si>
  <si>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</si>
  <si>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</si>
  <si>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</si>
  <si>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</si>
  <si>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</si>
  <si>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</si>
  <si>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</si>
  <si>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</si>
  <si>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</si>
  <si>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</si>
  <si>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</si>
  <si>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</si>
  <si>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</si>
  <si>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</si>
  <si>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</si>
  <si>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</si>
  <si>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</si>
  <si>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</si>
  <si>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</si>
  <si>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</si>
  <si>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</si>
  <si>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</si>
  <si>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</si>
  <si>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</si>
  <si>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</si>
  <si>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</si>
  <si>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</si>
  <si>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</si>
  <si>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</si>
  <si>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</si>
  <si>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</si>
  <si>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</si>
  <si>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</si>
  <si>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</si>
  <si>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</si>
  <si>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</si>
  <si>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</si>
  <si>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</si>
  <si>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</si>
  <si>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</si>
  <si>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</si>
  <si>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</si>
  <si>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</si>
  <si>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</si>
  <si>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</si>
  <si>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</si>
  <si>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</si>
  <si>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</si>
  <si>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</si>
  <si>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</si>
  <si>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</si>
  <si>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</si>
  <si>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</si>
  <si>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</si>
  <si>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</si>
  <si>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</si>
  <si>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</si>
  <si>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</si>
  <si>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</si>
  <si>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</si>
  <si>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</si>
  <si>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</si>
  <si>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</si>
  <si>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</si>
  <si>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</si>
  <si>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</si>
  <si>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</si>
  <si>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</si>
  <si>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</si>
  <si>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</si>
  <si>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</si>
  <si>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</si>
  <si>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</si>
  <si>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</si>
  <si>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</si>
  <si>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</si>
  <si>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</si>
  <si>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</si>
  <si>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</si>
  <si>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</si>
  <si>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</si>
  <si>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</si>
  <si>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</si>
  <si>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</si>
  <si>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</si>
  <si>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</si>
  <si>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</si>
  <si>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</si>
  <si>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</si>
  <si>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</si>
  <si>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</si>
  <si>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</si>
  <si>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</si>
  <si>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</si>
  <si>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</si>
  <si>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</si>
  <si>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</si>
  <si>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</si>
  <si>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</si>
  <si>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</si>
  <si>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</si>
  <si>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</si>
  <si>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</si>
  <si>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</si>
  <si>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</si>
  <si>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</si>
  <si>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</si>
  <si>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</si>
  <si>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</si>
  <si>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</si>
  <si>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</si>
  <si>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</si>
  <si>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</si>
  <si>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</si>
  <si>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</si>
  <si>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</si>
  <si>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</si>
  <si>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</si>
  <si>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</si>
  <si>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</si>
  <si>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</si>
  <si>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</si>
  <si>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</si>
  <si>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</si>
  <si>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</si>
  <si>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</si>
  <si>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</si>
  <si>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</si>
  <si>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</si>
  <si>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</si>
  <si>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</si>
  <si>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</si>
  <si>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</si>
  <si>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</si>
  <si>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</si>
  <si>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</si>
  <si>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</si>
  <si>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</si>
  <si>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</si>
  <si>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</si>
  <si>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</si>
  <si>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</si>
  <si>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</si>
  <si>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</si>
  <si>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</si>
  <si>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</si>
  <si>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</si>
  <si>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</si>
  <si>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</si>
  <si>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</si>
  <si>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</si>
  <si>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</si>
  <si>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</si>
  <si>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</si>
  <si>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</si>
  <si>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</si>
  <si>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</si>
  <si>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</si>
  <si>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</si>
  <si>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</si>
  <si>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</si>
  <si>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</si>
  <si>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</si>
  <si>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</si>
  <si>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</si>
  <si>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</si>
  <si>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</si>
  <si>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</si>
  <si>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</si>
  <si>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</si>
  <si>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</si>
  <si>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</si>
  <si>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</si>
  <si>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</si>
  <si>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</si>
  <si>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</si>
  <si>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</si>
  <si>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</si>
  <si>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</si>
  <si>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</si>
  <si>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</si>
  <si>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</si>
  <si>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</si>
  <si>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</si>
  <si>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</si>
  <si>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</si>
  <si>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</si>
  <si>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</si>
  <si>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</si>
  <si>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</si>
  <si>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</si>
  <si>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</si>
  <si>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</si>
  <si>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</si>
  <si>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</si>
  <si>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</si>
  <si>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</si>
  <si>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</si>
  <si>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</si>
  <si>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</si>
  <si>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</si>
  <si>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</si>
  <si>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</si>
  <si>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</si>
  <si>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</si>
  <si>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</si>
  <si>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</si>
  <si>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</si>
  <si>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</si>
  <si>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</si>
  <si>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</si>
  <si>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</si>
  <si>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</si>
  <si>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</si>
  <si>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</si>
  <si>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</si>
  <si>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</si>
  <si>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</si>
  <si>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</si>
  <si>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</si>
  <si>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</si>
  <si>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</si>
  <si>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</si>
  <si>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</si>
  <si>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</si>
  <si>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</si>
  <si>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</si>
  <si>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</si>
  <si>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</si>
  <si>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</si>
  <si>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</si>
  <si>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</si>
  <si>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</si>
  <si>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</si>
  <si>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</si>
  <si>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</si>
  <si>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</si>
  <si>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</si>
  <si>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</si>
  <si>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</si>
  <si>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</si>
  <si>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</si>
  <si>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</si>
  <si>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</si>
  <si>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</si>
  <si>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</si>
  <si>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</si>
  <si>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</si>
  <si>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</si>
  <si>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</si>
  <si>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</si>
  <si>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</si>
  <si>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</si>
  <si>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</si>
  <si>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</si>
  <si>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</si>
  <si>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</si>
  <si>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</si>
  <si>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</si>
  <si>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</si>
  <si>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</si>
  <si>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</si>
  <si>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</si>
  <si>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</si>
  <si>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</si>
  <si>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</si>
  <si>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</si>
  <si>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</si>
  <si>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</si>
  <si>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</si>
  <si>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</si>
  <si>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</si>
  <si>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</si>
  <si>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</si>
  <si>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</si>
  <si>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</si>
  <si>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</si>
  <si>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</si>
  <si>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</si>
  <si>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</si>
  <si>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</si>
  <si>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</si>
  <si>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</si>
  <si>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</si>
  <si>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</si>
  <si>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</si>
  <si>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</si>
  <si>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</si>
  <si>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</si>
  <si>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</si>
  <si>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</si>
  <si>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</si>
  <si>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</si>
  <si>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</si>
  <si>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</si>
  <si>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</si>
  <si>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</si>
  <si>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</si>
  <si>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</si>
  <si>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</si>
  <si>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</si>
  <si>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</si>
  <si>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</si>
  <si>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</si>
  <si>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</si>
  <si>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</si>
  <si>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</si>
  <si>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</si>
  <si>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</si>
  <si>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</si>
  <si>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</si>
  <si>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</si>
  <si>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</si>
  <si>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</si>
  <si>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</si>
  <si>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</si>
  <si>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</si>
  <si>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</si>
  <si>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</si>
  <si>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</si>
  <si>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</si>
  <si>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</si>
  <si>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</si>
  <si>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</si>
  <si>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</si>
  <si>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</si>
  <si>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</si>
  <si>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</si>
  <si>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</si>
  <si>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</si>
  <si>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</si>
  <si>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</si>
  <si>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</si>
  <si>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</si>
  <si>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</si>
  <si>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</si>
  <si>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</si>
  <si>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</si>
  <si>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</si>
  <si>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</si>
  <si>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</si>
  <si>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</si>
  <si>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</si>
  <si>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</si>
  <si>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</si>
  <si>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</si>
  <si>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</si>
  <si>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</si>
  <si>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</si>
  <si>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</si>
  <si>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</si>
  <si>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</si>
  <si>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</si>
  <si>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</si>
  <si>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</si>
  <si>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</si>
  <si>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</si>
  <si>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</si>
  <si>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</si>
  <si>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</si>
  <si>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</si>
  <si>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</si>
  <si>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</si>
  <si>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</si>
  <si>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</si>
  <si>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</si>
  <si>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</si>
  <si>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</si>
  <si>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</si>
  <si>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</si>
  <si>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</si>
  <si>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</si>
  <si>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</si>
  <si>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</si>
  <si>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</si>
  <si>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</si>
  <si>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</si>
  <si>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</si>
  <si>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</si>
  <si>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</si>
  <si>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</si>
  <si>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</si>
  <si>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</si>
  <si>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</si>
  <si>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</si>
  <si>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</si>
  <si>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</si>
  <si>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</si>
  <si>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</si>
  <si>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</si>
  <si>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</si>
  <si>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</si>
  <si>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</si>
  <si>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</si>
  <si>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</si>
  <si>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</si>
  <si>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</si>
  <si>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</si>
  <si>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</si>
  <si>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</si>
  <si>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</si>
  <si>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</si>
  <si>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</si>
  <si>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</si>
  <si>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</si>
  <si>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</si>
  <si>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</si>
  <si>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</si>
  <si>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</si>
  <si>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</si>
  <si>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</si>
  <si>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</si>
  <si>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</si>
  <si>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</si>
  <si>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</si>
  <si>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</si>
  <si>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</si>
  <si>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</si>
  <si>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</si>
  <si>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</si>
  <si>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</si>
  <si>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</si>
  <si>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</si>
  <si>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</si>
  <si>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</si>
  <si>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</si>
  <si>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</si>
  <si>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</si>
  <si>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</si>
  <si>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</si>
  <si>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</si>
  <si>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</si>
  <si>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</si>
  <si>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</si>
  <si>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</si>
  <si>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</si>
  <si>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</si>
  <si>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</si>
  <si>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</si>
  <si>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</si>
  <si>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</si>
  <si>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</si>
  <si>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</si>
  <si>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</si>
  <si>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</si>
  <si>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</si>
  <si>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</si>
  <si>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</si>
  <si>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</si>
  <si>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</si>
  <si>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</si>
  <si>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</si>
  <si>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</si>
  <si>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</si>
  <si>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</si>
  <si>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</si>
  <si>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</si>
  <si>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</si>
  <si>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</si>
  <si>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</si>
  <si>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</si>
  <si>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</si>
  <si>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</si>
  <si>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</si>
  <si>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</si>
  <si>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</si>
  <si>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</si>
  <si>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</si>
  <si>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</si>
  <si>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</si>
  <si>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</si>
  <si>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</si>
  <si>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</si>
  <si>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</si>
  <si>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</si>
  <si>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</si>
  <si>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</si>
  <si>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</si>
  <si>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</si>
  <si>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</si>
  <si>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</si>
  <si>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</si>
  <si>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</si>
  <si>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</si>
  <si>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</si>
  <si>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</si>
  <si>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</si>
  <si>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</si>
  <si>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</si>
  <si>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</si>
  <si>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</si>
  <si>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</si>
  <si>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</si>
  <si>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</si>
  <si>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</si>
  <si>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</si>
  <si>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</si>
  <si>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</si>
  <si>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</si>
  <si>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</si>
  <si>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</si>
  <si>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</si>
  <si>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</si>
  <si>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</si>
  <si>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</si>
  <si>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</si>
  <si>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</si>
  <si>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</si>
  <si>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</si>
  <si>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</si>
  <si>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</si>
  <si>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</si>
  <si>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</si>
  <si>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</si>
  <si>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</si>
  <si>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</si>
  <si>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</si>
  <si>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</si>
  <si>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</si>
  <si>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</si>
  <si>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</si>
  <si>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</si>
  <si>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</si>
  <si>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</si>
  <si>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</si>
  <si>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</si>
  <si>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</si>
  <si>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</si>
  <si>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</si>
  <si>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</si>
  <si>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</si>
  <si>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</si>
  <si>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</si>
  <si>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</si>
  <si>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</si>
  <si>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</si>
  <si>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</si>
  <si>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</si>
  <si>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</si>
  <si>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</si>
  <si>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</si>
  <si>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</si>
  <si>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</si>
  <si>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</si>
  <si>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</si>
  <si>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</si>
  <si>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</si>
  <si>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</si>
  <si>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</si>
  <si>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</si>
  <si>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</si>
  <si>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</si>
  <si>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</si>
  <si>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</si>
  <si>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</si>
  <si>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</si>
  <si>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</si>
  <si>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</si>
  <si>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</si>
  <si>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</si>
  <si>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</si>
  <si>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</si>
  <si>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</si>
  <si>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</si>
  <si>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</si>
  <si>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</si>
  <si>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</si>
  <si>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</si>
  <si>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</si>
  <si>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</si>
  <si>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</si>
  <si>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</si>
  <si>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</si>
  <si>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</si>
  <si>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</si>
  <si>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</si>
  <si>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</si>
  <si>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</si>
  <si>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</si>
  <si>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</si>
  <si>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</si>
  <si>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</si>
  <si>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</si>
  <si>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</si>
  <si>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</si>
  <si>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</si>
  <si>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</si>
  <si>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</si>
  <si>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</si>
  <si>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</si>
  <si>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</si>
  <si>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</si>
  <si>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</si>
  <si>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</si>
  <si>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</si>
  <si>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</si>
  <si>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</si>
  <si>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</si>
  <si>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</si>
  <si>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</si>
  <si>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</si>
  <si>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</si>
  <si>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</si>
  <si>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</si>
  <si>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</si>
  <si>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</si>
  <si>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</si>
  <si>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</si>
  <si>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</si>
  <si>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</si>
  <si>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</si>
  <si>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</si>
  <si>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</si>
  <si>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</si>
  <si>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</si>
  <si>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</si>
  <si>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</si>
  <si>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</si>
  <si>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</si>
  <si>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</si>
  <si>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</si>
  <si>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</si>
  <si>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</si>
  <si>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</si>
  <si>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</si>
  <si>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</si>
  <si>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</si>
  <si>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</si>
  <si>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</si>
  <si>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</si>
  <si>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</si>
  <si>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</si>
  <si>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</si>
  <si>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</si>
  <si>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</si>
  <si>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</si>
  <si>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</si>
  <si>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</si>
  <si>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</si>
  <si>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</si>
  <si>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</si>
  <si>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</si>
  <si>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</si>
  <si>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</si>
  <si>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</si>
  <si>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</si>
  <si>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</si>
  <si>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</si>
  <si>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</si>
  <si>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</si>
  <si>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</si>
  <si>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</si>
  <si>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</si>
  <si>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</si>
  <si>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</si>
  <si>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</si>
  <si>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</si>
  <si>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</si>
  <si>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</si>
  <si>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</si>
  <si>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</si>
  <si>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</si>
  <si>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</si>
  <si>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</si>
  <si>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</si>
  <si>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</si>
  <si>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</si>
  <si>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</si>
  <si>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</si>
  <si>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</si>
  <si>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</si>
  <si>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</si>
  <si>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</si>
  <si>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</si>
  <si>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</si>
  <si>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</si>
  <si>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</si>
  <si>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</si>
  <si>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</si>
  <si>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</si>
  <si>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</si>
  <si>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</si>
  <si>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</si>
  <si>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</si>
  <si>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</si>
  <si>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</si>
  <si>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</si>
  <si>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</si>
  <si>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</si>
  <si>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</si>
  <si>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</si>
  <si>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</si>
  <si>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</si>
  <si>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</si>
  <si>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</si>
  <si>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</si>
  <si>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</si>
  <si>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</si>
  <si>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</si>
  <si>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</si>
  <si>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</si>
  <si>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</si>
  <si>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</si>
  <si>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</si>
  <si>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</si>
  <si>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</si>
  <si>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</si>
  <si>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</si>
  <si>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</si>
  <si>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</si>
  <si>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</si>
  <si>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</si>
  <si>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</si>
  <si>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</si>
  <si>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</si>
  <si>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</si>
  <si>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</si>
  <si>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</si>
  <si>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</si>
  <si>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</si>
  <si>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</si>
  <si>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</si>
  <si>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</si>
  <si>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</si>
  <si>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</si>
  <si>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</si>
  <si>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</si>
  <si>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</si>
  <si>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</si>
  <si>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</si>
  <si>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</si>
  <si>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</si>
  <si>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</si>
  <si>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</si>
  <si>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</si>
  <si>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</si>
  <si>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</si>
  <si>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</si>
  <si>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</si>
  <si>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</si>
  <si>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</si>
  <si>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</si>
  <si>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</si>
  <si>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</si>
  <si>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</si>
  <si>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</si>
  <si>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</si>
  <si>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</si>
  <si>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</si>
  <si>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</si>
  <si>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</si>
  <si>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</si>
  <si>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</si>
  <si>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</si>
  <si>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</si>
  <si>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</si>
  <si>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</si>
  <si>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</si>
  <si>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</si>
  <si>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</si>
  <si>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</si>
  <si>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</si>
  <si>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</si>
  <si>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</si>
  <si>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</si>
  <si>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</si>
  <si>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</si>
  <si>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</si>
  <si>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</si>
  <si>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</si>
  <si>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</si>
  <si>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</si>
  <si>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</si>
  <si>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</si>
  <si>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</si>
  <si>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</si>
  <si>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</si>
  <si>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</si>
  <si>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</si>
  <si>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</si>
  <si>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</si>
  <si>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</si>
  <si>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</si>
  <si>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</si>
  <si>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</si>
  <si>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</si>
  <si>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</si>
  <si>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</si>
  <si>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</si>
  <si>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</si>
  <si>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</si>
  <si>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</si>
  <si>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</si>
  <si>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</si>
  <si>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</si>
  <si>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</si>
  <si>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</si>
  <si>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</si>
  <si>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</si>
  <si>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</si>
  <si>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</si>
  <si>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</si>
  <si>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</si>
  <si>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</si>
  <si>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</si>
  <si>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</si>
  <si>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</si>
  <si>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</si>
  <si>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</si>
  <si>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</si>
  <si>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</si>
  <si>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</si>
  <si>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</si>
  <si>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</si>
  <si>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</si>
  <si>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</si>
  <si>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</si>
  <si>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</si>
  <si>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</si>
  <si>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</si>
  <si>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</si>
  <si>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</si>
  <si>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</si>
  <si>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</si>
  <si>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</si>
  <si>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</si>
  <si>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</si>
  <si>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</si>
  <si>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</si>
  <si>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</si>
  <si>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</si>
  <si>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</si>
  <si>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</si>
  <si>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</si>
  <si>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</si>
  <si>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</si>
  <si>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</si>
  <si>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</si>
  <si>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</si>
  <si>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</si>
  <si>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</si>
  <si>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</si>
  <si>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</si>
  <si>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</si>
  <si>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</si>
  <si>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</si>
  <si>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</si>
  <si>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</si>
  <si>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</si>
  <si>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</si>
  <si>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</si>
  <si>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</si>
  <si>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</si>
  <si>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</si>
  <si>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</si>
  <si>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</si>
  <si>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</si>
  <si>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</si>
  <si>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</si>
  <si>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</si>
  <si>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</si>
  <si>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</si>
  <si>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</si>
  <si>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</si>
  <si>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</si>
  <si>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</si>
  <si>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</si>
  <si>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</si>
  <si>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</si>
  <si>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</si>
  <si>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</si>
  <si>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</si>
  <si>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</si>
  <si>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</si>
  <si>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</si>
  <si>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</si>
  <si>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</si>
  <si>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</si>
  <si>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</si>
  <si>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</si>
  <si>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</si>
  <si>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</si>
  <si>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</si>
  <si>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</si>
  <si>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</si>
  <si>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</si>
  <si>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</si>
  <si>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</si>
  <si>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</si>
  <si>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</si>
  <si>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</si>
  <si>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</si>
  <si>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</si>
  <si>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</si>
  <si>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</si>
  <si>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</si>
  <si>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</si>
  <si>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</si>
  <si>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</si>
  <si>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</si>
  <si>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</si>
  <si>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</si>
  <si>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</si>
  <si>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</si>
  <si>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</si>
  <si>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</si>
  <si>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</si>
  <si>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</si>
  <si>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</si>
  <si>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</si>
  <si>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</si>
  <si>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</si>
  <si>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</si>
  <si>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</si>
  <si>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</si>
  <si>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</si>
  <si>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</si>
  <si>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</si>
  <si>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</si>
  <si>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</si>
  <si>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</si>
  <si>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</si>
  <si>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</si>
  <si>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</si>
  <si>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</si>
  <si>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</si>
  <si>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</si>
  <si>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</si>
  <si>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</si>
  <si>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</si>
  <si>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</si>
  <si>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</si>
  <si>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</si>
  <si>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</si>
  <si>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</si>
  <si>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</si>
  <si>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</si>
  <si>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</si>
  <si>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</si>
  <si>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</si>
  <si>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</si>
  <si>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</si>
  <si>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</si>
  <si>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</si>
  <si>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</si>
  <si>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</si>
  <si>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</si>
  <si>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</si>
  <si>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</si>
  <si>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</si>
  <si>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</si>
  <si>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</si>
  <si>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</si>
  <si>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</si>
  <si>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</si>
  <si>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</si>
  <si>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</si>
  <si>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</si>
  <si>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</si>
  <si>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</si>
  <si>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</si>
  <si>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</si>
  <si>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</si>
  <si>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</si>
  <si>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</si>
  <si>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</si>
  <si>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</si>
  <si>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</si>
  <si>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</si>
  <si>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</si>
  <si>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</si>
  <si>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</si>
  <si>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</si>
  <si>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</si>
  <si>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</si>
  <si>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</si>
  <si>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</si>
  <si>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</si>
  <si>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</si>
  <si>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</si>
  <si>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</si>
  <si>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</si>
  <si>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</si>
  <si>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</si>
  <si>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</si>
  <si>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</si>
  <si>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</si>
  <si>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</si>
  <si>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</si>
  <si>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</si>
  <si>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</si>
  <si>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</si>
  <si>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</si>
  <si>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</si>
  <si>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</si>
  <si>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</si>
  <si>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</si>
  <si>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</si>
  <si>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</si>
  <si>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</si>
  <si>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</si>
  <si>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</si>
  <si>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</si>
  <si>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</si>
  <si>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</si>
  <si>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</si>
  <si>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</si>
  <si>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</si>
  <si>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</si>
  <si>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</si>
  <si>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</si>
  <si>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</si>
  <si>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</si>
  <si>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</si>
  <si>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</si>
  <si>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</si>
  <si>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</si>
  <si>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</si>
  <si>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</si>
  <si>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</si>
  <si>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</si>
  <si>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</si>
  <si>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</si>
  <si>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</si>
  <si>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</si>
  <si>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</si>
  <si>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</si>
  <si>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</si>
  <si>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</si>
  <si>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</si>
  <si>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</si>
  <si>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</si>
  <si>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</si>
  <si>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</si>
  <si>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</si>
  <si>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</si>
  <si>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</si>
  <si>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</si>
  <si>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</si>
  <si>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</si>
  <si>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</si>
  <si>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</si>
  <si>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</si>
  <si>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</si>
  <si>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</si>
  <si>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</si>
  <si>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</si>
  <si>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</si>
  <si>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</si>
  <si>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</si>
  <si>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</si>
  <si>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</si>
  <si>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</si>
  <si>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</si>
  <si>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</si>
  <si>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</si>
  <si>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</si>
  <si>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</si>
  <si>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</si>
  <si>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</si>
  <si>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</si>
  <si>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</si>
  <si>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</si>
  <si>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</si>
  <si>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</si>
  <si>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</si>
  <si>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</si>
  <si>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</si>
  <si>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</si>
  <si>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</si>
  <si>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</si>
  <si>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</si>
  <si>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</si>
  <si>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</si>
  <si>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</si>
  <si>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</si>
  <si>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</si>
  <si>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</si>
  <si>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</si>
  <si>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</si>
  <si>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</si>
  <si>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</si>
  <si>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</si>
  <si>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</si>
  <si>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</si>
  <si>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</si>
  <si>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</si>
  <si>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</si>
  <si>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</si>
  <si>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</si>
  <si>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</si>
  <si>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</si>
  <si>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</si>
  <si>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</si>
  <si>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</si>
  <si>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</si>
  <si>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</si>
  <si>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</si>
  <si>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</si>
  <si>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</si>
  <si>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</si>
  <si>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</si>
  <si>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</si>
  <si>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</si>
  <si>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</si>
  <si>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</si>
  <si>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</si>
  <si>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</si>
  <si>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</si>
  <si>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</si>
  <si>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</si>
  <si>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</si>
  <si>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</si>
  <si>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</si>
  <si>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</si>
  <si>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</si>
  <si>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</si>
  <si>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</si>
  <si>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</si>
  <si>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</si>
  <si>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</si>
  <si>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</si>
  <si>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</si>
  <si>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</si>
  <si>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</si>
  <si>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</si>
  <si>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</si>
  <si>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</si>
  <si>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</si>
  <si>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</si>
  <si>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</si>
  <si>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</si>
  <si>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</si>
  <si>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</si>
  <si>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</si>
  <si>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</si>
  <si>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</si>
  <si>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</si>
  <si>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</si>
  <si>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</si>
  <si>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</si>
  <si>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</si>
  <si>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</si>
  <si>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</si>
  <si>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</si>
  <si>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</si>
  <si>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</si>
  <si>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</si>
  <si>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</si>
  <si>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</si>
  <si>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</si>
  <si>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</si>
  <si>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</si>
  <si>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</si>
  <si>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</si>
  <si>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</si>
  <si>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</si>
  <si>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</si>
  <si>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</si>
  <si>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</si>
  <si>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</si>
  <si>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</si>
  <si>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</si>
  <si>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</si>
  <si>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</si>
  <si>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</si>
  <si>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</si>
  <si>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</si>
  <si>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</si>
  <si>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</si>
  <si>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</si>
  <si>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</si>
  <si>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</si>
  <si>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</si>
  <si>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</si>
  <si>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</si>
  <si>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</si>
  <si>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</si>
  <si>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</si>
  <si>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</si>
  <si>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</si>
  <si>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</si>
  <si>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</si>
  <si>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</si>
  <si>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</si>
  <si>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</si>
  <si>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</si>
  <si>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</si>
  <si>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</si>
  <si>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</si>
  <si>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</si>
  <si>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</si>
  <si>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</si>
  <si>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</si>
  <si>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</si>
  <si>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</si>
  <si>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</si>
  <si>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</si>
  <si>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</si>
  <si>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</si>
  <si>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</si>
  <si>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</si>
  <si>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</si>
  <si>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</si>
  <si>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</si>
  <si>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</si>
  <si>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</si>
  <si>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</si>
  <si>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</si>
  <si>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</si>
  <si>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</si>
  <si>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</si>
  <si>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</si>
  <si>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</si>
  <si>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</si>
  <si>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</si>
  <si>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</si>
  <si>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</si>
  <si>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</si>
  <si>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</si>
  <si>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</si>
  <si>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</si>
  <si>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</si>
  <si>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</si>
  <si>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</si>
  <si>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</si>
  <si>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</si>
  <si>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</si>
  <si>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</si>
  <si>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</si>
  <si>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</si>
  <si>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</si>
  <si>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</si>
  <si>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</si>
  <si>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</si>
  <si>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</si>
  <si>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</si>
  <si>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</si>
  <si>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</si>
  <si>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</si>
  <si>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</si>
  <si>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</si>
  <si>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</si>
  <si>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</si>
  <si>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</si>
  <si>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</si>
  <si>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</si>
  <si>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</si>
  <si>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</si>
  <si>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</si>
  <si>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</si>
  <si>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</si>
  <si>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</si>
  <si>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</si>
  <si>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</si>
  <si>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</si>
  <si>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</si>
  <si>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</si>
  <si>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</si>
  <si>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</si>
  <si>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</si>
  <si>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</si>
  <si>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</si>
  <si>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</si>
  <si>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</si>
  <si>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</si>
  <si>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</si>
  <si>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</si>
  <si>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</si>
  <si>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</si>
  <si>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</si>
  <si>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</si>
  <si>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</si>
  <si>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</si>
  <si>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</si>
  <si>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</si>
  <si>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</si>
  <si>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</si>
  <si>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</si>
  <si>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</si>
  <si>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</si>
  <si>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</si>
  <si>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</si>
  <si>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</si>
  <si>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</si>
  <si>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</si>
  <si>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</si>
  <si>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</si>
  <si>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</si>
  <si>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</si>
  <si>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</si>
  <si>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</si>
  <si>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</si>
  <si>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</si>
  <si>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</si>
  <si>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</si>
  <si>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</si>
  <si>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</si>
  <si>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</si>
  <si>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</si>
  <si>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</si>
  <si>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</si>
  <si>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</si>
  <si>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</si>
  <si>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</si>
  <si>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</si>
  <si>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</si>
  <si>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</si>
  <si>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</si>
  <si>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</si>
  <si>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</si>
  <si>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</si>
  <si>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</si>
  <si>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</si>
  <si>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</si>
  <si>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</si>
  <si>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</si>
  <si>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</si>
  <si>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</si>
  <si>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</si>
  <si>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</si>
  <si>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</si>
  <si>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</si>
  <si>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</si>
  <si>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</si>
  <si>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</si>
  <si>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</si>
  <si>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</si>
  <si>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</si>
  <si>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</si>
  <si>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</si>
  <si>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</si>
  <si>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</si>
  <si>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</si>
  <si>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</si>
  <si>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</si>
  <si>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</si>
  <si>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</si>
  <si>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</si>
  <si>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</si>
  <si>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</si>
  <si>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</si>
  <si>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</si>
  <si>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</si>
  <si>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</si>
  <si>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</si>
  <si>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</si>
  <si>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</si>
  <si>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</si>
  <si>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</si>
  <si>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</si>
  <si>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</si>
  <si>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</si>
  <si>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</si>
  <si>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</si>
  <si>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</si>
  <si>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</si>
  <si>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</si>
  <si>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</si>
  <si>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</si>
  <si>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</si>
  <si>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</si>
  <si>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</si>
  <si>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</si>
  <si>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</si>
  <si>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</si>
  <si>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</si>
  <si>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</si>
  <si>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</si>
  <si>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</si>
  <si>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</si>
  <si>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</si>
  <si>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</si>
  <si>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</si>
  <si>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</si>
  <si>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</si>
  <si>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</si>
  <si>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</si>
  <si>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</si>
  <si>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</si>
  <si>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</si>
  <si>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</si>
  <si>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</si>
  <si>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</si>
  <si>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</si>
  <si>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</si>
  <si>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</si>
  <si>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</si>
  <si>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</si>
  <si>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</si>
  <si>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</si>
  <si>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</si>
  <si>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</si>
  <si>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</si>
  <si>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</si>
  <si>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</si>
  <si>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</si>
  <si>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</si>
  <si>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</si>
  <si>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</si>
  <si>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</si>
  <si>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</si>
  <si>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</si>
  <si>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</si>
  <si>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</si>
  <si>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</si>
  <si>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</si>
  <si>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</si>
  <si>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</si>
  <si>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</si>
  <si>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</si>
  <si>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</si>
  <si>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</si>
  <si>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</si>
  <si>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</si>
  <si>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</si>
  <si>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</si>
  <si>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</si>
  <si>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</si>
  <si>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</si>
  <si>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</si>
  <si>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</si>
  <si>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</si>
  <si>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</si>
  <si>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</si>
  <si>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</si>
  <si>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</si>
  <si>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</si>
  <si>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</si>
  <si>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</si>
  <si>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</si>
  <si>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</si>
  <si>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</si>
  <si>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</si>
  <si>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</si>
  <si>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</si>
  <si>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</si>
  <si>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</si>
  <si>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</si>
  <si>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</si>
  <si>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</si>
  <si>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</si>
  <si>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</si>
  <si>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</si>
  <si>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</si>
  <si>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</si>
  <si>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</si>
  <si>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</si>
  <si>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</si>
  <si>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</si>
  <si>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</si>
  <si>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</si>
  <si>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</si>
  <si>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</si>
  <si>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</si>
  <si>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</si>
  <si>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</si>
  <si>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</si>
  <si>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</si>
  <si>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</si>
  <si>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</si>
  <si>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</si>
  <si>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</si>
  <si>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</si>
  <si>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</si>
  <si>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</si>
  <si>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</si>
  <si>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</si>
  <si>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</si>
  <si>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</si>
  <si>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</si>
  <si>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</si>
  <si>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</si>
  <si>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</si>
  <si>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</si>
  <si>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</si>
  <si>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</si>
  <si>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</si>
  <si>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</si>
  <si>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</si>
  <si>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</si>
  <si>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</si>
  <si>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</si>
  <si>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</si>
  <si>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</si>
  <si>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</si>
  <si>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</si>
  <si>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</si>
  <si>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</si>
  <si>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</si>
  <si>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</si>
  <si>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</si>
  <si>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</si>
  <si>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</si>
  <si>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</si>
  <si>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</si>
  <si>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</si>
  <si>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</si>
  <si>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</si>
  <si>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</si>
  <si>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</si>
  <si>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</si>
  <si>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</si>
  <si>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</si>
  <si>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</si>
  <si>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</si>
  <si>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</si>
  <si>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</si>
  <si>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</si>
  <si>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</si>
  <si>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</si>
  <si>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</si>
  <si>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</si>
  <si>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</si>
  <si>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</si>
  <si>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</si>
  <si>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</si>
  <si>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</si>
  <si>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</si>
  <si>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</si>
  <si>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</si>
  <si>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</si>
  <si>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</si>
  <si>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</si>
  <si>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</si>
  <si>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</si>
  <si>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</si>
  <si>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</si>
  <si>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</si>
  <si>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</si>
  <si>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</si>
  <si>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</si>
  <si>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</si>
  <si>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</si>
  <si>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</si>
  <si>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</si>
  <si>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</si>
  <si>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</si>
  <si>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</si>
  <si>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</si>
  <si>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</si>
  <si>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</si>
  <si>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</si>
  <si>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</si>
  <si>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</si>
  <si>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</si>
  <si>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</si>
  <si>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</si>
  <si>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</si>
  <si>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</si>
  <si>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</si>
  <si>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</si>
  <si>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</si>
  <si>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</si>
  <si>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</si>
  <si>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</si>
  <si>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</si>
  <si>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</si>
  <si>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</si>
  <si>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</si>
  <si>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</si>
  <si>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</si>
  <si>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</si>
  <si>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</si>
  <si>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</si>
  <si>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</si>
  <si>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</si>
  <si>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</si>
  <si>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</si>
  <si>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</si>
  <si>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</si>
  <si>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</si>
  <si>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</si>
  <si>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</si>
  <si>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</si>
  <si>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</si>
  <si>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</si>
  <si>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</si>
  <si>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</si>
  <si>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</si>
  <si>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</si>
  <si>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</si>
  <si>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</si>
  <si>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</si>
  <si>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</si>
  <si>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</si>
  <si>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</si>
  <si>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</si>
  <si>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</si>
  <si>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</si>
  <si>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</si>
  <si>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</si>
  <si>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</si>
  <si>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</si>
  <si>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</si>
  <si>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</si>
  <si>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</si>
  <si>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</si>
  <si>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</si>
  <si>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</si>
  <si>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</si>
  <si>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</si>
  <si>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</si>
  <si>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</si>
  <si>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</si>
  <si>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</si>
  <si>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</si>
  <si>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</si>
  <si>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</si>
  <si>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</si>
  <si>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</si>
  <si>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</si>
  <si>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</si>
  <si>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</si>
  <si>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</si>
  <si>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</si>
  <si>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</si>
  <si>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</si>
  <si>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</si>
  <si>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</si>
  <si>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</si>
  <si>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</si>
  <si>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</si>
  <si>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</si>
  <si>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</si>
  <si>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</si>
  <si>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</si>
  <si>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</si>
  <si>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</si>
  <si>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</si>
  <si>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</si>
  <si>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</si>
  <si>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</si>
  <si>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</si>
  <si>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</si>
  <si>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</si>
  <si>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</si>
  <si>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</si>
  <si>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</si>
  <si>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</si>
  <si>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</si>
  <si>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</si>
  <si>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</si>
  <si>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</si>
  <si>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</si>
  <si>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</si>
  <si>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</si>
  <si>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</si>
  <si>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</si>
  <si>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</si>
  <si>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</si>
  <si>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</si>
  <si>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</si>
  <si>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</si>
  <si>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</si>
  <si>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</si>
  <si>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</si>
  <si>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</si>
  <si>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</si>
  <si>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</si>
  <si>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</si>
  <si>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</si>
  <si>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</si>
  <si>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</si>
  <si>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</si>
  <si>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</si>
  <si>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</si>
  <si>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</si>
  <si>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</si>
  <si>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</si>
  <si>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</si>
  <si>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</si>
  <si>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</si>
  <si>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</si>
  <si>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</si>
  <si>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</si>
  <si>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</si>
  <si>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</si>
  <si>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</si>
  <si>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</si>
  <si>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</si>
  <si>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</si>
  <si>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</si>
  <si>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</si>
  <si>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</si>
  <si>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</si>
  <si>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</si>
  <si>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</si>
  <si>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</si>
  <si>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</si>
  <si>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</si>
  <si>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</si>
  <si>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</si>
  <si>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</si>
  <si>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</si>
  <si>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</si>
  <si>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</si>
  <si>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</si>
  <si>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</si>
  <si>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</si>
  <si>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</si>
  <si>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</si>
  <si>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</si>
  <si>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</si>
  <si>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</si>
  <si>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</si>
  <si>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</si>
  <si>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</si>
  <si>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</si>
  <si>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</si>
  <si>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</si>
  <si>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</si>
  <si>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</si>
  <si>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</si>
  <si>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</si>
  <si>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</si>
  <si>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</si>
  <si>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</si>
  <si>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</si>
  <si>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</si>
  <si>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</si>
  <si>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</si>
  <si>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</si>
  <si>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</si>
  <si>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</si>
  <si>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</si>
  <si>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</si>
  <si>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</si>
  <si>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</si>
  <si>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</si>
  <si>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</si>
  <si>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</si>
  <si>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</si>
  <si>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</si>
  <si>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</si>
  <si>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</si>
  <si>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</si>
  <si>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</si>
  <si>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</si>
  <si>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</si>
  <si>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</si>
  <si>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</si>
  <si>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</si>
  <si>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</si>
  <si>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</si>
  <si>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</si>
  <si>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</si>
  <si>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</si>
  <si>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</si>
  <si>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</si>
  <si>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</si>
  <si>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</si>
  <si>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</si>
  <si>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</si>
  <si>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</si>
  <si>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</si>
  <si>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</si>
  <si>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</si>
  <si>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</si>
  <si>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</si>
  <si>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</si>
  <si>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</si>
  <si>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</si>
  <si>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</si>
  <si>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</si>
  <si>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</si>
  <si>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</si>
  <si>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</si>
  <si>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</si>
  <si>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</si>
  <si>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</si>
  <si>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</si>
  <si>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</si>
  <si>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</si>
  <si>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</si>
  <si>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</si>
  <si>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</si>
  <si>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</si>
  <si>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</si>
  <si>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</si>
  <si>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</si>
  <si>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</si>
  <si>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</si>
  <si>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</si>
  <si>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</si>
  <si>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</si>
  <si>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</si>
  <si>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</si>
  <si>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</si>
  <si>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</si>
  <si>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</si>
  <si>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</si>
  <si>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</si>
  <si>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</si>
  <si>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</si>
  <si>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</si>
  <si>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</si>
  <si>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</si>
  <si>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</si>
  <si>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</si>
  <si>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</si>
  <si>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</si>
  <si>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</si>
  <si>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</si>
  <si>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</si>
  <si>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</si>
  <si>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</si>
  <si>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</si>
  <si>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</si>
  <si>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</si>
  <si>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</si>
  <si>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</si>
  <si>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</si>
  <si>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</si>
  <si>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</si>
  <si>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</si>
  <si>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</si>
  <si>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</si>
  <si>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</si>
  <si>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</si>
  <si>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</si>
  <si>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</si>
  <si>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</si>
  <si>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</si>
  <si>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</si>
  <si>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</si>
  <si>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</si>
  <si>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</si>
  <si>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</si>
  <si>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Holomorphe</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</si>
  <si>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</si>
  <si>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</si>
  <si>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</si>
  <si>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</si>
  <si>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</si>
  <si>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</si>
  <si>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</si>
  <si>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</si>
  <si>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</si>
  <si>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</si>
  <si>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</si>
  <si>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</si>
  <si>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</si>
  <si>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</si>
  <si>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</si>
  <si>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</si>
  <si>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</si>
  <si>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</si>
  <si>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</si>
  <si>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</si>
  <si>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</si>
  <si>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</si>
  <si>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</si>
  <si>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</si>
  <si>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</si>
  <si>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</si>
  <si>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</si>
  <si>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</si>
  <si>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</si>
  <si>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</si>
  <si>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</si>
  <si>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</si>
  <si>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</si>
  <si>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Titulaire du compte : Holomorphe</t>
  </si>
  <si>
    <t>RIB : XXXXX XXXXX XXXXXXXXXX XX</t>
  </si>
  <si>
    <t>IBAN : XXXX XXXX XXXX XXXX XXXX XXX</t>
  </si>
  <si>
    <t>BIC : XXXXXXXXXXXXX</t>
  </si>
  <si>
    <r>
      <t xml:space="preserve">S.A.S.U. au capital social variable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</si>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</sst>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164" formatCode="dd/mm/yy"/>
    <numFmt numFmtId="165" formatCode="#,##0;\(#,##0\)"/>
    <numFmt numFmtId="166" formatCode="\-#,###;\-#,##0"/>
    <numFmt numFmtId="167" formatCode="\+#,###;#,##0"/>
    <numFmt numFmtId="168" formatCode="[$-F800]dddd\,\ mmmm\ dd\,\ yyyy"/>
    <numFmt numFmtId="169" formatCode="dd/mm/yy;@"/>
    <numFmt numFmtId="170" formatCode="\j\.m\.\a\a;@"/>
    <numFmt numFmtId="171" formatCode="@\ \ "/>
  </numFmts>
  <fonts count="26" x14ac:knownFonts="1">
    <font>
      <sz val="11"/>
      <color theme="1"/>
      <name val="Calibri"/>
      <family val="2"/>
      <scheme val="minor"/>
    </font>
    <font>
      <sz val="11"/>
      <color theme="1"/>
      <name val="Calibri"/>
      <family val="2"/>
      <scheme val="minor"/>
    </font>
    <font>
      <sz val="10"/>
      <name val="Arial"/>
      <family val="2"/>
    </font>
    <font>
      <i/>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s>
  <fills count="4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cellStyleXfs>
  <cellXfs count="571">
    <xf numFmtId="0" fontId="0" fillId="0" borderId="0" xfId="0"/>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2" fillId="4" borderId="2" xfId="0" applyNumberFormat="1" applyFont="1" applyFill="1" applyBorder="1" applyAlignment="1">
      <alignment horizontal="center" vertical="center"/>
    </xf>
    <xf numFmtId="3" fontId="2" fillId="5" borderId="2"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44" fontId="2" fillId="3" borderId="2" xfId="1" applyFont="1" applyFill="1" applyBorder="1" applyAlignment="1">
      <alignment horizontal="center" vertical="center"/>
    </xf>
    <xf numFmtId="44" fontId="2" fillId="4" borderId="2" xfId="1" applyFont="1" applyFill="1" applyBorder="1" applyAlignment="1">
      <alignment horizontal="center" vertical="center"/>
    </xf>
    <xf numFmtId="44" fontId="2" fillId="5" borderId="2" xfId="1" applyFont="1" applyFill="1" applyBorder="1" applyAlignment="1">
      <alignment horizontal="center" vertical="center"/>
    </xf>
    <xf numFmtId="44" fontId="2" fillId="6" borderId="2" xfId="1" applyFont="1" applyFill="1" applyBorder="1" applyAlignment="1">
      <alignment horizontal="center" vertical="center"/>
    </xf>
    <xf numFmtId="3" fontId="2" fillId="0" borderId="0" xfId="0" applyNumberFormat="1" applyFont="1" applyFill="1" applyBorder="1" applyAlignment="1">
      <alignment horizontal="center" vertical="center"/>
    </xf>
    <xf numFmtId="3" fontId="2" fillId="8" borderId="2" xfId="0" applyNumberFormat="1" applyFont="1" applyFill="1" applyBorder="1" applyAlignment="1">
      <alignment horizontal="center" vertical="center"/>
    </xf>
    <xf numFmtId="44" fontId="2" fillId="8" borderId="2" xfId="1" applyFont="1" applyFill="1" applyBorder="1" applyAlignment="1">
      <alignment horizontal="center" vertical="center"/>
    </xf>
    <xf numFmtId="3" fontId="2" fillId="6" borderId="1" xfId="0" applyNumberFormat="1" applyFont="1" applyFill="1" applyBorder="1" applyAlignment="1">
      <alignment horizontal="center" vertical="center"/>
    </xf>
    <xf numFmtId="44" fontId="2" fillId="6" borderId="1" xfId="1" applyFont="1" applyFill="1" applyBorder="1" applyAlignment="1">
      <alignment horizontal="center" vertical="center"/>
    </xf>
    <xf numFmtId="3" fontId="2" fillId="7" borderId="5" xfId="0" applyNumberFormat="1" applyFont="1" applyFill="1" applyBorder="1" applyAlignment="1">
      <alignment horizontal="center" vertical="center"/>
    </xf>
    <xf numFmtId="3" fontId="2" fillId="0" borderId="6" xfId="0" applyNumberFormat="1" applyFont="1" applyFill="1" applyBorder="1" applyAlignment="1">
      <alignment horizontal="center" vertical="center"/>
    </xf>
    <xf numFmtId="3" fontId="2" fillId="0" borderId="7" xfId="0" applyNumberFormat="1" applyFont="1" applyFill="1" applyBorder="1" applyAlignment="1">
      <alignment horizontal="center" vertical="center"/>
    </xf>
    <xf numFmtId="3" fontId="2" fillId="9" borderId="2" xfId="0" applyNumberFormat="1" applyFont="1" applyFill="1" applyBorder="1" applyAlignment="1">
      <alignment horizontal="center" vertical="center"/>
    </xf>
    <xf numFmtId="44" fontId="2" fillId="9" borderId="2" xfId="1" applyFont="1" applyFill="1" applyBorder="1" applyAlignment="1">
      <alignment horizontal="center" vertical="center"/>
    </xf>
    <xf numFmtId="3" fontId="3" fillId="9" borderId="2" xfId="0" applyNumberFormat="1" applyFont="1" applyFill="1" applyBorder="1" applyAlignment="1">
      <alignment horizontal="center" vertical="center"/>
    </xf>
    <xf numFmtId="44" fontId="3" fillId="9" borderId="2" xfId="1" applyFont="1" applyFill="1" applyBorder="1" applyAlignment="1">
      <alignment horizontal="center" vertical="center"/>
    </xf>
    <xf numFmtId="3" fontId="2" fillId="7" borderId="2" xfId="0" applyNumberFormat="1" applyFont="1" applyFill="1" applyBorder="1" applyAlignment="1">
      <alignment horizontal="center" vertical="center"/>
    </xf>
    <xf numFmtId="3" fontId="2" fillId="7" borderId="4"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3" fontId="2" fillId="10" borderId="5" xfId="0" applyNumberFormat="1" applyFont="1" applyFill="1" applyBorder="1" applyAlignment="1">
      <alignment horizontal="center" vertical="center"/>
    </xf>
    <xf numFmtId="3" fontId="2" fillId="0" borderId="8" xfId="0" applyNumberFormat="1" applyFont="1" applyFill="1" applyBorder="1" applyAlignment="1">
      <alignment horizontal="center" vertical="center"/>
    </xf>
    <xf numFmtId="3" fontId="2" fillId="0" borderId="9" xfId="0" applyNumberFormat="1" applyFont="1" applyFill="1" applyBorder="1" applyAlignment="1">
      <alignment horizontal="center" vertical="center"/>
    </xf>
    <xf numFmtId="3" fontId="2" fillId="2" borderId="4" xfId="0" applyNumberFormat="1" applyFont="1" applyFill="1" applyBorder="1" applyAlignment="1">
      <alignment horizontal="center" vertical="center"/>
    </xf>
    <xf numFmtId="3" fontId="2" fillId="0" borderId="10" xfId="0" applyNumberFormat="1" applyFont="1" applyFill="1" applyBorder="1" applyAlignment="1">
      <alignment horizontal="center" vertical="center"/>
    </xf>
    <xf numFmtId="3" fontId="2" fillId="7" borderId="1" xfId="0" applyNumberFormat="1" applyFont="1" applyFill="1" applyBorder="1" applyAlignment="1">
      <alignment horizontal="center" vertical="center"/>
    </xf>
    <xf numFmtId="3" fontId="2" fillId="7" borderId="4"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0" borderId="9" xfId="0" applyNumberFormat="1" applyFont="1" applyFill="1" applyBorder="1"/>
    <xf numFmtId="3" fontId="2" fillId="3" borderId="5"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11" xfId="0" applyNumberFormat="1" applyFont="1" applyFill="1" applyBorder="1" applyAlignment="1">
      <alignment vertical="center"/>
    </xf>
    <xf numFmtId="3" fontId="2" fillId="4" borderId="8" xfId="0" applyNumberFormat="1" applyFont="1" applyFill="1" applyBorder="1" applyAlignment="1">
      <alignment horizontal="center" vertical="center"/>
    </xf>
    <xf numFmtId="3" fontId="2" fillId="4" borderId="11" xfId="0" applyNumberFormat="1" applyFont="1" applyFill="1" applyBorder="1" applyAlignment="1">
      <alignment horizontal="center" vertical="center"/>
    </xf>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2" fillId="0" borderId="8" xfId="0" applyNumberFormat="1" applyFont="1" applyBorder="1" applyAlignment="1">
      <alignment horizontal="center" vertical="center"/>
    </xf>
    <xf numFmtId="3" fontId="2" fillId="0" borderId="9" xfId="0" applyNumberFormat="1" applyFont="1" applyBorder="1" applyAlignment="1">
      <alignment horizontal="center" vertical="center"/>
    </xf>
    <xf numFmtId="3" fontId="2" fillId="3" borderId="9" xfId="0" applyNumberFormat="1" applyFont="1" applyFill="1" applyBorder="1" applyAlignment="1">
      <alignment horizontal="center" vertical="center"/>
    </xf>
    <xf numFmtId="3" fontId="2" fillId="3" borderId="11" xfId="0" applyNumberFormat="1" applyFont="1" applyFill="1" applyBorder="1" applyAlignment="1">
      <alignment horizontal="center" vertical="center"/>
    </xf>
    <xf numFmtId="3" fontId="0" fillId="0" borderId="2" xfId="0" applyNumberFormat="1" applyBorder="1" applyAlignment="1">
      <alignment horizontal="center" vertical="center"/>
    </xf>
    <xf numFmtId="3" fontId="2" fillId="0" borderId="2" xfId="0" applyNumberFormat="1" applyFont="1" applyFill="1" applyBorder="1" applyAlignment="1">
      <alignment horizontal="center"/>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right" wrapText="1"/>
    </xf>
    <xf numFmtId="3" fontId="4" fillId="10" borderId="5" xfId="0" applyNumberFormat="1" applyFont="1" applyFill="1" applyBorder="1" applyAlignment="1">
      <alignment horizontal="center" vertical="center"/>
    </xf>
    <xf numFmtId="3" fontId="4" fillId="0" borderId="8" xfId="0" applyNumberFormat="1" applyFont="1" applyFill="1" applyBorder="1" applyAlignment="1">
      <alignment horizontal="center" vertical="center"/>
    </xf>
    <xf numFmtId="3" fontId="4" fillId="0" borderId="9"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3" fontId="6" fillId="2" borderId="4"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6" fillId="3" borderId="2" xfId="0" applyNumberFormat="1" applyFont="1" applyFill="1" applyBorder="1" applyAlignment="1">
      <alignment horizontal="center" vertical="center"/>
    </xf>
    <xf numFmtId="44" fontId="5" fillId="4" borderId="2" xfId="1" applyFont="1" applyFill="1" applyBorder="1" applyAlignment="1">
      <alignment horizontal="center" vertical="center"/>
    </xf>
    <xf numFmtId="44" fontId="5" fillId="6" borderId="1" xfId="1" applyFont="1" applyFill="1" applyBorder="1" applyAlignment="1">
      <alignment horizontal="center" vertical="center"/>
    </xf>
    <xf numFmtId="3" fontId="6" fillId="7" borderId="2" xfId="0" applyNumberFormat="1" applyFont="1" applyFill="1" applyBorder="1" applyAlignment="1">
      <alignment horizontal="center" vertical="center"/>
    </xf>
    <xf numFmtId="3" fontId="6" fillId="7" borderId="5"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xf numFmtId="3" fontId="6" fillId="0" borderId="10" xfId="0" applyNumberFormat="1" applyFont="1" applyFill="1" applyBorder="1" applyAlignment="1">
      <alignment horizontal="center" vertical="center"/>
    </xf>
    <xf numFmtId="3" fontId="6" fillId="0" borderId="7" xfId="0" applyNumberFormat="1" applyFont="1" applyFill="1" applyBorder="1" applyAlignment="1">
      <alignment horizontal="center" vertical="center"/>
    </xf>
    <xf numFmtId="3" fontId="6" fillId="0" borderId="0"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xf>
    <xf numFmtId="3" fontId="2" fillId="3" borderId="1" xfId="0" applyNumberFormat="1" applyFont="1" applyFill="1" applyBorder="1" applyAlignment="1">
      <alignment horizontal="center" vertical="center"/>
    </xf>
    <xf numFmtId="3" fontId="2" fillId="2" borderId="8" xfId="0" applyNumberFormat="1" applyFont="1" applyFill="1" applyBorder="1" applyAlignment="1">
      <alignment horizontal="center" vertical="center"/>
    </xf>
    <xf numFmtId="3" fontId="2" fillId="0" borderId="0" xfId="0" applyNumberFormat="1" applyFont="1" applyFill="1" applyBorder="1" applyAlignment="1">
      <alignment vertical="center"/>
    </xf>
    <xf numFmtId="3" fontId="2" fillId="3" borderId="4" xfId="0" applyNumberFormat="1" applyFont="1" applyFill="1" applyBorder="1" applyAlignment="1">
      <alignment horizontal="center" vertical="center"/>
    </xf>
    <xf numFmtId="3" fontId="2" fillId="3" borderId="8" xfId="0" applyNumberFormat="1" applyFont="1" applyFill="1" applyBorder="1" applyAlignment="1">
      <alignment horizontal="center" vertical="center"/>
    </xf>
    <xf numFmtId="3" fontId="0" fillId="0" borderId="7" xfId="0" applyNumberFormat="1" applyFill="1" applyBorder="1"/>
    <xf numFmtId="3" fontId="2" fillId="0" borderId="5" xfId="0" applyNumberFormat="1" applyFont="1" applyBorder="1" applyAlignment="1">
      <alignment horizontal="center" vertical="center"/>
    </xf>
    <xf numFmtId="3" fontId="2" fillId="0" borderId="5" xfId="0" applyNumberFormat="1" applyFont="1" applyFill="1" applyBorder="1" applyAlignment="1">
      <alignment horizontal="center" vertical="center"/>
    </xf>
    <xf numFmtId="3" fontId="4" fillId="10" borderId="2" xfId="0"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3" fontId="6" fillId="2" borderId="2" xfId="0" applyNumberFormat="1" applyFont="1" applyFill="1" applyBorder="1" applyAlignment="1">
      <alignment horizontal="center" vertical="center"/>
    </xf>
    <xf numFmtId="44" fontId="5" fillId="6" borderId="2" xfId="1" applyFont="1" applyFill="1" applyBorder="1" applyAlignment="1">
      <alignment horizontal="center" vertical="center"/>
    </xf>
    <xf numFmtId="3" fontId="6" fillId="0" borderId="0" xfId="0" applyNumberFormat="1" applyFont="1" applyBorder="1" applyAlignment="1">
      <alignment horizontal="center" vertical="center"/>
    </xf>
    <xf numFmtId="3" fontId="2" fillId="0" borderId="0" xfId="0" applyNumberFormat="1" applyFont="1" applyBorder="1" applyAlignment="1">
      <alignment horizontal="center" vertical="center"/>
    </xf>
    <xf numFmtId="3" fontId="2" fillId="0" borderId="0" xfId="0" applyNumberFormat="1" applyFont="1" applyAlignment="1">
      <alignment horizontal="center" vertical="center"/>
    </xf>
    <xf numFmtId="3" fontId="4" fillId="0" borderId="0" xfId="0" applyNumberFormat="1" applyFont="1" applyBorder="1" applyAlignment="1">
      <alignment horizontal="center" vertical="center"/>
    </xf>
    <xf numFmtId="3" fontId="5" fillId="3" borderId="6" xfId="0" applyNumberFormat="1" applyFont="1" applyFill="1" applyBorder="1" applyAlignment="1">
      <alignment horizontal="center" vertical="center"/>
    </xf>
    <xf numFmtId="3" fontId="5" fillId="0" borderId="0" xfId="0" applyNumberFormat="1" applyFont="1" applyFill="1" applyBorder="1" applyAlignment="1">
      <alignment horizontal="center" vertical="center"/>
    </xf>
    <xf numFmtId="3" fontId="4" fillId="0" borderId="2" xfId="0" applyNumberFormat="1" applyFont="1" applyFill="1" applyBorder="1" applyAlignment="1">
      <alignment horizontal="center" vertical="center"/>
    </xf>
    <xf numFmtId="3" fontId="7" fillId="0" borderId="2" xfId="0" applyNumberFormat="1" applyFont="1" applyBorder="1" applyAlignment="1">
      <alignment horizontal="center" vertical="center"/>
    </xf>
    <xf numFmtId="3" fontId="5" fillId="0" borderId="2" xfId="0" applyNumberFormat="1" applyFont="1" applyFill="1" applyBorder="1" applyAlignment="1">
      <alignment horizontal="center" vertical="center"/>
    </xf>
    <xf numFmtId="3" fontId="5" fillId="3" borderId="1"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3" fontId="4" fillId="0" borderId="0" xfId="0" applyNumberFormat="1" applyFont="1" applyFill="1" applyBorder="1" applyAlignment="1"/>
    <xf numFmtId="3" fontId="4" fillId="2" borderId="2" xfId="0" applyNumberFormat="1" applyFont="1" applyFill="1" applyBorder="1" applyAlignment="1">
      <alignment horizontal="center" vertical="center"/>
    </xf>
    <xf numFmtId="3" fontId="0" fillId="0" borderId="0" xfId="0" applyNumberFormat="1"/>
    <xf numFmtId="3" fontId="4" fillId="2" borderId="6"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6" fillId="2" borderId="1" xfId="0" applyNumberFormat="1" applyFont="1" applyFill="1" applyBorder="1" applyAlignment="1">
      <alignment horizontal="center" vertical="center"/>
    </xf>
    <xf numFmtId="3" fontId="2" fillId="2" borderId="12" xfId="0" applyNumberFormat="1" applyFont="1" applyFill="1" applyBorder="1" applyAlignment="1">
      <alignment horizontal="center" vertical="center"/>
    </xf>
    <xf numFmtId="44" fontId="5" fillId="3" borderId="2" xfId="1" applyFont="1" applyFill="1" applyBorder="1" applyAlignment="1">
      <alignment horizontal="center" vertical="center"/>
    </xf>
    <xf numFmtId="3" fontId="2" fillId="0" borderId="0" xfId="0" applyNumberFormat="1" applyFont="1"/>
    <xf numFmtId="44" fontId="5" fillId="4" borderId="5" xfId="1" applyFont="1" applyFill="1" applyBorder="1" applyAlignment="1">
      <alignment horizontal="center" vertical="center"/>
    </xf>
    <xf numFmtId="44" fontId="5" fillId="5" borderId="2" xfId="1" applyFont="1" applyFill="1" applyBorder="1" applyAlignment="1">
      <alignment horizontal="center" vertical="center"/>
    </xf>
    <xf numFmtId="44" fontId="5" fillId="3" borderId="5" xfId="1" applyFont="1" applyFill="1" applyBorder="1" applyAlignment="1">
      <alignment horizontal="center" vertical="center"/>
    </xf>
    <xf numFmtId="44" fontId="5" fillId="6" borderId="5" xfId="1" applyFont="1" applyFill="1" applyBorder="1" applyAlignment="1">
      <alignment horizontal="center" vertical="center"/>
    </xf>
    <xf numFmtId="3" fontId="6" fillId="7" borderId="4" xfId="0" applyNumberFormat="1" applyFont="1" applyFill="1" applyBorder="1" applyAlignment="1">
      <alignment horizontal="center" vertical="center"/>
    </xf>
    <xf numFmtId="3" fontId="2" fillId="0" borderId="0" xfId="0" applyNumberFormat="1" applyFont="1" applyBorder="1" applyAlignment="1">
      <alignment horizontal="center"/>
    </xf>
    <xf numFmtId="3" fontId="2" fillId="10" borderId="1"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3" fontId="4" fillId="10" borderId="6" xfId="0" applyNumberFormat="1" applyFont="1" applyFill="1" applyBorder="1" applyAlignment="1">
      <alignment horizontal="center" vertical="center"/>
    </xf>
    <xf numFmtId="3" fontId="0" fillId="0" borderId="0" xfId="0" applyNumberFormat="1" applyAlignment="1">
      <alignment horizontal="center" vertical="center"/>
    </xf>
    <xf numFmtId="3" fontId="5" fillId="7" borderId="5" xfId="0" applyNumberFormat="1" applyFont="1" applyFill="1" applyBorder="1" applyAlignment="1">
      <alignment horizontal="center" vertical="center"/>
    </xf>
    <xf numFmtId="164" fontId="2" fillId="3" borderId="2" xfId="0" applyNumberFormat="1" applyFont="1" applyFill="1" applyBorder="1" applyAlignment="1">
      <alignment horizontal="center" vertical="center"/>
    </xf>
    <xf numFmtId="3" fontId="5" fillId="5" borderId="1" xfId="0" applyNumberFormat="1" applyFont="1" applyFill="1" applyBorder="1" applyAlignment="1">
      <alignment horizontal="center" vertical="center"/>
    </xf>
    <xf numFmtId="44" fontId="5" fillId="5" borderId="1" xfId="1" applyFont="1" applyFill="1" applyBorder="1" applyAlignment="1">
      <alignment horizontal="center" vertical="center"/>
    </xf>
    <xf numFmtId="3" fontId="5" fillId="5" borderId="2" xfId="0" applyNumberFormat="1" applyFont="1" applyFill="1" applyBorder="1" applyAlignment="1">
      <alignment horizontal="center" vertical="center"/>
    </xf>
    <xf numFmtId="3" fontId="5" fillId="4" borderId="4" xfId="0" applyNumberFormat="1" applyFont="1" applyFill="1" applyBorder="1" applyAlignment="1">
      <alignment horizontal="center" vertical="center"/>
    </xf>
    <xf numFmtId="44" fontId="5" fillId="4" borderId="4" xfId="1" applyFont="1" applyFill="1" applyBorder="1" applyAlignment="1">
      <alignment horizontal="center" vertical="center"/>
    </xf>
    <xf numFmtId="44" fontId="0" fillId="0" borderId="2" xfId="1" applyFont="1" applyBorder="1" applyAlignment="1">
      <alignment horizontal="center" vertical="center"/>
    </xf>
    <xf numFmtId="44" fontId="2" fillId="0" borderId="2" xfId="1" applyFont="1" applyFill="1" applyBorder="1" applyAlignment="1">
      <alignment horizontal="center" vertical="center"/>
    </xf>
    <xf numFmtId="3" fontId="0" fillId="0" borderId="0" xfId="0" applyNumberFormat="1" applyBorder="1" applyAlignment="1">
      <alignment horizontal="center" vertical="center"/>
    </xf>
    <xf numFmtId="3" fontId="5" fillId="4" borderId="2" xfId="0" applyNumberFormat="1" applyFont="1" applyFill="1" applyBorder="1" applyAlignment="1">
      <alignment horizontal="center" vertical="center"/>
    </xf>
    <xf numFmtId="3" fontId="5" fillId="0" borderId="2" xfId="0" applyNumberFormat="1" applyFont="1" applyBorder="1" applyAlignment="1">
      <alignment horizontal="center" vertical="center"/>
    </xf>
    <xf numFmtId="44" fontId="5" fillId="0" borderId="2" xfId="1" applyFont="1" applyFill="1" applyBorder="1" applyAlignment="1">
      <alignment horizontal="center" vertical="center"/>
    </xf>
    <xf numFmtId="44" fontId="2" fillId="0" borderId="2" xfId="1" applyFont="1" applyBorder="1" applyAlignment="1">
      <alignment horizontal="center" vertical="center"/>
    </xf>
    <xf numFmtId="3" fontId="5" fillId="6" borderId="2" xfId="0" applyNumberFormat="1" applyFont="1" applyFill="1" applyBorder="1" applyAlignment="1">
      <alignment horizontal="center" vertical="center"/>
    </xf>
    <xf numFmtId="3" fontId="5" fillId="11" borderId="2" xfId="0" applyNumberFormat="1" applyFont="1" applyFill="1" applyBorder="1" applyAlignment="1">
      <alignment horizontal="center" vertical="center"/>
    </xf>
    <xf numFmtId="44" fontId="5" fillId="11" borderId="2" xfId="1" applyFont="1" applyFill="1" applyBorder="1" applyAlignment="1">
      <alignment horizontal="center" vertical="center"/>
    </xf>
    <xf numFmtId="3" fontId="6" fillId="0" borderId="0" xfId="0" applyNumberFormat="1" applyFont="1"/>
    <xf numFmtId="3" fontId="5" fillId="0" borderId="0" xfId="0" applyNumberFormat="1" applyFont="1" applyBorder="1" applyAlignment="1">
      <alignment horizontal="center" vertical="center"/>
    </xf>
    <xf numFmtId="49" fontId="2" fillId="4" borderId="2" xfId="0" applyNumberFormat="1" applyFont="1" applyFill="1" applyBorder="1" applyAlignment="1">
      <alignment horizontal="center" vertical="center"/>
    </xf>
    <xf numFmtId="44" fontId="2" fillId="4" borderId="1" xfId="1" applyFont="1" applyFill="1" applyBorder="1" applyAlignment="1">
      <alignment horizontal="center" vertical="center"/>
    </xf>
    <xf numFmtId="3" fontId="2" fillId="0" borderId="6" xfId="0" applyNumberFormat="1" applyFont="1" applyBorder="1" applyAlignment="1">
      <alignment horizontal="center" vertical="center"/>
    </xf>
    <xf numFmtId="3" fontId="2" fillId="0" borderId="7" xfId="0" applyNumberFormat="1" applyFont="1" applyBorder="1" applyAlignment="1">
      <alignment horizontal="center" vertical="center"/>
    </xf>
    <xf numFmtId="3" fontId="0" fillId="0" borderId="0" xfId="0" applyNumberFormat="1" applyFill="1" applyBorder="1"/>
    <xf numFmtId="3" fontId="4" fillId="3" borderId="2" xfId="0" applyNumberFormat="1" applyFont="1" applyFill="1" applyBorder="1" applyAlignment="1">
      <alignment horizontal="center" vertical="center"/>
    </xf>
    <xf numFmtId="3" fontId="2" fillId="11" borderId="2" xfId="0" applyNumberFormat="1" applyFont="1" applyFill="1" applyBorder="1" applyAlignment="1">
      <alignment horizontal="center" vertical="center"/>
    </xf>
    <xf numFmtId="3" fontId="2" fillId="0" borderId="0" xfId="0" applyNumberFormat="1" applyFont="1" applyBorder="1"/>
    <xf numFmtId="3" fontId="2" fillId="12" borderId="2" xfId="0" applyNumberFormat="1" applyFont="1" applyFill="1" applyBorder="1" applyAlignment="1">
      <alignment horizontal="center" vertical="center"/>
    </xf>
    <xf numFmtId="44" fontId="5" fillId="12" borderId="2" xfId="1" applyFont="1" applyFill="1" applyBorder="1" applyAlignment="1">
      <alignment horizontal="center" vertical="center"/>
    </xf>
    <xf numFmtId="44" fontId="2" fillId="12" borderId="2" xfId="1" applyFont="1" applyFill="1" applyBorder="1" applyAlignment="1">
      <alignment horizontal="center" vertical="center"/>
    </xf>
    <xf numFmtId="3" fontId="2" fillId="13" borderId="2" xfId="0" applyNumberFormat="1" applyFont="1" applyFill="1" applyBorder="1" applyAlignment="1">
      <alignment horizontal="center" vertical="center"/>
    </xf>
    <xf numFmtId="44" fontId="2" fillId="13" borderId="2" xfId="1" applyNumberFormat="1" applyFont="1" applyFill="1" applyBorder="1" applyAlignment="1">
      <alignment horizontal="center" vertical="center"/>
    </xf>
    <xf numFmtId="44" fontId="2" fillId="13" borderId="2" xfId="1" applyFont="1" applyFill="1" applyBorder="1" applyAlignment="1">
      <alignment horizontal="center" vertical="center"/>
    </xf>
    <xf numFmtId="165" fontId="2" fillId="13" borderId="2" xfId="0" applyNumberFormat="1" applyFont="1" applyFill="1" applyBorder="1" applyAlignment="1">
      <alignment horizontal="center" vertical="center"/>
    </xf>
    <xf numFmtId="3" fontId="8" fillId="0" borderId="0" xfId="0" applyNumberFormat="1" applyFont="1" applyBorder="1"/>
    <xf numFmtId="3" fontId="2" fillId="14" borderId="2" xfId="0" applyNumberFormat="1" applyFont="1" applyFill="1" applyBorder="1" applyAlignment="1">
      <alignment horizontal="center" vertical="center"/>
    </xf>
    <xf numFmtId="44" fontId="2" fillId="14" borderId="2" xfId="1" applyFont="1" applyFill="1" applyBorder="1" applyAlignment="1">
      <alignment horizontal="center" vertical="center"/>
    </xf>
    <xf numFmtId="3" fontId="5" fillId="13" borderId="2" xfId="0" applyNumberFormat="1" applyFont="1" applyFill="1" applyBorder="1" applyAlignment="1">
      <alignment horizontal="center" vertical="center"/>
    </xf>
    <xf numFmtId="166" fontId="5" fillId="13" borderId="2" xfId="0" applyNumberFormat="1" applyFont="1" applyFill="1" applyBorder="1" applyAlignment="1">
      <alignment horizontal="center" vertical="center"/>
    </xf>
    <xf numFmtId="165" fontId="5" fillId="13" borderId="2" xfId="0" applyNumberFormat="1" applyFont="1" applyFill="1" applyBorder="1" applyAlignment="1">
      <alignment horizontal="center" vertical="center"/>
    </xf>
    <xf numFmtId="167" fontId="5" fillId="13" borderId="2" xfId="0" applyNumberFormat="1" applyFont="1" applyFill="1" applyBorder="1" applyAlignment="1">
      <alignment horizontal="center" vertical="center"/>
    </xf>
    <xf numFmtId="166" fontId="5" fillId="4" borderId="2" xfId="0" applyNumberFormat="1" applyFont="1" applyFill="1" applyBorder="1" applyAlignment="1">
      <alignment horizontal="center" vertical="center"/>
    </xf>
    <xf numFmtId="165" fontId="5" fillId="4" borderId="2" xfId="0" applyNumberFormat="1" applyFont="1" applyFill="1" applyBorder="1" applyAlignment="1">
      <alignment horizontal="center" vertical="center"/>
    </xf>
    <xf numFmtId="167" fontId="5" fillId="4" borderId="2" xfId="0" applyNumberFormat="1" applyFont="1" applyFill="1" applyBorder="1" applyAlignment="1">
      <alignment horizontal="center" vertical="center"/>
    </xf>
    <xf numFmtId="0" fontId="0" fillId="10" borderId="2" xfId="0" applyFill="1" applyBorder="1" applyAlignment="1">
      <alignment horizontal="center" vertical="center"/>
    </xf>
    <xf numFmtId="0" fontId="0" fillId="15" borderId="2" xfId="0" applyFill="1" applyBorder="1" applyAlignment="1">
      <alignment horizontal="center" vertical="center"/>
    </xf>
    <xf numFmtId="0" fontId="0" fillId="16" borderId="2" xfId="0" applyFill="1" applyBorder="1" applyAlignment="1">
      <alignment horizontal="center" vertical="center"/>
    </xf>
    <xf numFmtId="0" fontId="0" fillId="17" borderId="2" xfId="0" applyFill="1" applyBorder="1" applyAlignment="1">
      <alignment horizontal="center" vertical="center"/>
    </xf>
    <xf numFmtId="0" fontId="2" fillId="17" borderId="2" xfId="0" applyFont="1" applyFill="1" applyBorder="1" applyAlignment="1">
      <alignment horizontal="center" vertical="center"/>
    </xf>
    <xf numFmtId="0" fontId="0" fillId="5" borderId="2" xfId="0" applyFill="1" applyBorder="1" applyAlignment="1">
      <alignment horizontal="center" vertical="center"/>
    </xf>
    <xf numFmtId="0" fontId="0" fillId="17" borderId="0" xfId="0" applyFill="1" applyAlignment="1">
      <alignment horizontal="center" vertical="center"/>
    </xf>
    <xf numFmtId="0" fontId="2" fillId="15" borderId="2" xfId="0" applyFont="1" applyFill="1" applyBorder="1"/>
    <xf numFmtId="0" fontId="9" fillId="15" borderId="2" xfId="0" applyFont="1" applyFill="1" applyBorder="1"/>
    <xf numFmtId="0" fontId="0" fillId="15" borderId="2" xfId="0" applyFill="1" applyBorder="1"/>
    <xf numFmtId="0" fontId="2" fillId="15" borderId="2" xfId="0" applyFont="1" applyFill="1" applyBorder="1" applyAlignment="1">
      <alignment horizontal="center" vertical="center"/>
    </xf>
    <xf numFmtId="0" fontId="9" fillId="15" borderId="2" xfId="0" applyFont="1" applyFill="1" applyBorder="1" applyAlignment="1">
      <alignment horizontal="center" vertical="center"/>
    </xf>
    <xf numFmtId="0" fontId="2" fillId="15" borderId="0" xfId="0" applyFont="1" applyFill="1" applyAlignment="1">
      <alignment horizontal="center" vertical="center"/>
    </xf>
    <xf numFmtId="0" fontId="0" fillId="15" borderId="0" xfId="0" applyFill="1"/>
    <xf numFmtId="44" fontId="1" fillId="0" borderId="2" xfId="1" applyFont="1" applyBorder="1" applyAlignment="1">
      <alignment horizontal="center" vertical="center"/>
    </xf>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10" fillId="9" borderId="2" xfId="0" applyFont="1" applyFill="1" applyBorder="1" applyAlignment="1">
      <alignment horizontal="center" vertical="center"/>
    </xf>
    <xf numFmtId="44" fontId="0" fillId="0" borderId="2" xfId="1" applyFont="1" applyFill="1" applyBorder="1" applyAlignment="1">
      <alignment horizontal="center" vertical="center"/>
    </xf>
    <xf numFmtId="44" fontId="0" fillId="18" borderId="2" xfId="1" applyFont="1" applyFill="1" applyBorder="1" applyAlignment="1">
      <alignment horizontal="center" vertical="center"/>
    </xf>
    <xf numFmtId="0" fontId="0" fillId="6" borderId="2" xfId="0" applyFont="1" applyFill="1" applyBorder="1" applyAlignment="1">
      <alignment horizontal="center" vertical="center"/>
    </xf>
    <xf numFmtId="0" fontId="2" fillId="9" borderId="2" xfId="0" applyFont="1" applyFill="1" applyBorder="1" applyAlignment="1">
      <alignment horizontal="center" vertical="center"/>
    </xf>
    <xf numFmtId="44" fontId="0" fillId="0" borderId="13" xfId="1" applyFont="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8" fontId="0" fillId="0" borderId="0" xfId="0" applyNumberFormat="1" applyFill="1" applyBorder="1" applyAlignment="1">
      <alignment horizontal="center" vertical="center"/>
    </xf>
    <xf numFmtId="0" fontId="0" fillId="0" borderId="0" xfId="0" applyFill="1" applyBorder="1"/>
    <xf numFmtId="0" fontId="0" fillId="19" borderId="2" xfId="0" applyFill="1" applyBorder="1" applyAlignment="1">
      <alignment horizontal="center" vertical="center"/>
    </xf>
    <xf numFmtId="0" fontId="0" fillId="0" borderId="0" xfId="0" applyBorder="1" applyAlignment="1">
      <alignment horizontal="center" vertical="center"/>
    </xf>
    <xf numFmtId="168" fontId="0" fillId="0" borderId="2" xfId="0" applyNumberFormat="1" applyBorder="1" applyAlignment="1">
      <alignment horizontal="center" vertical="center"/>
    </xf>
    <xf numFmtId="0" fontId="0" fillId="19" borderId="1" xfId="0" applyFill="1" applyBorder="1" applyAlignment="1">
      <alignment horizontal="center" vertical="center"/>
    </xf>
    <xf numFmtId="0" fontId="0" fillId="19" borderId="0" xfId="0" applyFill="1"/>
    <xf numFmtId="0" fontId="0" fillId="20" borderId="1" xfId="0" applyFill="1" applyBorder="1" applyAlignment="1">
      <alignment horizontal="center" vertical="center"/>
    </xf>
    <xf numFmtId="0" fontId="0" fillId="20" borderId="3" xfId="0" applyFill="1" applyBorder="1" applyAlignment="1">
      <alignment horizontal="center" vertical="center"/>
    </xf>
    <xf numFmtId="44" fontId="0" fillId="0" borderId="0" xfId="1" applyFont="1"/>
    <xf numFmtId="0" fontId="0" fillId="15" borderId="2" xfId="0" applyFill="1" applyBorder="1" applyAlignment="1">
      <alignment horizontal="center" vertical="center" wrapText="1"/>
    </xf>
    <xf numFmtId="0" fontId="0" fillId="21" borderId="2" xfId="0" applyFill="1" applyBorder="1" applyAlignment="1">
      <alignment horizontal="center" vertical="center"/>
    </xf>
    <xf numFmtId="0" fontId="0" fillId="21" borderId="2" xfId="0" applyFill="1" applyBorder="1"/>
    <xf numFmtId="0" fontId="0" fillId="22" borderId="2" xfId="0" applyFill="1" applyBorder="1" applyAlignment="1">
      <alignment horizontal="center" vertical="center"/>
    </xf>
    <xf numFmtId="0" fontId="0" fillId="22" borderId="2" xfId="0" applyFill="1" applyBorder="1"/>
    <xf numFmtId="0" fontId="10" fillId="6" borderId="2" xfId="0" applyFont="1" applyFill="1" applyBorder="1" applyAlignment="1">
      <alignment horizontal="center" vertical="center"/>
    </xf>
    <xf numFmtId="0" fontId="0" fillId="0" borderId="2" xfId="0" applyBorder="1" applyAlignment="1">
      <alignment horizontal="center" vertical="center" wrapText="1"/>
    </xf>
    <xf numFmtId="0" fontId="0" fillId="17" borderId="1" xfId="0" applyFill="1" applyBorder="1" applyAlignment="1">
      <alignment horizontal="center" vertical="center"/>
    </xf>
    <xf numFmtId="0" fontId="10" fillId="21" borderId="2" xfId="0" applyFont="1" applyFill="1" applyBorder="1" applyAlignment="1">
      <alignment horizontal="center" vertical="center"/>
    </xf>
    <xf numFmtId="0" fontId="10" fillId="15" borderId="2" xfId="0" applyFont="1" applyFill="1" applyBorder="1" applyAlignment="1">
      <alignment horizontal="center" vertical="center" wrapText="1"/>
    </xf>
    <xf numFmtId="0" fontId="10" fillId="15" borderId="2" xfId="0" applyFont="1" applyFill="1" applyBorder="1" applyAlignment="1">
      <alignment horizontal="center" vertical="center"/>
    </xf>
    <xf numFmtId="0" fontId="10" fillId="23" borderId="2" xfId="0" applyFont="1" applyFill="1" applyBorder="1" applyAlignment="1">
      <alignment horizontal="center" vertical="center"/>
    </xf>
    <xf numFmtId="0" fontId="0" fillId="23"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10" fillId="4" borderId="1" xfId="0" applyFont="1" applyFill="1" applyBorder="1" applyAlignment="1">
      <alignment horizontal="center" vertical="center"/>
    </xf>
    <xf numFmtId="0" fontId="10" fillId="17"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22"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20" borderId="2" xfId="0" applyFill="1" applyBorder="1" applyAlignment="1">
      <alignment horizontal="center" vertical="center"/>
    </xf>
    <xf numFmtId="0" fontId="0" fillId="24"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8"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5"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6" borderId="2" xfId="0" applyFill="1" applyBorder="1" applyAlignment="1">
      <alignment horizontal="center" vertical="center"/>
    </xf>
    <xf numFmtId="0" fontId="0" fillId="27" borderId="2" xfId="0" applyFill="1" applyBorder="1" applyAlignment="1">
      <alignment horizontal="center" vertical="center" wrapText="1"/>
    </xf>
    <xf numFmtId="0" fontId="0" fillId="27" borderId="2" xfId="0" applyFill="1" applyBorder="1" applyAlignment="1">
      <alignment horizontal="center" vertical="center"/>
    </xf>
    <xf numFmtId="0" fontId="0" fillId="28"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5" borderId="2" xfId="0" applyFill="1" applyBorder="1" applyAlignment="1">
      <alignment horizontal="center" vertical="center"/>
    </xf>
    <xf numFmtId="0" fontId="0" fillId="30" borderId="2" xfId="0" applyFill="1" applyBorder="1" applyAlignment="1">
      <alignment horizontal="center" vertical="center"/>
    </xf>
    <xf numFmtId="0" fontId="0" fillId="32" borderId="2" xfId="0" applyFill="1" applyBorder="1" applyAlignment="1">
      <alignment horizontal="center" vertical="center"/>
    </xf>
    <xf numFmtId="0" fontId="0" fillId="33" borderId="2" xfId="0" applyFill="1" applyBorder="1" applyAlignment="1">
      <alignment horizontal="center" vertical="center"/>
    </xf>
    <xf numFmtId="0" fontId="0" fillId="19" borderId="2" xfId="0" applyFill="1" applyBorder="1" applyAlignment="1">
      <alignment horizontal="center" vertical="center" wrapText="1"/>
    </xf>
    <xf numFmtId="0" fontId="0" fillId="29" borderId="2" xfId="0" applyFill="1" applyBorder="1" applyAlignment="1">
      <alignment horizontal="center" vertical="center" wrapText="1"/>
    </xf>
    <xf numFmtId="0" fontId="0" fillId="31"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7"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5" borderId="0" xfId="0" applyFill="1" applyAlignment="1">
      <alignment horizontal="center" vertical="center" wrapText="1"/>
    </xf>
    <xf numFmtId="0" fontId="0" fillId="15"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6" borderId="2" xfId="0" applyFill="1" applyBorder="1" applyAlignment="1">
      <alignment horizontal="center" vertical="center" wrapText="1"/>
    </xf>
    <xf numFmtId="0" fontId="0" fillId="15"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4" borderId="2" xfId="1" applyFont="1" applyFill="1" applyBorder="1" applyAlignment="1">
      <alignment horizontal="center" vertical="center"/>
    </xf>
    <xf numFmtId="0" fontId="10"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10"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4"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3"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10" fillId="4" borderId="2" xfId="0" applyFont="1" applyFill="1" applyBorder="1" applyAlignment="1">
      <alignment horizontal="center" vertical="center" wrapText="1"/>
    </xf>
    <xf numFmtId="44" fontId="10" fillId="4" borderId="2" xfId="1" applyFont="1" applyFill="1" applyBorder="1" applyAlignment="1">
      <alignment horizontal="center" vertical="center" wrapText="1"/>
    </xf>
    <xf numFmtId="0" fontId="10"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4"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4"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10" fillId="6" borderId="2" xfId="1" applyFont="1" applyFill="1" applyBorder="1" applyAlignment="1">
      <alignment horizontal="center" vertical="center" wrapText="1"/>
    </xf>
    <xf numFmtId="0" fontId="10" fillId="5" borderId="2" xfId="0" applyFont="1" applyFill="1" applyBorder="1" applyAlignment="1">
      <alignment horizontal="center" vertical="center" wrapText="1"/>
    </xf>
    <xf numFmtId="0" fontId="0" fillId="35"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5" borderId="0" xfId="0" applyFill="1" applyAlignment="1">
      <alignment horizontal="center" vertical="center" wrapText="1"/>
    </xf>
    <xf numFmtId="0" fontId="0" fillId="25" borderId="3" xfId="0" applyFill="1" applyBorder="1" applyAlignment="1">
      <alignment horizontal="center" vertical="center" wrapText="1"/>
    </xf>
    <xf numFmtId="44" fontId="0" fillId="34" borderId="2" xfId="1" applyFont="1" applyFill="1" applyBorder="1" applyAlignment="1">
      <alignment horizontal="center" vertical="center" wrapText="1"/>
    </xf>
    <xf numFmtId="44" fontId="0" fillId="5" borderId="2" xfId="1" applyFont="1" applyFill="1" applyBorder="1" applyAlignment="1">
      <alignment wrapText="1"/>
    </xf>
    <xf numFmtId="44" fontId="0" fillId="25" borderId="2" xfId="1" applyFont="1" applyFill="1" applyBorder="1" applyAlignment="1">
      <alignment horizontal="center" vertical="center" wrapText="1"/>
    </xf>
    <xf numFmtId="44" fontId="10" fillId="5" borderId="2" xfId="1" applyFont="1" applyFill="1" applyBorder="1" applyAlignment="1">
      <alignment horizontal="center" vertical="center" wrapText="1"/>
    </xf>
    <xf numFmtId="44" fontId="0" fillId="23" borderId="2" xfId="1" applyFont="1" applyFill="1" applyBorder="1" applyAlignment="1">
      <alignment horizontal="center" vertical="center" wrapText="1"/>
    </xf>
    <xf numFmtId="44" fontId="0" fillId="35" borderId="2" xfId="1" applyFont="1" applyFill="1" applyBorder="1" applyAlignment="1">
      <alignment horizontal="center" vertical="center" wrapText="1"/>
    </xf>
    <xf numFmtId="44" fontId="0" fillId="25" borderId="0" xfId="1" applyFont="1" applyFill="1" applyAlignment="1">
      <alignment horizontal="center" vertical="center" wrapText="1"/>
    </xf>
    <xf numFmtId="0" fontId="0" fillId="34" borderId="0" xfId="0" applyFill="1" applyAlignment="1">
      <alignment horizontal="center" vertical="center" wrapText="1"/>
    </xf>
    <xf numFmtId="44" fontId="0" fillId="34"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10" fillId="7" borderId="2" xfId="0" applyFont="1" applyFill="1" applyBorder="1" applyAlignment="1">
      <alignment horizontal="center" vertical="center" wrapText="1"/>
    </xf>
    <xf numFmtId="0" fontId="10" fillId="4" borderId="2" xfId="0" applyFont="1" applyFill="1" applyBorder="1" applyAlignment="1">
      <alignment horizontal="center" vertical="center"/>
    </xf>
    <xf numFmtId="0" fontId="0" fillId="5" borderId="1" xfId="0" applyFill="1" applyBorder="1" applyAlignment="1">
      <alignment horizontal="center" vertical="center"/>
    </xf>
    <xf numFmtId="0" fontId="10" fillId="34"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6" borderId="2" xfId="0" applyFill="1" applyBorder="1" applyAlignment="1">
      <alignment horizontal="center" vertical="center" wrapText="1"/>
    </xf>
    <xf numFmtId="0" fontId="0" fillId="36" borderId="2" xfId="0" applyFill="1" applyBorder="1" applyAlignment="1">
      <alignment horizontal="center" vertical="center"/>
    </xf>
    <xf numFmtId="20" fontId="0" fillId="0" borderId="2" xfId="0" applyNumberFormat="1" applyBorder="1" applyAlignment="1">
      <alignment horizontal="center" vertical="center"/>
    </xf>
    <xf numFmtId="0" fontId="0" fillId="36" borderId="1" xfId="0" applyFill="1" applyBorder="1" applyAlignment="1">
      <alignment horizontal="center" vertical="center"/>
    </xf>
    <xf numFmtId="0" fontId="10" fillId="34" borderId="2" xfId="0" applyFont="1" applyFill="1" applyBorder="1" applyAlignment="1">
      <alignment horizontal="center" vertical="center" wrapText="1"/>
    </xf>
    <xf numFmtId="44" fontId="10" fillId="34"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5" borderId="2" xfId="0" applyFill="1" applyBorder="1" applyAlignment="1">
      <alignment horizontal="center" vertical="center"/>
    </xf>
    <xf numFmtId="0" fontId="0" fillId="0" borderId="2" xfId="0" applyBorder="1" applyAlignment="1">
      <alignment horizontal="center" vertical="center"/>
    </xf>
    <xf numFmtId="0" fontId="13" fillId="37" borderId="16" xfId="0" applyFont="1" applyFill="1" applyBorder="1" applyAlignment="1">
      <alignment horizontal="center" vertical="center"/>
    </xf>
    <xf numFmtId="0" fontId="13" fillId="18" borderId="0" xfId="0" applyFont="1" applyFill="1" applyBorder="1" applyAlignment="1">
      <alignment vertical="center"/>
    </xf>
    <xf numFmtId="0" fontId="14" fillId="18" borderId="0" xfId="0" applyFont="1" applyFill="1" applyBorder="1" applyAlignment="1">
      <alignment vertical="center"/>
    </xf>
    <xf numFmtId="0" fontId="15" fillId="18" borderId="0" xfId="0" applyFont="1" applyFill="1" applyBorder="1" applyAlignment="1">
      <alignment vertical="center"/>
    </xf>
    <xf numFmtId="0" fontId="18" fillId="18" borderId="0" xfId="0" applyFont="1" applyFill="1" applyBorder="1" applyAlignment="1">
      <alignment horizontal="center" vertical="center"/>
    </xf>
    <xf numFmtId="0" fontId="13" fillId="24" borderId="16" xfId="0" applyFont="1" applyFill="1" applyBorder="1" applyAlignment="1">
      <alignment horizontal="center" vertical="center"/>
    </xf>
    <xf numFmtId="0" fontId="13" fillId="18" borderId="16" xfId="0" applyFont="1" applyFill="1" applyBorder="1" applyAlignment="1">
      <alignment horizontal="center" vertical="center"/>
    </xf>
    <xf numFmtId="0" fontId="18" fillId="18" borderId="0" xfId="0" applyFont="1" applyFill="1" applyBorder="1" applyAlignment="1">
      <alignment vertical="center"/>
    </xf>
    <xf numFmtId="14" fontId="14" fillId="18" borderId="0" xfId="0" applyNumberFormat="1" applyFont="1" applyFill="1" applyBorder="1" applyAlignment="1">
      <alignment horizontal="center" vertical="center"/>
    </xf>
    <xf numFmtId="14" fontId="17" fillId="18" borderId="16" xfId="0" applyNumberFormat="1" applyFont="1" applyFill="1" applyBorder="1" applyAlignment="1">
      <alignment horizontal="center" vertical="center"/>
    </xf>
    <xf numFmtId="169" fontId="18" fillId="18" borderId="0" xfId="0" applyNumberFormat="1" applyFont="1" applyFill="1" applyBorder="1" applyAlignment="1">
      <alignment horizontal="left" vertical="center"/>
    </xf>
    <xf numFmtId="0" fontId="19" fillId="18" borderId="0" xfId="0" applyFont="1" applyFill="1" applyBorder="1" applyAlignment="1">
      <alignment vertical="center"/>
    </xf>
    <xf numFmtId="0" fontId="17" fillId="24" borderId="19" xfId="0" applyFont="1" applyFill="1" applyBorder="1" applyAlignment="1">
      <alignment horizontal="center" vertical="center"/>
    </xf>
    <xf numFmtId="0" fontId="13" fillId="18" borderId="19" xfId="0" applyFont="1" applyFill="1" applyBorder="1" applyAlignment="1">
      <alignment horizontal="center" vertical="center"/>
    </xf>
    <xf numFmtId="0" fontId="14" fillId="0" borderId="16" xfId="0" applyFont="1" applyBorder="1" applyAlignment="1">
      <alignment horizontal="center" vertical="center"/>
    </xf>
    <xf numFmtId="0" fontId="13" fillId="18" borderId="0" xfId="0" applyFont="1" applyFill="1" applyBorder="1" applyAlignment="1">
      <alignment vertical="center" wrapText="1"/>
    </xf>
    <xf numFmtId="0" fontId="18" fillId="18" borderId="0" xfId="0" applyFont="1" applyFill="1" applyBorder="1" applyAlignment="1">
      <alignment vertical="center" wrapText="1"/>
    </xf>
    <xf numFmtId="0" fontId="17" fillId="24" borderId="16" xfId="0" applyFont="1" applyFill="1" applyBorder="1" applyAlignment="1">
      <alignment horizontal="center" vertical="center"/>
    </xf>
    <xf numFmtId="0" fontId="18" fillId="18" borderId="0" xfId="3" applyFont="1" applyFill="1" applyBorder="1" applyAlignment="1">
      <alignment horizontal="left" vertical="center"/>
    </xf>
    <xf numFmtId="0" fontId="14" fillId="0" borderId="0" xfId="0" applyFont="1" applyAlignment="1">
      <alignment vertical="center"/>
    </xf>
    <xf numFmtId="0" fontId="17" fillId="0" borderId="16" xfId="0" applyFont="1" applyBorder="1" applyAlignment="1">
      <alignment horizontal="center" vertical="center"/>
    </xf>
    <xf numFmtId="0" fontId="18" fillId="18" borderId="0" xfId="0" applyFont="1" applyFill="1" applyBorder="1" applyAlignment="1">
      <alignment horizontal="left" vertical="center"/>
    </xf>
    <xf numFmtId="0" fontId="18" fillId="18" borderId="0" xfId="0" applyFont="1" applyFill="1" applyBorder="1" applyAlignment="1">
      <alignment horizontal="right" vertical="center" wrapText="1"/>
    </xf>
    <xf numFmtId="0" fontId="18" fillId="18" borderId="0" xfId="0" applyFont="1" applyFill="1" applyBorder="1" applyAlignment="1">
      <alignment horizontal="right" vertical="center"/>
    </xf>
    <xf numFmtId="0" fontId="18" fillId="18" borderId="0" xfId="0" applyFont="1" applyFill="1" applyBorder="1" applyAlignment="1">
      <alignment horizontal="left" vertical="center" wrapText="1"/>
    </xf>
    <xf numFmtId="0" fontId="13" fillId="24" borderId="16"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0" borderId="16" xfId="0" applyFont="1" applyFill="1" applyBorder="1" applyAlignment="1">
      <alignment horizontal="center" vertical="center"/>
    </xf>
    <xf numFmtId="169" fontId="18" fillId="18" borderId="16" xfId="0" applyNumberFormat="1" applyFont="1" applyFill="1" applyBorder="1" applyAlignment="1">
      <alignment horizontal="center" vertical="center"/>
    </xf>
    <xf numFmtId="1" fontId="18" fillId="18" borderId="16" xfId="0" applyNumberFormat="1" applyFont="1" applyFill="1" applyBorder="1" applyAlignment="1">
      <alignment horizontal="center" vertical="center"/>
    </xf>
    <xf numFmtId="9" fontId="18" fillId="18" borderId="16" xfId="2" applyFont="1" applyFill="1" applyBorder="1" applyAlignment="1">
      <alignment horizontal="center" vertical="center"/>
    </xf>
    <xf numFmtId="44" fontId="18" fillId="18" borderId="16" xfId="1" applyFont="1" applyFill="1" applyBorder="1" applyAlignment="1">
      <alignment horizontal="center" vertical="center"/>
    </xf>
    <xf numFmtId="170" fontId="18" fillId="18" borderId="16" xfId="0" applyNumberFormat="1" applyFont="1" applyFill="1" applyBorder="1" applyAlignment="1">
      <alignment horizontal="center" vertical="center"/>
    </xf>
    <xf numFmtId="171" fontId="13" fillId="10" borderId="16" xfId="0" applyNumberFormat="1" applyFont="1" applyFill="1" applyBorder="1" applyAlignment="1">
      <alignment horizontal="center" vertical="center"/>
    </xf>
    <xf numFmtId="44" fontId="21" fillId="0" borderId="16" xfId="1" applyFont="1" applyBorder="1" applyAlignment="1">
      <alignment horizontal="center" vertical="center"/>
    </xf>
    <xf numFmtId="0" fontId="21" fillId="18" borderId="0" xfId="0" applyFont="1" applyFill="1" applyBorder="1" applyAlignment="1">
      <alignment vertical="center"/>
    </xf>
    <xf numFmtId="0" fontId="22" fillId="18" borderId="0" xfId="0" applyFont="1" applyFill="1" applyBorder="1" applyAlignment="1">
      <alignment vertical="top"/>
    </xf>
    <xf numFmtId="44" fontId="21" fillId="18" borderId="16" xfId="1" applyFont="1" applyFill="1" applyBorder="1" applyAlignment="1">
      <alignment horizontal="center" vertical="center"/>
    </xf>
    <xf numFmtId="0" fontId="21" fillId="0" borderId="0" xfId="0" applyFont="1" applyBorder="1" applyAlignment="1">
      <alignment vertical="center"/>
    </xf>
    <xf numFmtId="0" fontId="23" fillId="24" borderId="2" xfId="0" applyFont="1" applyFill="1" applyBorder="1" applyAlignment="1">
      <alignment horizontal="center" vertical="center" wrapText="1"/>
    </xf>
    <xf numFmtId="0" fontId="23" fillId="18" borderId="0" xfId="0" applyFont="1" applyFill="1" applyBorder="1" applyAlignment="1">
      <alignment vertical="center"/>
    </xf>
    <xf numFmtId="0" fontId="23" fillId="18" borderId="0" xfId="0" applyFont="1" applyFill="1" applyBorder="1" applyAlignment="1">
      <alignment vertical="top"/>
    </xf>
    <xf numFmtId="0" fontId="25" fillId="10" borderId="2" xfId="0" applyFont="1" applyFill="1" applyBorder="1" applyAlignment="1">
      <alignment vertical="center"/>
    </xf>
    <xf numFmtId="0" fontId="25" fillId="18" borderId="0" xfId="0" applyFont="1" applyFill="1" applyBorder="1" applyAlignment="1">
      <alignment vertical="center"/>
    </xf>
    <xf numFmtId="0" fontId="23" fillId="24" borderId="2" xfId="0" applyFont="1" applyFill="1" applyBorder="1" applyAlignment="1">
      <alignment vertical="top" wrapText="1"/>
    </xf>
    <xf numFmtId="0" fontId="23" fillId="18" borderId="0" xfId="0" applyFont="1" applyFill="1" applyBorder="1" applyAlignment="1">
      <alignment vertical="top" wrapText="1"/>
    </xf>
    <xf numFmtId="0" fontId="17" fillId="24" borderId="2" xfId="0" applyFont="1" applyFill="1" applyBorder="1" applyAlignment="1">
      <alignment vertical="center" wrapText="1"/>
    </xf>
    <xf numFmtId="0" fontId="17" fillId="18" borderId="0" xfId="0" applyFont="1" applyFill="1" applyBorder="1" applyAlignment="1">
      <alignment vertical="center"/>
    </xf>
    <xf numFmtId="0" fontId="17" fillId="24" borderId="2" xfId="0" applyFont="1" applyFill="1" applyBorder="1" applyAlignment="1">
      <alignment vertical="center"/>
    </xf>
    <xf numFmtId="0" fontId="22" fillId="18" borderId="0" xfId="0" applyFont="1" applyFill="1" applyBorder="1" applyAlignment="1">
      <alignment vertical="center"/>
    </xf>
    <xf numFmtId="0" fontId="0" fillId="0" borderId="2" xfId="0" applyBorder="1" applyAlignment="1">
      <alignment horizontal="center" vertical="center"/>
    </xf>
    <xf numFmtId="0" fontId="0" fillId="15" borderId="2" xfId="0" applyFill="1" applyBorder="1" applyAlignment="1">
      <alignment horizontal="center" vertical="center"/>
    </xf>
    <xf numFmtId="0" fontId="0" fillId="15" borderId="5" xfId="0" applyFill="1" applyBorder="1" applyAlignment="1">
      <alignment horizontal="center" vertical="center"/>
    </xf>
    <xf numFmtId="0" fontId="0" fillId="15"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38" borderId="2" xfId="0" applyFill="1" applyBorder="1" applyAlignment="1">
      <alignment horizontal="center" vertical="center"/>
    </xf>
    <xf numFmtId="0" fontId="0" fillId="39" borderId="2" xfId="0" applyFill="1" applyBorder="1" applyAlignment="1">
      <alignment horizontal="center" vertical="center"/>
    </xf>
    <xf numFmtId="3" fontId="2" fillId="7" borderId="1" xfId="0" applyNumberFormat="1" applyFont="1" applyFill="1" applyBorder="1" applyAlignment="1">
      <alignment horizontal="center" vertical="center"/>
    </xf>
    <xf numFmtId="3" fontId="2" fillId="7" borderId="3" xfId="0" applyNumberFormat="1" applyFont="1" applyFill="1" applyBorder="1" applyAlignment="1">
      <alignment horizontal="center" vertical="center"/>
    </xf>
    <xf numFmtId="3" fontId="2" fillId="7" borderId="4" xfId="0" applyNumberFormat="1" applyFont="1" applyFill="1" applyBorder="1" applyAlignment="1">
      <alignment horizontal="center" vertical="center"/>
    </xf>
    <xf numFmtId="3" fontId="2" fillId="7" borderId="2" xfId="0" applyNumberFormat="1" applyFont="1" applyFill="1" applyBorder="1" applyAlignment="1">
      <alignment horizontal="center" vertical="center"/>
    </xf>
    <xf numFmtId="3" fontId="6" fillId="7" borderId="3" xfId="0" applyNumberFormat="1" applyFont="1" applyFill="1" applyBorder="1" applyAlignment="1">
      <alignment horizontal="center" vertical="center"/>
    </xf>
    <xf numFmtId="3" fontId="6" fillId="7" borderId="4" xfId="0" applyNumberFormat="1" applyFont="1" applyFill="1" applyBorder="1" applyAlignment="1">
      <alignment horizontal="center" vertical="center"/>
    </xf>
    <xf numFmtId="3" fontId="6" fillId="7" borderId="1" xfId="0" applyNumberFormat="1" applyFont="1" applyFill="1" applyBorder="1" applyAlignment="1">
      <alignment horizontal="center" vertical="center"/>
    </xf>
    <xf numFmtId="0" fontId="16" fillId="18" borderId="0" xfId="0" applyFont="1" applyFill="1" applyBorder="1" applyAlignment="1">
      <alignment horizontal="center" vertical="center"/>
    </xf>
    <xf numFmtId="0" fontId="17" fillId="10" borderId="17" xfId="0" applyFont="1" applyFill="1" applyBorder="1" applyAlignment="1">
      <alignment horizontal="center" vertical="center"/>
    </xf>
    <xf numFmtId="0" fontId="17" fillId="10" borderId="18" xfId="0" applyFont="1" applyFill="1" applyBorder="1" applyAlignment="1">
      <alignment horizontal="center" vertical="center"/>
    </xf>
    <xf numFmtId="0" fontId="13" fillId="18" borderId="0" xfId="0" applyFont="1" applyFill="1" applyBorder="1" applyAlignment="1">
      <alignment horizontal="center" vertical="center"/>
    </xf>
    <xf numFmtId="0" fontId="19" fillId="10" borderId="17" xfId="0" applyFont="1" applyFill="1" applyBorder="1" applyAlignment="1">
      <alignment horizontal="center" vertical="center"/>
    </xf>
    <xf numFmtId="0" fontId="19" fillId="10" borderId="18" xfId="0" applyFont="1" applyFill="1" applyBorder="1" applyAlignment="1">
      <alignment horizontal="center" vertical="center"/>
    </xf>
    <xf numFmtId="0" fontId="19" fillId="10" borderId="16" xfId="0" applyFont="1" applyFill="1" applyBorder="1" applyAlignment="1">
      <alignment horizontal="center" vertical="center"/>
    </xf>
    <xf numFmtId="0" fontId="18" fillId="18" borderId="16" xfId="0" applyFont="1" applyFill="1" applyBorder="1" applyAlignment="1">
      <alignment horizontal="center" vertical="center" wrapText="1"/>
    </xf>
    <xf numFmtId="0" fontId="17" fillId="10" borderId="16" xfId="0" applyFont="1" applyFill="1" applyBorder="1" applyAlignment="1">
      <alignment horizontal="center" vertical="center"/>
    </xf>
    <xf numFmtId="0" fontId="0" fillId="15" borderId="2" xfId="0" applyFill="1" applyBorder="1" applyAlignment="1">
      <alignment horizontal="center" vertical="center"/>
    </xf>
    <xf numFmtId="0" fontId="0" fillId="15" borderId="1" xfId="0" applyFill="1" applyBorder="1" applyAlignment="1">
      <alignment horizontal="center" vertical="center"/>
    </xf>
    <xf numFmtId="0" fontId="0" fillId="15" borderId="4" xfId="0" applyFill="1" applyBorder="1" applyAlignment="1">
      <alignment horizontal="center" vertical="center"/>
    </xf>
    <xf numFmtId="0" fontId="0" fillId="15" borderId="5" xfId="0" applyFill="1" applyBorder="1" applyAlignment="1">
      <alignment horizontal="center" vertical="center"/>
    </xf>
    <xf numFmtId="0" fontId="0" fillId="15" borderId="14" xfId="0" applyFill="1" applyBorder="1" applyAlignment="1">
      <alignment horizontal="center" vertical="center"/>
    </xf>
    <xf numFmtId="0" fontId="0" fillId="15" borderId="13" xfId="0" applyFill="1" applyBorder="1" applyAlignment="1">
      <alignment horizontal="center" vertical="center"/>
    </xf>
    <xf numFmtId="0" fontId="0" fillId="16" borderId="5" xfId="0" applyFill="1" applyBorder="1" applyAlignment="1">
      <alignment horizontal="center" vertical="center"/>
    </xf>
    <xf numFmtId="0" fontId="0" fillId="16"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10" fillId="3" borderId="5"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9" borderId="5" xfId="0" applyFill="1" applyBorder="1" applyAlignment="1">
      <alignment horizontal="center" vertical="center" wrapText="1"/>
    </xf>
    <xf numFmtId="0" fontId="0" fillId="29" borderId="13" xfId="0" applyFill="1" applyBorder="1" applyAlignment="1">
      <alignment horizontal="center" vertical="center" wrapText="1"/>
    </xf>
    <xf numFmtId="0" fontId="0" fillId="19" borderId="2" xfId="0" applyFill="1" applyBorder="1" applyAlignment="1">
      <alignment horizontal="center" vertical="center"/>
    </xf>
    <xf numFmtId="0" fontId="0" fillId="25" borderId="2" xfId="0" applyFill="1" applyBorder="1" applyAlignment="1">
      <alignment horizontal="center" vertical="center"/>
    </xf>
    <xf numFmtId="0" fontId="0" fillId="22" borderId="1" xfId="0" applyFill="1" applyBorder="1" applyAlignment="1">
      <alignment horizontal="center" vertical="center" wrapText="1"/>
    </xf>
    <xf numFmtId="0" fontId="0" fillId="22" borderId="4" xfId="0" applyFill="1" applyBorder="1" applyAlignment="1">
      <alignment horizontal="center" vertical="center" wrapText="1"/>
    </xf>
    <xf numFmtId="0" fontId="0" fillId="19" borderId="1" xfId="0" applyFill="1" applyBorder="1" applyAlignment="1">
      <alignment horizontal="center" vertical="center"/>
    </xf>
    <xf numFmtId="0" fontId="0" fillId="19" borderId="3" xfId="0" applyFill="1" applyBorder="1" applyAlignment="1">
      <alignment horizontal="center" vertical="center"/>
    </xf>
    <xf numFmtId="0" fontId="0" fillId="19" borderId="4" xfId="0" applyFill="1" applyBorder="1" applyAlignment="1">
      <alignment horizontal="center" vertical="center"/>
    </xf>
    <xf numFmtId="0" fontId="0" fillId="30" borderId="5" xfId="0" applyFill="1" applyBorder="1" applyAlignment="1">
      <alignment horizontal="center" vertical="center"/>
    </xf>
    <xf numFmtId="0" fontId="0" fillId="30" borderId="14" xfId="0" applyFill="1" applyBorder="1" applyAlignment="1">
      <alignment horizontal="center" vertical="center"/>
    </xf>
    <xf numFmtId="0" fontId="0" fillId="30" borderId="13" xfId="0" applyFill="1" applyBorder="1" applyAlignment="1">
      <alignment horizontal="center" vertical="center"/>
    </xf>
    <xf numFmtId="0" fontId="0" fillId="31" borderId="5" xfId="0" applyFill="1" applyBorder="1" applyAlignment="1">
      <alignment horizontal="center" vertical="center"/>
    </xf>
    <xf numFmtId="0" fontId="0" fillId="31" borderId="14"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vertical="center" wrapText="1"/>
    </xf>
    <xf numFmtId="0" fontId="0" fillId="31" borderId="14" xfId="0" applyFill="1" applyBorder="1" applyAlignment="1">
      <alignment horizontal="center" vertical="center" wrapText="1"/>
    </xf>
    <xf numFmtId="0" fontId="0" fillId="31" borderId="13" xfId="0" applyFill="1" applyBorder="1" applyAlignment="1">
      <alignment horizontal="center" vertical="center" wrapText="1"/>
    </xf>
    <xf numFmtId="0" fontId="0" fillId="29" borderId="5" xfId="0" applyFill="1" applyBorder="1" applyAlignment="1">
      <alignment horizontal="center" vertical="center"/>
    </xf>
    <xf numFmtId="0" fontId="0" fillId="29" borderId="13" xfId="0" applyFill="1" applyBorder="1" applyAlignment="1">
      <alignment horizontal="center" vertical="center"/>
    </xf>
    <xf numFmtId="0" fontId="0" fillId="22"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31" borderId="2" xfId="0" applyFill="1" applyBorder="1" applyAlignment="1">
      <alignment horizontal="center" vertical="center"/>
    </xf>
    <xf numFmtId="0" fontId="0" fillId="29" borderId="2"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13" xfId="0" applyFill="1" applyBorder="1" applyAlignment="1">
      <alignment horizontal="center" vertical="center" wrapText="1"/>
    </xf>
    <xf numFmtId="0" fontId="0" fillId="16"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5" borderId="1"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4" xfId="0" applyFill="1" applyBorder="1" applyAlignment="1">
      <alignment horizontal="center" vertical="center" wrapText="1"/>
    </xf>
    <xf numFmtId="0" fontId="0" fillId="15" borderId="14" xfId="0" applyFill="1" applyBorder="1" applyAlignment="1">
      <alignment horizontal="center" vertical="center" wrapText="1"/>
    </xf>
    <xf numFmtId="0" fontId="0" fillId="15" borderId="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10" fillId="4" borderId="5"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3" xfId="0" applyFont="1" applyFill="1" applyBorder="1" applyAlignment="1">
      <alignment horizontal="center" vertical="center"/>
    </xf>
    <xf numFmtId="0" fontId="0" fillId="4" borderId="2"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8" borderId="10" xfId="0" applyFill="1" applyBorder="1" applyAlignment="1">
      <alignment horizontal="center" vertical="center"/>
    </xf>
    <xf numFmtId="0" fontId="0" fillId="39" borderId="2" xfId="0" applyFill="1" applyBorder="1" applyAlignment="1">
      <alignment horizontal="center" vertical="center"/>
    </xf>
    <xf numFmtId="0" fontId="0" fillId="38" borderId="2" xfId="0" applyFill="1" applyBorder="1" applyAlignment="1">
      <alignment horizontal="center" vertical="center"/>
    </xf>
    <xf numFmtId="0" fontId="0" fillId="39" borderId="5" xfId="0" applyFill="1" applyBorder="1" applyAlignment="1">
      <alignment horizontal="center" vertical="center"/>
    </xf>
    <xf numFmtId="0" fontId="0" fillId="39" borderId="14" xfId="0" applyFill="1" applyBorder="1" applyAlignment="1">
      <alignment horizontal="center" vertical="center"/>
    </xf>
    <xf numFmtId="0" fontId="0" fillId="39" borderId="13" xfId="0" applyFill="1" applyBorder="1" applyAlignment="1">
      <alignment horizontal="center" vertical="center"/>
    </xf>
    <xf numFmtId="0" fontId="0" fillId="38" borderId="5" xfId="0" applyFill="1" applyBorder="1" applyAlignment="1">
      <alignment horizontal="center" vertical="center"/>
    </xf>
    <xf numFmtId="0" fontId="0" fillId="38" borderId="14" xfId="0" applyFill="1" applyBorder="1" applyAlignment="1">
      <alignment horizontal="center" vertical="center"/>
    </xf>
    <xf numFmtId="0" fontId="0" fillId="38" borderId="13" xfId="0" applyFill="1" applyBorder="1" applyAlignment="1">
      <alignment horizontal="center" vertical="center"/>
    </xf>
    <xf numFmtId="0" fontId="0" fillId="0" borderId="0" xfId="1" applyNumberFormat="1" applyFont="1"/>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
  <sheetViews>
    <sheetView workbookViewId="0">
      <selection activeCell="C6" sqref="C6"/>
    </sheetView>
  </sheetViews>
  <sheetFormatPr baseColWidth="10" defaultRowHeight="15" x14ac:dyDescent="0.25"/>
  <cols>
    <col min="1" max="1" width="38.85546875" bestFit="1" customWidth="1"/>
    <col min="2"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438" t="s">
        <v>2404</v>
      </c>
      <c r="B1" s="438" t="s">
        <v>4180</v>
      </c>
      <c r="C1" s="438" t="s">
        <v>4181</v>
      </c>
      <c r="D1" s="438" t="s">
        <v>4182</v>
      </c>
      <c r="E1" s="438" t="s">
        <v>4183</v>
      </c>
      <c r="F1" s="438" t="s">
        <v>4184</v>
      </c>
      <c r="G1" s="438" t="s">
        <v>4185</v>
      </c>
      <c r="H1" s="438" t="s">
        <v>4186</v>
      </c>
      <c r="I1" s="438" t="s">
        <v>4187</v>
      </c>
      <c r="J1" s="438" t="s">
        <v>4188</v>
      </c>
      <c r="K1" s="438" t="s">
        <v>4189</v>
      </c>
      <c r="L1" s="438" t="s">
        <v>4190</v>
      </c>
      <c r="M1" s="438" t="s">
        <v>4191</v>
      </c>
      <c r="N1" s="438" t="s">
        <v>4136</v>
      </c>
      <c r="P1" s="438" t="s">
        <v>2404</v>
      </c>
      <c r="Q1" s="438" t="s">
        <v>4180</v>
      </c>
      <c r="R1" s="438" t="s">
        <v>4181</v>
      </c>
      <c r="S1" s="438" t="s">
        <v>4182</v>
      </c>
      <c r="T1" s="438" t="s">
        <v>4183</v>
      </c>
      <c r="U1" s="438" t="s">
        <v>4184</v>
      </c>
      <c r="V1" s="438" t="s">
        <v>4185</v>
      </c>
      <c r="W1" s="438" t="s">
        <v>4186</v>
      </c>
      <c r="X1" s="438" t="s">
        <v>4187</v>
      </c>
      <c r="Y1" s="438" t="s">
        <v>4188</v>
      </c>
      <c r="Z1" s="438" t="s">
        <v>4189</v>
      </c>
      <c r="AA1" s="438" t="s">
        <v>4190</v>
      </c>
      <c r="AB1" s="438" t="s">
        <v>4191</v>
      </c>
      <c r="AC1" s="438" t="s">
        <v>4136</v>
      </c>
      <c r="AE1" s="438" t="s">
        <v>2404</v>
      </c>
      <c r="AF1" s="438" t="s">
        <v>4180</v>
      </c>
      <c r="AG1" s="438" t="s">
        <v>4181</v>
      </c>
      <c r="AH1" s="438" t="s">
        <v>4182</v>
      </c>
      <c r="AI1" s="438" t="s">
        <v>4183</v>
      </c>
      <c r="AJ1" s="438" t="s">
        <v>4184</v>
      </c>
      <c r="AK1" s="438" t="s">
        <v>4185</v>
      </c>
      <c r="AL1" s="438" t="s">
        <v>4186</v>
      </c>
      <c r="AM1" s="438" t="s">
        <v>4187</v>
      </c>
      <c r="AN1" s="438" t="s">
        <v>4188</v>
      </c>
      <c r="AO1" s="438" t="s">
        <v>4189</v>
      </c>
      <c r="AP1" s="438" t="s">
        <v>4190</v>
      </c>
      <c r="AQ1" s="438" t="s">
        <v>4191</v>
      </c>
      <c r="AR1" s="438" t="s">
        <v>4136</v>
      </c>
    </row>
    <row r="2" spans="1:44" x14ac:dyDescent="0.25">
      <c r="A2" s="439" t="s">
        <v>4137</v>
      </c>
      <c r="B2" s="298"/>
      <c r="C2" s="298"/>
      <c r="D2" s="298"/>
      <c r="E2" s="298"/>
      <c r="F2" s="298"/>
      <c r="G2" s="298"/>
      <c r="H2" s="298"/>
      <c r="I2" s="298"/>
      <c r="J2" s="298"/>
      <c r="K2" s="298"/>
      <c r="L2" s="298"/>
      <c r="M2" s="298"/>
      <c r="N2" s="439"/>
      <c r="P2" s="439" t="s">
        <v>4138</v>
      </c>
      <c r="Q2" s="298">
        <f>SUM(Q3:Q8)</f>
        <v>0</v>
      </c>
      <c r="R2" s="298">
        <f t="shared" ref="R2:AC2" si="0">SUM(R3:R8)</f>
        <v>0</v>
      </c>
      <c r="S2" s="298">
        <f t="shared" si="0"/>
        <v>0</v>
      </c>
      <c r="T2" s="298">
        <f t="shared" si="0"/>
        <v>0</v>
      </c>
      <c r="U2" s="298">
        <f t="shared" si="0"/>
        <v>0</v>
      </c>
      <c r="V2" s="298">
        <f t="shared" si="0"/>
        <v>0</v>
      </c>
      <c r="W2" s="298">
        <f t="shared" si="0"/>
        <v>0</v>
      </c>
      <c r="X2" s="298">
        <f t="shared" si="0"/>
        <v>0</v>
      </c>
      <c r="Y2" s="298">
        <f t="shared" si="0"/>
        <v>0</v>
      </c>
      <c r="Z2" s="298">
        <f t="shared" si="0"/>
        <v>0</v>
      </c>
      <c r="AA2" s="298">
        <f t="shared" si="0"/>
        <v>0</v>
      </c>
      <c r="AB2" s="298">
        <f t="shared" si="0"/>
        <v>0</v>
      </c>
      <c r="AC2" s="298">
        <f t="shared" si="0"/>
        <v>0</v>
      </c>
      <c r="AE2" s="439" t="s">
        <v>4139</v>
      </c>
      <c r="AF2" s="298">
        <f>Q$26</f>
        <v>0</v>
      </c>
      <c r="AG2" s="298">
        <f>R$26</f>
        <v>0</v>
      </c>
      <c r="AH2" s="298">
        <f>S$26</f>
        <v>0</v>
      </c>
      <c r="AI2" s="298">
        <f t="shared" ref="AI2:AQ2" si="1">T$26</f>
        <v>0</v>
      </c>
      <c r="AJ2" s="298">
        <f t="shared" si="1"/>
        <v>0</v>
      </c>
      <c r="AK2" s="298">
        <f t="shared" si="1"/>
        <v>0</v>
      </c>
      <c r="AL2" s="298">
        <f t="shared" si="1"/>
        <v>0</v>
      </c>
      <c r="AM2" s="298">
        <f t="shared" si="1"/>
        <v>0</v>
      </c>
      <c r="AN2" s="298">
        <f t="shared" si="1"/>
        <v>0</v>
      </c>
      <c r="AO2" s="298">
        <f t="shared" si="1"/>
        <v>0</v>
      </c>
      <c r="AP2" s="298">
        <f t="shared" si="1"/>
        <v>0</v>
      </c>
      <c r="AQ2" s="298">
        <f t="shared" si="1"/>
        <v>0</v>
      </c>
      <c r="AR2" s="298">
        <f>AC$26</f>
        <v>0</v>
      </c>
    </row>
    <row r="3" spans="1:44" x14ac:dyDescent="0.25">
      <c r="A3" s="440" t="s">
        <v>4140</v>
      </c>
      <c r="B3" s="199"/>
      <c r="C3" s="199"/>
      <c r="D3" s="199"/>
      <c r="E3" s="199"/>
      <c r="F3" s="199"/>
      <c r="G3" s="199"/>
      <c r="H3" s="199"/>
      <c r="I3" s="199"/>
      <c r="J3" s="199"/>
      <c r="K3" s="199"/>
      <c r="L3" s="199"/>
      <c r="M3" s="199"/>
      <c r="N3" s="199">
        <f>SUM(B3:M3)</f>
        <v>0</v>
      </c>
      <c r="P3" s="440" t="s">
        <v>4141</v>
      </c>
      <c r="Q3" s="199"/>
      <c r="R3" s="199"/>
      <c r="S3" s="199"/>
      <c r="T3" s="199"/>
      <c r="U3" s="199"/>
      <c r="V3" s="199"/>
      <c r="W3" s="199"/>
      <c r="X3" s="199"/>
      <c r="Y3" s="199"/>
      <c r="Z3" s="199"/>
      <c r="AA3" s="199"/>
      <c r="AB3" s="199"/>
      <c r="AC3" s="199"/>
      <c r="AE3" s="439" t="s">
        <v>4142</v>
      </c>
      <c r="AF3" s="298">
        <f>B$19</f>
        <v>0</v>
      </c>
      <c r="AG3" s="298">
        <f>C$19</f>
        <v>0</v>
      </c>
      <c r="AH3" s="298">
        <f t="shared" ref="AH3:AR3" si="2">D$19</f>
        <v>0</v>
      </c>
      <c r="AI3" s="298">
        <f t="shared" si="2"/>
        <v>0</v>
      </c>
      <c r="AJ3" s="298">
        <f t="shared" si="2"/>
        <v>0</v>
      </c>
      <c r="AK3" s="298">
        <f t="shared" si="2"/>
        <v>0</v>
      </c>
      <c r="AL3" s="298">
        <f t="shared" si="2"/>
        <v>0</v>
      </c>
      <c r="AM3" s="298">
        <f t="shared" si="2"/>
        <v>0</v>
      </c>
      <c r="AN3" s="298">
        <f t="shared" si="2"/>
        <v>0</v>
      </c>
      <c r="AO3" s="298">
        <f t="shared" si="2"/>
        <v>0</v>
      </c>
      <c r="AP3" s="298">
        <f t="shared" si="2"/>
        <v>0</v>
      </c>
      <c r="AQ3" s="298">
        <f t="shared" si="2"/>
        <v>0</v>
      </c>
      <c r="AR3" s="298">
        <f t="shared" si="2"/>
        <v>0</v>
      </c>
    </row>
    <row r="4" spans="1:44" x14ac:dyDescent="0.25">
      <c r="A4" s="440" t="s">
        <v>4143</v>
      </c>
      <c r="B4" s="199"/>
      <c r="C4" s="199"/>
      <c r="D4" s="199"/>
      <c r="E4" s="199"/>
      <c r="F4" s="199"/>
      <c r="G4" s="199"/>
      <c r="H4" s="199"/>
      <c r="I4" s="199"/>
      <c r="J4" s="199"/>
      <c r="K4" s="199"/>
      <c r="L4" s="199"/>
      <c r="M4" s="199"/>
      <c r="N4" s="199">
        <f t="shared" ref="N4:N6" si="3">SUM(B4:M4)</f>
        <v>0</v>
      </c>
      <c r="P4" s="440" t="s">
        <v>4144</v>
      </c>
      <c r="Q4" s="199"/>
      <c r="R4" s="199"/>
      <c r="S4" s="199"/>
      <c r="T4" s="199"/>
      <c r="U4" s="199"/>
      <c r="V4" s="199"/>
      <c r="W4" s="199"/>
      <c r="X4" s="199"/>
      <c r="Y4" s="199"/>
      <c r="Z4" s="199"/>
      <c r="AA4" s="199"/>
      <c r="AB4" s="199"/>
      <c r="AC4" s="199"/>
      <c r="AE4" s="193" t="s">
        <v>4145</v>
      </c>
      <c r="AF4" s="195">
        <f>AF2-AF3</f>
        <v>0</v>
      </c>
      <c r="AG4" s="195">
        <f t="shared" ref="AG4:AQ4" si="4">AG2-AG3</f>
        <v>0</v>
      </c>
      <c r="AH4" s="195">
        <f t="shared" si="4"/>
        <v>0</v>
      </c>
      <c r="AI4" s="195">
        <f t="shared" si="4"/>
        <v>0</v>
      </c>
      <c r="AJ4" s="195">
        <f t="shared" si="4"/>
        <v>0</v>
      </c>
      <c r="AK4" s="195">
        <f t="shared" si="4"/>
        <v>0</v>
      </c>
      <c r="AL4" s="195">
        <f t="shared" si="4"/>
        <v>0</v>
      </c>
      <c r="AM4" s="195">
        <f t="shared" si="4"/>
        <v>0</v>
      </c>
      <c r="AN4" s="195">
        <f t="shared" si="4"/>
        <v>0</v>
      </c>
      <c r="AO4" s="195">
        <f t="shared" si="4"/>
        <v>0</v>
      </c>
      <c r="AP4" s="195">
        <f t="shared" si="4"/>
        <v>0</v>
      </c>
      <c r="AQ4" s="195">
        <f t="shared" si="4"/>
        <v>0</v>
      </c>
      <c r="AR4" s="195">
        <f>AR2-AR3</f>
        <v>0</v>
      </c>
    </row>
    <row r="5" spans="1:44" x14ac:dyDescent="0.25">
      <c r="A5" s="440" t="s">
        <v>4146</v>
      </c>
      <c r="B5" s="199"/>
      <c r="C5" s="199"/>
      <c r="D5" s="199"/>
      <c r="E5" s="199"/>
      <c r="F5" s="199"/>
      <c r="G5" s="199"/>
      <c r="H5" s="199"/>
      <c r="I5" s="199"/>
      <c r="J5" s="199"/>
      <c r="K5" s="199"/>
      <c r="L5" s="199"/>
      <c r="M5" s="199"/>
      <c r="N5" s="199">
        <f t="shared" si="3"/>
        <v>0</v>
      </c>
      <c r="P5" s="440" t="s">
        <v>4147</v>
      </c>
      <c r="Q5" s="199"/>
      <c r="R5" s="199"/>
      <c r="S5" s="199"/>
      <c r="T5" s="199"/>
      <c r="U5" s="199"/>
      <c r="V5" s="199"/>
      <c r="W5" s="199"/>
      <c r="X5" s="199"/>
      <c r="Y5" s="199"/>
      <c r="Z5" s="199"/>
      <c r="AA5" s="199"/>
      <c r="AB5" s="199"/>
      <c r="AC5" s="199"/>
    </row>
    <row r="6" spans="1:44" x14ac:dyDescent="0.25">
      <c r="A6" s="440" t="s">
        <v>4148</v>
      </c>
      <c r="B6" s="199"/>
      <c r="C6" s="199"/>
      <c r="D6" s="199"/>
      <c r="E6" s="199"/>
      <c r="F6" s="199"/>
      <c r="G6" s="199"/>
      <c r="H6" s="199"/>
      <c r="I6" s="199"/>
      <c r="J6" s="199"/>
      <c r="K6" s="199"/>
      <c r="L6" s="199"/>
      <c r="M6" s="199"/>
      <c r="N6" s="199">
        <f t="shared" si="3"/>
        <v>0</v>
      </c>
      <c r="P6" s="440" t="s">
        <v>4149</v>
      </c>
      <c r="Q6" s="199"/>
      <c r="R6" s="199"/>
      <c r="S6" s="199"/>
      <c r="T6" s="199"/>
      <c r="U6" s="199"/>
      <c r="V6" s="199"/>
      <c r="W6" s="199"/>
      <c r="X6" s="199"/>
      <c r="Y6" s="199"/>
      <c r="Z6" s="199"/>
      <c r="AA6" s="199"/>
      <c r="AB6" s="199"/>
      <c r="AC6" s="199"/>
    </row>
    <row r="7" spans="1:44" x14ac:dyDescent="0.25">
      <c r="A7" s="193" t="s">
        <v>4150</v>
      </c>
      <c r="B7" s="195">
        <f>SUM(B3:B6)</f>
        <v>0</v>
      </c>
      <c r="C7" s="195">
        <f>SUM(C3:C6)</f>
        <v>0</v>
      </c>
      <c r="D7" s="195">
        <f t="shared" ref="D7:M7" si="5">SUM(D3:D6)</f>
        <v>0</v>
      </c>
      <c r="E7" s="195">
        <f t="shared" si="5"/>
        <v>0</v>
      </c>
      <c r="F7" s="195">
        <f t="shared" si="5"/>
        <v>0</v>
      </c>
      <c r="G7" s="195">
        <f t="shared" si="5"/>
        <v>0</v>
      </c>
      <c r="H7" s="195">
        <f t="shared" si="5"/>
        <v>0</v>
      </c>
      <c r="I7" s="195">
        <f t="shared" si="5"/>
        <v>0</v>
      </c>
      <c r="J7" s="195">
        <f t="shared" si="5"/>
        <v>0</v>
      </c>
      <c r="K7" s="195">
        <f t="shared" si="5"/>
        <v>0</v>
      </c>
      <c r="L7" s="195">
        <f t="shared" si="5"/>
        <v>0</v>
      </c>
      <c r="M7" s="195">
        <f t="shared" si="5"/>
        <v>0</v>
      </c>
      <c r="N7" s="195">
        <f>SUM(B7:M7)</f>
        <v>0</v>
      </c>
      <c r="P7" s="440" t="s">
        <v>4151</v>
      </c>
      <c r="Q7" s="199"/>
      <c r="R7" s="199"/>
      <c r="S7" s="199"/>
      <c r="T7" s="199"/>
      <c r="U7" s="199"/>
      <c r="V7" s="199"/>
      <c r="W7" s="199"/>
      <c r="X7" s="199"/>
      <c r="Y7" s="199"/>
      <c r="Z7" s="199"/>
      <c r="AA7" s="199"/>
      <c r="AB7" s="199"/>
      <c r="AC7" s="199"/>
    </row>
    <row r="8" spans="1:44" x14ac:dyDescent="0.25">
      <c r="A8" s="439" t="s">
        <v>4152</v>
      </c>
      <c r="B8" s="298"/>
      <c r="C8" s="298"/>
      <c r="D8" s="298"/>
      <c r="E8" s="298"/>
      <c r="F8" s="298"/>
      <c r="G8" s="298"/>
      <c r="H8" s="298"/>
      <c r="I8" s="298"/>
      <c r="J8" s="298"/>
      <c r="K8" s="298"/>
      <c r="L8" s="298"/>
      <c r="M8" s="298"/>
      <c r="N8" s="439"/>
      <c r="P8" s="440" t="s">
        <v>4153</v>
      </c>
      <c r="Q8" s="199"/>
      <c r="R8" s="199"/>
      <c r="S8" s="199"/>
      <c r="T8" s="199"/>
      <c r="U8" s="199"/>
      <c r="V8" s="199"/>
      <c r="W8" s="199"/>
      <c r="X8" s="199"/>
      <c r="Y8" s="199"/>
      <c r="Z8" s="199"/>
      <c r="AA8" s="199"/>
      <c r="AB8" s="199"/>
      <c r="AC8" s="199"/>
    </row>
    <row r="9" spans="1:44" x14ac:dyDescent="0.25">
      <c r="A9" s="440" t="s">
        <v>4154</v>
      </c>
      <c r="B9" s="199"/>
      <c r="C9" s="199"/>
      <c r="D9" s="199"/>
      <c r="E9" s="199"/>
      <c r="F9" s="199"/>
      <c r="G9" s="199"/>
      <c r="H9" s="199"/>
      <c r="I9" s="199"/>
      <c r="J9" s="199"/>
      <c r="K9" s="199"/>
      <c r="L9" s="199"/>
      <c r="M9" s="199"/>
      <c r="N9" s="199">
        <f>SUM(B9:M9)</f>
        <v>0</v>
      </c>
      <c r="P9" s="439" t="s">
        <v>4155</v>
      </c>
      <c r="Q9" s="298">
        <f>SUM(Q10:Q11)</f>
        <v>0</v>
      </c>
      <c r="R9" s="298">
        <f t="shared" ref="R9:AC9" si="6">SUM(R10:R11)</f>
        <v>0</v>
      </c>
      <c r="S9" s="298">
        <f t="shared" si="6"/>
        <v>0</v>
      </c>
      <c r="T9" s="298">
        <f t="shared" si="6"/>
        <v>0</v>
      </c>
      <c r="U9" s="298">
        <f t="shared" si="6"/>
        <v>0</v>
      </c>
      <c r="V9" s="298">
        <f t="shared" si="6"/>
        <v>0</v>
      </c>
      <c r="W9" s="298">
        <f t="shared" si="6"/>
        <v>0</v>
      </c>
      <c r="X9" s="298">
        <f t="shared" si="6"/>
        <v>0</v>
      </c>
      <c r="Y9" s="298">
        <f t="shared" si="6"/>
        <v>0</v>
      </c>
      <c r="Z9" s="298">
        <f t="shared" si="6"/>
        <v>0</v>
      </c>
      <c r="AA9" s="298">
        <f t="shared" si="6"/>
        <v>0</v>
      </c>
      <c r="AB9" s="298">
        <f t="shared" si="6"/>
        <v>0</v>
      </c>
      <c r="AC9" s="298">
        <f t="shared" si="6"/>
        <v>0</v>
      </c>
    </row>
    <row r="10" spans="1:44" x14ac:dyDescent="0.25">
      <c r="A10" s="440" t="s">
        <v>4156</v>
      </c>
      <c r="B10" s="199"/>
      <c r="C10" s="199"/>
      <c r="D10" s="199"/>
      <c r="E10" s="199"/>
      <c r="F10" s="199"/>
      <c r="G10" s="199"/>
      <c r="H10" s="199"/>
      <c r="I10" s="199"/>
      <c r="J10" s="199"/>
      <c r="K10" s="199"/>
      <c r="L10" s="199"/>
      <c r="M10" s="199"/>
      <c r="N10" s="199">
        <f t="shared" ref="N10:N19" si="7">SUM(B10:M10)</f>
        <v>0</v>
      </c>
      <c r="P10" s="440" t="s">
        <v>4157</v>
      </c>
      <c r="Q10" s="199"/>
      <c r="R10" s="199"/>
      <c r="S10" s="199"/>
      <c r="T10" s="199"/>
      <c r="U10" s="199"/>
      <c r="V10" s="199"/>
      <c r="W10" s="199"/>
      <c r="X10" s="199"/>
      <c r="Y10" s="199"/>
      <c r="Z10" s="199"/>
      <c r="AA10" s="199"/>
      <c r="AB10" s="199"/>
      <c r="AC10" s="199"/>
    </row>
    <row r="11" spans="1:44" x14ac:dyDescent="0.25">
      <c r="A11" s="440" t="s">
        <v>4158</v>
      </c>
      <c r="B11" s="199"/>
      <c r="C11" s="199"/>
      <c r="D11" s="199"/>
      <c r="E11" s="199"/>
      <c r="F11" s="199"/>
      <c r="G11" s="199"/>
      <c r="H11" s="199"/>
      <c r="I11" s="199"/>
      <c r="J11" s="199"/>
      <c r="K11" s="199"/>
      <c r="L11" s="199"/>
      <c r="M11" s="199"/>
      <c r="N11" s="199">
        <f t="shared" si="7"/>
        <v>0</v>
      </c>
      <c r="P11" s="440" t="s">
        <v>4159</v>
      </c>
      <c r="Q11" s="199"/>
      <c r="R11" s="199"/>
      <c r="S11" s="199"/>
      <c r="T11" s="199"/>
      <c r="U11" s="199"/>
      <c r="V11" s="199"/>
      <c r="W11" s="199"/>
      <c r="X11" s="199"/>
      <c r="Y11" s="199"/>
      <c r="Z11" s="199"/>
      <c r="AA11" s="199"/>
      <c r="AB11" s="199"/>
      <c r="AC11" s="199"/>
    </row>
    <row r="12" spans="1:44" x14ac:dyDescent="0.25">
      <c r="A12" s="440" t="s">
        <v>4160</v>
      </c>
      <c r="B12" s="199"/>
      <c r="C12" s="199"/>
      <c r="D12" s="199"/>
      <c r="E12" s="199"/>
      <c r="F12" s="199"/>
      <c r="G12" s="199"/>
      <c r="H12" s="199"/>
      <c r="I12" s="199"/>
      <c r="J12" s="199"/>
      <c r="K12" s="199"/>
      <c r="L12" s="199"/>
      <c r="M12" s="199"/>
      <c r="N12" s="199">
        <f t="shared" si="7"/>
        <v>0</v>
      </c>
      <c r="P12" s="439" t="s">
        <v>4161</v>
      </c>
      <c r="Q12" s="298">
        <f>SUM(Q13,Q18,Q23)</f>
        <v>0</v>
      </c>
      <c r="R12" s="298">
        <f t="shared" ref="R12:AC12" si="8">SUM(R13,R18,R23)</f>
        <v>0</v>
      </c>
      <c r="S12" s="298">
        <f t="shared" si="8"/>
        <v>0</v>
      </c>
      <c r="T12" s="298">
        <f t="shared" si="8"/>
        <v>0</v>
      </c>
      <c r="U12" s="298">
        <f t="shared" si="8"/>
        <v>0</v>
      </c>
      <c r="V12" s="298">
        <f t="shared" si="8"/>
        <v>0</v>
      </c>
      <c r="W12" s="298">
        <f t="shared" si="8"/>
        <v>0</v>
      </c>
      <c r="X12" s="298">
        <f t="shared" si="8"/>
        <v>0</v>
      </c>
      <c r="Y12" s="298">
        <f t="shared" si="8"/>
        <v>0</v>
      </c>
      <c r="Z12" s="298">
        <f t="shared" si="8"/>
        <v>0</v>
      </c>
      <c r="AA12" s="298">
        <f t="shared" si="8"/>
        <v>0</v>
      </c>
      <c r="AB12" s="298">
        <f t="shared" si="8"/>
        <v>0</v>
      </c>
      <c r="AC12" s="298">
        <f t="shared" si="8"/>
        <v>0</v>
      </c>
    </row>
    <row r="13" spans="1:44" x14ac:dyDescent="0.25">
      <c r="A13" s="440" t="s">
        <v>4162</v>
      </c>
      <c r="B13" s="199"/>
      <c r="C13" s="199"/>
      <c r="D13" s="199"/>
      <c r="E13" s="199"/>
      <c r="F13" s="199"/>
      <c r="G13" s="199"/>
      <c r="H13" s="199"/>
      <c r="I13" s="199"/>
      <c r="J13" s="199"/>
      <c r="K13" s="199"/>
      <c r="L13" s="199"/>
      <c r="M13" s="199"/>
      <c r="N13" s="199">
        <f t="shared" si="7"/>
        <v>0</v>
      </c>
      <c r="P13" s="440" t="s">
        <v>4163</v>
      </c>
      <c r="Q13" s="199">
        <f>SUM(Q14:Q17)</f>
        <v>0</v>
      </c>
      <c r="R13" s="199">
        <f>SUM(R14:R17)</f>
        <v>0</v>
      </c>
      <c r="S13" s="199">
        <f t="shared" ref="S13:AC13" si="9">SUM(S14:S17)</f>
        <v>0</v>
      </c>
      <c r="T13" s="199">
        <f t="shared" si="9"/>
        <v>0</v>
      </c>
      <c r="U13" s="199">
        <f t="shared" si="9"/>
        <v>0</v>
      </c>
      <c r="V13" s="199">
        <f t="shared" si="9"/>
        <v>0</v>
      </c>
      <c r="W13" s="199">
        <f t="shared" si="9"/>
        <v>0</v>
      </c>
      <c r="X13" s="199">
        <f t="shared" si="9"/>
        <v>0</v>
      </c>
      <c r="Y13" s="199">
        <f t="shared" si="9"/>
        <v>0</v>
      </c>
      <c r="Z13" s="199">
        <f t="shared" si="9"/>
        <v>0</v>
      </c>
      <c r="AA13" s="199">
        <f t="shared" si="9"/>
        <v>0</v>
      </c>
      <c r="AB13" s="199">
        <f t="shared" si="9"/>
        <v>0</v>
      </c>
      <c r="AC13" s="199">
        <f t="shared" si="9"/>
        <v>0</v>
      </c>
    </row>
    <row r="14" spans="1:44" x14ac:dyDescent="0.25">
      <c r="A14" s="440" t="s">
        <v>4164</v>
      </c>
      <c r="B14" s="199"/>
      <c r="C14" s="199"/>
      <c r="D14" s="199"/>
      <c r="E14" s="199"/>
      <c r="F14" s="199"/>
      <c r="G14" s="199"/>
      <c r="H14" s="199"/>
      <c r="I14" s="199"/>
      <c r="J14" s="199"/>
      <c r="K14" s="199"/>
      <c r="L14" s="199"/>
      <c r="M14" s="199"/>
      <c r="N14" s="199">
        <f t="shared" si="7"/>
        <v>0</v>
      </c>
      <c r="P14" s="160" t="s">
        <v>4165</v>
      </c>
      <c r="Q14" s="301"/>
      <c r="R14" s="301"/>
      <c r="S14" s="301"/>
      <c r="T14" s="301"/>
      <c r="U14" s="301"/>
      <c r="V14" s="301"/>
      <c r="W14" s="301"/>
      <c r="X14" s="301"/>
      <c r="Y14" s="301"/>
      <c r="Z14" s="301"/>
      <c r="AA14" s="301"/>
      <c r="AB14" s="301"/>
      <c r="AC14" s="301"/>
    </row>
    <row r="15" spans="1:44" x14ac:dyDescent="0.25">
      <c r="A15" s="440" t="s">
        <v>4166</v>
      </c>
      <c r="B15" s="199"/>
      <c r="C15" s="199"/>
      <c r="D15" s="199"/>
      <c r="E15" s="199"/>
      <c r="F15" s="199"/>
      <c r="G15" s="199"/>
      <c r="H15" s="199"/>
      <c r="I15" s="199"/>
      <c r="J15" s="199"/>
      <c r="K15" s="199"/>
      <c r="L15" s="199"/>
      <c r="M15" s="199"/>
      <c r="N15" s="199">
        <f t="shared" si="7"/>
        <v>0</v>
      </c>
      <c r="P15" s="160" t="s">
        <v>4167</v>
      </c>
      <c r="Q15" s="301"/>
      <c r="R15" s="301"/>
      <c r="S15" s="301"/>
      <c r="T15" s="301"/>
      <c r="U15" s="301"/>
      <c r="V15" s="301"/>
      <c r="W15" s="301"/>
      <c r="X15" s="301"/>
      <c r="Y15" s="301"/>
      <c r="Z15" s="301"/>
      <c r="AA15" s="301"/>
      <c r="AB15" s="301"/>
      <c r="AC15" s="301"/>
    </row>
    <row r="16" spans="1:44" x14ac:dyDescent="0.25">
      <c r="A16" s="440" t="s">
        <v>4168</v>
      </c>
      <c r="B16" s="199"/>
      <c r="C16" s="199"/>
      <c r="D16" s="199"/>
      <c r="E16" s="199"/>
      <c r="F16" s="199"/>
      <c r="G16" s="199"/>
      <c r="H16" s="199"/>
      <c r="I16" s="199"/>
      <c r="J16" s="199"/>
      <c r="K16" s="199"/>
      <c r="L16" s="199"/>
      <c r="M16" s="199"/>
      <c r="N16" s="199">
        <f t="shared" si="7"/>
        <v>0</v>
      </c>
      <c r="P16" s="160" t="s">
        <v>4169</v>
      </c>
      <c r="Q16" s="301"/>
      <c r="R16" s="301"/>
      <c r="S16" s="301"/>
      <c r="T16" s="301"/>
      <c r="U16" s="301"/>
      <c r="V16" s="301"/>
      <c r="W16" s="301"/>
      <c r="X16" s="301"/>
      <c r="Y16" s="301"/>
      <c r="Z16" s="301"/>
      <c r="AA16" s="301"/>
      <c r="AB16" s="301"/>
      <c r="AC16" s="301"/>
    </row>
    <row r="17" spans="1:29" x14ac:dyDescent="0.25">
      <c r="A17" s="440" t="s">
        <v>4170</v>
      </c>
      <c r="B17" s="199"/>
      <c r="C17" s="199"/>
      <c r="D17" s="199"/>
      <c r="E17" s="199"/>
      <c r="F17" s="199"/>
      <c r="G17" s="199"/>
      <c r="H17" s="199"/>
      <c r="I17" s="199"/>
      <c r="J17" s="199"/>
      <c r="K17" s="199"/>
      <c r="L17" s="199"/>
      <c r="M17" s="199"/>
      <c r="N17" s="199">
        <f t="shared" si="7"/>
        <v>0</v>
      </c>
      <c r="P17" s="160" t="s">
        <v>4171</v>
      </c>
      <c r="Q17" s="301"/>
      <c r="R17" s="301"/>
      <c r="S17" s="301"/>
      <c r="T17" s="301"/>
      <c r="U17" s="301"/>
      <c r="V17" s="301"/>
      <c r="W17" s="301"/>
      <c r="X17" s="301"/>
      <c r="Y17" s="301"/>
      <c r="Z17" s="301"/>
      <c r="AA17" s="301"/>
      <c r="AB17" s="301"/>
      <c r="AC17" s="301"/>
    </row>
    <row r="18" spans="1:29" x14ac:dyDescent="0.25">
      <c r="A18" s="193" t="s">
        <v>4172</v>
      </c>
      <c r="B18" s="195">
        <f>SUM(B9:B17)</f>
        <v>0</v>
      </c>
      <c r="C18" s="195">
        <f>SUM(C9:C17)</f>
        <v>0</v>
      </c>
      <c r="D18" s="195">
        <f t="shared" ref="D18:L18" si="10">SUM(D9:D17)</f>
        <v>0</v>
      </c>
      <c r="E18" s="195">
        <f t="shared" si="10"/>
        <v>0</v>
      </c>
      <c r="F18" s="195">
        <f t="shared" si="10"/>
        <v>0</v>
      </c>
      <c r="G18" s="195">
        <f t="shared" si="10"/>
        <v>0</v>
      </c>
      <c r="H18" s="195">
        <f t="shared" si="10"/>
        <v>0</v>
      </c>
      <c r="I18" s="195">
        <f t="shared" si="10"/>
        <v>0</v>
      </c>
      <c r="J18" s="195">
        <f t="shared" si="10"/>
        <v>0</v>
      </c>
      <c r="K18" s="195">
        <f t="shared" si="10"/>
        <v>0</v>
      </c>
      <c r="L18" s="195">
        <f t="shared" si="10"/>
        <v>0</v>
      </c>
      <c r="M18" s="195">
        <f>SUM(M9:M17)</f>
        <v>0</v>
      </c>
      <c r="N18" s="195">
        <f t="shared" si="7"/>
        <v>0</v>
      </c>
      <c r="P18" s="440" t="s">
        <v>237</v>
      </c>
      <c r="Q18" s="199">
        <f>SUM(Q19:Q22)</f>
        <v>0</v>
      </c>
      <c r="R18" s="199">
        <f t="shared" ref="R18:AC18" si="11">SUM(R19:R22)</f>
        <v>0</v>
      </c>
      <c r="S18" s="199">
        <f t="shared" si="11"/>
        <v>0</v>
      </c>
      <c r="T18" s="199">
        <f t="shared" si="11"/>
        <v>0</v>
      </c>
      <c r="U18" s="199">
        <f t="shared" si="11"/>
        <v>0</v>
      </c>
      <c r="V18" s="199">
        <f t="shared" si="11"/>
        <v>0</v>
      </c>
      <c r="W18" s="199">
        <f t="shared" si="11"/>
        <v>0</v>
      </c>
      <c r="X18" s="199">
        <f t="shared" si="11"/>
        <v>0</v>
      </c>
      <c r="Y18" s="199">
        <f t="shared" si="11"/>
        <v>0</v>
      </c>
      <c r="Z18" s="199">
        <f t="shared" si="11"/>
        <v>0</v>
      </c>
      <c r="AA18" s="199">
        <f t="shared" si="11"/>
        <v>0</v>
      </c>
      <c r="AB18" s="199">
        <f t="shared" si="11"/>
        <v>0</v>
      </c>
      <c r="AC18" s="199">
        <f t="shared" si="11"/>
        <v>0</v>
      </c>
    </row>
    <row r="19" spans="1:29" x14ac:dyDescent="0.25">
      <c r="A19" s="193" t="s">
        <v>4173</v>
      </c>
      <c r="B19" s="195">
        <f>B7-B18</f>
        <v>0</v>
      </c>
      <c r="C19" s="195">
        <f>C7-C18</f>
        <v>0</v>
      </c>
      <c r="D19" s="195">
        <f>D7-D18</f>
        <v>0</v>
      </c>
      <c r="E19" s="195">
        <f>E7-E18</f>
        <v>0</v>
      </c>
      <c r="F19" s="195">
        <f>F7-F18</f>
        <v>0</v>
      </c>
      <c r="G19" s="195">
        <f>G7-G18</f>
        <v>0</v>
      </c>
      <c r="H19" s="195">
        <f>H7-H18</f>
        <v>0</v>
      </c>
      <c r="I19" s="195">
        <f>I7-I18</f>
        <v>0</v>
      </c>
      <c r="J19" s="195">
        <f>J7-J18</f>
        <v>0</v>
      </c>
      <c r="K19" s="195">
        <f>K7-K18</f>
        <v>0</v>
      </c>
      <c r="L19" s="195">
        <f>L7-L18</f>
        <v>0</v>
      </c>
      <c r="M19" s="195">
        <f>M7-M18</f>
        <v>0</v>
      </c>
      <c r="N19" s="195">
        <f t="shared" si="7"/>
        <v>0</v>
      </c>
      <c r="P19" s="160" t="s">
        <v>4174</v>
      </c>
      <c r="Q19" s="301"/>
      <c r="R19" s="301"/>
      <c r="S19" s="301"/>
      <c r="T19" s="301"/>
      <c r="U19" s="301"/>
      <c r="V19" s="301"/>
      <c r="W19" s="301"/>
      <c r="X19" s="301"/>
      <c r="Y19" s="301"/>
      <c r="Z19" s="301"/>
      <c r="AA19" s="301"/>
      <c r="AB19" s="301"/>
      <c r="AC19" s="301"/>
    </row>
    <row r="20" spans="1:29" x14ac:dyDescent="0.25">
      <c r="A20" s="175" t="s">
        <v>4175</v>
      </c>
      <c r="B20" s="175" t="str">
        <f>IF(B19&gt;0,"Positif","Négatif")</f>
        <v>Négatif</v>
      </c>
      <c r="C20" s="175" t="str">
        <f t="shared" ref="C20:M20" si="12">IF(C19&gt;0,"Positif","Négatif")</f>
        <v>Négatif</v>
      </c>
      <c r="D20" s="175" t="str">
        <f t="shared" si="12"/>
        <v>Négatif</v>
      </c>
      <c r="E20" s="175" t="str">
        <f t="shared" si="12"/>
        <v>Négatif</v>
      </c>
      <c r="F20" s="175" t="str">
        <f t="shared" si="12"/>
        <v>Négatif</v>
      </c>
      <c r="G20" s="175" t="str">
        <f t="shared" si="12"/>
        <v>Négatif</v>
      </c>
      <c r="H20" s="175" t="str">
        <f t="shared" si="12"/>
        <v>Négatif</v>
      </c>
      <c r="I20" s="175" t="str">
        <f t="shared" si="12"/>
        <v>Négatif</v>
      </c>
      <c r="J20" s="175" t="str">
        <f t="shared" si="12"/>
        <v>Négatif</v>
      </c>
      <c r="K20" s="175" t="str">
        <f t="shared" si="12"/>
        <v>Négatif</v>
      </c>
      <c r="L20" s="175" t="str">
        <f t="shared" si="12"/>
        <v>Négatif</v>
      </c>
      <c r="M20" s="175" t="str">
        <f t="shared" si="12"/>
        <v>Négatif</v>
      </c>
      <c r="N20" s="175"/>
      <c r="P20" s="160" t="s">
        <v>12</v>
      </c>
      <c r="Q20" s="301"/>
      <c r="R20" s="301"/>
      <c r="S20" s="301"/>
      <c r="T20" s="301"/>
      <c r="U20" s="301"/>
      <c r="V20" s="301"/>
      <c r="W20" s="301"/>
      <c r="X20" s="301"/>
      <c r="Y20" s="301"/>
      <c r="Z20" s="301"/>
      <c r="AA20" s="301"/>
      <c r="AB20" s="301"/>
      <c r="AC20" s="301"/>
    </row>
    <row r="21" spans="1:29" x14ac:dyDescent="0.25">
      <c r="A21" s="175" t="s">
        <v>1557</v>
      </c>
      <c r="B21" s="175" t="str">
        <f>IF(B19&gt;0,"L’entreprise a un besoin à financer.","L’entreprise génère une ressource financière en profitant de ces décalages.")</f>
        <v>L’entreprise génère une ressource financière en profitant de ces décalages.</v>
      </c>
      <c r="C21" s="175" t="str">
        <f t="shared" ref="C21:M21" si="13">IF(C19&gt;0,"L’entreprise a un besoin à financer.","L’entreprise génère une ressource financière en profitant de ces décalages.")</f>
        <v>L’entreprise génère une ressource financière en profitant de ces décalages.</v>
      </c>
      <c r="D21" s="175" t="str">
        <f t="shared" si="13"/>
        <v>L’entreprise génère une ressource financière en profitant de ces décalages.</v>
      </c>
      <c r="E21" s="175" t="str">
        <f t="shared" si="13"/>
        <v>L’entreprise génère une ressource financière en profitant de ces décalages.</v>
      </c>
      <c r="F21" s="175" t="str">
        <f t="shared" si="13"/>
        <v>L’entreprise génère une ressource financière en profitant de ces décalages.</v>
      </c>
      <c r="G21" s="175" t="str">
        <f t="shared" si="13"/>
        <v>L’entreprise génère une ressource financière en profitant de ces décalages.</v>
      </c>
      <c r="H21" s="175" t="str">
        <f t="shared" si="13"/>
        <v>L’entreprise génère une ressource financière en profitant de ces décalages.</v>
      </c>
      <c r="I21" s="175" t="str">
        <f t="shared" si="13"/>
        <v>L’entreprise génère une ressource financière en profitant de ces décalages.</v>
      </c>
      <c r="J21" s="175" t="str">
        <f t="shared" si="13"/>
        <v>L’entreprise génère une ressource financière en profitant de ces décalages.</v>
      </c>
      <c r="K21" s="175" t="str">
        <f t="shared" si="13"/>
        <v>L’entreprise génère une ressource financière en profitant de ces décalages.</v>
      </c>
      <c r="L21" s="175" t="str">
        <f t="shared" si="13"/>
        <v>L’entreprise génère une ressource financière en profitant de ces décalages.</v>
      </c>
      <c r="M21" s="175" t="str">
        <f t="shared" si="13"/>
        <v>L’entreprise génère une ressource financière en profitant de ces décalages.</v>
      </c>
      <c r="N21" s="175"/>
      <c r="P21" s="160" t="s">
        <v>4176</v>
      </c>
      <c r="Q21" s="301"/>
      <c r="R21" s="301"/>
      <c r="S21" s="301"/>
      <c r="T21" s="301"/>
      <c r="U21" s="301"/>
      <c r="V21" s="301"/>
      <c r="W21" s="301"/>
      <c r="X21" s="301"/>
      <c r="Y21" s="301"/>
      <c r="Z21" s="301"/>
      <c r="AA21" s="301"/>
      <c r="AB21" s="301"/>
      <c r="AC21" s="301"/>
    </row>
    <row r="22" spans="1:29" x14ac:dyDescent="0.25">
      <c r="A22" s="193" t="s">
        <v>4177</v>
      </c>
      <c r="B22" s="195">
        <f>B19</f>
        <v>0</v>
      </c>
      <c r="C22" s="195">
        <f>C19-B19</f>
        <v>0</v>
      </c>
      <c r="D22" s="195">
        <f>D19-C19</f>
        <v>0</v>
      </c>
      <c r="E22" s="195">
        <f t="shared" ref="E22:L22" si="14">E19-D19</f>
        <v>0</v>
      </c>
      <c r="F22" s="195">
        <f t="shared" si="14"/>
        <v>0</v>
      </c>
      <c r="G22" s="195">
        <f t="shared" si="14"/>
        <v>0</v>
      </c>
      <c r="H22" s="195">
        <f t="shared" si="14"/>
        <v>0</v>
      </c>
      <c r="I22" s="195">
        <f t="shared" si="14"/>
        <v>0</v>
      </c>
      <c r="J22" s="195">
        <f t="shared" si="14"/>
        <v>0</v>
      </c>
      <c r="K22" s="195">
        <f t="shared" si="14"/>
        <v>0</v>
      </c>
      <c r="L22" s="195">
        <f t="shared" si="14"/>
        <v>0</v>
      </c>
      <c r="M22" s="195">
        <f>M19-L19</f>
        <v>0</v>
      </c>
      <c r="N22" s="195">
        <f>N19-M19</f>
        <v>0</v>
      </c>
      <c r="P22" s="160" t="s">
        <v>4178</v>
      </c>
      <c r="Q22" s="301"/>
      <c r="R22" s="301"/>
      <c r="S22" s="301"/>
      <c r="T22" s="301"/>
      <c r="U22" s="301"/>
      <c r="V22" s="301"/>
      <c r="W22" s="301"/>
      <c r="X22" s="301"/>
      <c r="Y22" s="301"/>
      <c r="Z22" s="301"/>
      <c r="AA22" s="301"/>
      <c r="AB22" s="301"/>
      <c r="AC22" s="301"/>
    </row>
    <row r="23" spans="1:29" x14ac:dyDescent="0.25">
      <c r="P23" s="440" t="s">
        <v>238</v>
      </c>
      <c r="Q23" s="199">
        <f>SUM(Q24:Q25)</f>
        <v>0</v>
      </c>
      <c r="R23" s="199">
        <f t="shared" ref="R23:AB23" si="15">SUM(R24:R25)</f>
        <v>0</v>
      </c>
      <c r="S23" s="199">
        <f t="shared" si="15"/>
        <v>0</v>
      </c>
      <c r="T23" s="199">
        <f t="shared" si="15"/>
        <v>0</v>
      </c>
      <c r="U23" s="199">
        <f t="shared" si="15"/>
        <v>0</v>
      </c>
      <c r="V23" s="199">
        <f t="shared" si="15"/>
        <v>0</v>
      </c>
      <c r="W23" s="199">
        <f t="shared" si="15"/>
        <v>0</v>
      </c>
      <c r="X23" s="199">
        <f t="shared" si="15"/>
        <v>0</v>
      </c>
      <c r="Y23" s="199">
        <f t="shared" si="15"/>
        <v>0</v>
      </c>
      <c r="Z23" s="199">
        <f t="shared" si="15"/>
        <v>0</v>
      </c>
      <c r="AA23" s="199">
        <f t="shared" si="15"/>
        <v>0</v>
      </c>
      <c r="AB23" s="199">
        <f t="shared" si="15"/>
        <v>0</v>
      </c>
      <c r="AC23" s="199">
        <f>SUM(AC24:AC25)</f>
        <v>0</v>
      </c>
    </row>
    <row r="24" spans="1:29" x14ac:dyDescent="0.25">
      <c r="P24" s="160" t="s">
        <v>1111</v>
      </c>
      <c r="Q24" s="301"/>
      <c r="R24" s="301"/>
      <c r="S24" s="301"/>
      <c r="T24" s="301"/>
      <c r="U24" s="301"/>
      <c r="V24" s="301"/>
      <c r="W24" s="301"/>
      <c r="X24" s="301"/>
      <c r="Y24" s="301"/>
      <c r="Z24" s="301"/>
      <c r="AA24" s="301"/>
      <c r="AB24" s="301"/>
      <c r="AC24" s="301"/>
    </row>
    <row r="25" spans="1:29" x14ac:dyDescent="0.25">
      <c r="P25" s="160" t="s">
        <v>4179</v>
      </c>
      <c r="Q25" s="301"/>
      <c r="R25" s="301"/>
      <c r="S25" s="301"/>
      <c r="T25" s="301"/>
      <c r="U25" s="301"/>
      <c r="V25" s="301"/>
      <c r="W25" s="301"/>
      <c r="X25" s="301"/>
      <c r="Y25" s="301"/>
      <c r="Z25" s="301"/>
      <c r="AA25" s="301"/>
      <c r="AB25" s="301"/>
      <c r="AC25" s="301"/>
    </row>
    <row r="26" spans="1:29" x14ac:dyDescent="0.25">
      <c r="P26" s="193" t="s">
        <v>4139</v>
      </c>
      <c r="Q26" s="195">
        <f>SUM(Q2,Q9)-Q12</f>
        <v>0</v>
      </c>
      <c r="R26" s="195">
        <f t="shared" ref="R26:AC26" si="16">SUM(R2,R9)-R12</f>
        <v>0</v>
      </c>
      <c r="S26" s="195">
        <f t="shared" si="16"/>
        <v>0</v>
      </c>
      <c r="T26" s="195">
        <f t="shared" si="16"/>
        <v>0</v>
      </c>
      <c r="U26" s="195">
        <f t="shared" si="16"/>
        <v>0</v>
      </c>
      <c r="V26" s="195">
        <f t="shared" si="16"/>
        <v>0</v>
      </c>
      <c r="W26" s="195">
        <f t="shared" si="16"/>
        <v>0</v>
      </c>
      <c r="X26" s="195">
        <f t="shared" si="16"/>
        <v>0</v>
      </c>
      <c r="Y26" s="195">
        <f t="shared" si="16"/>
        <v>0</v>
      </c>
      <c r="Z26" s="195">
        <f t="shared" si="16"/>
        <v>0</v>
      </c>
      <c r="AA26" s="195">
        <f t="shared" si="16"/>
        <v>0</v>
      </c>
      <c r="AB26" s="195">
        <f>SUM(AB2,AB9)-AB12</f>
        <v>0</v>
      </c>
      <c r="AC26" s="195">
        <f>SUM(AC2,AC9)-AC12</f>
        <v>0</v>
      </c>
    </row>
    <row r="29" spans="1:29" x14ac:dyDescent="0.25">
      <c r="D29" s="210"/>
    </row>
    <row r="30" spans="1:29" x14ac:dyDescent="0.25">
      <c r="D30" s="57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
    </sheetView>
  </sheetViews>
  <sheetFormatPr baseColWidth="10" defaultRowHeight="15" x14ac:dyDescent="0.25"/>
  <cols>
    <col min="1" max="1" width="94.42578125" bestFit="1" customWidth="1"/>
    <col min="2" max="3" width="51" bestFit="1" customWidth="1"/>
    <col min="4" max="4" width="45.85546875" bestFit="1" customWidth="1"/>
    <col min="5" max="6" width="50.28515625" bestFit="1" customWidth="1"/>
    <col min="7" max="7" width="45.140625" bestFit="1" customWidth="1"/>
    <col min="8" max="8" width="5.7109375" customWidth="1"/>
    <col min="9" max="9" width="116.42578125" bestFit="1" customWidth="1"/>
    <col min="10" max="10" width="20.28515625" bestFit="1" customWidth="1"/>
    <col min="11" max="11" width="15.140625" bestFit="1" customWidth="1"/>
  </cols>
  <sheetData>
    <row r="1" spans="1:11" x14ac:dyDescent="0.25">
      <c r="A1" s="107" t="s">
        <v>371</v>
      </c>
      <c r="B1" s="12"/>
      <c r="C1" s="12"/>
      <c r="D1" s="12"/>
      <c r="E1" s="12"/>
      <c r="F1" s="12"/>
      <c r="G1" s="12"/>
      <c r="I1" s="68" t="s">
        <v>388</v>
      </c>
      <c r="J1" s="82"/>
      <c r="K1" s="82"/>
    </row>
    <row r="2" spans="1:11" x14ac:dyDescent="0.25">
      <c r="A2" s="1" t="s">
        <v>372</v>
      </c>
      <c r="B2" s="1" t="s">
        <v>373</v>
      </c>
      <c r="C2" s="1" t="s">
        <v>374</v>
      </c>
      <c r="D2" s="1" t="s">
        <v>375</v>
      </c>
      <c r="E2" s="1" t="s">
        <v>376</v>
      </c>
      <c r="F2" s="1" t="s">
        <v>377</v>
      </c>
      <c r="G2" s="1" t="s">
        <v>378</v>
      </c>
      <c r="I2" s="1" t="s">
        <v>389</v>
      </c>
      <c r="J2" s="1" t="s">
        <v>390</v>
      </c>
      <c r="K2" s="1" t="s">
        <v>391</v>
      </c>
    </row>
    <row r="3" spans="1:11" x14ac:dyDescent="0.25">
      <c r="A3" s="2" t="s">
        <v>379</v>
      </c>
      <c r="B3" s="2"/>
      <c r="C3" s="2"/>
      <c r="D3" s="2"/>
      <c r="E3" s="2"/>
      <c r="F3" s="2"/>
      <c r="G3" s="2"/>
      <c r="I3" s="3" t="s">
        <v>392</v>
      </c>
      <c r="J3" s="9">
        <f>0</f>
        <v>0</v>
      </c>
      <c r="K3" s="9">
        <f>0</f>
        <v>0</v>
      </c>
    </row>
    <row r="4" spans="1:11" x14ac:dyDescent="0.25">
      <c r="A4" s="3" t="s">
        <v>380</v>
      </c>
      <c r="B4" s="3"/>
      <c r="C4" s="3"/>
      <c r="D4" s="3"/>
      <c r="E4" s="3"/>
      <c r="F4" s="3"/>
      <c r="G4" s="3"/>
      <c r="I4" s="3" t="s">
        <v>393</v>
      </c>
      <c r="J4" s="9">
        <f>0</f>
        <v>0</v>
      </c>
      <c r="K4" s="9">
        <f>0</f>
        <v>0</v>
      </c>
    </row>
    <row r="5" spans="1:11" x14ac:dyDescent="0.25">
      <c r="A5" s="4" t="s">
        <v>381</v>
      </c>
      <c r="B5" s="10">
        <f>0</f>
        <v>0</v>
      </c>
      <c r="C5" s="10">
        <f>0</f>
        <v>0</v>
      </c>
      <c r="D5" s="10">
        <f>0</f>
        <v>0</v>
      </c>
      <c r="E5" s="10">
        <f>0</f>
        <v>0</v>
      </c>
      <c r="F5" s="10">
        <f>0</f>
        <v>0</v>
      </c>
      <c r="G5" s="10">
        <f>0</f>
        <v>0</v>
      </c>
      <c r="I5" s="3" t="s">
        <v>394</v>
      </c>
      <c r="J5" s="9">
        <f>0</f>
        <v>0</v>
      </c>
      <c r="K5" s="9">
        <f>0</f>
        <v>0</v>
      </c>
    </row>
    <row r="6" spans="1:11" x14ac:dyDescent="0.25">
      <c r="A6" s="4" t="s">
        <v>382</v>
      </c>
      <c r="B6" s="10">
        <f>0</f>
        <v>0</v>
      </c>
      <c r="C6" s="10">
        <f>0</f>
        <v>0</v>
      </c>
      <c r="D6" s="10">
        <f>0</f>
        <v>0</v>
      </c>
      <c r="E6" s="10">
        <f>0</f>
        <v>0</v>
      </c>
      <c r="F6" s="10">
        <f>0</f>
        <v>0</v>
      </c>
      <c r="G6" s="10">
        <f>0</f>
        <v>0</v>
      </c>
      <c r="I6" s="3" t="s">
        <v>395</v>
      </c>
      <c r="J6" s="9">
        <f>0</f>
        <v>0</v>
      </c>
      <c r="K6" s="9">
        <f>0</f>
        <v>0</v>
      </c>
    </row>
    <row r="7" spans="1:11" x14ac:dyDescent="0.25">
      <c r="A7" s="4" t="s">
        <v>383</v>
      </c>
      <c r="B7" s="10">
        <f>0</f>
        <v>0</v>
      </c>
      <c r="C7" s="10">
        <f>0</f>
        <v>0</v>
      </c>
      <c r="D7" s="10">
        <f>0</f>
        <v>0</v>
      </c>
      <c r="E7" s="10">
        <f>0</f>
        <v>0</v>
      </c>
      <c r="F7" s="10">
        <f>0</f>
        <v>0</v>
      </c>
      <c r="G7" s="10">
        <f>0</f>
        <v>0</v>
      </c>
      <c r="I7" s="3" t="s">
        <v>396</v>
      </c>
      <c r="J7" s="9">
        <f>SUM(J8:J9)</f>
        <v>0</v>
      </c>
      <c r="K7" s="9">
        <f>SUM(K8:K9)</f>
        <v>0</v>
      </c>
    </row>
    <row r="8" spans="1:11" x14ac:dyDescent="0.25">
      <c r="A8" s="4" t="s">
        <v>384</v>
      </c>
      <c r="B8" s="10">
        <f>0</f>
        <v>0</v>
      </c>
      <c r="C8" s="10">
        <f>0</f>
        <v>0</v>
      </c>
      <c r="D8" s="10">
        <f>0</f>
        <v>0</v>
      </c>
      <c r="E8" s="10">
        <f>0</f>
        <v>0</v>
      </c>
      <c r="F8" s="10">
        <f>0</f>
        <v>0</v>
      </c>
      <c r="G8" s="10">
        <f>0</f>
        <v>0</v>
      </c>
      <c r="I8" s="4" t="s">
        <v>397</v>
      </c>
      <c r="J8" s="10">
        <f>0</f>
        <v>0</v>
      </c>
      <c r="K8" s="10">
        <f>0</f>
        <v>0</v>
      </c>
    </row>
    <row r="9" spans="1:11" x14ac:dyDescent="0.25">
      <c r="A9" s="4" t="s">
        <v>385</v>
      </c>
      <c r="B9" s="10">
        <f>0</f>
        <v>0</v>
      </c>
      <c r="C9" s="10">
        <f>0</f>
        <v>0</v>
      </c>
      <c r="D9" s="10">
        <f>0</f>
        <v>0</v>
      </c>
      <c r="E9" s="10">
        <f>0</f>
        <v>0</v>
      </c>
      <c r="F9" s="10">
        <f>0</f>
        <v>0</v>
      </c>
      <c r="G9" s="10">
        <f>0</f>
        <v>0</v>
      </c>
      <c r="I9" s="4" t="s">
        <v>398</v>
      </c>
      <c r="J9" s="10">
        <f>0</f>
        <v>0</v>
      </c>
      <c r="K9" s="10">
        <f>0</f>
        <v>0</v>
      </c>
    </row>
    <row r="10" spans="1:11" x14ac:dyDescent="0.25">
      <c r="A10" s="4" t="s">
        <v>386</v>
      </c>
      <c r="B10" s="10">
        <f>0</f>
        <v>0</v>
      </c>
      <c r="C10" s="10">
        <f>0</f>
        <v>0</v>
      </c>
      <c r="D10" s="10">
        <f>0</f>
        <v>0</v>
      </c>
      <c r="E10" s="10">
        <f>0</f>
        <v>0</v>
      </c>
      <c r="F10" s="10">
        <f>0</f>
        <v>0</v>
      </c>
      <c r="G10" s="10">
        <f>0</f>
        <v>0</v>
      </c>
      <c r="I10" s="3" t="s">
        <v>399</v>
      </c>
      <c r="J10" s="9">
        <f>0</f>
        <v>0</v>
      </c>
      <c r="K10" s="9">
        <f>0</f>
        <v>0</v>
      </c>
    </row>
    <row r="11" spans="1:11" x14ac:dyDescent="0.25">
      <c r="A11" s="5" t="s">
        <v>387</v>
      </c>
      <c r="B11" s="11">
        <f t="shared" ref="B11:G11" si="0">SUM(B5:B10)</f>
        <v>0</v>
      </c>
      <c r="C11" s="11">
        <f t="shared" si="0"/>
        <v>0</v>
      </c>
      <c r="D11" s="11">
        <f t="shared" si="0"/>
        <v>0</v>
      </c>
      <c r="E11" s="11">
        <f t="shared" si="0"/>
        <v>0</v>
      </c>
      <c r="F11" s="11">
        <f t="shared" si="0"/>
        <v>0</v>
      </c>
      <c r="G11" s="11">
        <f t="shared" si="0"/>
        <v>0</v>
      </c>
      <c r="I11" s="3" t="s">
        <v>400</v>
      </c>
      <c r="J11" s="9">
        <f>SUM(J12:J13)</f>
        <v>0</v>
      </c>
      <c r="K11" s="9">
        <f>SUM(K12:K13)</f>
        <v>0</v>
      </c>
    </row>
    <row r="12" spans="1:11" x14ac:dyDescent="0.25">
      <c r="I12" s="4" t="s">
        <v>401</v>
      </c>
      <c r="J12" s="10">
        <f>0</f>
        <v>0</v>
      </c>
      <c r="K12" s="10">
        <f>0</f>
        <v>0</v>
      </c>
    </row>
    <row r="13" spans="1:11" x14ac:dyDescent="0.25">
      <c r="I13" s="4" t="s">
        <v>402</v>
      </c>
      <c r="J13" s="10">
        <f>0</f>
        <v>0</v>
      </c>
      <c r="K13" s="10">
        <f>0</f>
        <v>0</v>
      </c>
    </row>
    <row r="14" spans="1:11" x14ac:dyDescent="0.25">
      <c r="I14" s="3" t="s">
        <v>403</v>
      </c>
      <c r="J14" s="9">
        <f>0</f>
        <v>0</v>
      </c>
      <c r="K14" s="9">
        <f>0</f>
        <v>0</v>
      </c>
    </row>
    <row r="15" spans="1:11" x14ac:dyDescent="0.25">
      <c r="I15" s="5" t="s">
        <v>404</v>
      </c>
      <c r="J15" s="11">
        <f>SUM(J3:J7,J10:J11,J14)</f>
        <v>0</v>
      </c>
      <c r="K15" s="11">
        <f>SUM(K3:K7,K10:K11,K14)</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D1" workbookViewId="0">
      <selection activeCell="D3" sqref="D3"/>
    </sheetView>
  </sheetViews>
  <sheetFormatPr baseColWidth="10" defaultRowHeight="15" x14ac:dyDescent="0.25"/>
  <cols>
    <col min="1" max="1" width="91.85546875" bestFit="1" customWidth="1"/>
    <col min="2" max="2" width="7.7109375" bestFit="1" customWidth="1"/>
    <col min="3" max="3" width="3" customWidth="1"/>
    <col min="4" max="4" width="53.7109375" bestFit="1" customWidth="1"/>
    <col min="5" max="5" width="7.7109375" bestFit="1" customWidth="1"/>
    <col min="6" max="6" width="4.7109375" customWidth="1"/>
    <col min="7" max="7" width="49" bestFit="1" customWidth="1"/>
    <col min="8" max="8" width="10.140625" bestFit="1" customWidth="1"/>
    <col min="9" max="9" width="11.7109375" bestFit="1" customWidth="1"/>
    <col min="10" max="10" width="3.85546875" customWidth="1"/>
    <col min="11" max="11" width="3" bestFit="1" customWidth="1"/>
    <col min="12" max="12" width="207.5703125" bestFit="1" customWidth="1"/>
  </cols>
  <sheetData>
    <row r="1" spans="1:13" x14ac:dyDescent="0.25">
      <c r="A1" s="109" t="s">
        <v>405</v>
      </c>
      <c r="B1" s="78"/>
      <c r="C1" s="78"/>
      <c r="D1" s="78"/>
      <c r="E1" s="78"/>
      <c r="F1" s="78"/>
      <c r="G1" s="78"/>
      <c r="H1" s="78"/>
      <c r="I1" s="78"/>
      <c r="J1" s="78"/>
      <c r="K1" s="78"/>
      <c r="L1" s="110"/>
      <c r="M1" s="94"/>
    </row>
    <row r="2" spans="1:13" x14ac:dyDescent="0.25">
      <c r="A2" s="1" t="s">
        <v>406</v>
      </c>
      <c r="B2" s="1" t="s">
        <v>407</v>
      </c>
      <c r="C2" s="12"/>
      <c r="D2" s="1" t="s">
        <v>408</v>
      </c>
      <c r="E2" s="1" t="s">
        <v>407</v>
      </c>
      <c r="F2" s="12"/>
      <c r="G2" s="1" t="s">
        <v>409</v>
      </c>
      <c r="H2" s="7" t="s">
        <v>69</v>
      </c>
      <c r="I2" s="7" t="s">
        <v>70</v>
      </c>
      <c r="J2" s="110"/>
      <c r="K2" s="62" t="s">
        <v>47</v>
      </c>
      <c r="L2" s="111" t="s">
        <v>410</v>
      </c>
      <c r="M2" s="94"/>
    </row>
    <row r="3" spans="1:13" x14ac:dyDescent="0.25">
      <c r="A3" s="2" t="s">
        <v>411</v>
      </c>
      <c r="B3" s="2"/>
      <c r="C3" s="12"/>
      <c r="D3" s="2" t="s">
        <v>412</v>
      </c>
      <c r="E3" s="8"/>
      <c r="F3" s="12"/>
      <c r="G3" s="2" t="s">
        <v>413</v>
      </c>
      <c r="H3" s="112"/>
      <c r="I3" s="112"/>
      <c r="J3" s="83"/>
      <c r="K3" s="62" t="s">
        <v>51</v>
      </c>
      <c r="L3" s="111" t="s">
        <v>414</v>
      </c>
      <c r="M3" s="100"/>
    </row>
    <row r="4" spans="1:13" x14ac:dyDescent="0.25">
      <c r="A4" s="113" t="s">
        <v>415</v>
      </c>
      <c r="B4" s="114">
        <v>0</v>
      </c>
      <c r="C4" s="86"/>
      <c r="D4" s="115" t="s">
        <v>416</v>
      </c>
      <c r="E4" s="102">
        <v>0</v>
      </c>
      <c r="F4" s="86"/>
      <c r="G4" s="115" t="s">
        <v>417</v>
      </c>
      <c r="H4" s="102">
        <f>B4-E4</f>
        <v>0</v>
      </c>
      <c r="I4" s="102">
        <v>0</v>
      </c>
      <c r="J4" s="110"/>
      <c r="K4" s="62" t="s">
        <v>56</v>
      </c>
      <c r="L4" s="111" t="s">
        <v>418</v>
      </c>
      <c r="M4" s="94"/>
    </row>
    <row r="5" spans="1:13" x14ac:dyDescent="0.25">
      <c r="A5" s="116" t="s">
        <v>192</v>
      </c>
      <c r="B5" s="117">
        <v>0</v>
      </c>
      <c r="C5" s="12"/>
      <c r="D5" s="49"/>
      <c r="E5" s="118"/>
      <c r="F5" s="12"/>
      <c r="G5" s="43"/>
      <c r="H5" s="119"/>
      <c r="I5" s="119"/>
      <c r="J5" s="120"/>
      <c r="K5" s="120"/>
      <c r="L5" s="120"/>
      <c r="M5" s="44"/>
    </row>
    <row r="6" spans="1:13" x14ac:dyDescent="0.25">
      <c r="A6" s="121" t="s">
        <v>419</v>
      </c>
      <c r="B6" s="60">
        <v>0</v>
      </c>
      <c r="C6" s="86"/>
      <c r="D6" s="122"/>
      <c r="E6" s="123"/>
      <c r="F6" s="86"/>
      <c r="G6" s="122"/>
      <c r="H6" s="124"/>
      <c r="I6" s="124"/>
      <c r="J6" s="110"/>
      <c r="K6" s="110"/>
      <c r="L6" s="110"/>
      <c r="M6" s="94"/>
    </row>
    <row r="7" spans="1:13" x14ac:dyDescent="0.25">
      <c r="A7" s="121" t="s">
        <v>202</v>
      </c>
      <c r="B7" s="60">
        <v>0</v>
      </c>
      <c r="C7" s="86"/>
      <c r="D7" s="121" t="s">
        <v>420</v>
      </c>
      <c r="E7" s="60">
        <v>0</v>
      </c>
      <c r="F7" s="86"/>
      <c r="G7" s="122"/>
      <c r="H7" s="123"/>
      <c r="I7" s="123"/>
      <c r="J7" s="110"/>
      <c r="K7" s="110"/>
      <c r="L7" s="110"/>
      <c r="M7" s="94"/>
    </row>
    <row r="8" spans="1:13" x14ac:dyDescent="0.25">
      <c r="A8" s="125" t="s">
        <v>421</v>
      </c>
      <c r="B8" s="80">
        <f>B5+B6+B7</f>
        <v>0</v>
      </c>
      <c r="C8" s="86"/>
      <c r="D8" s="125" t="s">
        <v>422</v>
      </c>
      <c r="E8" s="80">
        <f>E7</f>
        <v>0</v>
      </c>
      <c r="F8" s="86"/>
      <c r="G8" s="121" t="s">
        <v>423</v>
      </c>
      <c r="H8" s="60">
        <f>B8-E8</f>
        <v>0</v>
      </c>
      <c r="I8" s="60">
        <v>0</v>
      </c>
      <c r="J8" s="110"/>
      <c r="K8" s="110"/>
      <c r="L8" s="110"/>
      <c r="M8" s="94"/>
    </row>
    <row r="9" spans="1:13" x14ac:dyDescent="0.25">
      <c r="A9" s="121" t="s">
        <v>423</v>
      </c>
      <c r="B9" s="60">
        <f>H8</f>
        <v>0</v>
      </c>
      <c r="C9" s="86"/>
      <c r="D9" s="49"/>
      <c r="E9" s="118"/>
      <c r="F9" s="86"/>
      <c r="G9" s="122"/>
      <c r="H9" s="124"/>
      <c r="I9" s="124"/>
      <c r="J9" s="110"/>
      <c r="K9" s="110"/>
      <c r="L9" s="110"/>
      <c r="M9" s="94"/>
    </row>
    <row r="10" spans="1:13" x14ac:dyDescent="0.25">
      <c r="A10" s="121" t="s">
        <v>417</v>
      </c>
      <c r="B10" s="60">
        <f>H4</f>
        <v>0</v>
      </c>
      <c r="C10" s="86"/>
      <c r="D10" s="121" t="s">
        <v>134</v>
      </c>
      <c r="E10" s="60">
        <v>0</v>
      </c>
      <c r="F10" s="86"/>
      <c r="G10" s="122"/>
      <c r="H10" s="123"/>
      <c r="I10" s="123"/>
      <c r="J10" s="110"/>
      <c r="K10" s="110"/>
      <c r="L10" s="110"/>
      <c r="M10" s="94"/>
    </row>
    <row r="11" spans="1:13" x14ac:dyDescent="0.25">
      <c r="A11" s="125" t="s">
        <v>424</v>
      </c>
      <c r="B11" s="80">
        <f>B9+B10</f>
        <v>0</v>
      </c>
      <c r="C11" s="86"/>
      <c r="D11" s="125" t="s">
        <v>425</v>
      </c>
      <c r="E11" s="80">
        <f>E10</f>
        <v>0</v>
      </c>
      <c r="F11" s="86"/>
      <c r="G11" s="121" t="s">
        <v>426</v>
      </c>
      <c r="H11" s="60">
        <f>B11-E11</f>
        <v>0</v>
      </c>
      <c r="I11" s="60">
        <v>0</v>
      </c>
      <c r="J11" s="110"/>
      <c r="K11" s="110"/>
      <c r="L11" s="110"/>
      <c r="M11" s="94"/>
    </row>
    <row r="12" spans="1:13" x14ac:dyDescent="0.25">
      <c r="A12" s="121" t="s">
        <v>426</v>
      </c>
      <c r="B12" s="60">
        <f>H11</f>
        <v>0</v>
      </c>
      <c r="C12" s="86"/>
      <c r="D12" s="121" t="s">
        <v>427</v>
      </c>
      <c r="E12" s="60">
        <v>0</v>
      </c>
      <c r="F12" s="86"/>
      <c r="G12" s="122"/>
      <c r="H12" s="124"/>
      <c r="I12" s="124"/>
      <c r="J12" s="110"/>
      <c r="K12" s="110"/>
      <c r="L12" s="110"/>
      <c r="M12" s="94"/>
    </row>
    <row r="13" spans="1:13" x14ac:dyDescent="0.25">
      <c r="A13" s="121" t="s">
        <v>203</v>
      </c>
      <c r="B13" s="60">
        <v>0</v>
      </c>
      <c r="C13" s="86"/>
      <c r="D13" s="121" t="s">
        <v>147</v>
      </c>
      <c r="E13" s="60">
        <v>0</v>
      </c>
      <c r="F13" s="86"/>
      <c r="G13" s="122"/>
      <c r="H13" s="123"/>
      <c r="I13" s="123"/>
      <c r="J13" s="110"/>
      <c r="K13" s="110"/>
      <c r="L13" s="110"/>
      <c r="M13" s="94"/>
    </row>
    <row r="14" spans="1:13" x14ac:dyDescent="0.25">
      <c r="A14" s="125" t="s">
        <v>428</v>
      </c>
      <c r="B14" s="80">
        <f>B12+B13</f>
        <v>0</v>
      </c>
      <c r="C14" s="86"/>
      <c r="D14" s="125" t="s">
        <v>429</v>
      </c>
      <c r="E14" s="80">
        <f>E12+E13</f>
        <v>0</v>
      </c>
      <c r="F14" s="86"/>
      <c r="G14" s="121" t="s">
        <v>430</v>
      </c>
      <c r="H14" s="60">
        <f>B14-E14</f>
        <v>0</v>
      </c>
      <c r="I14" s="60">
        <v>0</v>
      </c>
      <c r="J14" s="110"/>
      <c r="K14" s="110"/>
      <c r="L14" s="110"/>
      <c r="M14" s="94"/>
    </row>
    <row r="15" spans="1:13" x14ac:dyDescent="0.25">
      <c r="A15" s="121" t="s">
        <v>431</v>
      </c>
      <c r="B15" s="60">
        <f>IF(H14&gt;=0,H14,0)</f>
        <v>0</v>
      </c>
      <c r="C15" s="86"/>
      <c r="D15" s="121" t="s">
        <v>432</v>
      </c>
      <c r="E15" s="60">
        <f>ABS(IF(H14&lt;0,H14,0))</f>
        <v>0</v>
      </c>
      <c r="F15" s="86"/>
      <c r="G15" s="122"/>
      <c r="H15" s="124"/>
      <c r="I15" s="124"/>
      <c r="J15" s="110"/>
      <c r="K15" s="110"/>
      <c r="L15" s="110"/>
      <c r="M15" s="94"/>
    </row>
    <row r="16" spans="1:13" x14ac:dyDescent="0.25">
      <c r="A16" s="121" t="s">
        <v>433</v>
      </c>
      <c r="B16" s="60">
        <v>0</v>
      </c>
      <c r="C16" s="86"/>
      <c r="D16" s="121" t="s">
        <v>150</v>
      </c>
      <c r="E16" s="60">
        <v>0</v>
      </c>
      <c r="F16" s="86"/>
      <c r="G16" s="122"/>
      <c r="H16" s="123"/>
      <c r="I16" s="123"/>
      <c r="J16" s="110"/>
      <c r="K16" s="110"/>
      <c r="L16" s="110"/>
      <c r="M16" s="94"/>
    </row>
    <row r="17" spans="1:13" x14ac:dyDescent="0.25">
      <c r="A17" s="121" t="s">
        <v>434</v>
      </c>
      <c r="B17" s="60">
        <v>0</v>
      </c>
      <c r="C17" s="86"/>
      <c r="D17" s="121" t="s">
        <v>435</v>
      </c>
      <c r="E17" s="60">
        <v>0</v>
      </c>
      <c r="F17" s="86"/>
      <c r="G17" s="122"/>
      <c r="H17" s="123"/>
      <c r="I17" s="123"/>
      <c r="J17" s="110"/>
      <c r="K17" s="110"/>
      <c r="L17" s="110"/>
      <c r="M17" s="94"/>
    </row>
    <row r="18" spans="1:13" x14ac:dyDescent="0.25">
      <c r="A18" s="125" t="s">
        <v>436</v>
      </c>
      <c r="B18" s="80">
        <f>B15+B16+B17</f>
        <v>0</v>
      </c>
      <c r="C18" s="86"/>
      <c r="D18" s="125" t="s">
        <v>437</v>
      </c>
      <c r="E18" s="80">
        <f>E15+E16+E17</f>
        <v>0</v>
      </c>
      <c r="F18" s="86"/>
      <c r="G18" s="121" t="s">
        <v>438</v>
      </c>
      <c r="H18" s="60">
        <f>B18-E18</f>
        <v>0</v>
      </c>
      <c r="I18" s="60">
        <v>0</v>
      </c>
      <c r="J18" s="110"/>
      <c r="K18" s="110"/>
      <c r="L18" s="110"/>
      <c r="M18" s="94"/>
    </row>
    <row r="19" spans="1:13" x14ac:dyDescent="0.25">
      <c r="A19" s="121" t="s">
        <v>439</v>
      </c>
      <c r="B19" s="60">
        <f>IF(H18&gt;=0,H18,0)</f>
        <v>0</v>
      </c>
      <c r="C19" s="86"/>
      <c r="D19" s="121" t="s">
        <v>440</v>
      </c>
      <c r="E19" s="60">
        <f>ABS(IF(N18&lt;0,N18,0))</f>
        <v>0</v>
      </c>
      <c r="F19" s="86"/>
      <c r="G19" s="122"/>
      <c r="H19" s="124"/>
      <c r="I19" s="124"/>
      <c r="J19" s="110"/>
      <c r="K19" s="110"/>
      <c r="L19" s="110"/>
      <c r="M19" s="94"/>
    </row>
    <row r="20" spans="1:13" x14ac:dyDescent="0.25">
      <c r="A20" s="121" t="s">
        <v>441</v>
      </c>
      <c r="B20" s="60">
        <v>0</v>
      </c>
      <c r="C20" s="86"/>
      <c r="D20" s="121" t="s">
        <v>442</v>
      </c>
      <c r="E20" s="60">
        <v>0</v>
      </c>
      <c r="F20" s="86"/>
      <c r="G20" s="122"/>
      <c r="H20" s="123"/>
      <c r="I20" s="123"/>
      <c r="J20" s="110"/>
      <c r="K20" s="110"/>
      <c r="L20" s="110"/>
      <c r="M20" s="94"/>
    </row>
    <row r="21" spans="1:13" x14ac:dyDescent="0.25">
      <c r="A21" s="121" t="s">
        <v>208</v>
      </c>
      <c r="B21" s="60">
        <v>0</v>
      </c>
      <c r="C21" s="86"/>
      <c r="D21" s="121" t="s">
        <v>158</v>
      </c>
      <c r="E21" s="60">
        <v>0</v>
      </c>
      <c r="F21" s="86"/>
      <c r="G21" s="122"/>
      <c r="H21" s="123"/>
      <c r="I21" s="123"/>
      <c r="J21" s="110"/>
      <c r="K21" s="110"/>
      <c r="L21" s="110"/>
      <c r="M21" s="94"/>
    </row>
    <row r="22" spans="1:13" x14ac:dyDescent="0.25">
      <c r="A22" s="125" t="s">
        <v>443</v>
      </c>
      <c r="B22" s="80">
        <f>B19+B20+B21</f>
        <v>0</v>
      </c>
      <c r="C22" s="86"/>
      <c r="D22" s="125" t="s">
        <v>444</v>
      </c>
      <c r="E22" s="80">
        <f>E19+E20+E21</f>
        <v>0</v>
      </c>
      <c r="F22" s="86"/>
      <c r="G22" s="121" t="s">
        <v>445</v>
      </c>
      <c r="H22" s="60">
        <f>B22-E22</f>
        <v>0</v>
      </c>
      <c r="I22" s="60">
        <v>0</v>
      </c>
      <c r="J22" s="110"/>
      <c r="K22" s="110"/>
      <c r="L22" s="110"/>
      <c r="M22" s="94"/>
    </row>
    <row r="23" spans="1:13" x14ac:dyDescent="0.25">
      <c r="A23" s="126" t="s">
        <v>215</v>
      </c>
      <c r="B23" s="127">
        <v>0</v>
      </c>
      <c r="C23" s="86"/>
      <c r="D23" s="126" t="s">
        <v>163</v>
      </c>
      <c r="E23" s="127">
        <v>0</v>
      </c>
      <c r="F23" s="86"/>
      <c r="G23" s="126" t="s">
        <v>446</v>
      </c>
      <c r="H23" s="127">
        <f>B23-E23</f>
        <v>0</v>
      </c>
      <c r="I23" s="127">
        <v>0</v>
      </c>
      <c r="J23" s="110"/>
      <c r="K23" s="110"/>
      <c r="L23" s="110"/>
      <c r="M23" s="94"/>
    </row>
    <row r="24" spans="1:13" x14ac:dyDescent="0.25">
      <c r="A24" s="49"/>
      <c r="B24" s="118"/>
      <c r="C24" s="86"/>
      <c r="D24" s="121" t="s">
        <v>447</v>
      </c>
      <c r="E24" s="60">
        <f>ABS(IF(H22&lt;0,H22,0))</f>
        <v>0</v>
      </c>
      <c r="F24" s="86"/>
      <c r="G24" s="122"/>
      <c r="H24" s="124"/>
      <c r="I24" s="124"/>
      <c r="J24" s="110"/>
      <c r="K24" s="110"/>
      <c r="L24" s="110"/>
      <c r="M24" s="94"/>
    </row>
    <row r="25" spans="1:13" x14ac:dyDescent="0.25">
      <c r="A25" s="49"/>
      <c r="B25" s="118"/>
      <c r="C25" s="86"/>
      <c r="D25" s="121" t="s">
        <v>448</v>
      </c>
      <c r="E25" s="60">
        <f>ABS(IF(H23&lt;0,H23,0))</f>
        <v>0</v>
      </c>
      <c r="F25" s="86"/>
      <c r="G25" s="122"/>
      <c r="H25" s="123"/>
      <c r="I25" s="123"/>
      <c r="J25" s="120"/>
      <c r="K25" s="120"/>
      <c r="L25" s="120"/>
      <c r="M25" s="44"/>
    </row>
    <row r="26" spans="1:13" x14ac:dyDescent="0.25">
      <c r="A26" s="121" t="s">
        <v>449</v>
      </c>
      <c r="B26" s="60">
        <f>IF(H22&gt;=0,H22,0)</f>
        <v>0</v>
      </c>
      <c r="C26" s="86"/>
      <c r="D26" s="121" t="s">
        <v>450</v>
      </c>
      <c r="E26" s="60">
        <v>0</v>
      </c>
      <c r="F26" s="86"/>
      <c r="G26" s="122"/>
      <c r="H26" s="123"/>
      <c r="I26" s="123"/>
      <c r="J26" s="110"/>
      <c r="K26" s="110"/>
      <c r="L26" s="110"/>
      <c r="M26" s="94"/>
    </row>
    <row r="27" spans="1:13" x14ac:dyDescent="0.25">
      <c r="A27" s="121" t="s">
        <v>451</v>
      </c>
      <c r="B27" s="60">
        <f>IF(H23&gt;=0,H23,0)</f>
        <v>0</v>
      </c>
      <c r="C27" s="86"/>
      <c r="D27" s="121" t="s">
        <v>171</v>
      </c>
      <c r="E27" s="60">
        <v>0</v>
      </c>
      <c r="F27" s="86"/>
      <c r="G27" s="122"/>
      <c r="H27" s="123"/>
      <c r="I27" s="123"/>
      <c r="J27" s="110"/>
      <c r="K27" s="110"/>
      <c r="L27" s="110"/>
      <c r="M27" s="94"/>
    </row>
    <row r="28" spans="1:13" x14ac:dyDescent="0.25">
      <c r="A28" s="125" t="s">
        <v>452</v>
      </c>
      <c r="B28" s="80">
        <f>B26+B27</f>
        <v>0</v>
      </c>
      <c r="C28" s="86"/>
      <c r="D28" s="125" t="s">
        <v>453</v>
      </c>
      <c r="E28" s="80">
        <f>E24+E25+E26+E27</f>
        <v>0</v>
      </c>
      <c r="F28" s="86"/>
      <c r="G28" s="121" t="s">
        <v>454</v>
      </c>
      <c r="H28" s="60">
        <f>B28-E28</f>
        <v>0</v>
      </c>
      <c r="I28" s="60">
        <v>0</v>
      </c>
      <c r="J28" s="110"/>
      <c r="K28" s="110"/>
      <c r="L28" s="110"/>
      <c r="M28" s="94"/>
    </row>
    <row r="29" spans="1:13" x14ac:dyDescent="0.25">
      <c r="A29" s="122"/>
      <c r="B29" s="123"/>
      <c r="C29" s="86"/>
      <c r="D29" s="122"/>
      <c r="E29" s="123"/>
      <c r="F29" s="86"/>
      <c r="G29" s="122"/>
      <c r="H29" s="123"/>
      <c r="I29" s="123"/>
      <c r="J29" s="110"/>
      <c r="K29" s="110"/>
      <c r="L29" s="110"/>
      <c r="M29" s="94"/>
    </row>
    <row r="30" spans="1:13" x14ac:dyDescent="0.25">
      <c r="A30" s="89"/>
      <c r="B30" s="119"/>
      <c r="C30" s="12"/>
      <c r="D30" s="42"/>
      <c r="E30" s="119"/>
      <c r="F30" s="12"/>
      <c r="G30" s="42"/>
      <c r="H30" s="119"/>
      <c r="I30" s="119"/>
      <c r="J30" s="110"/>
      <c r="K30" s="110"/>
      <c r="L30" s="110"/>
      <c r="M30" s="94"/>
    </row>
    <row r="31" spans="1:13" x14ac:dyDescent="0.25">
      <c r="A31" s="121" t="s">
        <v>455</v>
      </c>
      <c r="B31" s="60">
        <v>0</v>
      </c>
      <c r="C31" s="86"/>
      <c r="D31" s="121" t="s">
        <v>456</v>
      </c>
      <c r="E31" s="60">
        <v>0</v>
      </c>
      <c r="F31" s="86"/>
      <c r="G31" s="121" t="s">
        <v>457</v>
      </c>
      <c r="H31" s="60">
        <f>B31-E31</f>
        <v>0</v>
      </c>
      <c r="I31" s="60">
        <v>0</v>
      </c>
      <c r="J31" s="120"/>
      <c r="K31" s="120"/>
      <c r="L31" s="120"/>
      <c r="M31" s="44"/>
    </row>
    <row r="32" spans="1:13" x14ac:dyDescent="0.25">
      <c r="A32" s="128"/>
      <c r="B32" s="128"/>
      <c r="C32" s="67"/>
      <c r="D32" s="81"/>
      <c r="E32" s="129"/>
      <c r="F32" s="67"/>
      <c r="G32" s="81"/>
      <c r="H32" s="129"/>
      <c r="I32" s="81"/>
      <c r="J32" s="100"/>
      <c r="K32" s="100"/>
      <c r="L32" s="100"/>
      <c r="M32" s="10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16" sqref="A16:A19"/>
    </sheetView>
  </sheetViews>
  <sheetFormatPr baseColWidth="10" defaultRowHeight="15" x14ac:dyDescent="0.25"/>
  <cols>
    <col min="1" max="1" width="114" bestFit="1" customWidth="1"/>
    <col min="2" max="2" width="68.140625" bestFit="1" customWidth="1"/>
    <col min="3" max="3" width="7.7109375" bestFit="1" customWidth="1"/>
  </cols>
  <sheetData>
    <row r="1" spans="1:3" x14ac:dyDescent="0.25">
      <c r="A1" s="68" t="s">
        <v>458</v>
      </c>
      <c r="B1" s="68" t="s">
        <v>459</v>
      </c>
      <c r="C1" s="68" t="s">
        <v>407</v>
      </c>
    </row>
    <row r="2" spans="1:3" x14ac:dyDescent="0.25">
      <c r="A2" s="3" t="s">
        <v>460</v>
      </c>
      <c r="B2" s="130"/>
      <c r="C2" s="9"/>
    </row>
    <row r="3" spans="1:3" x14ac:dyDescent="0.25">
      <c r="A3" s="3" t="s">
        <v>461</v>
      </c>
      <c r="B3" s="130" t="s">
        <v>462</v>
      </c>
      <c r="C3" s="9"/>
    </row>
    <row r="4" spans="1:3" x14ac:dyDescent="0.25">
      <c r="A4" s="3" t="s">
        <v>463</v>
      </c>
      <c r="B4" s="130" t="s">
        <v>462</v>
      </c>
      <c r="C4" s="9"/>
    </row>
    <row r="5" spans="1:3" x14ac:dyDescent="0.25">
      <c r="A5" s="3" t="s">
        <v>464</v>
      </c>
      <c r="B5" s="130" t="s">
        <v>465</v>
      </c>
      <c r="C5" s="9"/>
    </row>
    <row r="6" spans="1:3" x14ac:dyDescent="0.25">
      <c r="A6" s="3" t="s">
        <v>157</v>
      </c>
      <c r="B6" s="130" t="s">
        <v>466</v>
      </c>
      <c r="C6" s="9"/>
    </row>
    <row r="7" spans="1:3" x14ac:dyDescent="0.25">
      <c r="A7" s="3" t="s">
        <v>467</v>
      </c>
      <c r="B7" s="130" t="s">
        <v>462</v>
      </c>
      <c r="C7" s="9"/>
    </row>
    <row r="8" spans="1:3" x14ac:dyDescent="0.25">
      <c r="A8" s="3" t="s">
        <v>468</v>
      </c>
      <c r="B8" s="130" t="s">
        <v>465</v>
      </c>
      <c r="C8" s="9"/>
    </row>
    <row r="9" spans="1:3" x14ac:dyDescent="0.25">
      <c r="A9" s="3" t="s">
        <v>469</v>
      </c>
      <c r="B9" s="130" t="s">
        <v>462</v>
      </c>
      <c r="C9" s="9"/>
    </row>
    <row r="10" spans="1:3" x14ac:dyDescent="0.25">
      <c r="A10" s="3" t="s">
        <v>470</v>
      </c>
      <c r="B10" s="130" t="s">
        <v>465</v>
      </c>
      <c r="C10" s="9"/>
    </row>
    <row r="11" spans="1:3" x14ac:dyDescent="0.25">
      <c r="A11" s="3" t="s">
        <v>471</v>
      </c>
      <c r="B11" s="130" t="s">
        <v>465</v>
      </c>
      <c r="C11" s="9"/>
    </row>
    <row r="12" spans="1:3" x14ac:dyDescent="0.25">
      <c r="A12" s="3" t="s">
        <v>171</v>
      </c>
      <c r="B12" s="130" t="s">
        <v>465</v>
      </c>
      <c r="C12" s="9"/>
    </row>
    <row r="13" spans="1:3" x14ac:dyDescent="0.25">
      <c r="A13" s="3" t="s">
        <v>472</v>
      </c>
      <c r="B13" s="130" t="s">
        <v>473</v>
      </c>
      <c r="C13" s="131">
        <f>C2+C3+C4-C5+C6+C7-C8+C9-C10-C11-C12</f>
        <v>0</v>
      </c>
    </row>
    <row r="14" spans="1:3" x14ac:dyDescent="0.25">
      <c r="A14" s="91" t="s">
        <v>47</v>
      </c>
      <c r="B14" s="17" t="s">
        <v>474</v>
      </c>
      <c r="C14" s="132"/>
    </row>
    <row r="15" spans="1:3" x14ac:dyDescent="0.25">
      <c r="A15" s="91" t="s">
        <v>51</v>
      </c>
      <c r="B15" s="17" t="s">
        <v>475</v>
      </c>
      <c r="C15" s="133"/>
    </row>
    <row r="16" spans="1:3" x14ac:dyDescent="0.25">
      <c r="A16" s="446" t="s">
        <v>56</v>
      </c>
      <c r="B16" s="17" t="s">
        <v>476</v>
      </c>
      <c r="C16" s="133"/>
    </row>
    <row r="17" spans="1:3" x14ac:dyDescent="0.25">
      <c r="A17" s="446"/>
      <c r="B17" s="17" t="s">
        <v>477</v>
      </c>
      <c r="C17" s="133"/>
    </row>
    <row r="18" spans="1:3" x14ac:dyDescent="0.25">
      <c r="A18" s="446"/>
      <c r="B18" s="17" t="s">
        <v>478</v>
      </c>
      <c r="C18" s="133"/>
    </row>
    <row r="19" spans="1:3" x14ac:dyDescent="0.25">
      <c r="A19" s="446"/>
      <c r="B19" s="17" t="s">
        <v>479</v>
      </c>
      <c r="C19" s="133"/>
    </row>
    <row r="20" spans="1:3" x14ac:dyDescent="0.25">
      <c r="A20" s="446" t="s">
        <v>58</v>
      </c>
      <c r="B20" s="17" t="s">
        <v>476</v>
      </c>
      <c r="C20" s="133"/>
    </row>
    <row r="21" spans="1:3" x14ac:dyDescent="0.25">
      <c r="A21" s="446"/>
      <c r="B21" s="17" t="s">
        <v>480</v>
      </c>
      <c r="C21" s="133"/>
    </row>
    <row r="22" spans="1:3" x14ac:dyDescent="0.25">
      <c r="A22" s="446"/>
      <c r="B22" s="17" t="s">
        <v>481</v>
      </c>
      <c r="C22" s="133"/>
    </row>
  </sheetData>
  <mergeCells count="2">
    <mergeCell ref="A16:A19"/>
    <mergeCell ref="A20:A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P1" workbookViewId="0">
      <selection activeCell="U15" sqref="U15"/>
    </sheetView>
  </sheetViews>
  <sheetFormatPr baseColWidth="10" defaultRowHeight="15" x14ac:dyDescent="0.25"/>
  <cols>
    <col min="1" max="1" width="137.140625" bestFit="1" customWidth="1"/>
    <col min="2" max="2" width="10.140625" bestFit="1" customWidth="1"/>
    <col min="3" max="3" width="11.7109375" bestFit="1" customWidth="1"/>
    <col min="4" max="4" width="5.28515625" customWidth="1"/>
    <col min="5" max="5" width="48.5703125" bestFit="1" customWidth="1"/>
    <col min="6" max="6" width="10.140625" bestFit="1" customWidth="1"/>
    <col min="7" max="7" width="11.7109375" bestFit="1" customWidth="1"/>
    <col min="8" max="8" width="4" customWidth="1"/>
    <col min="9" max="9" width="3" bestFit="1" customWidth="1"/>
    <col min="10" max="10" width="49.28515625" bestFit="1" customWidth="1"/>
    <col min="11" max="11" width="8.140625" customWidth="1"/>
    <col min="12" max="12" width="6.28515625" customWidth="1"/>
    <col min="13" max="13" width="114.7109375" bestFit="1" customWidth="1"/>
    <col min="14" max="14" width="20.42578125" bestFit="1" customWidth="1"/>
    <col min="15" max="15" width="25.28515625" bestFit="1" customWidth="1"/>
    <col min="16" max="16" width="22.28515625" bestFit="1" customWidth="1"/>
    <col min="17" max="17" width="18.85546875" bestFit="1" customWidth="1"/>
    <col min="18" max="18" width="7.28515625" customWidth="1"/>
    <col min="19" max="19" width="3.140625" bestFit="1" customWidth="1"/>
    <col min="20" max="20" width="112.5703125" bestFit="1" customWidth="1"/>
  </cols>
  <sheetData>
    <row r="1" spans="1:20" x14ac:dyDescent="0.25">
      <c r="A1" s="77" t="s">
        <v>482</v>
      </c>
      <c r="B1" s="78"/>
      <c r="C1" s="78"/>
      <c r="D1" s="134"/>
      <c r="E1" s="78"/>
      <c r="F1" s="78"/>
      <c r="G1" s="78"/>
      <c r="H1" s="94"/>
      <c r="I1" s="94"/>
      <c r="J1" s="94"/>
      <c r="M1" s="107" t="s">
        <v>507</v>
      </c>
      <c r="N1" s="12"/>
      <c r="O1" s="12"/>
      <c r="P1" s="12"/>
      <c r="Q1" s="12"/>
      <c r="R1" s="44"/>
      <c r="S1" s="108" t="s">
        <v>47</v>
      </c>
      <c r="T1" s="108" t="s">
        <v>508</v>
      </c>
    </row>
    <row r="2" spans="1:20" x14ac:dyDescent="0.25">
      <c r="A2" s="135" t="s">
        <v>483</v>
      </c>
      <c r="B2" s="112" t="s">
        <v>69</v>
      </c>
      <c r="C2" s="112" t="s">
        <v>70</v>
      </c>
      <c r="D2" s="44"/>
      <c r="E2" s="135" t="s">
        <v>484</v>
      </c>
      <c r="F2" s="112" t="s">
        <v>69</v>
      </c>
      <c r="G2" s="112" t="s">
        <v>70</v>
      </c>
      <c r="H2" s="44"/>
      <c r="I2" s="62" t="s">
        <v>47</v>
      </c>
      <c r="J2" s="62" t="s">
        <v>485</v>
      </c>
      <c r="M2" s="1" t="s">
        <v>509</v>
      </c>
      <c r="N2" s="7" t="s">
        <v>510</v>
      </c>
      <c r="O2" s="7" t="s">
        <v>511</v>
      </c>
      <c r="P2" s="7" t="s">
        <v>512</v>
      </c>
      <c r="Q2" s="7" t="s">
        <v>513</v>
      </c>
      <c r="R2" s="44"/>
      <c r="S2" s="108" t="s">
        <v>51</v>
      </c>
      <c r="T2" s="108" t="s">
        <v>514</v>
      </c>
    </row>
    <row r="3" spans="1:20" x14ac:dyDescent="0.25">
      <c r="A3" s="3" t="s">
        <v>486</v>
      </c>
      <c r="B3" s="60">
        <f>0</f>
        <v>0</v>
      </c>
      <c r="C3" s="60">
        <f>0</f>
        <v>0</v>
      </c>
      <c r="D3" s="44"/>
      <c r="E3" s="3" t="s">
        <v>487</v>
      </c>
      <c r="F3" s="60">
        <f>0</f>
        <v>0</v>
      </c>
      <c r="G3" s="60">
        <f>0</f>
        <v>0</v>
      </c>
      <c r="H3" s="44"/>
      <c r="I3" s="62" t="s">
        <v>51</v>
      </c>
      <c r="J3" s="62" t="s">
        <v>488</v>
      </c>
      <c r="M3" s="2" t="s">
        <v>515</v>
      </c>
      <c r="N3" s="8"/>
      <c r="O3" s="8"/>
      <c r="P3" s="8"/>
      <c r="Q3" s="8"/>
      <c r="R3" s="134"/>
      <c r="S3" s="108" t="s">
        <v>56</v>
      </c>
      <c r="T3" s="108" t="s">
        <v>516</v>
      </c>
    </row>
    <row r="4" spans="1:20" x14ac:dyDescent="0.25">
      <c r="A4" s="3" t="s">
        <v>489</v>
      </c>
      <c r="B4" s="60"/>
      <c r="C4" s="60"/>
      <c r="D4" s="44"/>
      <c r="E4" s="3" t="s">
        <v>490</v>
      </c>
      <c r="F4" s="60"/>
      <c r="G4" s="60"/>
      <c r="H4" s="44"/>
      <c r="I4" s="62" t="s">
        <v>56</v>
      </c>
      <c r="J4" s="62" t="s">
        <v>491</v>
      </c>
      <c r="M4" s="3" t="s">
        <v>517</v>
      </c>
      <c r="N4" s="9"/>
      <c r="O4" s="9"/>
      <c r="P4" s="9"/>
      <c r="Q4" s="9"/>
      <c r="R4" s="44"/>
      <c r="S4" s="443" t="s">
        <v>58</v>
      </c>
      <c r="T4" s="108" t="s">
        <v>518</v>
      </c>
    </row>
    <row r="5" spans="1:20" x14ac:dyDescent="0.25">
      <c r="A5" s="4" t="s">
        <v>236</v>
      </c>
      <c r="B5" s="102">
        <f>0</f>
        <v>0</v>
      </c>
      <c r="C5" s="102">
        <f>0</f>
        <v>0</v>
      </c>
      <c r="D5" s="134"/>
      <c r="E5" s="4" t="s">
        <v>492</v>
      </c>
      <c r="F5" s="102"/>
      <c r="G5" s="102"/>
      <c r="H5" s="134"/>
      <c r="I5" s="134"/>
      <c r="J5" s="134"/>
      <c r="M5" s="4" t="s">
        <v>519</v>
      </c>
      <c r="N5" s="10">
        <f>0</f>
        <v>0</v>
      </c>
      <c r="O5" s="10">
        <f>0</f>
        <v>0</v>
      </c>
      <c r="P5" s="10">
        <f>O5-N5</f>
        <v>0</v>
      </c>
      <c r="Q5" s="10">
        <f>0</f>
        <v>0</v>
      </c>
      <c r="R5" s="94"/>
      <c r="S5" s="444"/>
      <c r="T5" s="108"/>
    </row>
    <row r="6" spans="1:20" x14ac:dyDescent="0.25">
      <c r="A6" s="4" t="s">
        <v>237</v>
      </c>
      <c r="B6" s="102">
        <f>0</f>
        <v>0</v>
      </c>
      <c r="C6" s="102">
        <f>0</f>
        <v>0</v>
      </c>
      <c r="D6" s="134"/>
      <c r="E6" s="136" t="s">
        <v>493</v>
      </c>
      <c r="F6" s="127">
        <f>0</f>
        <v>0</v>
      </c>
      <c r="G6" s="127">
        <f>0</f>
        <v>0</v>
      </c>
      <c r="H6" s="134"/>
      <c r="I6" s="134"/>
      <c r="J6" s="134"/>
      <c r="M6" s="4" t="s">
        <v>29</v>
      </c>
      <c r="N6" s="10">
        <f>0</f>
        <v>0</v>
      </c>
      <c r="O6" s="10">
        <f>0</f>
        <v>0</v>
      </c>
      <c r="P6" s="10">
        <f t="shared" ref="P6:P7" si="0">O6-N6</f>
        <v>0</v>
      </c>
      <c r="Q6" s="10">
        <f>0</f>
        <v>0</v>
      </c>
      <c r="R6" s="100"/>
      <c r="S6" s="444"/>
      <c r="T6" s="108" t="s">
        <v>520</v>
      </c>
    </row>
    <row r="7" spans="1:20" x14ac:dyDescent="0.25">
      <c r="A7" s="4" t="s">
        <v>238</v>
      </c>
      <c r="B7" s="102">
        <f>0</f>
        <v>0</v>
      </c>
      <c r="C7" s="102">
        <f>0</f>
        <v>0</v>
      </c>
      <c r="D7" s="100"/>
      <c r="E7" s="136" t="s">
        <v>494</v>
      </c>
      <c r="F7" s="127">
        <f>0</f>
        <v>0</v>
      </c>
      <c r="G7" s="127">
        <f>0</f>
        <v>0</v>
      </c>
      <c r="H7" s="100"/>
      <c r="I7" s="100"/>
      <c r="J7" s="100"/>
      <c r="M7" s="4" t="s">
        <v>521</v>
      </c>
      <c r="N7" s="10">
        <f>0</f>
        <v>0</v>
      </c>
      <c r="O7" s="10">
        <f>0</f>
        <v>0</v>
      </c>
      <c r="P7" s="10">
        <f t="shared" si="0"/>
        <v>0</v>
      </c>
      <c r="Q7" s="10">
        <f>0</f>
        <v>0</v>
      </c>
      <c r="R7" s="100"/>
      <c r="S7" s="445"/>
      <c r="T7" s="108" t="s">
        <v>522</v>
      </c>
    </row>
    <row r="8" spans="1:20" x14ac:dyDescent="0.25">
      <c r="A8" s="3" t="s">
        <v>495</v>
      </c>
      <c r="B8" s="60">
        <f>0</f>
        <v>0</v>
      </c>
      <c r="C8" s="60">
        <f>0</f>
        <v>0</v>
      </c>
      <c r="D8" s="100"/>
      <c r="E8" s="4" t="s">
        <v>496</v>
      </c>
      <c r="F8" s="102">
        <f>0</f>
        <v>0</v>
      </c>
      <c r="G8" s="102">
        <f>0</f>
        <v>0</v>
      </c>
      <c r="H8" s="100"/>
      <c r="I8" s="100"/>
      <c r="J8" s="100"/>
      <c r="M8" s="3" t="s">
        <v>523</v>
      </c>
      <c r="N8" s="9"/>
      <c r="O8" s="9"/>
      <c r="P8" s="9"/>
      <c r="Q8" s="9"/>
      <c r="R8" s="100"/>
      <c r="S8" s="100"/>
      <c r="T8" s="100"/>
    </row>
    <row r="9" spans="1:20" x14ac:dyDescent="0.25">
      <c r="A9" s="3" t="s">
        <v>497</v>
      </c>
      <c r="B9" s="60">
        <f>0</f>
        <v>0</v>
      </c>
      <c r="C9" s="60">
        <f>0</f>
        <v>0</v>
      </c>
      <c r="D9" s="100"/>
      <c r="E9" s="3" t="s">
        <v>498</v>
      </c>
      <c r="F9" s="60"/>
      <c r="G9" s="60"/>
      <c r="H9" s="100"/>
      <c r="I9" s="100"/>
      <c r="J9" s="100"/>
      <c r="M9" s="4" t="s">
        <v>524</v>
      </c>
      <c r="N9" s="10">
        <f>0</f>
        <v>0</v>
      </c>
      <c r="O9" s="10">
        <f>0</f>
        <v>0</v>
      </c>
      <c r="P9" s="10">
        <f>O9-N9</f>
        <v>0</v>
      </c>
      <c r="Q9" s="10">
        <f>0</f>
        <v>0</v>
      </c>
      <c r="R9" s="100"/>
      <c r="S9" s="100"/>
      <c r="T9" s="100"/>
    </row>
    <row r="10" spans="1:20" x14ac:dyDescent="0.25">
      <c r="A10" s="3" t="s">
        <v>499</v>
      </c>
      <c r="B10" s="60">
        <f>0</f>
        <v>0</v>
      </c>
      <c r="C10" s="60">
        <f>0</f>
        <v>0</v>
      </c>
      <c r="D10" s="137"/>
      <c r="E10" s="4" t="s">
        <v>500</v>
      </c>
      <c r="F10" s="102">
        <f>0</f>
        <v>0</v>
      </c>
      <c r="G10" s="102">
        <f>0</f>
        <v>0</v>
      </c>
      <c r="H10" s="137"/>
      <c r="I10" s="137"/>
      <c r="J10" s="137"/>
      <c r="M10" s="4" t="s">
        <v>525</v>
      </c>
      <c r="N10" s="10">
        <f>0</f>
        <v>0</v>
      </c>
      <c r="O10" s="10">
        <f>0</f>
        <v>0</v>
      </c>
      <c r="P10" s="10">
        <f>O10-N10</f>
        <v>0</v>
      </c>
      <c r="Q10" s="10">
        <f>0</f>
        <v>0</v>
      </c>
      <c r="R10" s="100"/>
      <c r="S10" s="100"/>
      <c r="T10" s="100"/>
    </row>
    <row r="11" spans="1:20" x14ac:dyDescent="0.25">
      <c r="A11" s="5" t="s">
        <v>501</v>
      </c>
      <c r="B11" s="80">
        <f>B3+B5+B6+B7+B8+B9+B10</f>
        <v>0</v>
      </c>
      <c r="C11" s="80">
        <f>C3+C5+C6+C7+C8+C9+C10</f>
        <v>0</v>
      </c>
      <c r="D11" s="100"/>
      <c r="E11" s="4" t="s">
        <v>502</v>
      </c>
      <c r="F11" s="102">
        <f>0</f>
        <v>0</v>
      </c>
      <c r="G11" s="102">
        <f>0</f>
        <v>0</v>
      </c>
      <c r="H11" s="100"/>
      <c r="I11" s="100"/>
      <c r="J11" s="100"/>
      <c r="M11" s="5" t="s">
        <v>526</v>
      </c>
      <c r="N11" s="11">
        <f>N5+N6+N7+N9+N10</f>
        <v>0</v>
      </c>
      <c r="O11" s="11">
        <f>O5+O6+O7+O9+O10</f>
        <v>0</v>
      </c>
      <c r="P11" s="11">
        <f>P5+P6+P7+P9+P10</f>
        <v>0</v>
      </c>
      <c r="Q11" s="11">
        <f>Q5+Q6+Q7+Q9+Q10</f>
        <v>0</v>
      </c>
      <c r="R11" s="100"/>
      <c r="S11" s="100"/>
      <c r="T11" s="100"/>
    </row>
    <row r="12" spans="1:20" x14ac:dyDescent="0.25">
      <c r="A12" s="138" t="s">
        <v>503</v>
      </c>
      <c r="B12" s="139">
        <f>IF(F13&gt;=B11,F13-B11,0)</f>
        <v>0</v>
      </c>
      <c r="C12" s="139">
        <f>IF(G13&gt;=C11,G13-C11,0)</f>
        <v>0</v>
      </c>
      <c r="D12" s="100"/>
      <c r="E12" s="3" t="s">
        <v>504</v>
      </c>
      <c r="F12" s="60">
        <f>0</f>
        <v>0</v>
      </c>
      <c r="G12" s="60">
        <f>0</f>
        <v>0</v>
      </c>
      <c r="H12" s="100"/>
      <c r="I12" s="100"/>
      <c r="J12" s="100"/>
      <c r="M12" s="138" t="s">
        <v>527</v>
      </c>
      <c r="N12" s="140"/>
      <c r="O12" s="140"/>
      <c r="P12" s="140">
        <f>O11-N11</f>
        <v>0</v>
      </c>
      <c r="Q12" s="140">
        <f>0</f>
        <v>0</v>
      </c>
      <c r="R12" s="100"/>
      <c r="S12" s="100"/>
      <c r="T12" s="100"/>
    </row>
    <row r="13" spans="1:20" x14ac:dyDescent="0.25">
      <c r="A13" s="100"/>
      <c r="B13" s="100"/>
      <c r="C13" s="100"/>
      <c r="D13" s="12"/>
      <c r="E13" s="5" t="s">
        <v>505</v>
      </c>
      <c r="F13" s="80">
        <f>F3+F6+F7+F8+F10+F11+F12</f>
        <v>0</v>
      </c>
      <c r="G13" s="80">
        <f>G3+G6+G7+G8+G10+G11+G12</f>
        <v>0</v>
      </c>
      <c r="H13" s="100"/>
      <c r="I13" s="100"/>
      <c r="J13" s="100"/>
      <c r="M13" s="2" t="s">
        <v>528</v>
      </c>
      <c r="N13" s="8"/>
      <c r="O13" s="8"/>
      <c r="P13" s="8"/>
      <c r="Q13" s="8"/>
      <c r="R13" s="100"/>
      <c r="S13" s="100"/>
      <c r="T13" s="100"/>
    </row>
    <row r="14" spans="1:20" x14ac:dyDescent="0.25">
      <c r="A14" s="100"/>
      <c r="B14" s="100"/>
      <c r="C14" s="100"/>
      <c r="D14" s="12"/>
      <c r="E14" s="138" t="s">
        <v>506</v>
      </c>
      <c r="F14" s="139">
        <f>IF(B11&gt;F13,B11-F13,0)</f>
        <v>0</v>
      </c>
      <c r="G14" s="139">
        <f>IF(C11&gt;G13,C11-G13,0)</f>
        <v>0</v>
      </c>
      <c r="H14" s="100"/>
      <c r="I14" s="100"/>
      <c r="J14" s="100"/>
      <c r="M14" s="3" t="s">
        <v>529</v>
      </c>
      <c r="N14" s="9">
        <f>0</f>
        <v>0</v>
      </c>
      <c r="O14" s="9">
        <f>0</f>
        <v>0</v>
      </c>
      <c r="P14" s="9">
        <f>O14-N14</f>
        <v>0</v>
      </c>
      <c r="Q14" s="9">
        <f>0</f>
        <v>0</v>
      </c>
      <c r="R14" s="100"/>
      <c r="S14" s="100"/>
      <c r="T14" s="100"/>
    </row>
    <row r="15" spans="1:20" x14ac:dyDescent="0.25">
      <c r="M15" s="3" t="s">
        <v>530</v>
      </c>
      <c r="N15" s="9">
        <f>0</f>
        <v>0</v>
      </c>
      <c r="O15" s="9">
        <f>0</f>
        <v>0</v>
      </c>
      <c r="P15" s="9">
        <f>O15-N15</f>
        <v>0</v>
      </c>
      <c r="Q15" s="9">
        <f>0</f>
        <v>0</v>
      </c>
      <c r="R15" s="100"/>
      <c r="S15" s="100"/>
      <c r="T15" s="100"/>
    </row>
    <row r="16" spans="1:20" x14ac:dyDescent="0.25">
      <c r="M16" s="5" t="s">
        <v>531</v>
      </c>
      <c r="N16" s="11">
        <f>N14+N15</f>
        <v>0</v>
      </c>
      <c r="O16" s="11">
        <f>O14+O15</f>
        <v>0</v>
      </c>
      <c r="P16" s="11">
        <f>P14+P15</f>
        <v>0</v>
      </c>
      <c r="Q16" s="11">
        <f>Q14+Q15</f>
        <v>0</v>
      </c>
      <c r="R16" s="100"/>
      <c r="S16" s="100"/>
      <c r="T16" s="100"/>
    </row>
    <row r="17" spans="13:20" x14ac:dyDescent="0.25">
      <c r="M17" s="138" t="s">
        <v>532</v>
      </c>
      <c r="N17" s="140"/>
      <c r="O17" s="140"/>
      <c r="P17" s="140">
        <f>O16-N16</f>
        <v>0</v>
      </c>
      <c r="Q17" s="140">
        <f>0</f>
        <v>0</v>
      </c>
      <c r="R17" s="100"/>
      <c r="S17" s="100"/>
      <c r="T17" s="100"/>
    </row>
    <row r="18" spans="13:20" x14ac:dyDescent="0.25">
      <c r="M18" s="5" t="s">
        <v>533</v>
      </c>
      <c r="N18" s="11"/>
      <c r="O18" s="11"/>
      <c r="P18" s="11"/>
      <c r="Q18" s="11"/>
      <c r="R18" s="100"/>
      <c r="S18" s="100"/>
      <c r="T18" s="100"/>
    </row>
    <row r="19" spans="13:20" x14ac:dyDescent="0.25">
      <c r="M19" s="141" t="s">
        <v>534</v>
      </c>
      <c r="N19" s="141"/>
      <c r="O19" s="141"/>
      <c r="P19" s="142">
        <f>IF((P17+P12)&gt;=0,0,P17+P12)</f>
        <v>0</v>
      </c>
      <c r="Q19" s="143">
        <f>IF((Q17+Q12)&gt;=0,0,Q17+Q12)</f>
        <v>0</v>
      </c>
      <c r="R19" s="100"/>
      <c r="S19" s="100"/>
      <c r="T19" s="100"/>
    </row>
    <row r="20" spans="13:20" x14ac:dyDescent="0.25">
      <c r="M20" s="141" t="s">
        <v>535</v>
      </c>
      <c r="N20" s="141"/>
      <c r="O20" s="141"/>
      <c r="P20" s="144"/>
      <c r="Q20" s="144"/>
      <c r="R20" s="100"/>
      <c r="S20" s="100"/>
      <c r="T20" s="100"/>
    </row>
    <row r="21" spans="13:20" x14ac:dyDescent="0.25">
      <c r="M21" s="141" t="s">
        <v>536</v>
      </c>
      <c r="N21" s="141"/>
      <c r="O21" s="141"/>
      <c r="P21" s="143">
        <f>IF((P17+P12)&lt;0,0,P17+P12)</f>
        <v>0</v>
      </c>
      <c r="Q21" s="143">
        <f>IF((Q17+Q12)&lt;0,0,Q17+Q12)</f>
        <v>0</v>
      </c>
      <c r="R21" s="100"/>
      <c r="S21" s="100"/>
      <c r="T21" s="100"/>
    </row>
    <row r="22" spans="13:20" x14ac:dyDescent="0.25">
      <c r="M22" s="2" t="s">
        <v>537</v>
      </c>
      <c r="N22" s="8"/>
      <c r="O22" s="8"/>
      <c r="P22" s="8"/>
      <c r="Q22" s="8"/>
      <c r="R22" s="100"/>
      <c r="S22" s="100"/>
      <c r="T22" s="100"/>
    </row>
    <row r="23" spans="13:20" x14ac:dyDescent="0.25">
      <c r="M23" s="3" t="s">
        <v>538</v>
      </c>
      <c r="N23" s="9">
        <f>0</f>
        <v>0</v>
      </c>
      <c r="O23" s="9">
        <f>0</f>
        <v>0</v>
      </c>
      <c r="P23" s="9">
        <f>O23-N23</f>
        <v>0</v>
      </c>
      <c r="Q23" s="9">
        <f>0</f>
        <v>0</v>
      </c>
      <c r="R23" s="100"/>
      <c r="S23" s="100"/>
      <c r="T23" s="100"/>
    </row>
    <row r="24" spans="13:20" x14ac:dyDescent="0.25">
      <c r="M24" s="3" t="s">
        <v>539</v>
      </c>
      <c r="N24" s="9">
        <f>0</f>
        <v>0</v>
      </c>
      <c r="O24" s="9">
        <f>0</f>
        <v>0</v>
      </c>
      <c r="P24" s="9">
        <f>O24-N24</f>
        <v>0</v>
      </c>
      <c r="Q24" s="9">
        <f>0</f>
        <v>0</v>
      </c>
      <c r="R24" s="100"/>
      <c r="S24" s="100"/>
      <c r="T24" s="100"/>
    </row>
    <row r="25" spans="13:20" x14ac:dyDescent="0.25">
      <c r="M25" s="5" t="s">
        <v>540</v>
      </c>
      <c r="N25" s="11">
        <f>N24+N23</f>
        <v>0</v>
      </c>
      <c r="O25" s="11">
        <f>O24+O23</f>
        <v>0</v>
      </c>
      <c r="P25" s="11">
        <f>O25-N25</f>
        <v>0</v>
      </c>
      <c r="Q25" s="11">
        <f>Q23+Q24</f>
        <v>0</v>
      </c>
      <c r="R25" s="100"/>
      <c r="S25" s="100"/>
      <c r="T25" s="100"/>
    </row>
    <row r="26" spans="13:20" x14ac:dyDescent="0.25">
      <c r="M26" s="138" t="s">
        <v>541</v>
      </c>
      <c r="N26" s="140"/>
      <c r="O26" s="140"/>
      <c r="P26" s="140">
        <f>O25-N25</f>
        <v>0</v>
      </c>
      <c r="Q26" s="140">
        <f>0</f>
        <v>0</v>
      </c>
      <c r="R26" s="100"/>
      <c r="S26" s="100"/>
      <c r="T26" s="100"/>
    </row>
    <row r="27" spans="13:20" x14ac:dyDescent="0.25">
      <c r="M27" s="2" t="s">
        <v>542</v>
      </c>
      <c r="N27" s="8"/>
      <c r="O27" s="8"/>
      <c r="P27" s="8"/>
      <c r="Q27" s="8"/>
      <c r="R27" s="100"/>
      <c r="S27" s="100"/>
      <c r="T27" s="100"/>
    </row>
    <row r="28" spans="13:20" x14ac:dyDescent="0.25">
      <c r="M28" s="5" t="s">
        <v>543</v>
      </c>
      <c r="N28" s="11"/>
      <c r="O28" s="11"/>
      <c r="P28" s="11"/>
      <c r="Q28" s="11"/>
      <c r="R28" s="100"/>
      <c r="S28" s="100"/>
      <c r="T28" s="100"/>
    </row>
    <row r="29" spans="13:20" x14ac:dyDescent="0.25">
      <c r="M29" s="141" t="s">
        <v>544</v>
      </c>
      <c r="N29" s="141"/>
      <c r="O29" s="141"/>
      <c r="P29" s="143">
        <f>(IF((P19+P21+P26)&gt;=0,0,(P19+P21+P26)))</f>
        <v>0</v>
      </c>
      <c r="Q29" s="143">
        <f>(IF((Q19+Q21+Q26)&gt;=0,0,(Q19+Q21+Q26)))</f>
        <v>0</v>
      </c>
      <c r="R29" s="100"/>
      <c r="S29" s="100"/>
      <c r="T29" s="100"/>
    </row>
    <row r="30" spans="13:20" x14ac:dyDescent="0.25">
      <c r="M30" s="141" t="s">
        <v>535</v>
      </c>
      <c r="N30" s="141"/>
      <c r="O30" s="141"/>
      <c r="P30" s="143"/>
      <c r="Q30" s="143"/>
      <c r="R30" s="100"/>
      <c r="S30" s="100"/>
      <c r="T30" s="100"/>
    </row>
    <row r="31" spans="13:20" x14ac:dyDescent="0.25">
      <c r="M31" s="141" t="s">
        <v>545</v>
      </c>
      <c r="N31" s="141"/>
      <c r="O31" s="141"/>
      <c r="P31" s="143">
        <f>IF((P19+P21+P26)&lt;0,0,(P19+P21+P26))</f>
        <v>0</v>
      </c>
      <c r="Q31" s="143">
        <f>IF((Q19+Q21+Q26)&lt;0,0,(Q19+Q21+Q26))</f>
        <v>0</v>
      </c>
      <c r="R31" s="100"/>
      <c r="S31" s="100"/>
      <c r="T31" s="100"/>
    </row>
  </sheetData>
  <mergeCells count="1">
    <mergeCell ref="S4:S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J1" workbookViewId="0">
      <selection activeCell="N4" sqref="N4"/>
    </sheetView>
  </sheetViews>
  <sheetFormatPr baseColWidth="10" defaultRowHeight="15" x14ac:dyDescent="0.25"/>
  <cols>
    <col min="1" max="1" width="128.42578125" bestFit="1" customWidth="1"/>
    <col min="2" max="2" width="10.140625" bestFit="1" customWidth="1"/>
    <col min="3" max="3" width="11.7109375" bestFit="1" customWidth="1"/>
    <col min="4" max="4" width="4" customWidth="1"/>
    <col min="5" max="5" width="3.140625" bestFit="1" customWidth="1"/>
    <col min="6" max="6" width="58" bestFit="1" customWidth="1"/>
    <col min="7" max="7" width="5.5703125" customWidth="1"/>
    <col min="8" max="8" width="6.7109375" customWidth="1"/>
    <col min="9" max="9" width="159.85546875" bestFit="1" customWidth="1"/>
    <col min="12" max="12" width="5.5703125" customWidth="1"/>
    <col min="13" max="13" width="3" bestFit="1" customWidth="1"/>
    <col min="14" max="14" width="98.42578125" bestFit="1" customWidth="1"/>
  </cols>
  <sheetData>
    <row r="1" spans="1:15" x14ac:dyDescent="0.25">
      <c r="A1" s="68" t="s">
        <v>546</v>
      </c>
      <c r="B1" s="12"/>
      <c r="C1" s="12"/>
      <c r="D1" s="12"/>
      <c r="E1" s="108" t="s">
        <v>47</v>
      </c>
      <c r="F1" s="108" t="s">
        <v>488</v>
      </c>
      <c r="I1" s="77" t="s">
        <v>559</v>
      </c>
      <c r="J1" s="78"/>
      <c r="K1" s="78"/>
      <c r="L1" s="44"/>
      <c r="M1" s="449" t="s">
        <v>47</v>
      </c>
      <c r="N1" s="62" t="s">
        <v>560</v>
      </c>
      <c r="O1" s="44"/>
    </row>
    <row r="2" spans="1:15" x14ac:dyDescent="0.25">
      <c r="A2" s="1" t="s">
        <v>547</v>
      </c>
      <c r="B2" s="7" t="s">
        <v>69</v>
      </c>
      <c r="C2" s="7" t="s">
        <v>70</v>
      </c>
      <c r="D2" s="44"/>
      <c r="E2" s="108" t="s">
        <v>51</v>
      </c>
      <c r="F2" s="108" t="s">
        <v>491</v>
      </c>
      <c r="I2" s="1" t="s">
        <v>561</v>
      </c>
      <c r="J2" s="7" t="s">
        <v>69</v>
      </c>
      <c r="K2" s="7" t="s">
        <v>70</v>
      </c>
      <c r="L2" s="44"/>
      <c r="M2" s="448"/>
      <c r="N2" s="62" t="s">
        <v>562</v>
      </c>
      <c r="O2" s="44"/>
    </row>
    <row r="3" spans="1:15" x14ac:dyDescent="0.25">
      <c r="A3" s="2" t="s">
        <v>548</v>
      </c>
      <c r="B3" s="8"/>
      <c r="C3" s="8"/>
      <c r="D3" s="134"/>
      <c r="E3" s="108" t="s">
        <v>56</v>
      </c>
      <c r="F3" s="108" t="s">
        <v>549</v>
      </c>
      <c r="I3" s="2" t="s">
        <v>515</v>
      </c>
      <c r="J3" s="99"/>
      <c r="K3" s="99"/>
      <c r="L3" s="100"/>
      <c r="M3" s="62" t="s">
        <v>51</v>
      </c>
      <c r="N3" s="62" t="s">
        <v>508</v>
      </c>
      <c r="O3" s="100"/>
    </row>
    <row r="4" spans="1:15" x14ac:dyDescent="0.25">
      <c r="A4" s="3" t="s">
        <v>487</v>
      </c>
      <c r="B4" s="9">
        <f>0</f>
        <v>0</v>
      </c>
      <c r="C4" s="9">
        <f>0</f>
        <v>0</v>
      </c>
      <c r="D4" s="134"/>
      <c r="E4" s="134"/>
      <c r="F4" s="134"/>
      <c r="I4" s="3" t="s">
        <v>563</v>
      </c>
      <c r="J4" s="60"/>
      <c r="K4" s="60"/>
      <c r="L4" s="100"/>
      <c r="M4" s="449" t="s">
        <v>56</v>
      </c>
      <c r="N4" s="62" t="s">
        <v>564</v>
      </c>
      <c r="O4" s="100"/>
    </row>
    <row r="5" spans="1:15" x14ac:dyDescent="0.25">
      <c r="A5" s="3" t="s">
        <v>490</v>
      </c>
      <c r="B5" s="9"/>
      <c r="C5" s="9"/>
      <c r="D5" s="145"/>
      <c r="E5" s="145"/>
      <c r="F5" s="145"/>
      <c r="I5" s="4" t="s">
        <v>519</v>
      </c>
      <c r="J5" s="102">
        <f>0</f>
        <v>0</v>
      </c>
      <c r="K5" s="102">
        <f>0</f>
        <v>0</v>
      </c>
      <c r="L5" s="100"/>
      <c r="M5" s="448"/>
      <c r="N5" s="62" t="s">
        <v>565</v>
      </c>
      <c r="O5" s="100"/>
    </row>
    <row r="6" spans="1:15" x14ac:dyDescent="0.25">
      <c r="A6" s="4" t="s">
        <v>492</v>
      </c>
      <c r="B6" s="10"/>
      <c r="C6" s="10"/>
      <c r="D6" s="44"/>
      <c r="E6" s="44"/>
      <c r="F6" s="44"/>
      <c r="I6" s="4" t="s">
        <v>29</v>
      </c>
      <c r="J6" s="102">
        <f>0</f>
        <v>0</v>
      </c>
      <c r="K6" s="102">
        <f>0</f>
        <v>0</v>
      </c>
      <c r="L6" s="100"/>
      <c r="M6" s="62" t="s">
        <v>58</v>
      </c>
      <c r="N6" s="62" t="s">
        <v>514</v>
      </c>
      <c r="O6" s="100"/>
    </row>
    <row r="7" spans="1:15" x14ac:dyDescent="0.25">
      <c r="A7" s="146" t="s">
        <v>493</v>
      </c>
      <c r="B7" s="147">
        <f>0</f>
        <v>0</v>
      </c>
      <c r="C7" s="147">
        <f>0</f>
        <v>0</v>
      </c>
      <c r="D7" s="44"/>
      <c r="E7" s="44"/>
      <c r="F7" s="44"/>
      <c r="I7" s="4" t="s">
        <v>566</v>
      </c>
      <c r="J7" s="102">
        <f>0</f>
        <v>0</v>
      </c>
      <c r="K7" s="102">
        <f>0</f>
        <v>0</v>
      </c>
      <c r="L7" s="100"/>
      <c r="M7" s="62" t="s">
        <v>60</v>
      </c>
      <c r="N7" s="62" t="s">
        <v>518</v>
      </c>
      <c r="O7" s="100"/>
    </row>
    <row r="8" spans="1:15" x14ac:dyDescent="0.25">
      <c r="A8" s="146" t="s">
        <v>494</v>
      </c>
      <c r="B8" s="147">
        <f>0</f>
        <v>0</v>
      </c>
      <c r="C8" s="147">
        <f>0</f>
        <v>0</v>
      </c>
      <c r="D8" s="44"/>
      <c r="E8" s="44"/>
      <c r="F8" s="44"/>
      <c r="I8" s="3" t="s">
        <v>567</v>
      </c>
      <c r="J8" s="60"/>
      <c r="K8" s="60"/>
      <c r="L8" s="100"/>
      <c r="M8" s="62" t="s">
        <v>113</v>
      </c>
      <c r="N8" s="62" t="s">
        <v>568</v>
      </c>
      <c r="O8" s="100"/>
    </row>
    <row r="9" spans="1:15" x14ac:dyDescent="0.25">
      <c r="A9" s="4" t="s">
        <v>496</v>
      </c>
      <c r="B9" s="10">
        <f>0</f>
        <v>0</v>
      </c>
      <c r="C9" s="10">
        <f>0</f>
        <v>0</v>
      </c>
      <c r="D9" s="44"/>
      <c r="E9" s="44"/>
      <c r="F9" s="44"/>
      <c r="I9" s="4" t="s">
        <v>524</v>
      </c>
      <c r="J9" s="102">
        <f>0</f>
        <v>0</v>
      </c>
      <c r="K9" s="102">
        <f>0</f>
        <v>0</v>
      </c>
      <c r="L9" s="100"/>
      <c r="M9" s="62" t="s">
        <v>569</v>
      </c>
      <c r="N9" s="62" t="s">
        <v>570</v>
      </c>
      <c r="O9" s="100"/>
    </row>
    <row r="10" spans="1:15" x14ac:dyDescent="0.25">
      <c r="A10" s="3" t="s">
        <v>498</v>
      </c>
      <c r="B10" s="9"/>
      <c r="C10" s="9"/>
      <c r="D10" s="44"/>
      <c r="E10" s="44"/>
      <c r="F10" s="44"/>
      <c r="I10" s="4" t="s">
        <v>571</v>
      </c>
      <c r="J10" s="102">
        <f>0</f>
        <v>0</v>
      </c>
      <c r="K10" s="102">
        <f>0</f>
        <v>0</v>
      </c>
      <c r="L10" s="100"/>
      <c r="M10" s="100"/>
      <c r="N10" s="100"/>
      <c r="O10" s="100"/>
    </row>
    <row r="11" spans="1:15" x14ac:dyDescent="0.25">
      <c r="A11" s="4" t="s">
        <v>500</v>
      </c>
      <c r="B11" s="10">
        <f>0</f>
        <v>0</v>
      </c>
      <c r="C11" s="10">
        <f>0</f>
        <v>0</v>
      </c>
      <c r="D11" s="44"/>
      <c r="E11" s="44"/>
      <c r="F11" s="44"/>
      <c r="I11" s="141" t="s">
        <v>572</v>
      </c>
      <c r="J11" s="148"/>
      <c r="K11" s="148"/>
      <c r="L11" s="100"/>
      <c r="M11" s="100"/>
      <c r="N11" s="100"/>
      <c r="O11" s="100"/>
    </row>
    <row r="12" spans="1:15" x14ac:dyDescent="0.25">
      <c r="A12" s="4" t="s">
        <v>502</v>
      </c>
      <c r="B12" s="10">
        <f>0</f>
        <v>0</v>
      </c>
      <c r="C12" s="10">
        <f>0</f>
        <v>0</v>
      </c>
      <c r="D12" s="44"/>
      <c r="E12" s="44"/>
      <c r="F12" s="44"/>
      <c r="I12" s="141" t="s">
        <v>534</v>
      </c>
      <c r="J12" s="149">
        <f>IF((J5+J6+J7+J9+J10)&gt;=0,0,J5+J6+J7+J9+J10)</f>
        <v>0</v>
      </c>
      <c r="K12" s="149">
        <f>IF((K5+K6+K7+K9+K10)&gt;=0,0,K5+K6+K7+K9+K10)</f>
        <v>0</v>
      </c>
      <c r="L12" s="100"/>
      <c r="M12" s="100"/>
      <c r="N12" s="100"/>
      <c r="O12" s="100"/>
    </row>
    <row r="13" spans="1:15" x14ac:dyDescent="0.25">
      <c r="A13" s="3" t="s">
        <v>550</v>
      </c>
      <c r="B13" s="9">
        <f>0</f>
        <v>0</v>
      </c>
      <c r="C13" s="9">
        <f>0</f>
        <v>0</v>
      </c>
      <c r="D13" s="44"/>
      <c r="E13" s="44"/>
      <c r="F13" s="44"/>
      <c r="I13" s="141" t="s">
        <v>535</v>
      </c>
      <c r="J13" s="150"/>
      <c r="K13" s="150"/>
      <c r="L13" s="100"/>
      <c r="M13" s="100"/>
      <c r="N13" s="100"/>
      <c r="O13" s="100"/>
    </row>
    <row r="14" spans="1:15" x14ac:dyDescent="0.25">
      <c r="A14" s="5" t="s">
        <v>551</v>
      </c>
      <c r="B14" s="11">
        <f>B13+B12+B11+B9+B8+B7+B4</f>
        <v>0</v>
      </c>
      <c r="C14" s="11">
        <f>C13+C12+C11+C9+C8+C7+C4</f>
        <v>0</v>
      </c>
      <c r="D14" s="44"/>
      <c r="E14" s="44"/>
      <c r="F14" s="44"/>
      <c r="I14" s="141" t="s">
        <v>536</v>
      </c>
      <c r="J14" s="151">
        <f>IF((J5+J6+J7+J9+J10)&lt;0,0,J5+J6+J7+J9+J10)</f>
        <v>0</v>
      </c>
      <c r="K14" s="151">
        <f>IF((K5+K6+K7+K9+K10)&lt;0,0,K5+K6+K7+K9+K10)</f>
        <v>0</v>
      </c>
      <c r="L14" s="100"/>
      <c r="M14" s="100"/>
      <c r="N14" s="100"/>
      <c r="O14" s="100"/>
    </row>
    <row r="15" spans="1:15" x14ac:dyDescent="0.25">
      <c r="A15" s="2" t="s">
        <v>552</v>
      </c>
      <c r="B15" s="8"/>
      <c r="C15" s="8"/>
      <c r="D15" s="44"/>
      <c r="E15" s="44"/>
      <c r="F15" s="44"/>
      <c r="I15" s="2" t="s">
        <v>528</v>
      </c>
      <c r="J15" s="99"/>
      <c r="K15" s="99"/>
      <c r="L15" s="100"/>
      <c r="M15" s="100"/>
      <c r="N15" s="100"/>
      <c r="O15" s="100"/>
    </row>
    <row r="16" spans="1:15" x14ac:dyDescent="0.25">
      <c r="A16" s="3" t="s">
        <v>486</v>
      </c>
      <c r="B16" s="9">
        <f>0</f>
        <v>0</v>
      </c>
      <c r="C16" s="9">
        <f>0</f>
        <v>0</v>
      </c>
      <c r="D16" s="44"/>
      <c r="E16" s="44"/>
      <c r="F16" s="44"/>
      <c r="I16" s="3" t="s">
        <v>573</v>
      </c>
      <c r="J16" s="60">
        <f>0</f>
        <v>0</v>
      </c>
      <c r="K16" s="60">
        <f>0</f>
        <v>0</v>
      </c>
      <c r="L16" s="100"/>
      <c r="M16" s="100"/>
      <c r="N16" s="100"/>
      <c r="O16" s="100"/>
    </row>
    <row r="17" spans="1:15" x14ac:dyDescent="0.25">
      <c r="A17" s="3" t="s">
        <v>489</v>
      </c>
      <c r="B17" s="9"/>
      <c r="C17" s="9"/>
      <c r="D17" s="44"/>
      <c r="E17" s="44"/>
      <c r="F17" s="44"/>
      <c r="I17" s="3" t="s">
        <v>574</v>
      </c>
      <c r="J17" s="60">
        <f>0</f>
        <v>0</v>
      </c>
      <c r="K17" s="60">
        <f>0</f>
        <v>0</v>
      </c>
      <c r="L17" s="100"/>
      <c r="M17" s="100"/>
      <c r="N17" s="100"/>
      <c r="O17" s="100"/>
    </row>
    <row r="18" spans="1:15" x14ac:dyDescent="0.25">
      <c r="A18" s="4" t="s">
        <v>236</v>
      </c>
      <c r="B18" s="10">
        <f>0</f>
        <v>0</v>
      </c>
      <c r="C18" s="10">
        <f>0</f>
        <v>0</v>
      </c>
      <c r="D18" s="44"/>
      <c r="E18" s="44"/>
      <c r="F18" s="44"/>
      <c r="I18" s="141" t="s">
        <v>575</v>
      </c>
      <c r="J18" s="148"/>
      <c r="K18" s="148"/>
      <c r="L18" s="100"/>
      <c r="M18" s="100"/>
      <c r="N18" s="100"/>
      <c r="O18" s="100"/>
    </row>
    <row r="19" spans="1:15" x14ac:dyDescent="0.25">
      <c r="A19" s="4" t="s">
        <v>237</v>
      </c>
      <c r="B19" s="10">
        <f>0</f>
        <v>0</v>
      </c>
      <c r="C19" s="10">
        <f>0</f>
        <v>0</v>
      </c>
      <c r="D19" s="44"/>
      <c r="E19" s="44"/>
      <c r="F19" s="44"/>
      <c r="I19" s="141" t="s">
        <v>576</v>
      </c>
      <c r="J19" s="149">
        <f>IF((J16+J17)&gt;=0,0,J16+J17)</f>
        <v>0</v>
      </c>
      <c r="K19" s="149">
        <f>IF((K16+K17)&gt;=0,0,K16+K17)</f>
        <v>0</v>
      </c>
      <c r="L19" s="100"/>
      <c r="M19" s="100"/>
      <c r="N19" s="100"/>
      <c r="O19" s="100"/>
    </row>
    <row r="20" spans="1:15" x14ac:dyDescent="0.25">
      <c r="A20" s="4" t="s">
        <v>238</v>
      </c>
      <c r="B20" s="10">
        <f>0</f>
        <v>0</v>
      </c>
      <c r="C20" s="10">
        <f>0</f>
        <v>0</v>
      </c>
      <c r="D20" s="94"/>
      <c r="E20" s="94"/>
      <c r="F20" s="94"/>
      <c r="I20" s="141" t="s">
        <v>535</v>
      </c>
      <c r="J20" s="150"/>
      <c r="K20" s="150"/>
      <c r="L20" s="100"/>
      <c r="M20" s="100"/>
      <c r="N20" s="100"/>
      <c r="O20" s="100"/>
    </row>
    <row r="21" spans="1:15" x14ac:dyDescent="0.25">
      <c r="A21" s="3" t="s">
        <v>553</v>
      </c>
      <c r="B21" s="9">
        <f>0</f>
        <v>0</v>
      </c>
      <c r="C21" s="9">
        <f>0</f>
        <v>0</v>
      </c>
      <c r="D21" s="100"/>
      <c r="E21" s="100"/>
      <c r="F21" s="100"/>
      <c r="I21" s="141" t="s">
        <v>577</v>
      </c>
      <c r="J21" s="151">
        <f>IF((J16+J17)&lt;0,0,J16+J17)</f>
        <v>0</v>
      </c>
      <c r="K21" s="151">
        <f>IF((K16+K17)&lt;0,0,K16+K17)</f>
        <v>0</v>
      </c>
      <c r="L21" s="100"/>
      <c r="M21" s="100"/>
      <c r="N21" s="100"/>
      <c r="O21" s="100"/>
    </row>
    <row r="22" spans="1:15" x14ac:dyDescent="0.25">
      <c r="A22" s="3" t="s">
        <v>497</v>
      </c>
      <c r="B22" s="9">
        <f>0</f>
        <v>0</v>
      </c>
      <c r="C22" s="9">
        <f>0</f>
        <v>0</v>
      </c>
      <c r="D22" s="100"/>
      <c r="E22" s="100"/>
      <c r="F22" s="100"/>
      <c r="I22" s="2" t="s">
        <v>537</v>
      </c>
      <c r="J22" s="99"/>
      <c r="K22" s="99"/>
      <c r="L22" s="100"/>
      <c r="M22" s="100"/>
      <c r="N22" s="100"/>
      <c r="O22" s="100"/>
    </row>
    <row r="23" spans="1:15" x14ac:dyDescent="0.25">
      <c r="A23" s="3" t="s">
        <v>554</v>
      </c>
      <c r="B23" s="9">
        <f>0</f>
        <v>0</v>
      </c>
      <c r="C23" s="9">
        <f>0</f>
        <v>0</v>
      </c>
      <c r="D23" s="100"/>
      <c r="E23" s="100"/>
      <c r="F23" s="100"/>
      <c r="I23" s="3" t="s">
        <v>578</v>
      </c>
      <c r="J23" s="60">
        <f>0</f>
        <v>0</v>
      </c>
      <c r="K23" s="60">
        <f>0</f>
        <v>0</v>
      </c>
      <c r="L23" s="100"/>
      <c r="M23" s="100"/>
      <c r="N23" s="100"/>
      <c r="O23" s="100"/>
    </row>
    <row r="24" spans="1:15" x14ac:dyDescent="0.25">
      <c r="A24" s="5" t="s">
        <v>555</v>
      </c>
      <c r="B24" s="11">
        <f>B23+B22+B21+B20+B19+B18+B16</f>
        <v>0</v>
      </c>
      <c r="C24" s="11">
        <f>C23+C22+C21+C20+C19+C18+C16</f>
        <v>0</v>
      </c>
      <c r="D24" s="100"/>
      <c r="E24" s="100"/>
      <c r="F24" s="100"/>
      <c r="I24" s="3" t="s">
        <v>579</v>
      </c>
      <c r="J24" s="60">
        <f>0</f>
        <v>0</v>
      </c>
      <c r="K24" s="60">
        <f>0</f>
        <v>0</v>
      </c>
      <c r="L24" s="100"/>
      <c r="M24" s="100"/>
      <c r="N24" s="100"/>
      <c r="O24" s="100"/>
    </row>
    <row r="25" spans="1:15" x14ac:dyDescent="0.25">
      <c r="A25" s="2" t="s">
        <v>556</v>
      </c>
      <c r="B25" s="8"/>
      <c r="C25" s="8"/>
      <c r="D25" s="100"/>
      <c r="E25" s="100"/>
      <c r="F25" s="100"/>
      <c r="I25" s="141" t="s">
        <v>580</v>
      </c>
      <c r="J25" s="148"/>
      <c r="K25" s="148"/>
      <c r="L25" s="100"/>
      <c r="M25" s="100"/>
      <c r="N25" s="100"/>
      <c r="O25" s="100"/>
    </row>
    <row r="26" spans="1:15" x14ac:dyDescent="0.25">
      <c r="A26" s="3" t="s">
        <v>557</v>
      </c>
      <c r="B26" s="9">
        <f>IF(B14&gt;=B24,B14-B24,0)</f>
        <v>0</v>
      </c>
      <c r="C26" s="9">
        <f>IF(C14&gt;=C24,C14-C24,0)</f>
        <v>0</v>
      </c>
      <c r="D26" s="100"/>
      <c r="E26" s="100"/>
      <c r="F26" s="100"/>
      <c r="I26" s="141" t="s">
        <v>581</v>
      </c>
      <c r="J26" s="148" t="str">
        <f>IF(J23+J24=0,"+ ou -",J23+J24)</f>
        <v>+ ou -</v>
      </c>
      <c r="K26" s="148" t="str">
        <f>IF(K23+K24=0,"+ ou -",K23+K24)</f>
        <v>+ ou -</v>
      </c>
      <c r="L26" s="100"/>
      <c r="M26" s="100"/>
      <c r="N26" s="100"/>
      <c r="O26" s="100"/>
    </row>
    <row r="27" spans="1:15" x14ac:dyDescent="0.25">
      <c r="A27" s="3" t="s">
        <v>535</v>
      </c>
      <c r="B27" s="9"/>
      <c r="C27" s="9"/>
      <c r="D27" s="100"/>
      <c r="E27" s="100"/>
      <c r="F27" s="100"/>
      <c r="I27" s="5" t="s">
        <v>582</v>
      </c>
      <c r="J27" s="125"/>
      <c r="K27" s="125"/>
      <c r="L27" s="100"/>
      <c r="M27" s="100"/>
      <c r="N27" s="100"/>
      <c r="O27" s="100"/>
    </row>
    <row r="28" spans="1:15" x14ac:dyDescent="0.25">
      <c r="A28" s="3" t="s">
        <v>558</v>
      </c>
      <c r="B28" s="9">
        <f>-IF(B24&gt;B14,B24-B14,0)</f>
        <v>0</v>
      </c>
      <c r="C28" s="9">
        <f>-IF(C24&gt;C14,C24-C14,0)</f>
        <v>0</v>
      </c>
      <c r="D28" s="100"/>
      <c r="E28" s="100"/>
      <c r="F28" s="100"/>
      <c r="I28" s="3" t="s">
        <v>583</v>
      </c>
      <c r="J28" s="152">
        <f>IF((J12+J14+J19+J21+J23+J24)&gt;=0,0,J12+J14+J19+J21+J23+J24)</f>
        <v>0</v>
      </c>
      <c r="K28" s="152">
        <f>IF((K12+K14+K19+K21+K23+K24)&gt;=0,0,K12+K14+K19+K21+K23+K24)</f>
        <v>0</v>
      </c>
      <c r="L28" s="100"/>
      <c r="M28" s="100"/>
      <c r="N28" s="100"/>
      <c r="O28" s="100"/>
    </row>
    <row r="29" spans="1:15" x14ac:dyDescent="0.25">
      <c r="I29" s="3" t="s">
        <v>535</v>
      </c>
      <c r="J29" s="153"/>
      <c r="K29" s="153"/>
      <c r="L29" s="100"/>
      <c r="M29" s="100"/>
      <c r="N29" s="100"/>
      <c r="O29" s="100"/>
    </row>
    <row r="30" spans="1:15" x14ac:dyDescent="0.25">
      <c r="I30" s="3" t="s">
        <v>584</v>
      </c>
      <c r="J30" s="154">
        <f>IF((J12+J14+J19+J21+J23+J24)&lt;0,0,J12+J14+J19+J21+J23+J24)</f>
        <v>0</v>
      </c>
      <c r="K30" s="154">
        <f>IF((K12+K14+K19+K21+K23+K24)&lt;0,0,K12+K14+K19+K21+K23+K24)</f>
        <v>0</v>
      </c>
      <c r="L30" s="100"/>
      <c r="M30" s="100"/>
      <c r="N30" s="100"/>
      <c r="O30" s="100"/>
    </row>
  </sheetData>
  <mergeCells count="2">
    <mergeCell ref="M1:M2"/>
    <mergeCell ref="M4:M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workbookViewId="0">
      <selection activeCell="A14" sqref="A14"/>
    </sheetView>
  </sheetViews>
  <sheetFormatPr baseColWidth="10" defaultRowHeight="15" x14ac:dyDescent="0.25"/>
  <cols>
    <col min="1" max="1" width="93.85546875" bestFit="1" customWidth="1"/>
    <col min="2" max="2" width="168.140625" bestFit="1" customWidth="1"/>
    <col min="3" max="3" width="12" bestFit="1" customWidth="1"/>
    <col min="4" max="4" width="6.28515625" customWidth="1"/>
    <col min="5" max="5" width="28.42578125" bestFit="1" customWidth="1"/>
    <col min="6" max="6" width="62.5703125" bestFit="1" customWidth="1"/>
    <col min="7" max="7" width="12" bestFit="1" customWidth="1"/>
    <col min="8" max="8" width="4.42578125" customWidth="1"/>
    <col min="9" max="9" width="100.85546875" bestFit="1" customWidth="1"/>
    <col min="10" max="10" width="28.7109375" bestFit="1" customWidth="1"/>
    <col min="11" max="11" width="12" bestFit="1" customWidth="1"/>
  </cols>
  <sheetData>
    <row r="1" spans="1:11" x14ac:dyDescent="0.25">
      <c r="A1" s="155" t="s">
        <v>585</v>
      </c>
      <c r="B1" s="155"/>
      <c r="C1" s="155"/>
      <c r="E1" s="155" t="s">
        <v>586</v>
      </c>
      <c r="F1" s="155"/>
      <c r="G1" s="155"/>
      <c r="I1" s="155" t="s">
        <v>587</v>
      </c>
      <c r="J1" s="155"/>
      <c r="K1" s="155"/>
    </row>
    <row r="2" spans="1:11" x14ac:dyDescent="0.25">
      <c r="A2" s="156" t="s">
        <v>588</v>
      </c>
      <c r="B2" s="156"/>
      <c r="C2" s="156"/>
      <c r="E2" s="156" t="s">
        <v>589</v>
      </c>
      <c r="F2" s="156"/>
      <c r="G2" s="156"/>
      <c r="I2" s="156" t="s">
        <v>590</v>
      </c>
      <c r="J2" s="156"/>
      <c r="K2" s="156"/>
    </row>
    <row r="3" spans="1:11" x14ac:dyDescent="0.25">
      <c r="A3" s="157" t="s">
        <v>591</v>
      </c>
      <c r="B3" s="157" t="s">
        <v>592</v>
      </c>
      <c r="C3" s="157" t="s">
        <v>593</v>
      </c>
      <c r="E3" s="157" t="s">
        <v>591</v>
      </c>
      <c r="F3" s="157" t="s">
        <v>592</v>
      </c>
      <c r="G3" s="157" t="s">
        <v>593</v>
      </c>
      <c r="I3" s="157" t="s">
        <v>591</v>
      </c>
      <c r="J3" s="157" t="s">
        <v>592</v>
      </c>
      <c r="K3" s="157" t="s">
        <v>593</v>
      </c>
    </row>
    <row r="4" spans="1:11" x14ac:dyDescent="0.25">
      <c r="A4" s="158">
        <v>10</v>
      </c>
      <c r="B4" s="158" t="s">
        <v>594</v>
      </c>
      <c r="C4" s="118">
        <f>Plan_De_Compte_General_S_D!C3</f>
        <v>0</v>
      </c>
      <c r="E4" s="158">
        <v>60</v>
      </c>
      <c r="F4" s="158" t="s">
        <v>595</v>
      </c>
      <c r="G4" s="118">
        <f>Plan_De_Compte_General_S_D!W3</f>
        <v>0</v>
      </c>
      <c r="I4" s="159">
        <v>80</v>
      </c>
      <c r="J4" s="159" t="s">
        <v>596</v>
      </c>
      <c r="K4" s="118">
        <f>Plan_De_Compte_General_S_D!AE3</f>
        <v>0</v>
      </c>
    </row>
    <row r="5" spans="1:11" x14ac:dyDescent="0.25">
      <c r="A5" s="158">
        <v>11</v>
      </c>
      <c r="B5" s="158" t="s">
        <v>597</v>
      </c>
      <c r="C5" s="118">
        <f>Plan_De_Compte_General_S_D!C41</f>
        <v>0</v>
      </c>
      <c r="E5" s="158">
        <v>603</v>
      </c>
      <c r="F5" s="158" t="s">
        <v>598</v>
      </c>
      <c r="G5" s="118">
        <f>Plan_De_Compte_General_S_D!W41</f>
        <v>0</v>
      </c>
      <c r="I5" s="159">
        <v>88</v>
      </c>
      <c r="J5" s="159" t="s">
        <v>599</v>
      </c>
      <c r="K5" s="118">
        <f>Plan_De_Compte_General_S_D!AE21</f>
        <v>0</v>
      </c>
    </row>
    <row r="6" spans="1:11" x14ac:dyDescent="0.25">
      <c r="A6" s="158">
        <v>12</v>
      </c>
      <c r="B6" s="158" t="s">
        <v>600</v>
      </c>
      <c r="C6" s="118">
        <f>Plan_De_Compte_General_S_D!C44</f>
        <v>0</v>
      </c>
      <c r="E6" s="158">
        <v>61</v>
      </c>
      <c r="F6" s="158" t="s">
        <v>601</v>
      </c>
      <c r="G6" s="118">
        <f>Plan_De_Compte_General_S_D!W45</f>
        <v>0</v>
      </c>
      <c r="I6" s="159">
        <v>89</v>
      </c>
      <c r="J6" s="159" t="s">
        <v>602</v>
      </c>
      <c r="K6" s="118">
        <f>Plan_De_Compte_General_S_D!AE22</f>
        <v>0</v>
      </c>
    </row>
    <row r="7" spans="1:11" x14ac:dyDescent="0.25">
      <c r="A7" s="158">
        <v>13</v>
      </c>
      <c r="B7" s="158" t="s">
        <v>603</v>
      </c>
      <c r="C7" s="118">
        <f>Plan_De_Compte_General_S_D!C47</f>
        <v>0</v>
      </c>
      <c r="E7" s="158">
        <v>62</v>
      </c>
      <c r="F7" s="158" t="s">
        <v>604</v>
      </c>
      <c r="G7" s="118">
        <f>Plan_De_Compte_General_S_D!W74</f>
        <v>0</v>
      </c>
      <c r="I7" s="160" t="s">
        <v>605</v>
      </c>
      <c r="J7" s="160"/>
      <c r="K7" s="118">
        <f>SUM(K4:K6)</f>
        <v>0</v>
      </c>
    </row>
    <row r="8" spans="1:11" x14ac:dyDescent="0.25">
      <c r="A8" s="158">
        <v>14</v>
      </c>
      <c r="B8" s="158" t="s">
        <v>82</v>
      </c>
      <c r="C8" s="118">
        <f>Plan_De_Compte_General_S_D!C69</f>
        <v>0</v>
      </c>
      <c r="E8" s="158">
        <v>63</v>
      </c>
      <c r="F8" s="158" t="s">
        <v>145</v>
      </c>
      <c r="G8" s="118">
        <f>Plan_De_Compte_General_S_D!W118</f>
        <v>0</v>
      </c>
    </row>
    <row r="9" spans="1:11" x14ac:dyDescent="0.25">
      <c r="A9" s="158">
        <v>15</v>
      </c>
      <c r="B9" s="158" t="s">
        <v>606</v>
      </c>
      <c r="C9" s="118">
        <f>Plan_De_Compte_General_S_D!C81</f>
        <v>0</v>
      </c>
      <c r="E9" s="158">
        <v>64</v>
      </c>
      <c r="F9" s="158" t="s">
        <v>147</v>
      </c>
      <c r="G9" s="118">
        <f>Plan_De_Compte_General_S_D!W148</f>
        <v>0</v>
      </c>
    </row>
    <row r="10" spans="1:11" x14ac:dyDescent="0.25">
      <c r="A10" s="158">
        <v>16</v>
      </c>
      <c r="B10" s="158" t="s">
        <v>607</v>
      </c>
      <c r="C10" s="118">
        <f>Plan_De_Compte_General_S_D!C98</f>
        <v>0</v>
      </c>
      <c r="E10" s="158">
        <v>65</v>
      </c>
      <c r="F10" s="158" t="s">
        <v>608</v>
      </c>
      <c r="G10" s="118">
        <f>Plan_De_Compte_General_S_D!W170</f>
        <v>0</v>
      </c>
    </row>
    <row r="11" spans="1:11" x14ac:dyDescent="0.25">
      <c r="A11" s="158">
        <v>17</v>
      </c>
      <c r="B11" s="158" t="s">
        <v>609</v>
      </c>
      <c r="C11" s="118">
        <f>Plan_De_Compte_General_S_D!C125</f>
        <v>0</v>
      </c>
      <c r="E11" s="158">
        <v>66</v>
      </c>
      <c r="F11" s="158" t="s">
        <v>158</v>
      </c>
      <c r="G11" s="118">
        <f>Plan_De_Compte_General_S_D!W184</f>
        <v>0</v>
      </c>
    </row>
    <row r="12" spans="1:11" x14ac:dyDescent="0.25">
      <c r="A12" s="158">
        <v>18</v>
      </c>
      <c r="B12" s="158" t="s">
        <v>610</v>
      </c>
      <c r="C12" s="118">
        <f>Plan_De_Compte_General_S_D!C131</f>
        <v>0</v>
      </c>
      <c r="E12" s="158">
        <v>67</v>
      </c>
      <c r="F12" s="158" t="s">
        <v>163</v>
      </c>
      <c r="G12" s="118">
        <f>Plan_De_Compte_General_S_D!W201</f>
        <v>0</v>
      </c>
    </row>
    <row r="13" spans="1:11" x14ac:dyDescent="0.25">
      <c r="A13" s="158">
        <v>19</v>
      </c>
      <c r="B13" s="158" t="s">
        <v>465</v>
      </c>
      <c r="C13" s="118">
        <f>0</f>
        <v>0</v>
      </c>
      <c r="E13" s="158">
        <v>68</v>
      </c>
      <c r="F13" s="158" t="s">
        <v>611</v>
      </c>
      <c r="G13" s="118">
        <f>Plan_De_Compte_General_S_D!W224</f>
        <v>0</v>
      </c>
    </row>
    <row r="14" spans="1:11" x14ac:dyDescent="0.25">
      <c r="A14" s="160" t="s">
        <v>612</v>
      </c>
      <c r="B14" s="160"/>
      <c r="C14" s="118">
        <f>SUM(C4:C13)</f>
        <v>0</v>
      </c>
      <c r="E14" s="158">
        <v>69</v>
      </c>
      <c r="F14" s="158" t="s">
        <v>613</v>
      </c>
      <c r="G14" s="118">
        <f>Plan_De_Compte_General_S_D!W252</f>
        <v>0</v>
      </c>
    </row>
    <row r="15" spans="1:11" x14ac:dyDescent="0.25">
      <c r="A15" s="156" t="s">
        <v>614</v>
      </c>
      <c r="B15" s="156"/>
      <c r="C15" s="156"/>
      <c r="E15" s="160" t="s">
        <v>615</v>
      </c>
      <c r="F15" s="160"/>
      <c r="G15" s="118">
        <f>SUM(G4:G14)</f>
        <v>0</v>
      </c>
    </row>
    <row r="16" spans="1:11" x14ac:dyDescent="0.25">
      <c r="A16" s="157" t="s">
        <v>591</v>
      </c>
      <c r="B16" s="157" t="s">
        <v>592</v>
      </c>
      <c r="C16" s="157" t="s">
        <v>593</v>
      </c>
      <c r="E16" s="156" t="s">
        <v>616</v>
      </c>
      <c r="F16" s="156"/>
      <c r="G16" s="156"/>
    </row>
    <row r="17" spans="1:7" x14ac:dyDescent="0.25">
      <c r="A17" s="158">
        <v>20</v>
      </c>
      <c r="B17" s="158" t="s">
        <v>236</v>
      </c>
      <c r="C17" s="118">
        <f>Plan_De_Compte_General_S_D!G3</f>
        <v>0</v>
      </c>
      <c r="E17" s="157" t="s">
        <v>591</v>
      </c>
      <c r="F17" s="157" t="s">
        <v>592</v>
      </c>
      <c r="G17" s="157" t="s">
        <v>593</v>
      </c>
    </row>
    <row r="18" spans="1:7" x14ac:dyDescent="0.25">
      <c r="A18" s="158">
        <v>21</v>
      </c>
      <c r="B18" s="158" t="s">
        <v>237</v>
      </c>
      <c r="C18" s="118">
        <f>Plan_De_Compte_General_S_D!G16</f>
        <v>0</v>
      </c>
      <c r="E18" s="158">
        <v>70</v>
      </c>
      <c r="F18" s="158" t="s">
        <v>617</v>
      </c>
      <c r="G18" s="118">
        <f>Plan_De_Compte_General_S_D!AA3</f>
        <v>0</v>
      </c>
    </row>
    <row r="19" spans="1:7" x14ac:dyDescent="0.25">
      <c r="A19" s="158">
        <v>22</v>
      </c>
      <c r="B19" s="158" t="s">
        <v>618</v>
      </c>
      <c r="C19" s="118">
        <f>Plan_De_Compte_General_S_D!G64</f>
        <v>0</v>
      </c>
      <c r="E19" s="158">
        <v>71</v>
      </c>
      <c r="F19" s="158" t="s">
        <v>619</v>
      </c>
      <c r="G19" s="118">
        <f>Plan_De_Compte_General_S_D!AA34</f>
        <v>0</v>
      </c>
    </row>
    <row r="20" spans="1:7" x14ac:dyDescent="0.25">
      <c r="A20" s="158">
        <v>23</v>
      </c>
      <c r="B20" s="158" t="s">
        <v>620</v>
      </c>
      <c r="C20" s="118">
        <f>Plan_De_Compte_General_S_D!G66</f>
        <v>0</v>
      </c>
      <c r="E20" s="158">
        <v>72</v>
      </c>
      <c r="F20" s="158" t="s">
        <v>202</v>
      </c>
      <c r="G20" s="118">
        <f>Plan_De_Compte_General_S_D!AA46</f>
        <v>0</v>
      </c>
    </row>
    <row r="21" spans="1:7" x14ac:dyDescent="0.25">
      <c r="A21" s="158">
        <v>24</v>
      </c>
      <c r="B21" s="158" t="s">
        <v>465</v>
      </c>
      <c r="C21" s="118">
        <f>0</f>
        <v>0</v>
      </c>
      <c r="E21" s="158">
        <v>73</v>
      </c>
      <c r="F21" s="161" t="s">
        <v>465</v>
      </c>
      <c r="G21" s="118">
        <f>0</f>
        <v>0</v>
      </c>
    </row>
    <row r="22" spans="1:7" x14ac:dyDescent="0.25">
      <c r="A22" s="158">
        <v>25</v>
      </c>
      <c r="B22" s="159" t="s">
        <v>621</v>
      </c>
      <c r="C22" s="118">
        <f>Plan_De_Compte_General_S_D!G79</f>
        <v>0</v>
      </c>
      <c r="E22" s="158">
        <v>74</v>
      </c>
      <c r="F22" s="158" t="s">
        <v>622</v>
      </c>
      <c r="G22" s="118">
        <f>Plan_De_Compte_General_S_D!AA49</f>
        <v>0</v>
      </c>
    </row>
    <row r="23" spans="1:7" x14ac:dyDescent="0.25">
      <c r="A23" s="158">
        <v>26</v>
      </c>
      <c r="B23" s="158" t="s">
        <v>623</v>
      </c>
      <c r="C23" s="118">
        <f>Plan_De_Compte_General_S_D!G80</f>
        <v>0</v>
      </c>
      <c r="E23" s="158">
        <v>75</v>
      </c>
      <c r="F23" s="158" t="s">
        <v>624</v>
      </c>
      <c r="G23" s="118">
        <f>Plan_De_Compte_General_S_D!AA50</f>
        <v>0</v>
      </c>
    </row>
    <row r="24" spans="1:7" x14ac:dyDescent="0.25">
      <c r="A24" s="158">
        <v>27</v>
      </c>
      <c r="B24" s="158" t="s">
        <v>625</v>
      </c>
      <c r="C24" s="118">
        <f>Plan_De_Compte_General_S_D!G97</f>
        <v>0</v>
      </c>
      <c r="E24" s="158">
        <v>76</v>
      </c>
      <c r="F24" s="158" t="s">
        <v>208</v>
      </c>
      <c r="G24" s="118">
        <f>Plan_De_Compte_General_S_D!AA63</f>
        <v>0</v>
      </c>
    </row>
    <row r="25" spans="1:7" x14ac:dyDescent="0.25">
      <c r="A25" s="158">
        <v>28</v>
      </c>
      <c r="B25" s="158" t="s">
        <v>626</v>
      </c>
      <c r="C25" s="118">
        <f>Plan_De_Compte_General_S_D!G125</f>
        <v>0</v>
      </c>
      <c r="E25" s="158">
        <v>77</v>
      </c>
      <c r="F25" s="158" t="s">
        <v>215</v>
      </c>
      <c r="G25" s="118">
        <f>Plan_De_Compte_General_S_D!AA81</f>
        <v>0</v>
      </c>
    </row>
    <row r="26" spans="1:7" x14ac:dyDescent="0.25">
      <c r="A26" s="158">
        <v>29</v>
      </c>
      <c r="B26" s="158" t="s">
        <v>627</v>
      </c>
      <c r="C26" s="118">
        <f>Plan_De_Compte_General_S_D!G141</f>
        <v>0</v>
      </c>
      <c r="E26" s="158">
        <v>78</v>
      </c>
      <c r="F26" s="158" t="s">
        <v>628</v>
      </c>
      <c r="G26" s="118">
        <f>Plan_De_Compte_General_S_D!AA104</f>
        <v>0</v>
      </c>
    </row>
    <row r="27" spans="1:7" x14ac:dyDescent="0.25">
      <c r="A27" s="160" t="s">
        <v>629</v>
      </c>
      <c r="B27" s="160"/>
      <c r="C27" s="118">
        <f>SUM(C17:C26)</f>
        <v>0</v>
      </c>
      <c r="E27" s="158">
        <v>79</v>
      </c>
      <c r="F27" s="158" t="s">
        <v>205</v>
      </c>
      <c r="G27" s="118">
        <f>Plan_De_Compte_General_S_D!AA130</f>
        <v>0</v>
      </c>
    </row>
    <row r="28" spans="1:7" x14ac:dyDescent="0.25">
      <c r="A28" s="156" t="s">
        <v>630</v>
      </c>
      <c r="B28" s="156"/>
      <c r="C28" s="156"/>
      <c r="E28" s="160" t="s">
        <v>631</v>
      </c>
      <c r="F28" s="160"/>
      <c r="G28" s="118">
        <f>SUM(G18:G27)</f>
        <v>0</v>
      </c>
    </row>
    <row r="29" spans="1:7" x14ac:dyDescent="0.25">
      <c r="A29" s="157" t="s">
        <v>591</v>
      </c>
      <c r="B29" s="157" t="s">
        <v>592</v>
      </c>
      <c r="C29" s="157" t="s">
        <v>593</v>
      </c>
    </row>
    <row r="30" spans="1:7" x14ac:dyDescent="0.25">
      <c r="A30" s="158">
        <v>30</v>
      </c>
      <c r="B30" s="158" t="s">
        <v>465</v>
      </c>
      <c r="C30" s="118">
        <f>0</f>
        <v>0</v>
      </c>
    </row>
    <row r="31" spans="1:7" x14ac:dyDescent="0.25">
      <c r="A31" s="158">
        <v>31</v>
      </c>
      <c r="B31" s="158" t="s">
        <v>632</v>
      </c>
      <c r="C31" s="118">
        <f>Plan_De_Compte_General_S_D!K3</f>
        <v>0</v>
      </c>
    </row>
    <row r="32" spans="1:7" x14ac:dyDescent="0.25">
      <c r="A32" s="158">
        <v>32</v>
      </c>
      <c r="B32" s="158" t="s">
        <v>633</v>
      </c>
      <c r="C32" s="118">
        <f>Plan_De_Compte_General_S_D!K7</f>
        <v>0</v>
      </c>
    </row>
    <row r="33" spans="1:3" x14ac:dyDescent="0.25">
      <c r="A33" s="158">
        <v>33</v>
      </c>
      <c r="B33" s="158" t="s">
        <v>634</v>
      </c>
      <c r="C33" s="118">
        <f>Plan_De_Compte_General_S_D!K21</f>
        <v>0</v>
      </c>
    </row>
    <row r="34" spans="1:3" x14ac:dyDescent="0.25">
      <c r="A34" s="158">
        <v>34</v>
      </c>
      <c r="B34" s="158" t="s">
        <v>635</v>
      </c>
      <c r="C34" s="118">
        <f>Plan_De_Compte_General_S_D!K28</f>
        <v>0</v>
      </c>
    </row>
    <row r="35" spans="1:3" x14ac:dyDescent="0.25">
      <c r="A35" s="158">
        <v>35</v>
      </c>
      <c r="B35" s="158" t="s">
        <v>636</v>
      </c>
      <c r="C35" s="118">
        <f>Plan_De_Compte_General_S_D!K35</f>
        <v>0</v>
      </c>
    </row>
    <row r="36" spans="1:3" x14ac:dyDescent="0.25">
      <c r="A36" s="158">
        <v>36</v>
      </c>
      <c r="B36" s="159" t="s">
        <v>637</v>
      </c>
      <c r="C36" s="118">
        <f>Plan_De_Compte_General_S_D!K46</f>
        <v>0</v>
      </c>
    </row>
    <row r="37" spans="1:3" x14ac:dyDescent="0.25">
      <c r="A37" s="158">
        <v>37</v>
      </c>
      <c r="B37" s="158" t="s">
        <v>638</v>
      </c>
      <c r="C37" s="118">
        <f>Plan_De_Compte_General_S_D!K47</f>
        <v>0</v>
      </c>
    </row>
    <row r="38" spans="1:3" x14ac:dyDescent="0.25">
      <c r="A38" s="158">
        <v>38</v>
      </c>
      <c r="B38" s="159" t="s">
        <v>639</v>
      </c>
      <c r="C38" s="118">
        <f>Plan_De_Compte_General_S_D!K50</f>
        <v>0</v>
      </c>
    </row>
    <row r="39" spans="1:3" x14ac:dyDescent="0.25">
      <c r="A39" s="158">
        <v>39</v>
      </c>
      <c r="B39" s="158" t="s">
        <v>640</v>
      </c>
      <c r="C39" s="118">
        <f>Plan_De_Compte_General_S_D!K51</f>
        <v>0</v>
      </c>
    </row>
    <row r="40" spans="1:3" x14ac:dyDescent="0.25">
      <c r="A40" s="160" t="s">
        <v>641</v>
      </c>
      <c r="B40" s="160"/>
      <c r="C40" s="118">
        <f>SUM(C30:C39)</f>
        <v>0</v>
      </c>
    </row>
    <row r="41" spans="1:3" x14ac:dyDescent="0.25">
      <c r="A41" s="156" t="s">
        <v>642</v>
      </c>
      <c r="B41" s="156"/>
      <c r="C41" s="156"/>
    </row>
    <row r="42" spans="1:3" x14ac:dyDescent="0.25">
      <c r="A42" s="157" t="s">
        <v>591</v>
      </c>
      <c r="B42" s="157" t="s">
        <v>592</v>
      </c>
      <c r="C42" s="157" t="s">
        <v>593</v>
      </c>
    </row>
    <row r="43" spans="1:3" x14ac:dyDescent="0.25">
      <c r="A43" s="158">
        <v>40</v>
      </c>
      <c r="B43" s="158" t="s">
        <v>643</v>
      </c>
      <c r="C43" s="118">
        <f>Plan_De_Compte_General_S_D!O3</f>
        <v>0</v>
      </c>
    </row>
    <row r="44" spans="1:3" x14ac:dyDescent="0.25">
      <c r="A44" s="158">
        <v>41</v>
      </c>
      <c r="B44" s="158" t="s">
        <v>644</v>
      </c>
      <c r="C44" s="118">
        <f>Plan_De_Compte_General_S_D!O24</f>
        <v>0</v>
      </c>
    </row>
    <row r="45" spans="1:3" x14ac:dyDescent="0.25">
      <c r="A45" s="158">
        <v>42</v>
      </c>
      <c r="B45" s="158" t="s">
        <v>645</v>
      </c>
      <c r="C45" s="118">
        <f>Plan_De_Compte_General_S_D!O39</f>
        <v>0</v>
      </c>
    </row>
    <row r="46" spans="1:3" x14ac:dyDescent="0.25">
      <c r="A46" s="158">
        <v>43</v>
      </c>
      <c r="B46" s="158" t="s">
        <v>646</v>
      </c>
      <c r="C46" s="118">
        <f>Plan_De_Compte_General_S_D!O53</f>
        <v>0</v>
      </c>
    </row>
    <row r="47" spans="1:3" x14ac:dyDescent="0.25">
      <c r="A47" s="158">
        <v>44</v>
      </c>
      <c r="B47" s="158" t="s">
        <v>647</v>
      </c>
      <c r="C47" s="118">
        <f>Plan_De_Compte_General_S_D!O60</f>
        <v>0</v>
      </c>
    </row>
    <row r="48" spans="1:3" x14ac:dyDescent="0.25">
      <c r="A48" s="158">
        <v>45</v>
      </c>
      <c r="B48" s="158" t="s">
        <v>648</v>
      </c>
      <c r="C48" s="118">
        <f>Plan_De_Compte_General_S_D!O104</f>
        <v>0</v>
      </c>
    </row>
    <row r="49" spans="1:3" x14ac:dyDescent="0.25">
      <c r="A49" s="158">
        <v>46</v>
      </c>
      <c r="B49" s="158" t="s">
        <v>649</v>
      </c>
      <c r="C49" s="118">
        <f>Plan_De_Compte_General_S_D!O124</f>
        <v>0</v>
      </c>
    </row>
    <row r="50" spans="1:3" x14ac:dyDescent="0.25">
      <c r="A50" s="158">
        <v>47</v>
      </c>
      <c r="B50" s="158" t="s">
        <v>650</v>
      </c>
      <c r="C50" s="118">
        <f>Plan_De_Compte_General_S_D!O132</f>
        <v>0</v>
      </c>
    </row>
    <row r="51" spans="1:3" x14ac:dyDescent="0.25">
      <c r="A51" s="158">
        <v>48</v>
      </c>
      <c r="B51" s="158" t="s">
        <v>651</v>
      </c>
      <c r="C51" s="118">
        <f>Plan_De_Compte_General_S_D!O153</f>
        <v>0</v>
      </c>
    </row>
    <row r="52" spans="1:3" x14ac:dyDescent="0.25">
      <c r="A52" s="158">
        <v>49</v>
      </c>
      <c r="B52" s="158" t="s">
        <v>652</v>
      </c>
      <c r="C52" s="118">
        <f>Plan_De_Compte_General_S_D!O162</f>
        <v>0</v>
      </c>
    </row>
    <row r="53" spans="1:3" x14ac:dyDescent="0.25">
      <c r="A53" s="160" t="s">
        <v>653</v>
      </c>
      <c r="B53" s="160"/>
      <c r="C53" s="118">
        <f>SUM(C43:C52)</f>
        <v>0</v>
      </c>
    </row>
    <row r="54" spans="1:3" x14ac:dyDescent="0.25">
      <c r="A54" s="156" t="s">
        <v>654</v>
      </c>
      <c r="B54" s="156"/>
      <c r="C54" s="156"/>
    </row>
    <row r="55" spans="1:3" x14ac:dyDescent="0.25">
      <c r="A55" s="157" t="s">
        <v>591</v>
      </c>
      <c r="B55" s="157" t="s">
        <v>592</v>
      </c>
      <c r="C55" s="157" t="s">
        <v>593</v>
      </c>
    </row>
    <row r="56" spans="1:3" x14ac:dyDescent="0.25">
      <c r="A56" s="158">
        <v>50</v>
      </c>
      <c r="B56" s="158" t="s">
        <v>655</v>
      </c>
      <c r="C56" s="118">
        <f>Plan_De_Compte_General_S_D!S3</f>
        <v>0</v>
      </c>
    </row>
    <row r="57" spans="1:3" x14ac:dyDescent="0.25">
      <c r="A57" s="158">
        <v>51</v>
      </c>
      <c r="B57" s="158" t="s">
        <v>656</v>
      </c>
      <c r="C57" s="118">
        <f>Plan_De_Compte_General_S_D!S22</f>
        <v>0</v>
      </c>
    </row>
    <row r="58" spans="1:3" x14ac:dyDescent="0.25">
      <c r="A58" s="158">
        <v>52</v>
      </c>
      <c r="B58" s="158" t="s">
        <v>657</v>
      </c>
      <c r="C58" s="118">
        <f>Plan_De_Compte_General_S_D!S42</f>
        <v>0</v>
      </c>
    </row>
    <row r="59" spans="1:3" x14ac:dyDescent="0.25">
      <c r="A59" s="158">
        <v>53</v>
      </c>
      <c r="B59" s="158" t="s">
        <v>658</v>
      </c>
      <c r="C59" s="118">
        <f>Plan_De_Compte_General_S_D!S46</f>
        <v>0</v>
      </c>
    </row>
    <row r="60" spans="1:3" x14ac:dyDescent="0.25">
      <c r="A60" s="158">
        <v>54</v>
      </c>
      <c r="B60" s="158" t="s">
        <v>659</v>
      </c>
      <c r="C60" s="118">
        <f>Plan_De_Compte_General_S_D!S52</f>
        <v>0</v>
      </c>
    </row>
    <row r="61" spans="1:3" x14ac:dyDescent="0.25">
      <c r="A61" s="158">
        <v>55</v>
      </c>
      <c r="B61" s="158" t="s">
        <v>465</v>
      </c>
      <c r="C61" s="118">
        <f>0</f>
        <v>0</v>
      </c>
    </row>
    <row r="62" spans="1:3" x14ac:dyDescent="0.25">
      <c r="A62" s="158">
        <v>56</v>
      </c>
      <c r="B62" s="158" t="s">
        <v>465</v>
      </c>
      <c r="C62" s="118">
        <f>0</f>
        <v>0</v>
      </c>
    </row>
    <row r="63" spans="1:3" x14ac:dyDescent="0.25">
      <c r="A63" s="158">
        <v>57</v>
      </c>
      <c r="B63" s="158" t="s">
        <v>465</v>
      </c>
      <c r="C63" s="118">
        <f>0</f>
        <v>0</v>
      </c>
    </row>
    <row r="64" spans="1:3" x14ac:dyDescent="0.25">
      <c r="A64" s="158">
        <v>58</v>
      </c>
      <c r="B64" s="158" t="s">
        <v>660</v>
      </c>
      <c r="C64" s="118">
        <f>Plan_De_Compte_General_S_D!S53</f>
        <v>0</v>
      </c>
    </row>
    <row r="65" spans="1:3" x14ac:dyDescent="0.25">
      <c r="A65" s="158">
        <v>59</v>
      </c>
      <c r="B65" s="158" t="s">
        <v>661</v>
      </c>
      <c r="C65" s="118">
        <f>Plan_De_Compte_General_S_D!S54</f>
        <v>0</v>
      </c>
    </row>
    <row r="66" spans="1:3" x14ac:dyDescent="0.25">
      <c r="A66" s="160" t="s">
        <v>662</v>
      </c>
      <c r="B66" s="160"/>
      <c r="C66" s="118">
        <f>SUM(C56:C65)</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2"/>
  <sheetViews>
    <sheetView topLeftCell="B1" workbookViewId="0">
      <selection activeCell="C18" sqref="C18"/>
    </sheetView>
  </sheetViews>
  <sheetFormatPr baseColWidth="10" defaultRowHeight="15" x14ac:dyDescent="0.25"/>
  <cols>
    <col min="1" max="1" width="93.85546875" bestFit="1" customWidth="1"/>
    <col min="2" max="2" width="77.28515625" bestFit="1" customWidth="1"/>
    <col min="3" max="3" width="12" bestFit="1" customWidth="1"/>
    <col min="4" max="4" width="6.42578125" customWidth="1"/>
    <col min="5" max="5" width="37.140625" bestFit="1" customWidth="1"/>
    <col min="6" max="6" width="131.42578125" bestFit="1" customWidth="1"/>
    <col min="7" max="7" width="12" bestFit="1" customWidth="1"/>
    <col min="8" max="8" width="6.7109375" customWidth="1"/>
    <col min="9" max="9" width="45.5703125" bestFit="1" customWidth="1"/>
    <col min="10" max="10" width="168.140625" bestFit="1" customWidth="1"/>
    <col min="11" max="11" width="12" bestFit="1" customWidth="1"/>
    <col min="12" max="12" width="6" customWidth="1"/>
    <col min="13" max="13" width="30.28515625" bestFit="1" customWidth="1"/>
    <col min="14" max="14" width="90.42578125" bestFit="1" customWidth="1"/>
    <col min="15" max="15" width="12" bestFit="1" customWidth="1"/>
    <col min="16" max="16" width="7.140625" customWidth="1"/>
    <col min="17" max="17" width="33" bestFit="1" customWidth="1"/>
    <col min="18" max="18" width="91.42578125" bestFit="1" customWidth="1"/>
    <col min="19" max="19" width="12" bestFit="1" customWidth="1"/>
    <col min="20" max="20" width="6.140625" customWidth="1"/>
    <col min="21" max="21" width="34.28515625" bestFit="1" customWidth="1"/>
    <col min="22" max="22" width="101.140625" bestFit="1" customWidth="1"/>
    <col min="23" max="23" width="12" bestFit="1" customWidth="1"/>
    <col min="24" max="24" width="6.28515625" customWidth="1"/>
    <col min="25" max="25" width="34.42578125" bestFit="1" customWidth="1"/>
    <col min="26" max="26" width="101.85546875" bestFit="1" customWidth="1"/>
    <col min="27" max="27" width="12" bestFit="1" customWidth="1"/>
    <col min="28" max="28" width="6.85546875" customWidth="1"/>
    <col min="29" max="29" width="31" bestFit="1" customWidth="1"/>
    <col min="30" max="30" width="45.140625" bestFit="1" customWidth="1"/>
    <col min="31" max="31" width="12" bestFit="1" customWidth="1"/>
  </cols>
  <sheetData>
    <row r="1" spans="1:31" x14ac:dyDescent="0.25">
      <c r="A1" s="156" t="s">
        <v>588</v>
      </c>
      <c r="B1" s="156"/>
      <c r="C1" s="156"/>
      <c r="E1" s="156" t="s">
        <v>663</v>
      </c>
      <c r="F1" s="156"/>
      <c r="G1" s="156"/>
      <c r="I1" s="162" t="s">
        <v>664</v>
      </c>
      <c r="J1" s="163"/>
      <c r="K1" s="164"/>
      <c r="M1" s="165" t="s">
        <v>665</v>
      </c>
      <c r="N1" s="166"/>
      <c r="O1" s="156"/>
      <c r="Q1" s="162" t="s">
        <v>666</v>
      </c>
      <c r="R1" s="162"/>
      <c r="S1" s="164"/>
      <c r="U1" s="165" t="s">
        <v>667</v>
      </c>
      <c r="V1" s="166"/>
      <c r="W1" s="156"/>
      <c r="Y1" s="165" t="s">
        <v>668</v>
      </c>
      <c r="Z1" s="165"/>
      <c r="AA1" s="164"/>
      <c r="AC1" s="167" t="s">
        <v>669</v>
      </c>
      <c r="AD1" s="168"/>
      <c r="AE1" s="168"/>
    </row>
    <row r="2" spans="1:31" x14ac:dyDescent="0.25">
      <c r="A2" s="157" t="s">
        <v>591</v>
      </c>
      <c r="B2" s="157" t="s">
        <v>592</v>
      </c>
      <c r="C2" s="157" t="s">
        <v>593</v>
      </c>
      <c r="E2" s="157" t="s">
        <v>591</v>
      </c>
      <c r="F2" s="157" t="s">
        <v>592</v>
      </c>
      <c r="G2" s="157" t="s">
        <v>593</v>
      </c>
      <c r="I2" s="157" t="s">
        <v>591</v>
      </c>
      <c r="J2" s="157" t="s">
        <v>592</v>
      </c>
      <c r="K2" s="157" t="s">
        <v>593</v>
      </c>
      <c r="M2" s="157" t="s">
        <v>591</v>
      </c>
      <c r="N2" s="157" t="s">
        <v>592</v>
      </c>
      <c r="O2" s="157" t="s">
        <v>593</v>
      </c>
      <c r="Q2" s="157" t="s">
        <v>591</v>
      </c>
      <c r="R2" s="157" t="s">
        <v>592</v>
      </c>
      <c r="S2" s="157" t="s">
        <v>593</v>
      </c>
      <c r="U2" s="157" t="s">
        <v>591</v>
      </c>
      <c r="V2" s="157" t="s">
        <v>592</v>
      </c>
      <c r="W2" s="157" t="s">
        <v>593</v>
      </c>
      <c r="Y2" s="157" t="s">
        <v>591</v>
      </c>
      <c r="Z2" s="157" t="s">
        <v>592</v>
      </c>
      <c r="AA2" s="157" t="s">
        <v>593</v>
      </c>
      <c r="AC2" s="157" t="s">
        <v>591</v>
      </c>
      <c r="AD2" s="157" t="s">
        <v>592</v>
      </c>
      <c r="AE2" s="157" t="s">
        <v>593</v>
      </c>
    </row>
    <row r="3" spans="1:31" x14ac:dyDescent="0.25">
      <c r="A3" s="158">
        <v>10</v>
      </c>
      <c r="B3" s="158" t="s">
        <v>594</v>
      </c>
      <c r="C3" s="118">
        <f>SUM(C4,C11:C12,C18,C25,C38:C40)</f>
        <v>0</v>
      </c>
      <c r="E3" s="159">
        <v>20</v>
      </c>
      <c r="F3" s="159" t="s">
        <v>236</v>
      </c>
      <c r="G3" s="118">
        <f>SUM(G4,G10:G14)</f>
        <v>0</v>
      </c>
      <c r="I3" s="159">
        <v>31</v>
      </c>
      <c r="J3" s="159" t="s">
        <v>670</v>
      </c>
      <c r="K3" s="118">
        <f>SUM(K4:K6)</f>
        <v>0</v>
      </c>
      <c r="M3" s="159">
        <v>40</v>
      </c>
      <c r="N3" s="159" t="s">
        <v>643</v>
      </c>
      <c r="O3" s="118">
        <f>SUM(O4:O5,O8:O9,O12:O13,O17)</f>
        <v>0</v>
      </c>
      <c r="Q3" s="159">
        <v>50</v>
      </c>
      <c r="R3" s="159" t="s">
        <v>671</v>
      </c>
      <c r="S3" s="118">
        <f>SUM(S4:S5,S8,S11:S13,S16:S17,S21)</f>
        <v>0</v>
      </c>
      <c r="U3" s="159">
        <v>60</v>
      </c>
      <c r="V3" s="159" t="s">
        <v>672</v>
      </c>
      <c r="W3" s="169">
        <f>SUM(W4,W8,W22:W24,W29,W32:W33)</f>
        <v>0</v>
      </c>
      <c r="Y3" s="159">
        <v>70</v>
      </c>
      <c r="Z3" s="159" t="s">
        <v>617</v>
      </c>
      <c r="AA3" s="118">
        <f>SUM(AA4,AA7:AA9,AA12:AA14,AA17,AA26)</f>
        <v>0</v>
      </c>
      <c r="AC3" s="159">
        <v>80</v>
      </c>
      <c r="AD3" s="159" t="s">
        <v>596</v>
      </c>
      <c r="AE3" s="118">
        <f>SUM(AE4,AE11,AE18)</f>
        <v>0</v>
      </c>
    </row>
    <row r="4" spans="1:31" x14ac:dyDescent="0.25">
      <c r="A4" s="170">
        <v>101</v>
      </c>
      <c r="B4" s="170" t="s">
        <v>673</v>
      </c>
      <c r="C4" s="118">
        <f>SUM(C5:C7,C10)</f>
        <v>0</v>
      </c>
      <c r="E4" s="171">
        <v>201</v>
      </c>
      <c r="F4" s="171" t="s">
        <v>4</v>
      </c>
      <c r="G4" s="118">
        <f>SUM(G5:G6,G9)</f>
        <v>0</v>
      </c>
      <c r="I4" s="171">
        <v>311</v>
      </c>
      <c r="J4" s="171" t="s">
        <v>674</v>
      </c>
      <c r="K4" s="118"/>
      <c r="M4" s="171">
        <v>400</v>
      </c>
      <c r="N4" s="171" t="s">
        <v>675</v>
      </c>
      <c r="O4" s="118"/>
      <c r="Q4" s="171">
        <v>501</v>
      </c>
      <c r="R4" s="171" t="s">
        <v>676</v>
      </c>
      <c r="S4" s="118"/>
      <c r="U4" s="170">
        <v>601</v>
      </c>
      <c r="V4" s="170" t="s">
        <v>677</v>
      </c>
      <c r="W4" s="118">
        <f>SUM(W5:W7)</f>
        <v>0</v>
      </c>
      <c r="Y4" s="171">
        <v>701</v>
      </c>
      <c r="Z4" s="171" t="s">
        <v>678</v>
      </c>
      <c r="AA4" s="118">
        <f>SUM(AA5:AA6)</f>
        <v>0</v>
      </c>
      <c r="AC4" s="171">
        <v>801</v>
      </c>
      <c r="AD4" s="171" t="s">
        <v>679</v>
      </c>
      <c r="AE4" s="118">
        <f>SUM(AE5:AE7,AE10)</f>
        <v>0</v>
      </c>
    </row>
    <row r="5" spans="1:31" x14ac:dyDescent="0.25">
      <c r="A5" s="172">
        <v>1011</v>
      </c>
      <c r="B5" s="172" t="s">
        <v>680</v>
      </c>
      <c r="C5" s="118">
        <f>0</f>
        <v>0</v>
      </c>
      <c r="E5" s="173">
        <v>2011</v>
      </c>
      <c r="F5" s="173" t="s">
        <v>681</v>
      </c>
      <c r="G5" s="118"/>
      <c r="I5" s="171">
        <v>312</v>
      </c>
      <c r="J5" s="171" t="s">
        <v>682</v>
      </c>
      <c r="K5" s="118"/>
      <c r="M5" s="171">
        <v>401</v>
      </c>
      <c r="N5" s="171" t="s">
        <v>683</v>
      </c>
      <c r="O5" s="118">
        <f>SUM(O6:O7)</f>
        <v>0</v>
      </c>
      <c r="Q5" s="171">
        <v>502</v>
      </c>
      <c r="R5" s="171" t="s">
        <v>34</v>
      </c>
      <c r="S5" s="118">
        <f>SUM(S6:S7)</f>
        <v>0</v>
      </c>
      <c r="U5" s="172">
        <v>6011</v>
      </c>
      <c r="V5" s="172" t="s">
        <v>684</v>
      </c>
      <c r="W5" s="118"/>
      <c r="Y5" s="173">
        <v>7011</v>
      </c>
      <c r="Z5" s="173" t="s">
        <v>685</v>
      </c>
      <c r="AA5" s="118"/>
      <c r="AC5" s="173">
        <v>8011</v>
      </c>
      <c r="AD5" s="173" t="s">
        <v>686</v>
      </c>
      <c r="AE5" s="118"/>
    </row>
    <row r="6" spans="1:31" x14ac:dyDescent="0.25">
      <c r="A6" s="172">
        <v>1012</v>
      </c>
      <c r="B6" s="172" t="s">
        <v>687</v>
      </c>
      <c r="C6" s="118">
        <f>0</f>
        <v>0</v>
      </c>
      <c r="E6" s="173">
        <v>2012</v>
      </c>
      <c r="F6" s="173" t="s">
        <v>688</v>
      </c>
      <c r="G6" s="118">
        <f>SUM(G7:G8)</f>
        <v>0</v>
      </c>
      <c r="I6" s="171">
        <v>317</v>
      </c>
      <c r="J6" s="171" t="s">
        <v>689</v>
      </c>
      <c r="K6" s="118"/>
      <c r="M6" s="173">
        <v>4011</v>
      </c>
      <c r="N6" s="173" t="s">
        <v>690</v>
      </c>
      <c r="O6" s="118"/>
      <c r="Q6" s="173">
        <v>5021</v>
      </c>
      <c r="R6" s="173" t="s">
        <v>691</v>
      </c>
      <c r="S6" s="118"/>
      <c r="U6" s="172">
        <v>6012</v>
      </c>
      <c r="V6" s="172" t="s">
        <v>692</v>
      </c>
      <c r="W6" s="118"/>
      <c r="Y6" s="173">
        <v>7012</v>
      </c>
      <c r="Z6" s="173" t="s">
        <v>693</v>
      </c>
      <c r="AA6" s="118"/>
      <c r="AC6" s="173">
        <v>8014</v>
      </c>
      <c r="AD6" s="173" t="s">
        <v>694</v>
      </c>
      <c r="AE6" s="118"/>
    </row>
    <row r="7" spans="1:31" x14ac:dyDescent="0.25">
      <c r="A7" s="172">
        <v>1013</v>
      </c>
      <c r="B7" s="172" t="s">
        <v>695</v>
      </c>
      <c r="C7" s="118">
        <f>SUM(C8:C9)</f>
        <v>0</v>
      </c>
      <c r="E7" s="174">
        <v>20121</v>
      </c>
      <c r="F7" s="174" t="s">
        <v>696</v>
      </c>
      <c r="G7" s="118"/>
      <c r="I7" s="159">
        <v>32</v>
      </c>
      <c r="J7" s="159" t="s">
        <v>633</v>
      </c>
      <c r="K7" s="118">
        <f>SUM(K8,K11,K17)</f>
        <v>0</v>
      </c>
      <c r="M7" s="173">
        <v>4017</v>
      </c>
      <c r="N7" s="173" t="s">
        <v>697</v>
      </c>
      <c r="O7" s="118"/>
      <c r="Q7" s="173">
        <v>5022</v>
      </c>
      <c r="R7" s="173" t="s">
        <v>698</v>
      </c>
      <c r="S7" s="118"/>
      <c r="U7" s="172">
        <v>6017</v>
      </c>
      <c r="V7" s="172" t="s">
        <v>699</v>
      </c>
      <c r="W7" s="118"/>
      <c r="Y7" s="171">
        <v>702</v>
      </c>
      <c r="Z7" s="171" t="s">
        <v>700</v>
      </c>
      <c r="AA7" s="118"/>
      <c r="AC7" s="173">
        <v>8016</v>
      </c>
      <c r="AD7" s="173" t="s">
        <v>701</v>
      </c>
      <c r="AE7" s="118">
        <f>SUM(AE8:AE9)</f>
        <v>0</v>
      </c>
    </row>
    <row r="8" spans="1:31" x14ac:dyDescent="0.25">
      <c r="A8" s="175">
        <v>10131</v>
      </c>
      <c r="B8" s="175" t="s">
        <v>702</v>
      </c>
      <c r="C8" s="118">
        <f>0</f>
        <v>0</v>
      </c>
      <c r="E8" s="174">
        <v>20122</v>
      </c>
      <c r="F8" s="174" t="s">
        <v>703</v>
      </c>
      <c r="G8" s="118"/>
      <c r="I8" s="171">
        <v>321</v>
      </c>
      <c r="J8" s="171" t="s">
        <v>704</v>
      </c>
      <c r="K8" s="118">
        <f>SUM(K9:K10)</f>
        <v>0</v>
      </c>
      <c r="M8" s="171">
        <v>403</v>
      </c>
      <c r="N8" s="171" t="s">
        <v>705</v>
      </c>
      <c r="O8" s="118"/>
      <c r="Q8" s="171">
        <v>503</v>
      </c>
      <c r="R8" s="171" t="s">
        <v>706</v>
      </c>
      <c r="S8" s="118">
        <f>SUM(S9:S10)</f>
        <v>0</v>
      </c>
      <c r="U8" s="170">
        <v>602</v>
      </c>
      <c r="V8" s="170" t="s">
        <v>707</v>
      </c>
      <c r="W8" s="118">
        <f>SUM(W9,W12,W18)</f>
        <v>0</v>
      </c>
      <c r="Y8" s="171">
        <v>703</v>
      </c>
      <c r="Z8" s="171" t="s">
        <v>708</v>
      </c>
      <c r="AA8" s="118"/>
      <c r="AC8" s="174">
        <v>80161</v>
      </c>
      <c r="AD8" s="174" t="s">
        <v>709</v>
      </c>
      <c r="AE8" s="118"/>
    </row>
    <row r="9" spans="1:31" x14ac:dyDescent="0.25">
      <c r="A9" s="175">
        <v>10132</v>
      </c>
      <c r="B9" s="175" t="s">
        <v>710</v>
      </c>
      <c r="C9" s="118">
        <f>0</f>
        <v>0</v>
      </c>
      <c r="E9" s="173">
        <v>2013</v>
      </c>
      <c r="F9" s="173" t="s">
        <v>711</v>
      </c>
      <c r="G9" s="118"/>
      <c r="I9" s="173">
        <v>3211</v>
      </c>
      <c r="J9" s="173" t="s">
        <v>712</v>
      </c>
      <c r="K9" s="118"/>
      <c r="M9" s="171">
        <v>404</v>
      </c>
      <c r="N9" s="171" t="s">
        <v>713</v>
      </c>
      <c r="O9" s="118">
        <f>SUM(O10:O11)</f>
        <v>0</v>
      </c>
      <c r="Q9" s="173">
        <v>5031</v>
      </c>
      <c r="R9" s="173" t="s">
        <v>714</v>
      </c>
      <c r="S9" s="118"/>
      <c r="U9" s="172">
        <v>6021</v>
      </c>
      <c r="V9" s="172" t="s">
        <v>704</v>
      </c>
      <c r="W9" s="118">
        <f>SUM(W10:W11)</f>
        <v>0</v>
      </c>
      <c r="Y9" s="171">
        <v>704</v>
      </c>
      <c r="Z9" s="171" t="s">
        <v>194</v>
      </c>
      <c r="AA9" s="118">
        <f>SUM(AA10:AA11)</f>
        <v>0</v>
      </c>
      <c r="AC9" s="174">
        <v>80165</v>
      </c>
      <c r="AD9" s="174" t="s">
        <v>715</v>
      </c>
      <c r="AE9" s="118"/>
    </row>
    <row r="10" spans="1:31" x14ac:dyDescent="0.25">
      <c r="A10" s="172">
        <v>1018</v>
      </c>
      <c r="B10" s="172" t="s">
        <v>716</v>
      </c>
      <c r="C10" s="118">
        <f>0</f>
        <v>0</v>
      </c>
      <c r="E10" s="171">
        <v>203</v>
      </c>
      <c r="F10" s="171" t="s">
        <v>717</v>
      </c>
      <c r="G10" s="118"/>
      <c r="I10" s="173">
        <v>3212</v>
      </c>
      <c r="J10" s="173" t="s">
        <v>718</v>
      </c>
      <c r="K10" s="118"/>
      <c r="M10" s="173">
        <v>4041</v>
      </c>
      <c r="N10" s="173" t="s">
        <v>719</v>
      </c>
      <c r="O10" s="118"/>
      <c r="Q10" s="173">
        <v>5035</v>
      </c>
      <c r="R10" s="173" t="s">
        <v>720</v>
      </c>
      <c r="S10" s="118"/>
      <c r="U10" s="175">
        <v>60211</v>
      </c>
      <c r="V10" s="175" t="s">
        <v>712</v>
      </c>
      <c r="W10" s="118"/>
      <c r="Y10" s="173">
        <v>7041</v>
      </c>
      <c r="Z10" s="173" t="s">
        <v>721</v>
      </c>
      <c r="AA10" s="118"/>
      <c r="AC10" s="173">
        <v>8018</v>
      </c>
      <c r="AD10" s="173" t="s">
        <v>722</v>
      </c>
      <c r="AE10" s="118"/>
    </row>
    <row r="11" spans="1:31" x14ac:dyDescent="0.25">
      <c r="A11" s="170">
        <v>102</v>
      </c>
      <c r="B11" s="170" t="s">
        <v>723</v>
      </c>
      <c r="C11" s="118">
        <f>0</f>
        <v>0</v>
      </c>
      <c r="E11" s="171">
        <v>205</v>
      </c>
      <c r="F11" s="171" t="s">
        <v>724</v>
      </c>
      <c r="G11" s="118"/>
      <c r="I11" s="171">
        <v>322</v>
      </c>
      <c r="J11" s="171" t="s">
        <v>725</v>
      </c>
      <c r="K11" s="118">
        <f>SUM(K12:K16)</f>
        <v>0</v>
      </c>
      <c r="M11" s="173">
        <v>4047</v>
      </c>
      <c r="N11" s="173" t="s">
        <v>726</v>
      </c>
      <c r="O11" s="118"/>
      <c r="Q11" s="171">
        <v>504</v>
      </c>
      <c r="R11" s="171" t="s">
        <v>727</v>
      </c>
      <c r="S11" s="118"/>
      <c r="U11" s="175">
        <v>60212</v>
      </c>
      <c r="V11" s="175" t="s">
        <v>718</v>
      </c>
      <c r="W11" s="118"/>
      <c r="Y11" s="173">
        <v>7042</v>
      </c>
      <c r="Z11" s="173" t="s">
        <v>728</v>
      </c>
      <c r="AA11" s="118"/>
      <c r="AC11" s="171">
        <v>802</v>
      </c>
      <c r="AD11" s="171" t="s">
        <v>729</v>
      </c>
      <c r="AE11" s="118">
        <f>SUM(AE12:AE14,AE17)</f>
        <v>0</v>
      </c>
    </row>
    <row r="12" spans="1:31" x14ac:dyDescent="0.25">
      <c r="A12" s="170">
        <v>104</v>
      </c>
      <c r="B12" s="170" t="s">
        <v>730</v>
      </c>
      <c r="C12" s="118">
        <f>SUM(C13:C17)</f>
        <v>0</v>
      </c>
      <c r="E12" s="171">
        <v>206</v>
      </c>
      <c r="F12" s="171" t="s">
        <v>731</v>
      </c>
      <c r="G12" s="118"/>
      <c r="I12" s="173">
        <v>3221</v>
      </c>
      <c r="J12" s="173" t="s">
        <v>732</v>
      </c>
      <c r="K12" s="118"/>
      <c r="M12" s="171">
        <v>405</v>
      </c>
      <c r="N12" s="171" t="s">
        <v>733</v>
      </c>
      <c r="O12" s="118"/>
      <c r="Q12" s="171">
        <v>505</v>
      </c>
      <c r="R12" s="171" t="s">
        <v>734</v>
      </c>
      <c r="S12" s="118"/>
      <c r="U12" s="172">
        <v>6022</v>
      </c>
      <c r="V12" s="172" t="s">
        <v>725</v>
      </c>
      <c r="W12" s="118">
        <f>SUM(W13:W17)</f>
        <v>0</v>
      </c>
      <c r="Y12" s="176">
        <v>705</v>
      </c>
      <c r="Z12" s="176" t="s">
        <v>735</v>
      </c>
      <c r="AA12" s="118"/>
      <c r="AC12" s="173">
        <v>8021</v>
      </c>
      <c r="AD12" s="173" t="s">
        <v>686</v>
      </c>
      <c r="AE12" s="118"/>
    </row>
    <row r="13" spans="1:31" x14ac:dyDescent="0.25">
      <c r="A13" s="172">
        <v>1041</v>
      </c>
      <c r="B13" s="172" t="s">
        <v>736</v>
      </c>
      <c r="C13" s="118">
        <f>0</f>
        <v>0</v>
      </c>
      <c r="E13" s="171">
        <v>207</v>
      </c>
      <c r="F13" s="171" t="s">
        <v>737</v>
      </c>
      <c r="G13" s="118"/>
      <c r="I13" s="173">
        <v>3222</v>
      </c>
      <c r="J13" s="173" t="s">
        <v>738</v>
      </c>
      <c r="K13" s="118"/>
      <c r="M13" s="171">
        <v>408</v>
      </c>
      <c r="N13" s="171" t="s">
        <v>739</v>
      </c>
      <c r="O13" s="118">
        <f>SUM(O14:O16)</f>
        <v>0</v>
      </c>
      <c r="Q13" s="171">
        <v>506</v>
      </c>
      <c r="R13" s="171" t="s">
        <v>740</v>
      </c>
      <c r="S13" s="118">
        <f>SUM(S14:S15)</f>
        <v>0</v>
      </c>
      <c r="U13" s="175">
        <v>60221</v>
      </c>
      <c r="V13" s="175" t="s">
        <v>732</v>
      </c>
      <c r="W13" s="118"/>
      <c r="Y13" s="176">
        <v>706</v>
      </c>
      <c r="Z13" s="176" t="s">
        <v>741</v>
      </c>
      <c r="AA13" s="118"/>
      <c r="AC13" s="173">
        <v>8024</v>
      </c>
      <c r="AD13" s="173" t="s">
        <v>742</v>
      </c>
      <c r="AE13" s="118"/>
    </row>
    <row r="14" spans="1:31" x14ac:dyDescent="0.25">
      <c r="A14" s="172">
        <v>1042</v>
      </c>
      <c r="B14" s="172" t="s">
        <v>743</v>
      </c>
      <c r="C14" s="118">
        <f>0</f>
        <v>0</v>
      </c>
      <c r="E14" s="171">
        <v>208</v>
      </c>
      <c r="F14" s="171" t="s">
        <v>744</v>
      </c>
      <c r="G14" s="118">
        <f>SUM(G15)</f>
        <v>0</v>
      </c>
      <c r="I14" s="173">
        <v>3223</v>
      </c>
      <c r="J14" s="173" t="s">
        <v>745</v>
      </c>
      <c r="K14" s="118"/>
      <c r="M14" s="173">
        <v>4081</v>
      </c>
      <c r="N14" s="173" t="s">
        <v>683</v>
      </c>
      <c r="O14" s="118"/>
      <c r="Q14" s="173">
        <v>5061</v>
      </c>
      <c r="R14" s="173" t="s">
        <v>714</v>
      </c>
      <c r="S14" s="118"/>
      <c r="U14" s="175">
        <v>60222</v>
      </c>
      <c r="V14" s="175" t="s">
        <v>746</v>
      </c>
      <c r="W14" s="118"/>
      <c r="Y14" s="176">
        <v>707</v>
      </c>
      <c r="Z14" s="176" t="s">
        <v>191</v>
      </c>
      <c r="AA14" s="118">
        <f>SUM(AA15:AA16)</f>
        <v>0</v>
      </c>
      <c r="AC14" s="173">
        <v>8026</v>
      </c>
      <c r="AD14" s="173" t="s">
        <v>747</v>
      </c>
      <c r="AE14" s="118">
        <f>SUM(AE15:AE16)</f>
        <v>0</v>
      </c>
    </row>
    <row r="15" spans="1:31" x14ac:dyDescent="0.25">
      <c r="A15" s="172">
        <v>1043</v>
      </c>
      <c r="B15" s="172" t="s">
        <v>748</v>
      </c>
      <c r="C15" s="118">
        <f>0</f>
        <v>0</v>
      </c>
      <c r="E15" s="172">
        <v>2081</v>
      </c>
      <c r="F15" s="172" t="s">
        <v>749</v>
      </c>
      <c r="G15" s="177"/>
      <c r="I15" s="173">
        <v>3224</v>
      </c>
      <c r="J15" s="173" t="s">
        <v>750</v>
      </c>
      <c r="K15" s="118"/>
      <c r="M15" s="173">
        <v>4084</v>
      </c>
      <c r="N15" s="173" t="s">
        <v>751</v>
      </c>
      <c r="O15" s="118"/>
      <c r="Q15" s="173">
        <v>5065</v>
      </c>
      <c r="R15" s="173" t="s">
        <v>720</v>
      </c>
      <c r="S15" s="118"/>
      <c r="U15" s="175">
        <v>60223</v>
      </c>
      <c r="V15" s="175" t="s">
        <v>745</v>
      </c>
      <c r="W15" s="118"/>
      <c r="Y15" s="173">
        <v>7071</v>
      </c>
      <c r="Z15" s="173" t="s">
        <v>752</v>
      </c>
      <c r="AA15" s="118"/>
      <c r="AC15" s="174">
        <v>80261</v>
      </c>
      <c r="AD15" s="174" t="s">
        <v>709</v>
      </c>
      <c r="AE15" s="118"/>
    </row>
    <row r="16" spans="1:31" x14ac:dyDescent="0.25">
      <c r="A16" s="172">
        <v>1044</v>
      </c>
      <c r="B16" s="172" t="s">
        <v>753</v>
      </c>
      <c r="C16" s="118">
        <f>0</f>
        <v>0</v>
      </c>
      <c r="E16" s="159">
        <v>21</v>
      </c>
      <c r="F16" s="159" t="s">
        <v>237</v>
      </c>
      <c r="G16" s="118">
        <f>SUM(G17,G30:G31,G45:G46,G56)</f>
        <v>0</v>
      </c>
      <c r="I16" s="173">
        <v>3225</v>
      </c>
      <c r="J16" s="173" t="s">
        <v>754</v>
      </c>
      <c r="K16" s="118"/>
      <c r="M16" s="173">
        <v>4088</v>
      </c>
      <c r="N16" s="173" t="s">
        <v>755</v>
      </c>
      <c r="O16" s="118"/>
      <c r="Q16" s="171">
        <v>507</v>
      </c>
      <c r="R16" s="171" t="s">
        <v>756</v>
      </c>
      <c r="S16" s="118"/>
      <c r="U16" s="175">
        <v>60224</v>
      </c>
      <c r="V16" s="175" t="s">
        <v>750</v>
      </c>
      <c r="W16" s="118"/>
      <c r="Y16" s="173">
        <v>7072</v>
      </c>
      <c r="Z16" s="173" t="s">
        <v>757</v>
      </c>
      <c r="AA16" s="118"/>
      <c r="AC16" s="174">
        <v>80265</v>
      </c>
      <c r="AD16" s="174" t="s">
        <v>715</v>
      </c>
      <c r="AE16" s="118"/>
    </row>
    <row r="17" spans="1:31" x14ac:dyDescent="0.25">
      <c r="A17" s="172">
        <v>1045</v>
      </c>
      <c r="B17" s="172" t="s">
        <v>758</v>
      </c>
      <c r="C17" s="118">
        <f>0</f>
        <v>0</v>
      </c>
      <c r="E17" s="171">
        <v>211</v>
      </c>
      <c r="F17" s="171" t="s">
        <v>759</v>
      </c>
      <c r="G17" s="178">
        <f>SUM(G18:G21,G23,G29)</f>
        <v>0</v>
      </c>
      <c r="I17" s="171">
        <v>326</v>
      </c>
      <c r="J17" s="171" t="s">
        <v>760</v>
      </c>
      <c r="K17" s="118">
        <f>SUM(K18:K20)</f>
        <v>0</v>
      </c>
      <c r="M17" s="171">
        <v>409</v>
      </c>
      <c r="N17" s="171" t="s">
        <v>761</v>
      </c>
      <c r="O17" s="118">
        <f>SUM(O18:O20,O23)</f>
        <v>0</v>
      </c>
      <c r="Q17" s="171">
        <v>508</v>
      </c>
      <c r="R17" s="171" t="s">
        <v>762</v>
      </c>
      <c r="S17" s="118">
        <f>SUM(S18:S20)</f>
        <v>0</v>
      </c>
      <c r="U17" s="175">
        <v>60225</v>
      </c>
      <c r="V17" s="175" t="s">
        <v>763</v>
      </c>
      <c r="W17" s="118"/>
      <c r="Y17" s="171">
        <v>708</v>
      </c>
      <c r="Z17" s="171" t="s">
        <v>764</v>
      </c>
      <c r="AA17" s="118">
        <f>SUM(AA18:AA25)</f>
        <v>0</v>
      </c>
      <c r="AC17" s="173">
        <v>8028</v>
      </c>
      <c r="AD17" s="173" t="s">
        <v>765</v>
      </c>
      <c r="AE17" s="118"/>
    </row>
    <row r="18" spans="1:31" x14ac:dyDescent="0.25">
      <c r="A18" s="170">
        <v>105</v>
      </c>
      <c r="B18" s="170" t="s">
        <v>766</v>
      </c>
      <c r="C18" s="118">
        <f>SUM(C19:C24)</f>
        <v>0</v>
      </c>
      <c r="E18" s="173">
        <v>2111</v>
      </c>
      <c r="F18" s="173" t="s">
        <v>767</v>
      </c>
      <c r="G18" s="178"/>
      <c r="I18" s="173">
        <v>3261</v>
      </c>
      <c r="J18" s="173" t="s">
        <v>768</v>
      </c>
      <c r="K18" s="118"/>
      <c r="M18" s="173">
        <v>4091</v>
      </c>
      <c r="N18" s="173" t="s">
        <v>769</v>
      </c>
      <c r="O18" s="118"/>
      <c r="Q18" s="173">
        <v>5081</v>
      </c>
      <c r="R18" s="173" t="s">
        <v>770</v>
      </c>
      <c r="S18" s="118"/>
      <c r="U18" s="172">
        <v>6026</v>
      </c>
      <c r="V18" s="172" t="s">
        <v>771</v>
      </c>
      <c r="W18" s="118">
        <f>SUM(W19:W21)</f>
        <v>0</v>
      </c>
      <c r="Y18" s="173">
        <v>7081</v>
      </c>
      <c r="Z18" s="173" t="s">
        <v>772</v>
      </c>
      <c r="AA18" s="118"/>
      <c r="AC18" s="171">
        <v>809</v>
      </c>
      <c r="AD18" s="171" t="s">
        <v>773</v>
      </c>
      <c r="AE18" s="118">
        <f>SUM(AE19:AE20)</f>
        <v>0</v>
      </c>
    </row>
    <row r="19" spans="1:31" x14ac:dyDescent="0.25">
      <c r="A19" s="172">
        <v>1051</v>
      </c>
      <c r="B19" s="172" t="s">
        <v>774</v>
      </c>
      <c r="C19" s="118"/>
      <c r="E19" s="173">
        <v>2112</v>
      </c>
      <c r="F19" s="173" t="s">
        <v>775</v>
      </c>
      <c r="G19" s="178"/>
      <c r="I19" s="173">
        <v>3265</v>
      </c>
      <c r="J19" s="173" t="s">
        <v>776</v>
      </c>
      <c r="K19" s="118"/>
      <c r="M19" s="173">
        <v>4096</v>
      </c>
      <c r="N19" s="173" t="s">
        <v>777</v>
      </c>
      <c r="O19" s="118"/>
      <c r="Q19" s="173">
        <v>5082</v>
      </c>
      <c r="R19" s="173" t="s">
        <v>778</v>
      </c>
      <c r="S19" s="118"/>
      <c r="U19" s="175">
        <v>60261</v>
      </c>
      <c r="V19" s="175" t="s">
        <v>768</v>
      </c>
      <c r="W19" s="118"/>
      <c r="Y19" s="173">
        <v>7082</v>
      </c>
      <c r="Z19" s="173" t="s">
        <v>779</v>
      </c>
      <c r="AA19" s="118"/>
      <c r="AC19" s="173">
        <v>8091</v>
      </c>
      <c r="AD19" s="173" t="s">
        <v>780</v>
      </c>
      <c r="AE19" s="118"/>
    </row>
    <row r="20" spans="1:31" x14ac:dyDescent="0.25">
      <c r="A20" s="172">
        <v>1052</v>
      </c>
      <c r="B20" s="172" t="s">
        <v>781</v>
      </c>
      <c r="C20" s="118"/>
      <c r="E20" s="173">
        <v>2113</v>
      </c>
      <c r="F20" s="173" t="s">
        <v>782</v>
      </c>
      <c r="G20" s="178"/>
      <c r="I20" s="173">
        <v>3267</v>
      </c>
      <c r="J20" s="173" t="s">
        <v>783</v>
      </c>
      <c r="K20" s="118"/>
      <c r="M20" s="173">
        <v>4097</v>
      </c>
      <c r="N20" s="173" t="s">
        <v>784</v>
      </c>
      <c r="O20" s="118">
        <f>SUM(O21:O22)</f>
        <v>0</v>
      </c>
      <c r="Q20" s="173">
        <v>5088</v>
      </c>
      <c r="R20" s="173" t="s">
        <v>785</v>
      </c>
      <c r="S20" s="118"/>
      <c r="U20" s="175">
        <v>60265</v>
      </c>
      <c r="V20" s="175" t="s">
        <v>776</v>
      </c>
      <c r="W20" s="118"/>
      <c r="Y20" s="173">
        <v>7083</v>
      </c>
      <c r="Z20" s="173" t="s">
        <v>786</v>
      </c>
      <c r="AA20" s="118"/>
      <c r="AC20" s="173">
        <v>8092</v>
      </c>
      <c r="AD20" s="173" t="s">
        <v>787</v>
      </c>
      <c r="AE20" s="118"/>
    </row>
    <row r="21" spans="1:31" x14ac:dyDescent="0.25">
      <c r="A21" s="172">
        <v>1053</v>
      </c>
      <c r="B21" s="172" t="s">
        <v>788</v>
      </c>
      <c r="C21" s="118"/>
      <c r="E21" s="173">
        <v>2114</v>
      </c>
      <c r="F21" s="173" t="s">
        <v>789</v>
      </c>
      <c r="G21" s="178">
        <f>SUM(G22)</f>
        <v>0</v>
      </c>
      <c r="I21" s="159">
        <v>33</v>
      </c>
      <c r="J21" s="159" t="s">
        <v>790</v>
      </c>
      <c r="K21" s="118">
        <f>SUM(K22,K25)</f>
        <v>0</v>
      </c>
      <c r="M21" s="174">
        <v>40971</v>
      </c>
      <c r="N21" s="174" t="s">
        <v>791</v>
      </c>
      <c r="O21" s="118"/>
      <c r="Q21" s="171">
        <v>509</v>
      </c>
      <c r="R21" s="171" t="s">
        <v>792</v>
      </c>
      <c r="S21" s="118"/>
      <c r="U21" s="175">
        <v>60267</v>
      </c>
      <c r="V21" s="175" t="s">
        <v>783</v>
      </c>
      <c r="W21" s="118"/>
      <c r="Y21" s="173">
        <v>7084</v>
      </c>
      <c r="Z21" s="173" t="s">
        <v>793</v>
      </c>
      <c r="AA21" s="118"/>
      <c r="AC21" s="159">
        <v>88</v>
      </c>
      <c r="AD21" s="159" t="s">
        <v>599</v>
      </c>
      <c r="AE21" s="118"/>
    </row>
    <row r="22" spans="1:31" x14ac:dyDescent="0.25">
      <c r="A22" s="172">
        <v>1055</v>
      </c>
      <c r="B22" s="172" t="s">
        <v>794</v>
      </c>
      <c r="C22" s="118"/>
      <c r="E22" s="174">
        <v>21141</v>
      </c>
      <c r="F22" s="174" t="s">
        <v>795</v>
      </c>
      <c r="G22" s="118"/>
      <c r="I22" s="171">
        <v>331</v>
      </c>
      <c r="J22" s="171" t="s">
        <v>796</v>
      </c>
      <c r="K22" s="118">
        <f>SUM(K23:K24)</f>
        <v>0</v>
      </c>
      <c r="M22" s="174">
        <v>40974</v>
      </c>
      <c r="N22" s="174" t="s">
        <v>751</v>
      </c>
      <c r="O22" s="118"/>
      <c r="Q22" s="159">
        <v>51</v>
      </c>
      <c r="R22" s="159" t="s">
        <v>797</v>
      </c>
      <c r="S22" s="118">
        <f>SUM(S23,S28,S31:S35,S38)</f>
        <v>0</v>
      </c>
      <c r="U22" s="170">
        <v>604</v>
      </c>
      <c r="V22" s="170" t="s">
        <v>798</v>
      </c>
      <c r="W22" s="118"/>
      <c r="Y22" s="173">
        <v>7085</v>
      </c>
      <c r="Z22" s="173" t="s">
        <v>799</v>
      </c>
      <c r="AA22" s="118"/>
      <c r="AC22" s="159">
        <v>89</v>
      </c>
      <c r="AD22" s="159" t="s">
        <v>602</v>
      </c>
      <c r="AE22" s="118"/>
    </row>
    <row r="23" spans="1:31" x14ac:dyDescent="0.25">
      <c r="A23" s="172">
        <v>1057</v>
      </c>
      <c r="B23" s="172" t="s">
        <v>800</v>
      </c>
      <c r="C23" s="118"/>
      <c r="E23" s="173">
        <v>2115</v>
      </c>
      <c r="F23" s="173" t="s">
        <v>801</v>
      </c>
      <c r="G23" s="118">
        <f>SUM(G24:G26)</f>
        <v>0</v>
      </c>
      <c r="I23" s="173">
        <v>3311</v>
      </c>
      <c r="J23" s="173" t="s">
        <v>802</v>
      </c>
      <c r="K23" s="118"/>
      <c r="M23" s="173">
        <v>4098</v>
      </c>
      <c r="N23" s="173" t="s">
        <v>803</v>
      </c>
      <c r="O23" s="118"/>
      <c r="Q23" s="171">
        <v>511</v>
      </c>
      <c r="R23" s="171" t="s">
        <v>804</v>
      </c>
      <c r="S23" s="118">
        <f>SUM(S24:S27)</f>
        <v>0</v>
      </c>
      <c r="U23" s="170">
        <v>605</v>
      </c>
      <c r="V23" s="170" t="s">
        <v>805</v>
      </c>
      <c r="W23" s="118"/>
      <c r="Y23" s="173">
        <v>7086</v>
      </c>
      <c r="Z23" s="173" t="s">
        <v>806</v>
      </c>
      <c r="AA23" s="118"/>
    </row>
    <row r="24" spans="1:31" x14ac:dyDescent="0.25">
      <c r="A24" s="172">
        <v>1058</v>
      </c>
      <c r="B24" s="172" t="s">
        <v>807</v>
      </c>
      <c r="C24" s="118"/>
      <c r="E24" s="174">
        <v>21151</v>
      </c>
      <c r="F24" s="174" t="s">
        <v>808</v>
      </c>
      <c r="G24" s="118"/>
      <c r="I24" s="173">
        <v>3312</v>
      </c>
      <c r="J24" s="173" t="s">
        <v>809</v>
      </c>
      <c r="K24" s="118"/>
      <c r="M24" s="159">
        <v>41</v>
      </c>
      <c r="N24" s="159" t="s">
        <v>644</v>
      </c>
      <c r="O24" s="118">
        <f>SUM(O25:O26,O29:O31,O34)</f>
        <v>0</v>
      </c>
      <c r="Q24" s="173">
        <v>5111</v>
      </c>
      <c r="R24" s="173" t="s">
        <v>810</v>
      </c>
      <c r="S24" s="118"/>
      <c r="U24" s="170">
        <v>606</v>
      </c>
      <c r="V24" s="170" t="s">
        <v>811</v>
      </c>
      <c r="W24" s="118">
        <f>SUM(W25:W28)</f>
        <v>0</v>
      </c>
      <c r="Y24" s="173">
        <v>7087</v>
      </c>
      <c r="Z24" s="173" t="s">
        <v>812</v>
      </c>
      <c r="AA24" s="118"/>
    </row>
    <row r="25" spans="1:31" x14ac:dyDescent="0.25">
      <c r="A25" s="170">
        <v>106</v>
      </c>
      <c r="B25" s="170" t="s">
        <v>813</v>
      </c>
      <c r="C25" s="118">
        <f>SUM(C26,C29:C31,C35)</f>
        <v>0</v>
      </c>
      <c r="E25" s="174">
        <v>21155</v>
      </c>
      <c r="F25" s="174" t="s">
        <v>814</v>
      </c>
      <c r="G25" s="118"/>
      <c r="I25" s="171">
        <v>335</v>
      </c>
      <c r="J25" s="171" t="s">
        <v>815</v>
      </c>
      <c r="K25" s="118">
        <f>SUM(K26:K27)</f>
        <v>0</v>
      </c>
      <c r="M25" s="171">
        <v>410</v>
      </c>
      <c r="N25" s="171" t="s">
        <v>816</v>
      </c>
      <c r="O25" s="118"/>
      <c r="Q25" s="173">
        <v>5112</v>
      </c>
      <c r="R25" s="173" t="s">
        <v>817</v>
      </c>
      <c r="S25" s="118"/>
      <c r="U25" s="172">
        <v>6061</v>
      </c>
      <c r="V25" s="172" t="s">
        <v>818</v>
      </c>
      <c r="W25" s="118"/>
      <c r="Y25" s="173">
        <v>7088</v>
      </c>
      <c r="Z25" s="173" t="s">
        <v>819</v>
      </c>
      <c r="AA25" s="118"/>
    </row>
    <row r="26" spans="1:31" x14ac:dyDescent="0.25">
      <c r="A26" s="172">
        <v>1061</v>
      </c>
      <c r="B26" s="172" t="s">
        <v>77</v>
      </c>
      <c r="C26" s="118">
        <f>SUM(C27:C28)</f>
        <v>0</v>
      </c>
      <c r="E26" s="174">
        <v>21158</v>
      </c>
      <c r="F26" s="174" t="s">
        <v>820</v>
      </c>
      <c r="G26" s="118">
        <f>SUM(G27:G28)</f>
        <v>0</v>
      </c>
      <c r="I26" s="173">
        <v>3351</v>
      </c>
      <c r="J26" s="173" t="s">
        <v>821</v>
      </c>
      <c r="K26" s="118"/>
      <c r="M26" s="171">
        <v>411</v>
      </c>
      <c r="N26" s="171" t="s">
        <v>822</v>
      </c>
      <c r="O26" s="118">
        <f>SUM(O27:O28)</f>
        <v>0</v>
      </c>
      <c r="Q26" s="173">
        <v>5113</v>
      </c>
      <c r="R26" s="173" t="s">
        <v>823</v>
      </c>
      <c r="S26" s="118"/>
      <c r="U26" s="172">
        <v>6063</v>
      </c>
      <c r="V26" s="172" t="s">
        <v>824</v>
      </c>
      <c r="W26" s="118"/>
      <c r="Y26" s="171">
        <v>709</v>
      </c>
      <c r="Z26" s="171" t="s">
        <v>825</v>
      </c>
      <c r="AA26" s="118">
        <f>SUM(AA27:AA33)</f>
        <v>0</v>
      </c>
    </row>
    <row r="27" spans="1:31" x14ac:dyDescent="0.25">
      <c r="A27" s="175">
        <v>10611</v>
      </c>
      <c r="B27" s="175" t="s">
        <v>826</v>
      </c>
      <c r="C27" s="118"/>
      <c r="E27" s="179">
        <v>211581</v>
      </c>
      <c r="F27" s="179" t="s">
        <v>827</v>
      </c>
      <c r="G27" s="118"/>
      <c r="I27" s="173">
        <v>3352</v>
      </c>
      <c r="J27" s="173" t="s">
        <v>828</v>
      </c>
      <c r="K27" s="118"/>
      <c r="M27" s="173">
        <v>4111</v>
      </c>
      <c r="N27" s="173" t="s">
        <v>829</v>
      </c>
      <c r="O27" s="118"/>
      <c r="Q27" s="173">
        <v>5114</v>
      </c>
      <c r="R27" s="173" t="s">
        <v>830</v>
      </c>
      <c r="S27" s="118"/>
      <c r="U27" s="172">
        <v>6064</v>
      </c>
      <c r="V27" s="172" t="s">
        <v>831</v>
      </c>
      <c r="W27" s="118"/>
      <c r="Y27" s="173">
        <v>7091</v>
      </c>
      <c r="Z27" s="173" t="s">
        <v>832</v>
      </c>
      <c r="AA27" s="118"/>
    </row>
    <row r="28" spans="1:31" x14ac:dyDescent="0.25">
      <c r="A28" s="175">
        <v>10612</v>
      </c>
      <c r="B28" s="175" t="s">
        <v>833</v>
      </c>
      <c r="C28" s="118"/>
      <c r="E28" s="179">
        <v>211588</v>
      </c>
      <c r="F28" s="179" t="s">
        <v>834</v>
      </c>
      <c r="G28" s="118"/>
      <c r="I28" s="159">
        <v>34</v>
      </c>
      <c r="J28" s="159" t="s">
        <v>835</v>
      </c>
      <c r="K28" s="118">
        <f>SUM(K29,K32)</f>
        <v>0</v>
      </c>
      <c r="M28" s="173">
        <v>4117</v>
      </c>
      <c r="N28" s="173" t="s">
        <v>836</v>
      </c>
      <c r="O28" s="118"/>
      <c r="Q28" s="171">
        <v>512</v>
      </c>
      <c r="R28" s="171" t="s">
        <v>837</v>
      </c>
      <c r="S28" s="118">
        <f>SUM(S29:S30)</f>
        <v>0</v>
      </c>
      <c r="U28" s="172">
        <v>6068</v>
      </c>
      <c r="V28" s="172" t="s">
        <v>838</v>
      </c>
      <c r="W28" s="118"/>
      <c r="Y28" s="173">
        <v>7092</v>
      </c>
      <c r="Z28" s="173" t="s">
        <v>839</v>
      </c>
      <c r="AA28" s="118"/>
    </row>
    <row r="29" spans="1:31" x14ac:dyDescent="0.25">
      <c r="A29" s="172">
        <v>1062</v>
      </c>
      <c r="B29" s="172" t="s">
        <v>840</v>
      </c>
      <c r="C29" s="118"/>
      <c r="E29" s="173">
        <v>2116</v>
      </c>
      <c r="F29" s="173" t="s">
        <v>841</v>
      </c>
      <c r="G29" s="118"/>
      <c r="I29" s="171">
        <v>341</v>
      </c>
      <c r="J29" s="171" t="s">
        <v>842</v>
      </c>
      <c r="K29" s="118">
        <f>SUM(K30:K31)</f>
        <v>0</v>
      </c>
      <c r="M29" s="171">
        <v>413</v>
      </c>
      <c r="N29" s="171" t="s">
        <v>843</v>
      </c>
      <c r="O29" s="118"/>
      <c r="Q29" s="173">
        <v>5121</v>
      </c>
      <c r="R29" s="173" t="s">
        <v>844</v>
      </c>
      <c r="S29" s="118"/>
      <c r="U29" s="170">
        <v>607</v>
      </c>
      <c r="V29" s="170" t="s">
        <v>845</v>
      </c>
      <c r="W29" s="118">
        <f>SUM(W30:W31)</f>
        <v>0</v>
      </c>
      <c r="Y29" s="173">
        <v>7094</v>
      </c>
      <c r="Z29" s="173" t="s">
        <v>846</v>
      </c>
      <c r="AA29" s="118"/>
    </row>
    <row r="30" spans="1:31" x14ac:dyDescent="0.25">
      <c r="A30" s="172">
        <v>1063</v>
      </c>
      <c r="B30" s="172" t="s">
        <v>78</v>
      </c>
      <c r="C30" s="118"/>
      <c r="E30" s="171">
        <v>212</v>
      </c>
      <c r="F30" s="171" t="s">
        <v>847</v>
      </c>
      <c r="G30" s="118"/>
      <c r="I30" s="173">
        <v>3411</v>
      </c>
      <c r="J30" s="173" t="s">
        <v>848</v>
      </c>
      <c r="K30" s="118"/>
      <c r="M30" s="171">
        <v>416</v>
      </c>
      <c r="N30" s="171" t="s">
        <v>849</v>
      </c>
      <c r="O30" s="118"/>
      <c r="Q30" s="173">
        <v>5124</v>
      </c>
      <c r="R30" s="173" t="s">
        <v>850</v>
      </c>
      <c r="S30" s="118"/>
      <c r="U30" s="172">
        <v>6071</v>
      </c>
      <c r="V30" s="172" t="s">
        <v>851</v>
      </c>
      <c r="W30" s="118"/>
      <c r="Y30" s="173">
        <v>7095</v>
      </c>
      <c r="Z30" s="173" t="s">
        <v>852</v>
      </c>
      <c r="AA30" s="118"/>
    </row>
    <row r="31" spans="1:31" x14ac:dyDescent="0.25">
      <c r="A31" s="172">
        <v>1064</v>
      </c>
      <c r="B31" s="172" t="s">
        <v>79</v>
      </c>
      <c r="C31" s="118">
        <f>SUM(C32:C34)</f>
        <v>0</v>
      </c>
      <c r="E31" s="171">
        <v>213</v>
      </c>
      <c r="F31" s="171" t="s">
        <v>13</v>
      </c>
      <c r="G31" s="118">
        <f>SUM(G32)</f>
        <v>0</v>
      </c>
      <c r="I31" s="173">
        <v>3412</v>
      </c>
      <c r="J31" s="173" t="s">
        <v>853</v>
      </c>
      <c r="K31" s="118"/>
      <c r="M31" s="171">
        <v>418</v>
      </c>
      <c r="N31" s="171" t="s">
        <v>854</v>
      </c>
      <c r="O31" s="118">
        <f>SUM(O32:O33)</f>
        <v>0</v>
      </c>
      <c r="Q31" s="171">
        <v>514</v>
      </c>
      <c r="R31" s="171" t="s">
        <v>855</v>
      </c>
      <c r="S31" s="118"/>
      <c r="U31" s="172">
        <v>6072</v>
      </c>
      <c r="V31" s="172" t="s">
        <v>856</v>
      </c>
      <c r="W31" s="118"/>
      <c r="Y31" s="173">
        <v>7096</v>
      </c>
      <c r="Z31" s="173" t="s">
        <v>857</v>
      </c>
      <c r="AA31" s="118"/>
    </row>
    <row r="32" spans="1:31" x14ac:dyDescent="0.25">
      <c r="A32" s="175">
        <v>10641</v>
      </c>
      <c r="B32" s="175" t="s">
        <v>833</v>
      </c>
      <c r="C32" s="118"/>
      <c r="E32" s="173">
        <v>2131</v>
      </c>
      <c r="F32" s="173" t="s">
        <v>858</v>
      </c>
      <c r="G32" s="118">
        <f>SUM(G33:G35)</f>
        <v>0</v>
      </c>
      <c r="I32" s="171">
        <v>345</v>
      </c>
      <c r="J32" s="171" t="s">
        <v>859</v>
      </c>
      <c r="K32" s="118">
        <f>SUM(K33:K34)</f>
        <v>0</v>
      </c>
      <c r="M32" s="173">
        <v>4181</v>
      </c>
      <c r="N32" s="173" t="s">
        <v>860</v>
      </c>
      <c r="O32" s="118"/>
      <c r="Q32" s="171">
        <v>515</v>
      </c>
      <c r="R32" s="171" t="s">
        <v>861</v>
      </c>
      <c r="S32" s="118"/>
      <c r="U32" s="170">
        <v>608</v>
      </c>
      <c r="V32" s="170" t="s">
        <v>862</v>
      </c>
      <c r="W32" s="118"/>
      <c r="Y32" s="173">
        <v>7097</v>
      </c>
      <c r="Z32" s="173" t="s">
        <v>863</v>
      </c>
      <c r="AA32" s="118"/>
    </row>
    <row r="33" spans="1:27" x14ac:dyDescent="0.25">
      <c r="A33" s="175">
        <v>10643</v>
      </c>
      <c r="B33" s="175" t="s">
        <v>864</v>
      </c>
      <c r="C33" s="118"/>
      <c r="E33" s="174">
        <v>21311</v>
      </c>
      <c r="F33" s="174" t="s">
        <v>808</v>
      </c>
      <c r="G33" s="118"/>
      <c r="I33" s="173">
        <v>3451</v>
      </c>
      <c r="J33" s="173" t="s">
        <v>865</v>
      </c>
      <c r="K33" s="118"/>
      <c r="M33" s="173">
        <v>4188</v>
      </c>
      <c r="N33" s="173" t="s">
        <v>866</v>
      </c>
      <c r="O33" s="118"/>
      <c r="Q33" s="171">
        <v>516</v>
      </c>
      <c r="R33" s="171" t="s">
        <v>867</v>
      </c>
      <c r="S33" s="118"/>
      <c r="U33" s="170">
        <v>609</v>
      </c>
      <c r="V33" s="170" t="s">
        <v>868</v>
      </c>
      <c r="W33" s="118">
        <f>SUM(W34:W40)</f>
        <v>0</v>
      </c>
      <c r="Y33" s="173">
        <v>7098</v>
      </c>
      <c r="Z33" s="173" t="s">
        <v>869</v>
      </c>
      <c r="AA33" s="118"/>
    </row>
    <row r="34" spans="1:27" x14ac:dyDescent="0.25">
      <c r="A34" s="175">
        <v>10648</v>
      </c>
      <c r="B34" s="175" t="s">
        <v>870</v>
      </c>
      <c r="C34" s="118"/>
      <c r="E34" s="174">
        <v>21315</v>
      </c>
      <c r="F34" s="174" t="s">
        <v>871</v>
      </c>
      <c r="G34" s="118"/>
      <c r="I34" s="173">
        <v>3452</v>
      </c>
      <c r="J34" s="173" t="s">
        <v>872</v>
      </c>
      <c r="K34" s="118"/>
      <c r="M34" s="171">
        <v>419</v>
      </c>
      <c r="N34" s="171" t="s">
        <v>873</v>
      </c>
      <c r="O34" s="118">
        <f>SUM(O35:O38)</f>
        <v>0</v>
      </c>
      <c r="Q34" s="171">
        <v>517</v>
      </c>
      <c r="R34" s="171" t="s">
        <v>874</v>
      </c>
      <c r="S34" s="118"/>
      <c r="U34" s="172">
        <v>6091</v>
      </c>
      <c r="V34" s="172" t="s">
        <v>875</v>
      </c>
      <c r="W34" s="118"/>
      <c r="Y34" s="159">
        <v>71</v>
      </c>
      <c r="Z34" s="159" t="s">
        <v>876</v>
      </c>
      <c r="AA34" s="118">
        <f>SUM(AA35)</f>
        <v>0</v>
      </c>
    </row>
    <row r="35" spans="1:27" x14ac:dyDescent="0.25">
      <c r="A35" s="172">
        <v>1068</v>
      </c>
      <c r="B35" s="172" t="s">
        <v>877</v>
      </c>
      <c r="C35" s="118">
        <f>SUM(C36:C37)</f>
        <v>0</v>
      </c>
      <c r="E35" s="174">
        <v>21318</v>
      </c>
      <c r="F35" s="174" t="s">
        <v>820</v>
      </c>
      <c r="G35" s="118">
        <f>SUM(G36:G37)</f>
        <v>0</v>
      </c>
      <c r="I35" s="159">
        <v>35</v>
      </c>
      <c r="J35" s="159" t="s">
        <v>636</v>
      </c>
      <c r="K35" s="118">
        <f>SUM(K36,K39,K42)</f>
        <v>0</v>
      </c>
      <c r="M35" s="173">
        <v>4191</v>
      </c>
      <c r="N35" s="173" t="s">
        <v>878</v>
      </c>
      <c r="O35" s="118"/>
      <c r="Q35" s="171">
        <v>518</v>
      </c>
      <c r="R35" s="171" t="s">
        <v>879</v>
      </c>
      <c r="S35" s="118">
        <f>SUM(S36:S37)</f>
        <v>0</v>
      </c>
      <c r="U35" s="172">
        <v>6092</v>
      </c>
      <c r="V35" s="172" t="s">
        <v>880</v>
      </c>
      <c r="W35" s="118"/>
      <c r="Y35" s="171">
        <v>713</v>
      </c>
      <c r="Z35" s="171" t="s">
        <v>881</v>
      </c>
      <c r="AA35" s="118">
        <f>SUM(AA36,AA39,AA42)</f>
        <v>0</v>
      </c>
    </row>
    <row r="36" spans="1:27" x14ac:dyDescent="0.25">
      <c r="A36" s="175">
        <v>10681</v>
      </c>
      <c r="B36" s="175" t="s">
        <v>882</v>
      </c>
      <c r="C36" s="118"/>
      <c r="E36" s="179">
        <v>213181</v>
      </c>
      <c r="F36" s="179" t="s">
        <v>827</v>
      </c>
      <c r="G36" s="118"/>
      <c r="I36" s="171">
        <v>351</v>
      </c>
      <c r="J36" s="171" t="s">
        <v>883</v>
      </c>
      <c r="K36" s="118">
        <f>SUM(K37:K38)</f>
        <v>0</v>
      </c>
      <c r="M36" s="173">
        <v>4196</v>
      </c>
      <c r="N36" s="173" t="s">
        <v>884</v>
      </c>
      <c r="O36" s="118"/>
      <c r="Q36" s="173">
        <v>5181</v>
      </c>
      <c r="R36" s="173" t="s">
        <v>885</v>
      </c>
      <c r="S36" s="118"/>
      <c r="U36" s="172">
        <v>6094</v>
      </c>
      <c r="V36" s="172" t="s">
        <v>886</v>
      </c>
      <c r="W36" s="118"/>
      <c r="Y36" s="173">
        <v>7133</v>
      </c>
      <c r="Z36" s="173" t="s">
        <v>887</v>
      </c>
      <c r="AA36" s="118">
        <f>SUM(AA37:AA38)</f>
        <v>0</v>
      </c>
    </row>
    <row r="37" spans="1:27" x14ac:dyDescent="0.25">
      <c r="A37" s="175">
        <v>10688</v>
      </c>
      <c r="B37" s="175" t="s">
        <v>888</v>
      </c>
      <c r="C37" s="118"/>
      <c r="E37" s="179">
        <v>213188</v>
      </c>
      <c r="F37" s="179" t="s">
        <v>889</v>
      </c>
      <c r="G37" s="118"/>
      <c r="I37" s="173">
        <v>3511</v>
      </c>
      <c r="J37" s="173" t="s">
        <v>890</v>
      </c>
      <c r="K37" s="118"/>
      <c r="M37" s="173">
        <v>4197</v>
      </c>
      <c r="N37" s="173" t="s">
        <v>891</v>
      </c>
      <c r="O37" s="118"/>
      <c r="Q37" s="173">
        <v>5188</v>
      </c>
      <c r="R37" s="173" t="s">
        <v>892</v>
      </c>
      <c r="S37" s="118"/>
      <c r="U37" s="172">
        <v>6095</v>
      </c>
      <c r="V37" s="172" t="s">
        <v>893</v>
      </c>
      <c r="W37" s="118"/>
      <c r="Y37" s="174">
        <v>71331</v>
      </c>
      <c r="Z37" s="174" t="s">
        <v>796</v>
      </c>
      <c r="AA37" s="118"/>
    </row>
    <row r="38" spans="1:27" x14ac:dyDescent="0.25">
      <c r="A38" s="170">
        <v>107</v>
      </c>
      <c r="B38" s="170" t="s">
        <v>894</v>
      </c>
      <c r="C38" s="118"/>
      <c r="E38" s="173">
        <v>2135</v>
      </c>
      <c r="F38" s="173" t="s">
        <v>895</v>
      </c>
      <c r="G38" s="118"/>
      <c r="I38" s="173">
        <v>3512</v>
      </c>
      <c r="J38" s="173" t="s">
        <v>896</v>
      </c>
      <c r="K38" s="118"/>
      <c r="M38" s="173">
        <v>4198</v>
      </c>
      <c r="N38" s="173" t="s">
        <v>897</v>
      </c>
      <c r="O38" s="118"/>
      <c r="Q38" s="171">
        <v>519</v>
      </c>
      <c r="R38" s="171" t="s">
        <v>898</v>
      </c>
      <c r="S38" s="118">
        <f>SUM(S39:S41)</f>
        <v>0</v>
      </c>
      <c r="U38" s="172">
        <v>6096</v>
      </c>
      <c r="V38" s="172" t="s">
        <v>899</v>
      </c>
      <c r="W38" s="118"/>
      <c r="Y38" s="174">
        <v>71335</v>
      </c>
      <c r="Z38" s="174" t="s">
        <v>815</v>
      </c>
      <c r="AA38" s="118"/>
    </row>
    <row r="39" spans="1:27" x14ac:dyDescent="0.25">
      <c r="A39" s="170">
        <v>108</v>
      </c>
      <c r="B39" s="170" t="s">
        <v>900</v>
      </c>
      <c r="C39" s="118"/>
      <c r="E39" s="173">
        <v>2138</v>
      </c>
      <c r="F39" s="173" t="s">
        <v>901</v>
      </c>
      <c r="G39" s="118">
        <f>SUM(G40:G44)</f>
        <v>0</v>
      </c>
      <c r="I39" s="171">
        <v>355</v>
      </c>
      <c r="J39" s="171" t="s">
        <v>902</v>
      </c>
      <c r="K39" s="118">
        <f>SUM(K40:K41)</f>
        <v>0</v>
      </c>
      <c r="M39" s="159">
        <v>42</v>
      </c>
      <c r="N39" s="159" t="s">
        <v>645</v>
      </c>
      <c r="O39" s="118">
        <f>SUM(O40:O42,O45:O48)</f>
        <v>0</v>
      </c>
      <c r="Q39" s="173">
        <v>5191</v>
      </c>
      <c r="R39" s="173" t="s">
        <v>903</v>
      </c>
      <c r="S39" s="118"/>
      <c r="U39" s="172">
        <v>6097</v>
      </c>
      <c r="V39" s="172" t="s">
        <v>904</v>
      </c>
      <c r="W39" s="118"/>
      <c r="Y39" s="173">
        <v>7134</v>
      </c>
      <c r="Z39" s="173" t="s">
        <v>905</v>
      </c>
      <c r="AA39" s="118">
        <f>SUM(AA40:AA41)</f>
        <v>0</v>
      </c>
    </row>
    <row r="40" spans="1:27" x14ac:dyDescent="0.25">
      <c r="A40" s="170">
        <v>109</v>
      </c>
      <c r="B40" s="170" t="s">
        <v>906</v>
      </c>
      <c r="C40" s="118"/>
      <c r="E40" s="174">
        <v>21381</v>
      </c>
      <c r="F40" s="174" t="s">
        <v>907</v>
      </c>
      <c r="G40" s="118"/>
      <c r="I40" s="173">
        <v>3551</v>
      </c>
      <c r="J40" s="173" t="s">
        <v>685</v>
      </c>
      <c r="K40" s="118"/>
      <c r="M40" s="171">
        <v>421</v>
      </c>
      <c r="N40" s="171" t="s">
        <v>908</v>
      </c>
      <c r="O40" s="118"/>
      <c r="Q40" s="173">
        <v>5193</v>
      </c>
      <c r="R40" s="173" t="s">
        <v>909</v>
      </c>
      <c r="S40" s="118"/>
      <c r="U40" s="172">
        <v>6098</v>
      </c>
      <c r="V40" s="172" t="s">
        <v>910</v>
      </c>
      <c r="W40" s="118"/>
      <c r="Y40" s="174">
        <v>71341</v>
      </c>
      <c r="Z40" s="174" t="s">
        <v>842</v>
      </c>
      <c r="AA40" s="118"/>
    </row>
    <row r="41" spans="1:27" x14ac:dyDescent="0.25">
      <c r="A41" s="158">
        <v>11</v>
      </c>
      <c r="B41" s="158" t="s">
        <v>911</v>
      </c>
      <c r="C41" s="118">
        <f>SUM(C42:C43)</f>
        <v>0</v>
      </c>
      <c r="E41" s="174">
        <v>21382</v>
      </c>
      <c r="F41" s="174" t="s">
        <v>912</v>
      </c>
      <c r="G41" s="118"/>
      <c r="I41" s="173">
        <v>3552</v>
      </c>
      <c r="J41" s="173" t="s">
        <v>693</v>
      </c>
      <c r="K41" s="118"/>
      <c r="M41" s="171">
        <v>422</v>
      </c>
      <c r="N41" s="171" t="s">
        <v>913</v>
      </c>
      <c r="O41" s="118"/>
      <c r="Q41" s="173">
        <v>5198</v>
      </c>
      <c r="R41" s="173" t="s">
        <v>914</v>
      </c>
      <c r="S41" s="118"/>
      <c r="U41" s="180">
        <v>603</v>
      </c>
      <c r="V41" s="180" t="s">
        <v>915</v>
      </c>
      <c r="W41" s="118">
        <f>SUM(W42:W44)</f>
        <v>0</v>
      </c>
      <c r="Y41" s="174">
        <v>71345</v>
      </c>
      <c r="Z41" s="174" t="s">
        <v>916</v>
      </c>
      <c r="AA41" s="118"/>
    </row>
    <row r="42" spans="1:27" x14ac:dyDescent="0.25">
      <c r="A42" s="170">
        <v>110</v>
      </c>
      <c r="B42" s="170" t="s">
        <v>917</v>
      </c>
      <c r="C42" s="118"/>
      <c r="E42" s="174">
        <v>21383</v>
      </c>
      <c r="F42" s="174" t="s">
        <v>918</v>
      </c>
      <c r="G42" s="118"/>
      <c r="I42" s="171">
        <v>358</v>
      </c>
      <c r="J42" s="171" t="s">
        <v>919</v>
      </c>
      <c r="K42" s="118">
        <f>SUM(K43:K45)</f>
        <v>0</v>
      </c>
      <c r="M42" s="171">
        <v>424</v>
      </c>
      <c r="N42" s="171" t="s">
        <v>920</v>
      </c>
      <c r="O42" s="118">
        <f>SUM(O43:O44)</f>
        <v>0</v>
      </c>
      <c r="Q42" s="159">
        <v>52</v>
      </c>
      <c r="R42" s="159" t="s">
        <v>921</v>
      </c>
      <c r="S42" s="118">
        <f>SUM(S43:S45)</f>
        <v>0</v>
      </c>
      <c r="U42" s="172">
        <v>6031</v>
      </c>
      <c r="V42" s="172" t="s">
        <v>922</v>
      </c>
      <c r="W42" s="118"/>
      <c r="Y42" s="173">
        <v>7135</v>
      </c>
      <c r="Z42" s="173" t="s">
        <v>923</v>
      </c>
      <c r="AA42" s="118">
        <f>SUM(AA43:AA45)</f>
        <v>0</v>
      </c>
    </row>
    <row r="43" spans="1:27" x14ac:dyDescent="0.25">
      <c r="A43" s="170">
        <v>119</v>
      </c>
      <c r="B43" s="170" t="s">
        <v>924</v>
      </c>
      <c r="C43" s="118"/>
      <c r="E43" s="174">
        <v>21384</v>
      </c>
      <c r="F43" s="174" t="s">
        <v>925</v>
      </c>
      <c r="G43" s="118"/>
      <c r="I43" s="173">
        <v>3581</v>
      </c>
      <c r="J43" s="173" t="s">
        <v>926</v>
      </c>
      <c r="K43" s="118"/>
      <c r="M43" s="173">
        <v>4246</v>
      </c>
      <c r="N43" s="173" t="s">
        <v>927</v>
      </c>
      <c r="O43" s="118"/>
      <c r="Q43" s="180">
        <v>521</v>
      </c>
      <c r="R43" s="180" t="s">
        <v>928</v>
      </c>
      <c r="S43" s="118"/>
      <c r="U43" s="172">
        <v>6032</v>
      </c>
      <c r="V43" s="172" t="s">
        <v>929</v>
      </c>
      <c r="W43" s="118"/>
      <c r="Y43" s="174">
        <v>71351</v>
      </c>
      <c r="Z43" s="174" t="s">
        <v>930</v>
      </c>
      <c r="AA43" s="118"/>
    </row>
    <row r="44" spans="1:27" x14ac:dyDescent="0.25">
      <c r="A44" s="158">
        <v>12</v>
      </c>
      <c r="B44" s="158" t="s">
        <v>931</v>
      </c>
      <c r="C44" s="118">
        <f>SUM(C45:C46)</f>
        <v>0</v>
      </c>
      <c r="E44" s="174">
        <v>21385</v>
      </c>
      <c r="F44" s="174" t="s">
        <v>932</v>
      </c>
      <c r="G44" s="118"/>
      <c r="I44" s="173">
        <v>3585</v>
      </c>
      <c r="J44" s="173" t="s">
        <v>933</v>
      </c>
      <c r="K44" s="118"/>
      <c r="M44" s="173">
        <v>4248</v>
      </c>
      <c r="N44" s="173" t="s">
        <v>934</v>
      </c>
      <c r="O44" s="118"/>
      <c r="Q44" s="180">
        <v>522</v>
      </c>
      <c r="R44" s="180" t="s">
        <v>935</v>
      </c>
      <c r="S44" s="118"/>
      <c r="U44" s="172">
        <v>6037</v>
      </c>
      <c r="V44" s="172" t="s">
        <v>936</v>
      </c>
      <c r="W44" s="118"/>
      <c r="Y44" s="174">
        <v>71355</v>
      </c>
      <c r="Z44" s="174" t="s">
        <v>902</v>
      </c>
      <c r="AA44" s="118"/>
    </row>
    <row r="45" spans="1:27" x14ac:dyDescent="0.25">
      <c r="A45" s="170">
        <v>120</v>
      </c>
      <c r="B45" s="170" t="s">
        <v>937</v>
      </c>
      <c r="C45" s="118"/>
      <c r="E45" s="171">
        <v>214</v>
      </c>
      <c r="F45" s="171" t="s">
        <v>938</v>
      </c>
      <c r="G45" s="118"/>
      <c r="I45" s="173">
        <v>3586</v>
      </c>
      <c r="J45" s="173" t="s">
        <v>939</v>
      </c>
      <c r="K45" s="118"/>
      <c r="M45" s="171">
        <v>425</v>
      </c>
      <c r="N45" s="171" t="s">
        <v>940</v>
      </c>
      <c r="O45" s="118"/>
      <c r="Q45" s="180">
        <v>523</v>
      </c>
      <c r="R45" s="180" t="s">
        <v>941</v>
      </c>
      <c r="S45" s="118"/>
      <c r="U45" s="159">
        <v>61</v>
      </c>
      <c r="V45" s="159" t="s">
        <v>601</v>
      </c>
      <c r="W45" s="118">
        <f>SUM(W46:W47,W50,W54:W55,W59,W68:W69,W73)</f>
        <v>0</v>
      </c>
      <c r="Y45" s="174">
        <v>71358</v>
      </c>
      <c r="Z45" s="174" t="s">
        <v>942</v>
      </c>
      <c r="AA45" s="118"/>
    </row>
    <row r="46" spans="1:27" x14ac:dyDescent="0.25">
      <c r="A46" s="170">
        <v>129</v>
      </c>
      <c r="B46" s="170" t="s">
        <v>943</v>
      </c>
      <c r="C46" s="118"/>
      <c r="E46" s="171">
        <v>215</v>
      </c>
      <c r="F46" s="171" t="s">
        <v>944</v>
      </c>
      <c r="G46" s="118">
        <f>SUM(G47,G50,G53:G55)</f>
        <v>0</v>
      </c>
      <c r="I46" s="159">
        <v>36</v>
      </c>
      <c r="J46" s="159" t="s">
        <v>637</v>
      </c>
      <c r="K46" s="118"/>
      <c r="M46" s="171">
        <v>426</v>
      </c>
      <c r="N46" s="171" t="s">
        <v>945</v>
      </c>
      <c r="O46" s="118"/>
      <c r="Q46" s="159">
        <v>53</v>
      </c>
      <c r="R46" s="159" t="s">
        <v>658</v>
      </c>
      <c r="S46" s="118">
        <f>SUM(S47,S50:S51)</f>
        <v>0</v>
      </c>
      <c r="U46" s="170">
        <v>611</v>
      </c>
      <c r="V46" s="170" t="s">
        <v>946</v>
      </c>
      <c r="W46" s="118"/>
      <c r="Y46" s="159">
        <v>72</v>
      </c>
      <c r="Z46" s="159" t="s">
        <v>202</v>
      </c>
      <c r="AA46" s="118">
        <f>SUM(AA47:AA48)</f>
        <v>0</v>
      </c>
    </row>
    <row r="47" spans="1:27" x14ac:dyDescent="0.25">
      <c r="A47" s="158">
        <v>13</v>
      </c>
      <c r="B47" s="158" t="s">
        <v>81</v>
      </c>
      <c r="C47" s="118">
        <f>SUM(C48,C57:C58)</f>
        <v>0</v>
      </c>
      <c r="E47" s="173">
        <v>2151</v>
      </c>
      <c r="F47" s="173" t="s">
        <v>947</v>
      </c>
      <c r="G47" s="118">
        <f>SUM(G48:G49)</f>
        <v>0</v>
      </c>
      <c r="I47" s="159">
        <v>37</v>
      </c>
      <c r="J47" s="159" t="s">
        <v>638</v>
      </c>
      <c r="K47" s="118">
        <f>SUM(K48:K49)</f>
        <v>0</v>
      </c>
      <c r="M47" s="171">
        <v>427</v>
      </c>
      <c r="N47" s="171" t="s">
        <v>948</v>
      </c>
      <c r="O47" s="118"/>
      <c r="Q47" s="171">
        <v>531</v>
      </c>
      <c r="R47" s="171" t="s">
        <v>949</v>
      </c>
      <c r="S47" s="118"/>
      <c r="U47" s="170">
        <v>612</v>
      </c>
      <c r="V47" s="170" t="s">
        <v>950</v>
      </c>
      <c r="W47" s="118">
        <f>SUM(W48:W49)</f>
        <v>0</v>
      </c>
      <c r="Y47" s="171">
        <v>721</v>
      </c>
      <c r="Z47" s="171" t="s">
        <v>236</v>
      </c>
      <c r="AA47" s="118"/>
    </row>
    <row r="48" spans="1:27" x14ac:dyDescent="0.25">
      <c r="A48" s="170">
        <v>131</v>
      </c>
      <c r="B48" s="170" t="s">
        <v>951</v>
      </c>
      <c r="C48" s="118">
        <f>SUM(C49:C56)</f>
        <v>0</v>
      </c>
      <c r="E48" s="174">
        <v>21511</v>
      </c>
      <c r="F48" s="174" t="s">
        <v>952</v>
      </c>
      <c r="G48" s="118"/>
      <c r="I48" s="171">
        <v>371</v>
      </c>
      <c r="J48" s="171" t="s">
        <v>752</v>
      </c>
      <c r="K48" s="118"/>
      <c r="M48" s="171">
        <v>428</v>
      </c>
      <c r="N48" s="171" t="s">
        <v>953</v>
      </c>
      <c r="O48" s="118">
        <f>SUM(O49:O52)</f>
        <v>0</v>
      </c>
      <c r="Q48" s="173">
        <v>5311</v>
      </c>
      <c r="R48" s="173" t="s">
        <v>954</v>
      </c>
      <c r="S48" s="118"/>
      <c r="U48" s="172">
        <v>6122</v>
      </c>
      <c r="V48" s="172" t="s">
        <v>709</v>
      </c>
      <c r="W48" s="118"/>
      <c r="Y48" s="171">
        <v>722</v>
      </c>
      <c r="Z48" s="171" t="s">
        <v>237</v>
      </c>
      <c r="AA48" s="118"/>
    </row>
    <row r="49" spans="1:27" x14ac:dyDescent="0.25">
      <c r="A49" s="172">
        <v>1311</v>
      </c>
      <c r="B49" s="172" t="s">
        <v>955</v>
      </c>
      <c r="C49" s="118"/>
      <c r="E49" s="174">
        <v>21514</v>
      </c>
      <c r="F49" s="174" t="s">
        <v>956</v>
      </c>
      <c r="G49" s="118"/>
      <c r="I49" s="171">
        <v>372</v>
      </c>
      <c r="J49" s="171" t="s">
        <v>757</v>
      </c>
      <c r="K49" s="118"/>
      <c r="M49" s="173">
        <v>4282</v>
      </c>
      <c r="N49" s="173" t="s">
        <v>957</v>
      </c>
      <c r="O49" s="118"/>
      <c r="Q49" s="173">
        <v>5314</v>
      </c>
      <c r="R49" s="173" t="s">
        <v>958</v>
      </c>
      <c r="S49" s="118"/>
      <c r="U49" s="172">
        <v>6125</v>
      </c>
      <c r="V49" s="172" t="s">
        <v>715</v>
      </c>
      <c r="W49" s="118"/>
      <c r="Y49" s="159">
        <v>74</v>
      </c>
      <c r="Z49" s="159" t="s">
        <v>203</v>
      </c>
      <c r="AA49" s="118"/>
    </row>
    <row r="50" spans="1:27" x14ac:dyDescent="0.25">
      <c r="A50" s="172">
        <v>1312</v>
      </c>
      <c r="B50" s="172" t="s">
        <v>959</v>
      </c>
      <c r="C50" s="181"/>
      <c r="E50" s="173">
        <v>2153</v>
      </c>
      <c r="F50" s="173" t="s">
        <v>960</v>
      </c>
      <c r="G50" s="118">
        <f>SUM(G51:G52)</f>
        <v>0</v>
      </c>
      <c r="I50" s="159">
        <v>38</v>
      </c>
      <c r="J50" s="159" t="s">
        <v>639</v>
      </c>
      <c r="K50" s="118"/>
      <c r="M50" s="173">
        <v>4284</v>
      </c>
      <c r="N50" s="173" t="s">
        <v>961</v>
      </c>
      <c r="O50" s="118"/>
      <c r="Q50" s="171">
        <v>532</v>
      </c>
      <c r="R50" s="171" t="s">
        <v>962</v>
      </c>
      <c r="S50" s="118"/>
      <c r="U50" s="170">
        <v>613</v>
      </c>
      <c r="V50" s="170" t="s">
        <v>963</v>
      </c>
      <c r="W50" s="118">
        <f>SUM(W51:W53)</f>
        <v>0</v>
      </c>
      <c r="Y50" s="159">
        <v>75</v>
      </c>
      <c r="Z50" s="159" t="s">
        <v>964</v>
      </c>
      <c r="AA50" s="118">
        <f>SUM(AA51,AA55:AA58,AA61:AA62)</f>
        <v>0</v>
      </c>
    </row>
    <row r="51" spans="1:27" x14ac:dyDescent="0.25">
      <c r="A51" s="172">
        <v>1313</v>
      </c>
      <c r="B51" s="172" t="s">
        <v>965</v>
      </c>
      <c r="C51" s="181"/>
      <c r="E51" s="174">
        <v>21531</v>
      </c>
      <c r="F51" s="174" t="s">
        <v>952</v>
      </c>
      <c r="G51" s="118"/>
      <c r="I51" s="159">
        <v>39</v>
      </c>
      <c r="J51" s="159" t="s">
        <v>966</v>
      </c>
      <c r="K51" s="118">
        <f>SUM(K52,K56,K60,K63,K66,K69)</f>
        <v>0</v>
      </c>
      <c r="M51" s="173">
        <v>4286</v>
      </c>
      <c r="N51" s="173" t="s">
        <v>967</v>
      </c>
      <c r="O51" s="118"/>
      <c r="Q51" s="171">
        <v>533</v>
      </c>
      <c r="R51" s="171" t="s">
        <v>968</v>
      </c>
      <c r="S51" s="118"/>
      <c r="U51" s="172">
        <v>6132</v>
      </c>
      <c r="V51" s="172" t="s">
        <v>969</v>
      </c>
      <c r="W51" s="118"/>
      <c r="Y51" s="171">
        <v>751</v>
      </c>
      <c r="Z51" s="171" t="s">
        <v>970</v>
      </c>
      <c r="AA51" s="118">
        <f>SUM(AA52:AA54)</f>
        <v>0</v>
      </c>
    </row>
    <row r="52" spans="1:27" x14ac:dyDescent="0.25">
      <c r="A52" s="172">
        <v>1314</v>
      </c>
      <c r="B52" s="172" t="s">
        <v>971</v>
      </c>
      <c r="C52" s="181"/>
      <c r="E52" s="174">
        <v>21534</v>
      </c>
      <c r="F52" s="174" t="s">
        <v>956</v>
      </c>
      <c r="G52" s="118"/>
      <c r="I52" s="171">
        <v>391</v>
      </c>
      <c r="J52" s="171" t="s">
        <v>972</v>
      </c>
      <c r="K52" s="118">
        <f>SUM(K53:K55)</f>
        <v>0</v>
      </c>
      <c r="M52" s="173">
        <v>4287</v>
      </c>
      <c r="N52" s="173" t="s">
        <v>973</v>
      </c>
      <c r="O52" s="118"/>
      <c r="Q52" s="159">
        <v>54</v>
      </c>
      <c r="R52" s="159" t="s">
        <v>974</v>
      </c>
      <c r="S52" s="118"/>
      <c r="U52" s="172">
        <v>6135</v>
      </c>
      <c r="V52" s="172" t="s">
        <v>975</v>
      </c>
      <c r="W52" s="118"/>
      <c r="Y52" s="173">
        <v>7511</v>
      </c>
      <c r="Z52" s="173" t="s">
        <v>976</v>
      </c>
      <c r="AA52" s="118"/>
    </row>
    <row r="53" spans="1:27" x14ac:dyDescent="0.25">
      <c r="A53" s="172">
        <v>1315</v>
      </c>
      <c r="B53" s="172" t="s">
        <v>977</v>
      </c>
      <c r="C53" s="181"/>
      <c r="E53" s="173">
        <v>2154</v>
      </c>
      <c r="F53" s="173" t="s">
        <v>978</v>
      </c>
      <c r="G53" s="118"/>
      <c r="I53" s="173">
        <v>3911</v>
      </c>
      <c r="J53" s="173" t="s">
        <v>684</v>
      </c>
      <c r="K53" s="118"/>
      <c r="M53" s="159">
        <v>43</v>
      </c>
      <c r="N53" s="159" t="s">
        <v>979</v>
      </c>
      <c r="O53" s="118">
        <f>SUM(O54:O56)</f>
        <v>0</v>
      </c>
      <c r="Q53" s="159">
        <v>58</v>
      </c>
      <c r="R53" s="159" t="s">
        <v>660</v>
      </c>
      <c r="S53" s="118"/>
      <c r="U53" s="172">
        <v>6136</v>
      </c>
      <c r="V53" s="172" t="s">
        <v>980</v>
      </c>
      <c r="W53" s="118"/>
      <c r="Y53" s="173">
        <v>7516</v>
      </c>
      <c r="Z53" s="173" t="s">
        <v>981</v>
      </c>
      <c r="AA53" s="118"/>
    </row>
    <row r="54" spans="1:27" x14ac:dyDescent="0.25">
      <c r="A54" s="172">
        <v>1316</v>
      </c>
      <c r="B54" s="172" t="s">
        <v>982</v>
      </c>
      <c r="C54" s="181"/>
      <c r="E54" s="173">
        <v>2155</v>
      </c>
      <c r="F54" s="173" t="s">
        <v>983</v>
      </c>
      <c r="G54" s="118"/>
      <c r="I54" s="173">
        <v>3912</v>
      </c>
      <c r="J54" s="173" t="s">
        <v>692</v>
      </c>
      <c r="K54" s="118"/>
      <c r="M54" s="171">
        <v>431</v>
      </c>
      <c r="N54" s="171" t="s">
        <v>984</v>
      </c>
      <c r="O54" s="118"/>
      <c r="Q54" s="159">
        <v>59</v>
      </c>
      <c r="R54" s="159" t="s">
        <v>985</v>
      </c>
      <c r="S54" s="118">
        <f>SUM(S55)</f>
        <v>0</v>
      </c>
      <c r="U54" s="170">
        <v>614</v>
      </c>
      <c r="V54" s="170" t="s">
        <v>986</v>
      </c>
      <c r="W54" s="118"/>
      <c r="Y54" s="173">
        <v>7518</v>
      </c>
      <c r="Z54" s="173" t="s">
        <v>987</v>
      </c>
      <c r="AA54" s="118"/>
    </row>
    <row r="55" spans="1:27" x14ac:dyDescent="0.25">
      <c r="A55" s="172">
        <v>1317</v>
      </c>
      <c r="B55" s="172" t="s">
        <v>988</v>
      </c>
      <c r="C55" s="181"/>
      <c r="E55" s="173">
        <v>2157</v>
      </c>
      <c r="F55" s="173" t="s">
        <v>989</v>
      </c>
      <c r="G55" s="118"/>
      <c r="I55" s="173">
        <v>3917</v>
      </c>
      <c r="J55" s="173" t="s">
        <v>689</v>
      </c>
      <c r="K55" s="118"/>
      <c r="M55" s="171">
        <v>437</v>
      </c>
      <c r="N55" s="171" t="s">
        <v>990</v>
      </c>
      <c r="O55" s="118"/>
      <c r="Q55" s="171">
        <v>590</v>
      </c>
      <c r="R55" s="171" t="s">
        <v>991</v>
      </c>
      <c r="S55" s="118">
        <f>SUM(S56:S59)</f>
        <v>0</v>
      </c>
      <c r="U55" s="170">
        <v>615</v>
      </c>
      <c r="V55" s="170" t="s">
        <v>992</v>
      </c>
      <c r="W55" s="118">
        <f>SUM(W56:W58)</f>
        <v>0</v>
      </c>
      <c r="Y55" s="171">
        <v>752</v>
      </c>
      <c r="Z55" s="171" t="s">
        <v>993</v>
      </c>
      <c r="AA55" s="118"/>
    </row>
    <row r="56" spans="1:27" x14ac:dyDescent="0.25">
      <c r="A56" s="172">
        <v>1318</v>
      </c>
      <c r="B56" s="172" t="s">
        <v>8</v>
      </c>
      <c r="C56" s="181"/>
      <c r="E56" s="171">
        <v>218</v>
      </c>
      <c r="F56" s="171" t="s">
        <v>994</v>
      </c>
      <c r="G56" s="118">
        <f>SUM(G57:G63)</f>
        <v>0</v>
      </c>
      <c r="I56" s="171">
        <v>392</v>
      </c>
      <c r="J56" s="171" t="s">
        <v>995</v>
      </c>
      <c r="K56" s="118">
        <f>SUM(K57:K59)</f>
        <v>0</v>
      </c>
      <c r="M56" s="171">
        <v>438</v>
      </c>
      <c r="N56" s="171" t="s">
        <v>996</v>
      </c>
      <c r="O56" s="118">
        <f>SUM(O57:O59)</f>
        <v>0</v>
      </c>
      <c r="Q56" s="173">
        <v>5903</v>
      </c>
      <c r="R56" s="173" t="s">
        <v>706</v>
      </c>
      <c r="S56" s="118"/>
      <c r="U56" s="172">
        <v>6152</v>
      </c>
      <c r="V56" s="172" t="s">
        <v>997</v>
      </c>
      <c r="W56" s="118"/>
      <c r="Y56" s="171">
        <v>753</v>
      </c>
      <c r="Z56" s="171" t="s">
        <v>998</v>
      </c>
      <c r="AA56" s="118"/>
    </row>
    <row r="57" spans="1:27" x14ac:dyDescent="0.25">
      <c r="A57" s="170">
        <v>138</v>
      </c>
      <c r="B57" s="170" t="s">
        <v>999</v>
      </c>
      <c r="C57" s="181"/>
      <c r="E57" s="173">
        <v>2181</v>
      </c>
      <c r="F57" s="173" t="s">
        <v>1000</v>
      </c>
      <c r="G57" s="118"/>
      <c r="I57" s="173">
        <v>3921</v>
      </c>
      <c r="J57" s="173" t="s">
        <v>1001</v>
      </c>
      <c r="K57" s="118"/>
      <c r="M57" s="173">
        <v>4382</v>
      </c>
      <c r="N57" s="173" t="s">
        <v>1002</v>
      </c>
      <c r="O57" s="118"/>
      <c r="Q57" s="173">
        <v>5904</v>
      </c>
      <c r="R57" s="173" t="s">
        <v>727</v>
      </c>
      <c r="S57" s="118"/>
      <c r="U57" s="172">
        <v>6155</v>
      </c>
      <c r="V57" s="172" t="s">
        <v>1003</v>
      </c>
      <c r="W57" s="118"/>
      <c r="Y57" s="171">
        <v>754</v>
      </c>
      <c r="Z57" s="171" t="s">
        <v>1004</v>
      </c>
      <c r="AA57" s="118"/>
    </row>
    <row r="58" spans="1:27" x14ac:dyDescent="0.25">
      <c r="A58" s="170">
        <v>139</v>
      </c>
      <c r="B58" s="170" t="s">
        <v>1005</v>
      </c>
      <c r="C58" s="181">
        <f>SUM(C59,C68)</f>
        <v>0</v>
      </c>
      <c r="E58" s="173">
        <v>2182</v>
      </c>
      <c r="F58" s="173" t="s">
        <v>1006</v>
      </c>
      <c r="G58" s="118"/>
      <c r="I58" s="173">
        <v>3922</v>
      </c>
      <c r="J58" s="173" t="s">
        <v>1007</v>
      </c>
      <c r="K58" s="118"/>
      <c r="M58" s="173">
        <v>4386</v>
      </c>
      <c r="N58" s="173" t="s">
        <v>1008</v>
      </c>
      <c r="O58" s="118"/>
      <c r="Q58" s="173">
        <v>5906</v>
      </c>
      <c r="R58" s="173" t="s">
        <v>740</v>
      </c>
      <c r="S58" s="118"/>
      <c r="U58" s="172">
        <v>6156</v>
      </c>
      <c r="V58" s="172" t="s">
        <v>1009</v>
      </c>
      <c r="W58" s="118"/>
      <c r="Y58" s="171">
        <v>755</v>
      </c>
      <c r="Z58" s="171" t="s">
        <v>1010</v>
      </c>
      <c r="AA58" s="118">
        <f>SUM(AA59:AA60)</f>
        <v>0</v>
      </c>
    </row>
    <row r="59" spans="1:27" x14ac:dyDescent="0.25">
      <c r="A59" s="172">
        <v>1391</v>
      </c>
      <c r="B59" s="172" t="s">
        <v>951</v>
      </c>
      <c r="C59" s="118">
        <f>SUM(C60:C67)</f>
        <v>0</v>
      </c>
      <c r="E59" s="173">
        <v>2183</v>
      </c>
      <c r="F59" s="173" t="s">
        <v>1011</v>
      </c>
      <c r="G59" s="118"/>
      <c r="I59" s="173">
        <v>3926</v>
      </c>
      <c r="J59" s="173" t="s">
        <v>1012</v>
      </c>
      <c r="K59" s="118"/>
      <c r="M59" s="173">
        <v>4387</v>
      </c>
      <c r="N59" s="173" t="s">
        <v>973</v>
      </c>
      <c r="O59" s="118"/>
      <c r="Q59" s="173">
        <v>5908</v>
      </c>
      <c r="R59" s="173" t="s">
        <v>1013</v>
      </c>
      <c r="S59" s="118"/>
      <c r="U59" s="170">
        <v>616</v>
      </c>
      <c r="V59" s="170" t="s">
        <v>1014</v>
      </c>
      <c r="W59" s="118">
        <f>SUM(W60:W62,W66:W67)</f>
        <v>0</v>
      </c>
      <c r="Y59" s="173">
        <v>7551</v>
      </c>
      <c r="Z59" s="173" t="s">
        <v>1015</v>
      </c>
      <c r="AA59" s="118"/>
    </row>
    <row r="60" spans="1:27" x14ac:dyDescent="0.25">
      <c r="A60" s="175">
        <v>13911</v>
      </c>
      <c r="B60" s="175" t="s">
        <v>955</v>
      </c>
      <c r="C60" s="118"/>
      <c r="E60" s="173">
        <v>2184</v>
      </c>
      <c r="F60" s="173" t="s">
        <v>1016</v>
      </c>
      <c r="G60" s="118"/>
      <c r="I60" s="171">
        <v>393</v>
      </c>
      <c r="J60" s="171" t="s">
        <v>1017</v>
      </c>
      <c r="K60" s="118">
        <f>SUM(K61:K62)</f>
        <v>0</v>
      </c>
      <c r="M60" s="159">
        <v>44</v>
      </c>
      <c r="N60" s="159" t="s">
        <v>1018</v>
      </c>
      <c r="O60" s="118">
        <f>SUM(O61,O66,O72,O75:O76,O97:O99,O103)</f>
        <v>0</v>
      </c>
      <c r="U60" s="172">
        <v>6161</v>
      </c>
      <c r="V60" s="172" t="s">
        <v>1019</v>
      </c>
      <c r="W60" s="118"/>
      <c r="Y60" s="173">
        <v>7555</v>
      </c>
      <c r="Z60" s="173" t="s">
        <v>1020</v>
      </c>
      <c r="AA60" s="118"/>
    </row>
    <row r="61" spans="1:27" x14ac:dyDescent="0.25">
      <c r="A61" s="175">
        <v>13912</v>
      </c>
      <c r="B61" s="175" t="s">
        <v>959</v>
      </c>
      <c r="C61" s="118"/>
      <c r="E61" s="173">
        <v>2185</v>
      </c>
      <c r="F61" s="173" t="s">
        <v>1021</v>
      </c>
      <c r="G61" s="118"/>
      <c r="I61" s="173">
        <v>3931</v>
      </c>
      <c r="J61" s="173" t="s">
        <v>1022</v>
      </c>
      <c r="K61" s="118"/>
      <c r="M61" s="171">
        <v>441</v>
      </c>
      <c r="N61" s="171" t="s">
        <v>1023</v>
      </c>
      <c r="O61" s="118">
        <f>SUM(O62:O65)</f>
        <v>0</v>
      </c>
      <c r="U61" s="172">
        <v>6162</v>
      </c>
      <c r="V61" s="172" t="s">
        <v>1024</v>
      </c>
      <c r="W61" s="118"/>
      <c r="Y61" s="171">
        <v>756</v>
      </c>
      <c r="Z61" s="171" t="s">
        <v>1025</v>
      </c>
      <c r="AA61" s="118"/>
    </row>
    <row r="62" spans="1:27" x14ac:dyDescent="0.25">
      <c r="A62" s="175">
        <v>13913</v>
      </c>
      <c r="B62" s="175" t="s">
        <v>965</v>
      </c>
      <c r="C62" s="118"/>
      <c r="E62" s="173">
        <v>2186</v>
      </c>
      <c r="F62" s="173" t="s">
        <v>1026</v>
      </c>
      <c r="G62" s="118"/>
      <c r="I62" s="173">
        <v>3935</v>
      </c>
      <c r="J62" s="173" t="s">
        <v>1027</v>
      </c>
      <c r="K62" s="118"/>
      <c r="M62" s="173">
        <v>4411</v>
      </c>
      <c r="N62" s="173" t="s">
        <v>81</v>
      </c>
      <c r="O62" s="118"/>
      <c r="U62" s="172">
        <v>6163</v>
      </c>
      <c r="V62" s="172" t="s">
        <v>1028</v>
      </c>
      <c r="W62" s="118">
        <f>SUM(W63:W65)</f>
        <v>0</v>
      </c>
      <c r="Y62" s="171">
        <v>758</v>
      </c>
      <c r="Z62" s="171" t="s">
        <v>1029</v>
      </c>
      <c r="AA62" s="118"/>
    </row>
    <row r="63" spans="1:27" x14ac:dyDescent="0.25">
      <c r="A63" s="175">
        <v>13914</v>
      </c>
      <c r="B63" s="175" t="s">
        <v>971</v>
      </c>
      <c r="C63" s="118"/>
      <c r="E63" s="173">
        <v>2187</v>
      </c>
      <c r="F63" s="173" t="s">
        <v>1030</v>
      </c>
      <c r="G63" s="118"/>
      <c r="I63" s="171">
        <v>394</v>
      </c>
      <c r="J63" s="171" t="s">
        <v>1031</v>
      </c>
      <c r="K63" s="118">
        <f>SUM(K64:K65)</f>
        <v>0</v>
      </c>
      <c r="M63" s="173">
        <v>4417</v>
      </c>
      <c r="N63" s="173" t="s">
        <v>203</v>
      </c>
      <c r="O63" s="118"/>
      <c r="U63" s="175">
        <v>61636</v>
      </c>
      <c r="V63" s="175" t="s">
        <v>1032</v>
      </c>
      <c r="W63" s="118"/>
      <c r="Y63" s="159">
        <v>76</v>
      </c>
      <c r="Z63" s="159" t="s">
        <v>208</v>
      </c>
      <c r="AA63" s="118">
        <f>SUM(AA64,AA69,AA73,AA76:AA80)</f>
        <v>0</v>
      </c>
    </row>
    <row r="64" spans="1:27" x14ac:dyDescent="0.25">
      <c r="A64" s="175">
        <v>13915</v>
      </c>
      <c r="B64" s="175" t="s">
        <v>977</v>
      </c>
      <c r="C64" s="118"/>
      <c r="E64" s="159">
        <v>22</v>
      </c>
      <c r="F64" s="159" t="s">
        <v>618</v>
      </c>
      <c r="G64" s="118">
        <f>SUM(G65)</f>
        <v>0</v>
      </c>
      <c r="I64" s="173">
        <v>3941</v>
      </c>
      <c r="J64" s="173" t="s">
        <v>1033</v>
      </c>
      <c r="K64" s="118"/>
      <c r="M64" s="173">
        <v>4418</v>
      </c>
      <c r="N64" s="173" t="s">
        <v>1034</v>
      </c>
      <c r="O64" s="118"/>
      <c r="U64" s="175">
        <v>61637</v>
      </c>
      <c r="V64" s="175" t="s">
        <v>1035</v>
      </c>
      <c r="W64" s="118"/>
      <c r="Y64" s="171">
        <v>761</v>
      </c>
      <c r="Z64" s="171" t="s">
        <v>1036</v>
      </c>
      <c r="AA64" s="118">
        <f>SUM(AA65:AA68)</f>
        <v>0</v>
      </c>
    </row>
    <row r="65" spans="1:27" x14ac:dyDescent="0.25">
      <c r="A65" s="175">
        <v>13916</v>
      </c>
      <c r="B65" s="175" t="s">
        <v>982</v>
      </c>
      <c r="C65" s="118"/>
      <c r="E65" s="180">
        <v>229</v>
      </c>
      <c r="F65" s="180" t="s">
        <v>1037</v>
      </c>
      <c r="G65" s="177"/>
      <c r="I65" s="173">
        <v>3945</v>
      </c>
      <c r="J65" s="173" t="s">
        <v>1038</v>
      </c>
      <c r="K65" s="118"/>
      <c r="M65" s="173">
        <v>4419</v>
      </c>
      <c r="N65" s="173" t="s">
        <v>1039</v>
      </c>
      <c r="O65" s="118"/>
      <c r="U65" s="175">
        <v>61638</v>
      </c>
      <c r="V65" s="175" t="s">
        <v>1040</v>
      </c>
      <c r="W65" s="118"/>
      <c r="Y65" s="173">
        <v>7611</v>
      </c>
      <c r="Z65" s="173" t="s">
        <v>1041</v>
      </c>
      <c r="AA65" s="118"/>
    </row>
    <row r="66" spans="1:27" x14ac:dyDescent="0.25">
      <c r="A66" s="175">
        <v>13917</v>
      </c>
      <c r="B66" s="175" t="s">
        <v>988</v>
      </c>
      <c r="C66" s="118"/>
      <c r="E66" s="159">
        <v>23</v>
      </c>
      <c r="F66" s="159" t="s">
        <v>1042</v>
      </c>
      <c r="G66" s="118">
        <f>SUM(G67,G72:G74)</f>
        <v>0</v>
      </c>
      <c r="I66" s="171">
        <v>395</v>
      </c>
      <c r="J66" s="171" t="s">
        <v>1043</v>
      </c>
      <c r="K66" s="118">
        <f>SUM(K67:K68)</f>
        <v>0</v>
      </c>
      <c r="M66" s="171">
        <v>442</v>
      </c>
      <c r="N66" s="171" t="s">
        <v>1044</v>
      </c>
      <c r="O66" s="118">
        <f>SUM(O67:O71)</f>
        <v>0</v>
      </c>
      <c r="U66" s="172">
        <v>6164</v>
      </c>
      <c r="V66" s="172" t="s">
        <v>1045</v>
      </c>
      <c r="W66" s="118"/>
      <c r="Y66" s="173">
        <v>7612</v>
      </c>
      <c r="Z66" s="173" t="s">
        <v>1046</v>
      </c>
      <c r="AA66" s="118"/>
    </row>
    <row r="67" spans="1:27" x14ac:dyDescent="0.25">
      <c r="A67" s="175">
        <v>13918</v>
      </c>
      <c r="B67" s="175" t="s">
        <v>8</v>
      </c>
      <c r="C67" s="118"/>
      <c r="E67" s="171">
        <v>231</v>
      </c>
      <c r="F67" s="171" t="s">
        <v>15</v>
      </c>
      <c r="G67" s="118">
        <f>SUM(G68:G71)</f>
        <v>0</v>
      </c>
      <c r="I67" s="173">
        <v>3951</v>
      </c>
      <c r="J67" s="173" t="s">
        <v>1047</v>
      </c>
      <c r="K67" s="118"/>
      <c r="M67" s="173">
        <v>4421</v>
      </c>
      <c r="N67" s="173" t="s">
        <v>1048</v>
      </c>
      <c r="O67" s="118"/>
      <c r="U67" s="172">
        <v>6165</v>
      </c>
      <c r="V67" s="172" t="s">
        <v>1049</v>
      </c>
      <c r="W67" s="118"/>
      <c r="Y67" s="173">
        <v>7616</v>
      </c>
      <c r="Z67" s="173" t="s">
        <v>1050</v>
      </c>
      <c r="AA67" s="118"/>
    </row>
    <row r="68" spans="1:27" x14ac:dyDescent="0.25">
      <c r="A68" s="172">
        <v>1398</v>
      </c>
      <c r="B68" s="172" t="s">
        <v>1051</v>
      </c>
      <c r="C68" s="118"/>
      <c r="E68" s="173">
        <v>2312</v>
      </c>
      <c r="F68" s="173" t="s">
        <v>12</v>
      </c>
      <c r="G68" s="118"/>
      <c r="I68" s="173">
        <v>3955</v>
      </c>
      <c r="J68" s="173" t="s">
        <v>1052</v>
      </c>
      <c r="K68" s="118"/>
      <c r="M68" s="173">
        <v>4422</v>
      </c>
      <c r="N68" s="173" t="s">
        <v>1053</v>
      </c>
      <c r="O68" s="118"/>
      <c r="U68" s="170">
        <v>617</v>
      </c>
      <c r="V68" s="170" t="s">
        <v>1054</v>
      </c>
      <c r="W68" s="118"/>
      <c r="Y68" s="173">
        <v>7617</v>
      </c>
      <c r="Z68" s="173" t="s">
        <v>1055</v>
      </c>
      <c r="AA68" s="118"/>
    </row>
    <row r="69" spans="1:27" x14ac:dyDescent="0.25">
      <c r="A69" s="159">
        <v>14</v>
      </c>
      <c r="B69" s="159" t="s">
        <v>82</v>
      </c>
      <c r="C69" s="118">
        <f>SUM(C70,C73,C76:C80)</f>
        <v>0</v>
      </c>
      <c r="E69" s="173">
        <v>2313</v>
      </c>
      <c r="F69" s="173" t="s">
        <v>13</v>
      </c>
      <c r="G69" s="118"/>
      <c r="I69" s="171">
        <v>397</v>
      </c>
      <c r="J69" s="171" t="s">
        <v>1056</v>
      </c>
      <c r="K69" s="118">
        <f>SUM(K70:K71)</f>
        <v>0</v>
      </c>
      <c r="M69" s="173">
        <v>4423</v>
      </c>
      <c r="N69" s="173" t="s">
        <v>1057</v>
      </c>
      <c r="O69" s="118"/>
      <c r="U69" s="170">
        <v>618</v>
      </c>
      <c r="V69" s="170" t="s">
        <v>1058</v>
      </c>
      <c r="W69" s="118">
        <f>SUM(W70:W72)</f>
        <v>0</v>
      </c>
      <c r="Y69" s="171">
        <v>762</v>
      </c>
      <c r="Z69" s="171" t="s">
        <v>1059</v>
      </c>
      <c r="AA69" s="118">
        <f>SUM(AA70:AA72)</f>
        <v>0</v>
      </c>
    </row>
    <row r="70" spans="1:27" x14ac:dyDescent="0.25">
      <c r="A70" s="170">
        <v>142</v>
      </c>
      <c r="B70" s="170" t="s">
        <v>1060</v>
      </c>
      <c r="C70" s="118">
        <f>SUM(C71:C72)</f>
        <v>0</v>
      </c>
      <c r="E70" s="173">
        <v>2315</v>
      </c>
      <c r="F70" s="173" t="s">
        <v>1061</v>
      </c>
      <c r="G70" s="118"/>
      <c r="I70" s="173">
        <v>3971</v>
      </c>
      <c r="J70" s="173" t="s">
        <v>851</v>
      </c>
      <c r="K70" s="118"/>
      <c r="M70" s="173">
        <v>4424</v>
      </c>
      <c r="N70" s="173" t="s">
        <v>1062</v>
      </c>
      <c r="O70" s="118"/>
      <c r="U70" s="172">
        <v>6181</v>
      </c>
      <c r="V70" s="172" t="s">
        <v>1063</v>
      </c>
      <c r="W70" s="118"/>
      <c r="Y70" s="173">
        <v>7621</v>
      </c>
      <c r="Z70" s="173" t="s">
        <v>1064</v>
      </c>
      <c r="AA70" s="118"/>
    </row>
    <row r="71" spans="1:27" x14ac:dyDescent="0.25">
      <c r="A71" s="172">
        <v>1423</v>
      </c>
      <c r="B71" s="172" t="s">
        <v>1065</v>
      </c>
      <c r="C71" s="118"/>
      <c r="E71" s="173">
        <v>2318</v>
      </c>
      <c r="F71" s="173" t="s">
        <v>1066</v>
      </c>
      <c r="G71" s="118"/>
      <c r="I71" s="173">
        <v>3972</v>
      </c>
      <c r="J71" s="173" t="s">
        <v>856</v>
      </c>
      <c r="K71" s="118"/>
      <c r="M71" s="173">
        <v>4425</v>
      </c>
      <c r="N71" s="173" t="s">
        <v>1067</v>
      </c>
      <c r="O71" s="118"/>
      <c r="U71" s="172">
        <v>6183</v>
      </c>
      <c r="V71" s="172" t="s">
        <v>1068</v>
      </c>
      <c r="W71" s="118"/>
      <c r="Y71" s="173">
        <v>7626</v>
      </c>
      <c r="Z71" s="173" t="s">
        <v>1069</v>
      </c>
      <c r="AA71" s="118"/>
    </row>
    <row r="72" spans="1:27" x14ac:dyDescent="0.25">
      <c r="A72" s="172">
        <v>1424</v>
      </c>
      <c r="B72" s="172" t="s">
        <v>1070</v>
      </c>
      <c r="C72" s="118"/>
      <c r="E72" s="171">
        <v>232</v>
      </c>
      <c r="F72" s="171" t="s">
        <v>1071</v>
      </c>
      <c r="G72" s="118"/>
      <c r="M72" s="171">
        <v>443</v>
      </c>
      <c r="N72" s="171" t="s">
        <v>1072</v>
      </c>
      <c r="O72" s="118">
        <f>SUM(O73:O74)</f>
        <v>0</v>
      </c>
      <c r="U72" s="172">
        <v>6185</v>
      </c>
      <c r="V72" s="172" t="s">
        <v>1073</v>
      </c>
      <c r="W72" s="118"/>
      <c r="Y72" s="173">
        <v>7627</v>
      </c>
      <c r="Z72" s="173" t="s">
        <v>1074</v>
      </c>
      <c r="AA72" s="118"/>
    </row>
    <row r="73" spans="1:27" x14ac:dyDescent="0.25">
      <c r="A73" s="170">
        <v>143</v>
      </c>
      <c r="B73" s="170" t="s">
        <v>1075</v>
      </c>
      <c r="C73" s="118">
        <f>SUM(C74:C75)</f>
        <v>0</v>
      </c>
      <c r="E73" s="171">
        <v>237</v>
      </c>
      <c r="F73" s="171" t="s">
        <v>1076</v>
      </c>
      <c r="G73" s="118"/>
      <c r="M73" s="173">
        <v>4431</v>
      </c>
      <c r="N73" s="173" t="s">
        <v>1077</v>
      </c>
      <c r="O73" s="118"/>
      <c r="U73" s="170">
        <v>619</v>
      </c>
      <c r="V73" s="170" t="s">
        <v>1078</v>
      </c>
      <c r="W73" s="118"/>
      <c r="Y73" s="171">
        <v>763</v>
      </c>
      <c r="Z73" s="171" t="s">
        <v>1079</v>
      </c>
      <c r="AA73" s="118">
        <f>SUM(AA74:AA75)</f>
        <v>0</v>
      </c>
    </row>
    <row r="74" spans="1:27" x14ac:dyDescent="0.25">
      <c r="A74" s="172">
        <v>1431</v>
      </c>
      <c r="B74" s="172" t="s">
        <v>1080</v>
      </c>
      <c r="C74" s="118"/>
      <c r="E74" s="171">
        <v>238</v>
      </c>
      <c r="F74" s="171" t="s">
        <v>1081</v>
      </c>
      <c r="G74" s="118">
        <f>SUM(G75:G78)</f>
        <v>0</v>
      </c>
      <c r="M74" s="173">
        <v>4438</v>
      </c>
      <c r="N74" s="173" t="s">
        <v>1082</v>
      </c>
      <c r="O74" s="118"/>
      <c r="U74" s="159">
        <v>62</v>
      </c>
      <c r="V74" s="159" t="s">
        <v>1083</v>
      </c>
      <c r="W74" s="118">
        <f>SUM(W75,W78,W86,W95,W102,W107:W108,W114,W117)</f>
        <v>0</v>
      </c>
      <c r="Y74" s="173">
        <v>7631</v>
      </c>
      <c r="Z74" s="173" t="s">
        <v>1084</v>
      </c>
      <c r="AA74" s="118"/>
    </row>
    <row r="75" spans="1:27" x14ac:dyDescent="0.25">
      <c r="A75" s="172">
        <v>1432</v>
      </c>
      <c r="B75" s="172" t="s">
        <v>1085</v>
      </c>
      <c r="C75" s="118"/>
      <c r="E75" s="173">
        <v>2382</v>
      </c>
      <c r="F75" s="173" t="s">
        <v>12</v>
      </c>
      <c r="G75" s="118"/>
      <c r="M75" s="171">
        <v>444</v>
      </c>
      <c r="N75" s="171" t="s">
        <v>1086</v>
      </c>
      <c r="O75" s="118"/>
      <c r="U75" s="170">
        <v>621</v>
      </c>
      <c r="V75" s="170" t="s">
        <v>1087</v>
      </c>
      <c r="W75" s="118">
        <f>SUM(W76:W77)</f>
        <v>0</v>
      </c>
      <c r="Y75" s="173">
        <v>7638</v>
      </c>
      <c r="Z75" s="173" t="s">
        <v>1088</v>
      </c>
      <c r="AA75" s="118"/>
    </row>
    <row r="76" spans="1:27" x14ac:dyDescent="0.25">
      <c r="A76" s="170">
        <v>144</v>
      </c>
      <c r="B76" s="170" t="s">
        <v>1089</v>
      </c>
      <c r="C76" s="118"/>
      <c r="E76" s="173">
        <v>2383</v>
      </c>
      <c r="F76" s="173" t="s">
        <v>13</v>
      </c>
      <c r="G76" s="118"/>
      <c r="M76" s="171">
        <v>445</v>
      </c>
      <c r="N76" s="171" t="s">
        <v>1090</v>
      </c>
      <c r="O76" s="118">
        <f>SUM(O77:O78,O81,O87,O90)</f>
        <v>0</v>
      </c>
      <c r="U76" s="172">
        <v>6211</v>
      </c>
      <c r="V76" s="172" t="s">
        <v>1091</v>
      </c>
      <c r="W76" s="118"/>
      <c r="Y76" s="171">
        <v>764</v>
      </c>
      <c r="Z76" s="171" t="s">
        <v>1092</v>
      </c>
      <c r="AA76" s="118"/>
    </row>
    <row r="77" spans="1:27" x14ac:dyDescent="0.25">
      <c r="A77" s="170">
        <v>145</v>
      </c>
      <c r="B77" s="170" t="s">
        <v>1093</v>
      </c>
      <c r="C77" s="118"/>
      <c r="E77" s="173">
        <v>2385</v>
      </c>
      <c r="F77" s="173" t="s">
        <v>1061</v>
      </c>
      <c r="G77" s="118"/>
      <c r="M77" s="173">
        <v>4452</v>
      </c>
      <c r="N77" s="173" t="s">
        <v>1094</v>
      </c>
      <c r="O77" s="118"/>
      <c r="U77" s="172">
        <v>6214</v>
      </c>
      <c r="V77" s="172" t="s">
        <v>1095</v>
      </c>
      <c r="W77" s="118"/>
      <c r="Y77" s="171">
        <v>765</v>
      </c>
      <c r="Z77" s="171" t="s">
        <v>1096</v>
      </c>
      <c r="AA77" s="118"/>
    </row>
    <row r="78" spans="1:27" x14ac:dyDescent="0.25">
      <c r="A78" s="170">
        <v>146</v>
      </c>
      <c r="B78" s="170" t="s">
        <v>1097</v>
      </c>
      <c r="C78" s="118"/>
      <c r="E78" s="173">
        <v>2388</v>
      </c>
      <c r="F78" s="173" t="s">
        <v>1066</v>
      </c>
      <c r="G78" s="118"/>
      <c r="M78" s="173">
        <v>4455</v>
      </c>
      <c r="N78" s="173" t="s">
        <v>1098</v>
      </c>
      <c r="O78" s="118">
        <f>SUM(O79:O80)</f>
        <v>0</v>
      </c>
      <c r="U78" s="170">
        <v>622</v>
      </c>
      <c r="V78" s="170" t="s">
        <v>1099</v>
      </c>
      <c r="W78" s="118">
        <f>SUM(W79:W85)</f>
        <v>0</v>
      </c>
      <c r="Y78" s="171">
        <v>766</v>
      </c>
      <c r="Z78" s="171" t="s">
        <v>1100</v>
      </c>
      <c r="AA78" s="118"/>
    </row>
    <row r="79" spans="1:27" x14ac:dyDescent="0.25">
      <c r="A79" s="170">
        <v>147</v>
      </c>
      <c r="B79" s="170" t="s">
        <v>1101</v>
      </c>
      <c r="C79" s="118"/>
      <c r="E79" s="159">
        <v>25</v>
      </c>
      <c r="F79" s="159" t="s">
        <v>621</v>
      </c>
      <c r="G79" s="118"/>
      <c r="M79" s="174">
        <v>44551</v>
      </c>
      <c r="N79" s="174" t="s">
        <v>1102</v>
      </c>
      <c r="O79" s="118"/>
      <c r="U79" s="172">
        <v>6221</v>
      </c>
      <c r="V79" s="172" t="s">
        <v>1103</v>
      </c>
      <c r="W79" s="118"/>
      <c r="Y79" s="171">
        <v>767</v>
      </c>
      <c r="Z79" s="171" t="s">
        <v>1104</v>
      </c>
      <c r="AA79" s="118"/>
    </row>
    <row r="80" spans="1:27" x14ac:dyDescent="0.25">
      <c r="A80" s="170">
        <v>148</v>
      </c>
      <c r="B80" s="170" t="s">
        <v>1105</v>
      </c>
      <c r="C80" s="118"/>
      <c r="E80" s="159">
        <v>26</v>
      </c>
      <c r="F80" s="159" t="s">
        <v>1106</v>
      </c>
      <c r="G80" s="118">
        <f>SUM(G81,G84,G86,G93,G96)</f>
        <v>0</v>
      </c>
      <c r="M80" s="174">
        <v>44558</v>
      </c>
      <c r="N80" s="174" t="s">
        <v>1107</v>
      </c>
      <c r="O80" s="118"/>
      <c r="U80" s="172">
        <v>6222</v>
      </c>
      <c r="V80" s="172" t="s">
        <v>1108</v>
      </c>
      <c r="W80" s="118"/>
      <c r="Y80" s="171">
        <v>768</v>
      </c>
      <c r="Z80" s="171" t="s">
        <v>1109</v>
      </c>
      <c r="AA80" s="118"/>
    </row>
    <row r="81" spans="1:27" x14ac:dyDescent="0.25">
      <c r="A81" s="159">
        <v>15</v>
      </c>
      <c r="B81" s="159" t="s">
        <v>1110</v>
      </c>
      <c r="C81" s="118">
        <f>SUM(C82,C90:C94,C96)</f>
        <v>0</v>
      </c>
      <c r="E81" s="171">
        <v>261</v>
      </c>
      <c r="F81" s="171" t="s">
        <v>1111</v>
      </c>
      <c r="G81" s="118">
        <f>SUM(G82:G83)</f>
        <v>0</v>
      </c>
      <c r="M81" s="173">
        <v>4456</v>
      </c>
      <c r="N81" s="173" t="s">
        <v>1112</v>
      </c>
      <c r="O81" s="118">
        <f>SUM(O82:O86)</f>
        <v>0</v>
      </c>
      <c r="U81" s="172">
        <v>6224</v>
      </c>
      <c r="V81" s="172" t="s">
        <v>1113</v>
      </c>
      <c r="W81" s="118"/>
      <c r="Y81" s="159">
        <v>77</v>
      </c>
      <c r="Z81" s="159" t="s">
        <v>215</v>
      </c>
      <c r="AA81" s="118">
        <f>SUM(AA82,AA89:AA90,AA93,AA98:AA99)</f>
        <v>0</v>
      </c>
    </row>
    <row r="82" spans="1:27" x14ac:dyDescent="0.25">
      <c r="A82" s="170">
        <v>151</v>
      </c>
      <c r="B82" s="170" t="s">
        <v>84</v>
      </c>
      <c r="C82" s="118">
        <f>SUM(C83:C89)</f>
        <v>0</v>
      </c>
      <c r="E82" s="173">
        <v>2611</v>
      </c>
      <c r="F82" s="173" t="s">
        <v>706</v>
      </c>
      <c r="G82" s="118"/>
      <c r="M82" s="174">
        <v>44562</v>
      </c>
      <c r="N82" s="174" t="s">
        <v>1114</v>
      </c>
      <c r="O82" s="118"/>
      <c r="U82" s="172">
        <v>6225</v>
      </c>
      <c r="V82" s="172" t="s">
        <v>1115</v>
      </c>
      <c r="W82" s="118"/>
      <c r="Y82" s="171">
        <v>771</v>
      </c>
      <c r="Z82" s="171" t="s">
        <v>1116</v>
      </c>
      <c r="AA82" s="118">
        <f>SUM(AA83:AA88)</f>
        <v>0</v>
      </c>
    </row>
    <row r="83" spans="1:27" x14ac:dyDescent="0.25">
      <c r="A83" s="172">
        <v>1511</v>
      </c>
      <c r="B83" s="172" t="s">
        <v>1117</v>
      </c>
      <c r="C83" s="118"/>
      <c r="E83" s="173">
        <v>2618</v>
      </c>
      <c r="F83" s="173" t="s">
        <v>1118</v>
      </c>
      <c r="G83" s="118"/>
      <c r="M83" s="174">
        <v>44563</v>
      </c>
      <c r="N83" s="174" t="s">
        <v>1119</v>
      </c>
      <c r="O83" s="118"/>
      <c r="U83" s="172">
        <v>6226</v>
      </c>
      <c r="V83" s="172" t="s">
        <v>1120</v>
      </c>
      <c r="W83" s="118"/>
      <c r="Y83" s="173">
        <v>7711</v>
      </c>
      <c r="Z83" s="173" t="s">
        <v>1121</v>
      </c>
      <c r="AA83" s="118"/>
    </row>
    <row r="84" spans="1:27" x14ac:dyDescent="0.25">
      <c r="A84" s="172">
        <v>1512</v>
      </c>
      <c r="B84" s="172" t="s">
        <v>1122</v>
      </c>
      <c r="C84" s="118"/>
      <c r="E84" s="171">
        <v>266</v>
      </c>
      <c r="F84" s="171" t="s">
        <v>1123</v>
      </c>
      <c r="G84" s="118">
        <f>SUM(G85)</f>
        <v>0</v>
      </c>
      <c r="M84" s="174">
        <v>44566</v>
      </c>
      <c r="N84" s="174" t="s">
        <v>1124</v>
      </c>
      <c r="O84" s="118"/>
      <c r="U84" s="172">
        <v>6227</v>
      </c>
      <c r="V84" s="172" t="s">
        <v>1125</v>
      </c>
      <c r="W84" s="118"/>
      <c r="Y84" s="173">
        <v>7713</v>
      </c>
      <c r="Z84" s="173" t="s">
        <v>1126</v>
      </c>
      <c r="AA84" s="118"/>
    </row>
    <row r="85" spans="1:27" x14ac:dyDescent="0.25">
      <c r="A85" s="172">
        <v>1513</v>
      </c>
      <c r="B85" s="172" t="s">
        <v>1127</v>
      </c>
      <c r="C85" s="118"/>
      <c r="E85" s="173">
        <v>2661</v>
      </c>
      <c r="F85" s="173" t="s">
        <v>1128</v>
      </c>
      <c r="G85" s="118"/>
      <c r="M85" s="174">
        <v>44567</v>
      </c>
      <c r="N85" s="174" t="s">
        <v>1129</v>
      </c>
      <c r="O85" s="118"/>
      <c r="U85" s="172">
        <v>6228</v>
      </c>
      <c r="V85" s="172" t="s">
        <v>1130</v>
      </c>
      <c r="W85" s="118"/>
      <c r="Y85" s="173">
        <v>7714</v>
      </c>
      <c r="Z85" s="173" t="s">
        <v>1131</v>
      </c>
      <c r="AA85" s="118"/>
    </row>
    <row r="86" spans="1:27" x14ac:dyDescent="0.25">
      <c r="A86" s="172">
        <v>1514</v>
      </c>
      <c r="B86" s="172" t="s">
        <v>1132</v>
      </c>
      <c r="C86" s="118"/>
      <c r="E86" s="171">
        <v>267</v>
      </c>
      <c r="F86" s="171" t="s">
        <v>1133</v>
      </c>
      <c r="G86" s="118">
        <f>SUM(G87:G92)</f>
        <v>0</v>
      </c>
      <c r="M86" s="174">
        <v>44568</v>
      </c>
      <c r="N86" s="174" t="s">
        <v>1107</v>
      </c>
      <c r="O86" s="118"/>
      <c r="U86" s="170">
        <v>623</v>
      </c>
      <c r="V86" s="170" t="s">
        <v>1134</v>
      </c>
      <c r="W86" s="118">
        <f>SUM(W87:W94)</f>
        <v>0</v>
      </c>
      <c r="Y86" s="173">
        <v>7715</v>
      </c>
      <c r="Z86" s="173" t="s">
        <v>1034</v>
      </c>
      <c r="AA86" s="118"/>
    </row>
    <row r="87" spans="1:27" x14ac:dyDescent="0.25">
      <c r="A87" s="172">
        <v>1515</v>
      </c>
      <c r="B87" s="172" t="s">
        <v>1135</v>
      </c>
      <c r="C87" s="118"/>
      <c r="E87" s="173">
        <v>2671</v>
      </c>
      <c r="F87" s="173" t="s">
        <v>1136</v>
      </c>
      <c r="G87" s="118"/>
      <c r="M87" s="173">
        <v>4457</v>
      </c>
      <c r="N87" s="173" t="s">
        <v>1137</v>
      </c>
      <c r="O87" s="118">
        <f>SUM(O88:O89)</f>
        <v>0</v>
      </c>
      <c r="U87" s="172">
        <v>6231</v>
      </c>
      <c r="V87" s="172" t="s">
        <v>1138</v>
      </c>
      <c r="W87" s="118"/>
      <c r="Y87" s="173">
        <v>7717</v>
      </c>
      <c r="Z87" s="173" t="s">
        <v>1139</v>
      </c>
      <c r="AA87" s="118"/>
    </row>
    <row r="88" spans="1:27" x14ac:dyDescent="0.25">
      <c r="A88" s="172">
        <v>1516</v>
      </c>
      <c r="B88" s="172" t="s">
        <v>1140</v>
      </c>
      <c r="C88" s="118"/>
      <c r="E88" s="173">
        <v>2674</v>
      </c>
      <c r="F88" s="173" t="s">
        <v>1141</v>
      </c>
      <c r="G88" s="118"/>
      <c r="M88" s="174">
        <v>44571</v>
      </c>
      <c r="N88" s="174" t="s">
        <v>1142</v>
      </c>
      <c r="O88" s="118"/>
      <c r="U88" s="172">
        <v>6232</v>
      </c>
      <c r="V88" s="172" t="s">
        <v>1143</v>
      </c>
      <c r="W88" s="118"/>
      <c r="Y88" s="173">
        <v>7718</v>
      </c>
      <c r="Z88" s="173" t="s">
        <v>1144</v>
      </c>
      <c r="AA88" s="118"/>
    </row>
    <row r="89" spans="1:27" x14ac:dyDescent="0.25">
      <c r="A89" s="172">
        <v>1518</v>
      </c>
      <c r="B89" s="172" t="s">
        <v>1145</v>
      </c>
      <c r="C89" s="118"/>
      <c r="E89" s="173">
        <v>2675</v>
      </c>
      <c r="F89" s="173" t="s">
        <v>1146</v>
      </c>
      <c r="G89" s="118"/>
      <c r="M89" s="174">
        <v>44578</v>
      </c>
      <c r="N89" s="174" t="s">
        <v>1107</v>
      </c>
      <c r="O89" s="118"/>
      <c r="U89" s="172">
        <v>6233</v>
      </c>
      <c r="V89" s="172" t="s">
        <v>1147</v>
      </c>
      <c r="W89" s="118"/>
      <c r="Y89" s="171">
        <v>772</v>
      </c>
      <c r="Z89" s="171" t="s">
        <v>1148</v>
      </c>
      <c r="AA89" s="118"/>
    </row>
    <row r="90" spans="1:27" x14ac:dyDescent="0.25">
      <c r="A90" s="170">
        <v>153</v>
      </c>
      <c r="B90" s="170" t="s">
        <v>1149</v>
      </c>
      <c r="C90" s="118"/>
      <c r="E90" s="173">
        <v>2676</v>
      </c>
      <c r="F90" s="173" t="s">
        <v>1150</v>
      </c>
      <c r="G90" s="118"/>
      <c r="M90" s="173">
        <v>4458</v>
      </c>
      <c r="N90" s="173" t="s">
        <v>1151</v>
      </c>
      <c r="O90" s="118">
        <f>SUM(O91:O96)</f>
        <v>0</v>
      </c>
      <c r="U90" s="172">
        <v>6234</v>
      </c>
      <c r="V90" s="172" t="s">
        <v>1152</v>
      </c>
      <c r="W90" s="118"/>
      <c r="Y90" s="171">
        <v>774</v>
      </c>
      <c r="Z90" s="171" t="s">
        <v>1153</v>
      </c>
      <c r="AA90" s="118">
        <f>SUM(AA91:AA92)</f>
        <v>0</v>
      </c>
    </row>
    <row r="91" spans="1:27" x14ac:dyDescent="0.25">
      <c r="A91" s="170">
        <v>154</v>
      </c>
      <c r="B91" s="170" t="s">
        <v>1154</v>
      </c>
      <c r="C91" s="118"/>
      <c r="E91" s="173">
        <v>2677</v>
      </c>
      <c r="F91" s="173" t="s">
        <v>1155</v>
      </c>
      <c r="G91" s="118"/>
      <c r="M91" s="174">
        <v>44581</v>
      </c>
      <c r="N91" s="174" t="s">
        <v>1156</v>
      </c>
      <c r="O91" s="118"/>
      <c r="U91" s="172">
        <v>6235</v>
      </c>
      <c r="V91" s="172" t="s">
        <v>1157</v>
      </c>
      <c r="W91" s="118"/>
      <c r="Y91" s="173">
        <v>7741</v>
      </c>
      <c r="Z91" s="173" t="s">
        <v>1158</v>
      </c>
      <c r="AA91" s="118"/>
    </row>
    <row r="92" spans="1:27" x14ac:dyDescent="0.25">
      <c r="A92" s="170">
        <v>155</v>
      </c>
      <c r="B92" s="170" t="s">
        <v>1159</v>
      </c>
      <c r="C92" s="118"/>
      <c r="E92" s="173">
        <v>2678</v>
      </c>
      <c r="F92" s="173" t="s">
        <v>879</v>
      </c>
      <c r="G92" s="118"/>
      <c r="M92" s="174">
        <v>44582</v>
      </c>
      <c r="N92" s="174" t="s">
        <v>1160</v>
      </c>
      <c r="O92" s="118"/>
      <c r="U92" s="172">
        <v>6236</v>
      </c>
      <c r="V92" s="172" t="s">
        <v>1161</v>
      </c>
      <c r="W92" s="118"/>
      <c r="Y92" s="173">
        <v>7742</v>
      </c>
      <c r="Z92" s="173" t="s">
        <v>1162</v>
      </c>
      <c r="AA92" s="118"/>
    </row>
    <row r="93" spans="1:27" x14ac:dyDescent="0.25">
      <c r="A93" s="170">
        <v>156</v>
      </c>
      <c r="B93" s="170" t="s">
        <v>1163</v>
      </c>
      <c r="C93" s="118"/>
      <c r="E93" s="171">
        <v>268</v>
      </c>
      <c r="F93" s="171" t="s">
        <v>1164</v>
      </c>
      <c r="G93" s="118">
        <f>SUM(G94:G95)</f>
        <v>0</v>
      </c>
      <c r="M93" s="174">
        <v>44583</v>
      </c>
      <c r="N93" s="174" t="s">
        <v>1165</v>
      </c>
      <c r="O93" s="118"/>
      <c r="U93" s="172">
        <v>6237</v>
      </c>
      <c r="V93" s="172" t="s">
        <v>1166</v>
      </c>
      <c r="W93" s="118"/>
      <c r="Y93" s="171">
        <v>775</v>
      </c>
      <c r="Z93" s="171" t="s">
        <v>1167</v>
      </c>
      <c r="AA93" s="118">
        <f>SUM(AA94:AA97)</f>
        <v>0</v>
      </c>
    </row>
    <row r="94" spans="1:27" x14ac:dyDescent="0.25">
      <c r="A94" s="170">
        <v>157</v>
      </c>
      <c r="B94" s="170" t="s">
        <v>1168</v>
      </c>
      <c r="C94" s="118">
        <f>SUM(C95)</f>
        <v>0</v>
      </c>
      <c r="E94" s="173">
        <v>2681</v>
      </c>
      <c r="F94" s="173" t="s">
        <v>1169</v>
      </c>
      <c r="G94" s="118"/>
      <c r="M94" s="174">
        <v>44584</v>
      </c>
      <c r="N94" s="174" t="s">
        <v>1170</v>
      </c>
      <c r="O94" s="118"/>
      <c r="U94" s="172">
        <v>6238</v>
      </c>
      <c r="V94" s="172" t="s">
        <v>1171</v>
      </c>
      <c r="W94" s="118"/>
      <c r="Y94" s="173">
        <v>7751</v>
      </c>
      <c r="Z94" s="173" t="s">
        <v>1172</v>
      </c>
      <c r="AA94" s="118"/>
    </row>
    <row r="95" spans="1:27" x14ac:dyDescent="0.25">
      <c r="A95" s="172">
        <v>1572</v>
      </c>
      <c r="B95" s="172" t="s">
        <v>1173</v>
      </c>
      <c r="C95" s="118"/>
      <c r="E95" s="173">
        <v>2688</v>
      </c>
      <c r="F95" s="173" t="s">
        <v>879</v>
      </c>
      <c r="G95" s="118"/>
      <c r="M95" s="174">
        <v>44586</v>
      </c>
      <c r="N95" s="174" t="s">
        <v>1174</v>
      </c>
      <c r="O95" s="118"/>
      <c r="U95" s="170">
        <v>624</v>
      </c>
      <c r="V95" s="170" t="s">
        <v>1175</v>
      </c>
      <c r="W95" s="118">
        <f>SUM(W96:W101)</f>
        <v>0</v>
      </c>
      <c r="Y95" s="173">
        <v>7752</v>
      </c>
      <c r="Z95" s="173" t="s">
        <v>237</v>
      </c>
      <c r="AA95" s="118"/>
    </row>
    <row r="96" spans="1:27" x14ac:dyDescent="0.25">
      <c r="A96" s="170">
        <v>158</v>
      </c>
      <c r="B96" s="170" t="s">
        <v>1176</v>
      </c>
      <c r="C96" s="118">
        <f>SUM(C97)</f>
        <v>0</v>
      </c>
      <c r="E96" s="171">
        <v>269</v>
      </c>
      <c r="F96" s="171" t="s">
        <v>1177</v>
      </c>
      <c r="G96" s="118"/>
      <c r="M96" s="174">
        <v>44587</v>
      </c>
      <c r="N96" s="174" t="s">
        <v>1178</v>
      </c>
      <c r="O96" s="118"/>
      <c r="U96" s="172">
        <v>6241</v>
      </c>
      <c r="V96" s="172" t="s">
        <v>1179</v>
      </c>
      <c r="W96" s="118"/>
      <c r="Y96" s="173">
        <v>7756</v>
      </c>
      <c r="Z96" s="173" t="s">
        <v>1180</v>
      </c>
      <c r="AA96" s="118"/>
    </row>
    <row r="97" spans="1:27" x14ac:dyDescent="0.25">
      <c r="A97" s="172">
        <v>1581</v>
      </c>
      <c r="B97" s="172" t="s">
        <v>1181</v>
      </c>
      <c r="C97" s="118"/>
      <c r="E97" s="159">
        <v>27</v>
      </c>
      <c r="F97" s="159" t="s">
        <v>1182</v>
      </c>
      <c r="G97" s="118">
        <f>SUM(G98,G101,G104:G105,G110,G113)</f>
        <v>0</v>
      </c>
      <c r="M97" s="171">
        <v>446</v>
      </c>
      <c r="N97" s="171" t="s">
        <v>1183</v>
      </c>
      <c r="O97" s="118"/>
      <c r="U97" s="172">
        <v>6242</v>
      </c>
      <c r="V97" s="172" t="s">
        <v>1184</v>
      </c>
      <c r="W97" s="118"/>
      <c r="Y97" s="173">
        <v>7758</v>
      </c>
      <c r="Z97" s="173" t="s">
        <v>1185</v>
      </c>
      <c r="AA97" s="118"/>
    </row>
    <row r="98" spans="1:27" x14ac:dyDescent="0.25">
      <c r="A98" s="159">
        <v>16</v>
      </c>
      <c r="B98" s="159" t="s">
        <v>607</v>
      </c>
      <c r="C98" s="118">
        <f>SUM(C99:C102,C105,C108,C112,C124)</f>
        <v>0</v>
      </c>
      <c r="E98" s="171">
        <v>271</v>
      </c>
      <c r="F98" s="171" t="s">
        <v>1186</v>
      </c>
      <c r="G98" s="118">
        <f>SUM(G99:G100)</f>
        <v>0</v>
      </c>
      <c r="M98" s="171">
        <v>447</v>
      </c>
      <c r="N98" s="171" t="s">
        <v>1187</v>
      </c>
      <c r="O98" s="118"/>
      <c r="U98" s="172">
        <v>6243</v>
      </c>
      <c r="V98" s="172" t="s">
        <v>1188</v>
      </c>
      <c r="W98" s="118"/>
      <c r="Y98" s="171">
        <v>777</v>
      </c>
      <c r="Z98" s="171" t="s">
        <v>1189</v>
      </c>
      <c r="AA98" s="118"/>
    </row>
    <row r="99" spans="1:27" x14ac:dyDescent="0.25">
      <c r="A99" s="170">
        <v>161</v>
      </c>
      <c r="B99" s="170" t="s">
        <v>88</v>
      </c>
      <c r="C99" s="118"/>
      <c r="E99" s="173">
        <v>2711</v>
      </c>
      <c r="F99" s="173" t="s">
        <v>706</v>
      </c>
      <c r="G99" s="118"/>
      <c r="M99" s="171">
        <v>448</v>
      </c>
      <c r="N99" s="171" t="s">
        <v>1190</v>
      </c>
      <c r="O99" s="118">
        <f>SUM(O100:O102)</f>
        <v>0</v>
      </c>
      <c r="U99" s="172">
        <v>6244</v>
      </c>
      <c r="V99" s="172" t="s">
        <v>1191</v>
      </c>
      <c r="W99" s="118"/>
      <c r="Y99" s="171">
        <v>778</v>
      </c>
      <c r="Z99" s="171" t="s">
        <v>1192</v>
      </c>
      <c r="AA99" s="118">
        <f>SUM(AA100:AA103)</f>
        <v>0</v>
      </c>
    </row>
    <row r="100" spans="1:27" x14ac:dyDescent="0.25">
      <c r="A100" s="170">
        <v>163</v>
      </c>
      <c r="B100" s="170" t="s">
        <v>89</v>
      </c>
      <c r="C100" s="118"/>
      <c r="E100" s="173">
        <v>2718</v>
      </c>
      <c r="F100" s="173" t="s">
        <v>1118</v>
      </c>
      <c r="G100" s="118"/>
      <c r="M100" s="173">
        <v>4482</v>
      </c>
      <c r="N100" s="173" t="s">
        <v>1193</v>
      </c>
      <c r="O100" s="118"/>
      <c r="U100" s="172">
        <v>6247</v>
      </c>
      <c r="V100" s="172" t="s">
        <v>1194</v>
      </c>
      <c r="W100" s="118"/>
      <c r="Y100" s="173">
        <v>7781</v>
      </c>
      <c r="Z100" s="173" t="s">
        <v>1195</v>
      </c>
      <c r="AA100" s="118"/>
    </row>
    <row r="101" spans="1:27" x14ac:dyDescent="0.25">
      <c r="A101" s="170">
        <v>164</v>
      </c>
      <c r="B101" s="170" t="s">
        <v>1196</v>
      </c>
      <c r="C101" s="118"/>
      <c r="E101" s="171">
        <v>272</v>
      </c>
      <c r="F101" s="171" t="s">
        <v>1197</v>
      </c>
      <c r="G101" s="118">
        <f>SUM(G102:G103)</f>
        <v>0</v>
      </c>
      <c r="M101" s="173">
        <v>4486</v>
      </c>
      <c r="N101" s="173" t="s">
        <v>1198</v>
      </c>
      <c r="O101" s="118"/>
      <c r="U101" s="172">
        <v>6248</v>
      </c>
      <c r="V101" s="172" t="s">
        <v>1130</v>
      </c>
      <c r="W101" s="118"/>
      <c r="Y101" s="173">
        <v>7782</v>
      </c>
      <c r="Z101" s="173" t="s">
        <v>1199</v>
      </c>
      <c r="AA101" s="118"/>
    </row>
    <row r="102" spans="1:27" x14ac:dyDescent="0.25">
      <c r="A102" s="170">
        <v>165</v>
      </c>
      <c r="B102" s="170" t="s">
        <v>1200</v>
      </c>
      <c r="C102" s="118">
        <f>SUM(C103:C104)</f>
        <v>0</v>
      </c>
      <c r="E102" s="173">
        <v>2721</v>
      </c>
      <c r="F102" s="173" t="s">
        <v>740</v>
      </c>
      <c r="G102" s="118"/>
      <c r="M102" s="173">
        <v>4487</v>
      </c>
      <c r="N102" s="173" t="s">
        <v>1201</v>
      </c>
      <c r="O102" s="118"/>
      <c r="U102" s="170">
        <v>625</v>
      </c>
      <c r="V102" s="170" t="s">
        <v>1202</v>
      </c>
      <c r="W102" s="118">
        <f>SUM(W103:W106)</f>
        <v>0</v>
      </c>
      <c r="Y102" s="173">
        <v>7783</v>
      </c>
      <c r="Z102" s="173" t="s">
        <v>1203</v>
      </c>
      <c r="AA102" s="118"/>
    </row>
    <row r="103" spans="1:27" x14ac:dyDescent="0.25">
      <c r="A103" s="172">
        <v>1651</v>
      </c>
      <c r="B103" s="172" t="s">
        <v>1204</v>
      </c>
      <c r="C103" s="118"/>
      <c r="E103" s="173">
        <v>2722</v>
      </c>
      <c r="F103" s="173" t="s">
        <v>1205</v>
      </c>
      <c r="G103" s="118"/>
      <c r="M103" s="171">
        <v>449</v>
      </c>
      <c r="N103" s="171" t="s">
        <v>1206</v>
      </c>
      <c r="O103" s="118"/>
      <c r="U103" s="172">
        <v>6251</v>
      </c>
      <c r="V103" s="172" t="s">
        <v>1207</v>
      </c>
      <c r="W103" s="118"/>
      <c r="Y103" s="173">
        <v>7788</v>
      </c>
      <c r="Z103" s="173" t="s">
        <v>1208</v>
      </c>
      <c r="AA103" s="118"/>
    </row>
    <row r="104" spans="1:27" x14ac:dyDescent="0.25">
      <c r="A104" s="172">
        <v>1655</v>
      </c>
      <c r="B104" s="172" t="s">
        <v>1209</v>
      </c>
      <c r="C104" s="118"/>
      <c r="E104" s="171">
        <v>273</v>
      </c>
      <c r="F104" s="171" t="s">
        <v>1210</v>
      </c>
      <c r="G104" s="118"/>
      <c r="M104" s="159">
        <v>45</v>
      </c>
      <c r="N104" s="159" t="s">
        <v>1211</v>
      </c>
      <c r="O104" s="118">
        <f>SUM(O105:O106,O109,O120:O121)</f>
        <v>0</v>
      </c>
      <c r="U104" s="172">
        <v>6255</v>
      </c>
      <c r="V104" s="172" t="s">
        <v>1212</v>
      </c>
      <c r="W104" s="118"/>
      <c r="Y104" s="159">
        <v>78</v>
      </c>
      <c r="Z104" s="159" t="s">
        <v>1213</v>
      </c>
      <c r="AA104" s="118">
        <f>SUM(AA105,AA116,AA121)</f>
        <v>0</v>
      </c>
    </row>
    <row r="105" spans="1:27" x14ac:dyDescent="0.25">
      <c r="A105" s="170">
        <v>166</v>
      </c>
      <c r="B105" s="170" t="s">
        <v>920</v>
      </c>
      <c r="C105" s="118">
        <f>SUM(C106:C107)</f>
        <v>0</v>
      </c>
      <c r="E105" s="171">
        <v>274</v>
      </c>
      <c r="F105" s="171" t="s">
        <v>21</v>
      </c>
      <c r="G105" s="118">
        <f>SUM(G106:G109)</f>
        <v>0</v>
      </c>
      <c r="M105" s="171">
        <v>451</v>
      </c>
      <c r="N105" s="171" t="s">
        <v>1214</v>
      </c>
      <c r="O105" s="118"/>
      <c r="U105" s="172">
        <v>6256</v>
      </c>
      <c r="V105" s="172" t="s">
        <v>1215</v>
      </c>
      <c r="W105" s="118"/>
      <c r="Y105" s="171">
        <v>781</v>
      </c>
      <c r="Z105" s="171" t="s">
        <v>1216</v>
      </c>
      <c r="AA105" s="118">
        <f>SUM(AA106,AA109:AA110,AA113)</f>
        <v>0</v>
      </c>
    </row>
    <row r="106" spans="1:27" x14ac:dyDescent="0.25">
      <c r="A106" s="172">
        <v>1661</v>
      </c>
      <c r="B106" s="172" t="s">
        <v>1217</v>
      </c>
      <c r="C106" s="118"/>
      <c r="E106" s="173">
        <v>2741</v>
      </c>
      <c r="F106" s="173" t="s">
        <v>1218</v>
      </c>
      <c r="G106" s="118"/>
      <c r="M106" s="171">
        <v>455</v>
      </c>
      <c r="N106" s="171" t="s">
        <v>1219</v>
      </c>
      <c r="O106" s="118">
        <f>SUM(O107:O108)</f>
        <v>0</v>
      </c>
      <c r="U106" s="172">
        <v>6257</v>
      </c>
      <c r="V106" s="172" t="s">
        <v>1220</v>
      </c>
      <c r="W106" s="118"/>
      <c r="Y106" s="173">
        <v>7811</v>
      </c>
      <c r="Z106" s="173" t="s">
        <v>1221</v>
      </c>
      <c r="AA106" s="118">
        <f>SUM(AA107:AA108)</f>
        <v>0</v>
      </c>
    </row>
    <row r="107" spans="1:27" x14ac:dyDescent="0.25">
      <c r="A107" s="172">
        <v>1662</v>
      </c>
      <c r="B107" s="172" t="s">
        <v>1222</v>
      </c>
      <c r="C107" s="118"/>
      <c r="E107" s="173">
        <v>2742</v>
      </c>
      <c r="F107" s="173" t="s">
        <v>1223</v>
      </c>
      <c r="G107" s="118"/>
      <c r="M107" s="173">
        <v>4551</v>
      </c>
      <c r="N107" s="173" t="s">
        <v>1169</v>
      </c>
      <c r="O107" s="118"/>
      <c r="U107" s="170">
        <v>626</v>
      </c>
      <c r="V107" s="170" t="s">
        <v>1224</v>
      </c>
      <c r="W107" s="118"/>
      <c r="Y107" s="174">
        <v>78111</v>
      </c>
      <c r="Z107" s="174" t="s">
        <v>1172</v>
      </c>
      <c r="AA107" s="118"/>
    </row>
    <row r="108" spans="1:27" x14ac:dyDescent="0.25">
      <c r="A108" s="170">
        <v>167</v>
      </c>
      <c r="B108" s="170" t="s">
        <v>1225</v>
      </c>
      <c r="C108" s="118">
        <f>SUM(C109:C111)</f>
        <v>0</v>
      </c>
      <c r="E108" s="173">
        <v>2743</v>
      </c>
      <c r="F108" s="173" t="s">
        <v>1226</v>
      </c>
      <c r="G108" s="118"/>
      <c r="M108" s="173">
        <v>4558</v>
      </c>
      <c r="N108" s="173" t="s">
        <v>879</v>
      </c>
      <c r="O108" s="118"/>
      <c r="U108" s="170">
        <v>627</v>
      </c>
      <c r="V108" s="170" t="s">
        <v>1227</v>
      </c>
      <c r="W108" s="118">
        <f>SUM(W109:W113)</f>
        <v>0</v>
      </c>
      <c r="Y108" s="174">
        <v>78112</v>
      </c>
      <c r="Z108" s="174" t="s">
        <v>237</v>
      </c>
      <c r="AA108" s="118"/>
    </row>
    <row r="109" spans="1:27" x14ac:dyDescent="0.25">
      <c r="A109" s="172">
        <v>1671</v>
      </c>
      <c r="B109" s="172" t="s">
        <v>1228</v>
      </c>
      <c r="C109" s="118"/>
      <c r="E109" s="173">
        <v>2748</v>
      </c>
      <c r="F109" s="173" t="s">
        <v>1229</v>
      </c>
      <c r="G109" s="118"/>
      <c r="M109" s="171">
        <v>456</v>
      </c>
      <c r="N109" s="171" t="s">
        <v>1230</v>
      </c>
      <c r="O109" s="118">
        <f>SUM(O110,O113,O116:O119)</f>
        <v>0</v>
      </c>
      <c r="U109" s="172">
        <v>6271</v>
      </c>
      <c r="V109" s="172" t="s">
        <v>1231</v>
      </c>
      <c r="W109" s="118"/>
      <c r="Y109" s="173">
        <v>7815</v>
      </c>
      <c r="Z109" s="173" t="s">
        <v>1232</v>
      </c>
      <c r="AA109" s="118"/>
    </row>
    <row r="110" spans="1:27" x14ac:dyDescent="0.25">
      <c r="A110" s="172">
        <v>1674</v>
      </c>
      <c r="B110" s="172" t="s">
        <v>1233</v>
      </c>
      <c r="C110" s="118"/>
      <c r="E110" s="171">
        <v>275</v>
      </c>
      <c r="F110" s="171" t="s">
        <v>1234</v>
      </c>
      <c r="G110" s="118">
        <f>SUM(G111:G112)</f>
        <v>0</v>
      </c>
      <c r="M110" s="173">
        <v>4561</v>
      </c>
      <c r="N110" s="173" t="s">
        <v>1235</v>
      </c>
      <c r="O110" s="118">
        <f>SUM(O111:O112)</f>
        <v>0</v>
      </c>
      <c r="U110" s="172">
        <v>6272</v>
      </c>
      <c r="V110" s="172" t="s">
        <v>1236</v>
      </c>
      <c r="W110" s="118"/>
      <c r="Y110" s="173">
        <v>7816</v>
      </c>
      <c r="Z110" s="173" t="s">
        <v>1237</v>
      </c>
      <c r="AA110" s="118">
        <f>SUM(AA111:AA112)</f>
        <v>0</v>
      </c>
    </row>
    <row r="111" spans="1:27" x14ac:dyDescent="0.25">
      <c r="A111" s="172">
        <v>1675</v>
      </c>
      <c r="B111" s="172" t="s">
        <v>1238</v>
      </c>
      <c r="C111" s="118"/>
      <c r="E111" s="173">
        <v>2751</v>
      </c>
      <c r="F111" s="173" t="s">
        <v>1204</v>
      </c>
      <c r="G111" s="118"/>
      <c r="M111" s="174">
        <v>45611</v>
      </c>
      <c r="N111" s="174" t="s">
        <v>1239</v>
      </c>
      <c r="O111" s="118"/>
      <c r="U111" s="172">
        <v>6275</v>
      </c>
      <c r="V111" s="172" t="s">
        <v>1240</v>
      </c>
      <c r="W111" s="118"/>
      <c r="Y111" s="174">
        <v>78161</v>
      </c>
      <c r="Z111" s="174" t="s">
        <v>1241</v>
      </c>
      <c r="AA111" s="118"/>
    </row>
    <row r="112" spans="1:27" x14ac:dyDescent="0.25">
      <c r="A112" s="170">
        <v>168</v>
      </c>
      <c r="B112" s="170" t="s">
        <v>1242</v>
      </c>
      <c r="C112" s="118">
        <f>SUM(C113:C116)</f>
        <v>0</v>
      </c>
      <c r="E112" s="173">
        <v>2755</v>
      </c>
      <c r="F112" s="173" t="s">
        <v>1209</v>
      </c>
      <c r="G112" s="118"/>
      <c r="M112" s="174">
        <v>45615</v>
      </c>
      <c r="N112" s="174" t="s">
        <v>1243</v>
      </c>
      <c r="O112" s="118"/>
      <c r="U112" s="172">
        <v>6276</v>
      </c>
      <c r="V112" s="172" t="s">
        <v>1244</v>
      </c>
      <c r="W112" s="118"/>
      <c r="Y112" s="174">
        <v>78162</v>
      </c>
      <c r="Z112" s="174" t="s">
        <v>237</v>
      </c>
      <c r="AA112" s="118"/>
    </row>
    <row r="113" spans="1:27" x14ac:dyDescent="0.25">
      <c r="A113" s="172">
        <v>1681</v>
      </c>
      <c r="B113" s="172" t="s">
        <v>1245</v>
      </c>
      <c r="C113" s="118"/>
      <c r="E113" s="171">
        <v>276</v>
      </c>
      <c r="F113" s="171" t="s">
        <v>1246</v>
      </c>
      <c r="G113" s="118">
        <f>SUM(G114:G115)</f>
        <v>0</v>
      </c>
      <c r="M113" s="173">
        <v>4562</v>
      </c>
      <c r="N113" s="173" t="s">
        <v>1247</v>
      </c>
      <c r="O113" s="118">
        <f>SUM(O114:O115)</f>
        <v>0</v>
      </c>
      <c r="U113" s="172">
        <v>6278</v>
      </c>
      <c r="V113" s="172" t="s">
        <v>1248</v>
      </c>
      <c r="W113" s="118"/>
      <c r="Y113" s="173">
        <v>7817</v>
      </c>
      <c r="Z113" s="173" t="s">
        <v>1249</v>
      </c>
      <c r="AA113" s="118">
        <f>SUM(AA114:AA115)</f>
        <v>0</v>
      </c>
    </row>
    <row r="114" spans="1:27" x14ac:dyDescent="0.25">
      <c r="A114" s="172">
        <v>1685</v>
      </c>
      <c r="B114" s="172" t="s">
        <v>1250</v>
      </c>
      <c r="C114" s="118"/>
      <c r="E114" s="173">
        <v>2761</v>
      </c>
      <c r="F114" s="173" t="s">
        <v>1251</v>
      </c>
      <c r="G114" s="118"/>
      <c r="M114" s="174">
        <v>45621</v>
      </c>
      <c r="N114" s="174" t="s">
        <v>1252</v>
      </c>
      <c r="O114" s="118"/>
      <c r="U114" s="170">
        <v>628</v>
      </c>
      <c r="V114" s="170" t="s">
        <v>1058</v>
      </c>
      <c r="W114" s="118">
        <f>SUM(W115:W116)</f>
        <v>0</v>
      </c>
      <c r="Y114" s="174">
        <v>78173</v>
      </c>
      <c r="Z114" s="174" t="s">
        <v>519</v>
      </c>
      <c r="AA114" s="118"/>
    </row>
    <row r="115" spans="1:27" x14ac:dyDescent="0.25">
      <c r="A115" s="172">
        <v>1687</v>
      </c>
      <c r="B115" s="172" t="s">
        <v>125</v>
      </c>
      <c r="C115" s="118"/>
      <c r="E115" s="173">
        <v>2768</v>
      </c>
      <c r="F115" s="173" t="s">
        <v>879</v>
      </c>
      <c r="G115" s="118">
        <f>SUM(G116:G119)</f>
        <v>0</v>
      </c>
      <c r="M115" s="174">
        <v>45625</v>
      </c>
      <c r="N115" s="174" t="s">
        <v>1253</v>
      </c>
      <c r="O115" s="118"/>
      <c r="U115" s="172">
        <v>6281</v>
      </c>
      <c r="V115" s="172" t="s">
        <v>1254</v>
      </c>
      <c r="W115" s="118"/>
      <c r="Y115" s="174">
        <v>78174</v>
      </c>
      <c r="Z115" s="174" t="s">
        <v>1255</v>
      </c>
      <c r="AA115" s="118"/>
    </row>
    <row r="116" spans="1:27" x14ac:dyDescent="0.25">
      <c r="A116" s="172">
        <v>1688</v>
      </c>
      <c r="B116" s="172" t="s">
        <v>879</v>
      </c>
      <c r="C116" s="118">
        <f>SUM(C117:C123)</f>
        <v>0</v>
      </c>
      <c r="E116" s="174">
        <v>27682</v>
      </c>
      <c r="F116" s="174" t="s">
        <v>1256</v>
      </c>
      <c r="G116" s="118"/>
      <c r="M116" s="173">
        <v>4563</v>
      </c>
      <c r="N116" s="173" t="s">
        <v>1257</v>
      </c>
      <c r="O116" s="118"/>
      <c r="U116" s="172">
        <v>6284</v>
      </c>
      <c r="V116" s="172" t="s">
        <v>1258</v>
      </c>
      <c r="W116" s="118"/>
      <c r="Y116" s="171">
        <v>786</v>
      </c>
      <c r="Z116" s="171" t="s">
        <v>1259</v>
      </c>
      <c r="AA116" s="118">
        <f>SUM(AA117:AA118)</f>
        <v>0</v>
      </c>
    </row>
    <row r="117" spans="1:27" x14ac:dyDescent="0.25">
      <c r="A117" s="175">
        <v>16881</v>
      </c>
      <c r="B117" s="175" t="s">
        <v>1260</v>
      </c>
      <c r="C117" s="118"/>
      <c r="E117" s="174">
        <v>27684</v>
      </c>
      <c r="F117" s="174" t="s">
        <v>1261</v>
      </c>
      <c r="G117" s="118"/>
      <c r="M117" s="173">
        <v>4564</v>
      </c>
      <c r="N117" s="173" t="s">
        <v>1262</v>
      </c>
      <c r="O117" s="118"/>
      <c r="U117" s="170">
        <v>629</v>
      </c>
      <c r="V117" s="170" t="s">
        <v>1263</v>
      </c>
      <c r="W117" s="118"/>
      <c r="Y117" s="173">
        <v>7865</v>
      </c>
      <c r="Z117" s="173" t="s">
        <v>1264</v>
      </c>
      <c r="AA117" s="118"/>
    </row>
    <row r="118" spans="1:27" x14ac:dyDescent="0.25">
      <c r="A118" s="175">
        <v>16883</v>
      </c>
      <c r="B118" s="175" t="s">
        <v>1265</v>
      </c>
      <c r="C118" s="118"/>
      <c r="E118" s="174">
        <v>27685</v>
      </c>
      <c r="F118" s="174" t="s">
        <v>1266</v>
      </c>
      <c r="G118" s="118"/>
      <c r="M118" s="173">
        <v>4566</v>
      </c>
      <c r="N118" s="173" t="s">
        <v>1267</v>
      </c>
      <c r="O118" s="118"/>
      <c r="U118" s="159">
        <v>63</v>
      </c>
      <c r="V118" s="159" t="s">
        <v>1268</v>
      </c>
      <c r="W118" s="118">
        <f>SUM(W119,W125,W132,W143)</f>
        <v>0</v>
      </c>
      <c r="Y118" s="173">
        <v>7866</v>
      </c>
      <c r="Z118" s="173" t="s">
        <v>1269</v>
      </c>
      <c r="AA118" s="118">
        <f>SUM(AA119:AA120)</f>
        <v>0</v>
      </c>
    </row>
    <row r="119" spans="1:27" x14ac:dyDescent="0.25">
      <c r="A119" s="175">
        <v>16884</v>
      </c>
      <c r="B119" s="175" t="s">
        <v>1270</v>
      </c>
      <c r="C119" s="118"/>
      <c r="E119" s="174">
        <v>27688</v>
      </c>
      <c r="F119" s="174" t="s">
        <v>1271</v>
      </c>
      <c r="G119" s="118"/>
      <c r="M119" s="173">
        <v>4567</v>
      </c>
      <c r="N119" s="173" t="s">
        <v>1272</v>
      </c>
      <c r="O119" s="118"/>
      <c r="U119" s="170">
        <v>631</v>
      </c>
      <c r="V119" s="170" t="s">
        <v>1273</v>
      </c>
      <c r="W119" s="118">
        <f>SUM(W120:W124)</f>
        <v>0</v>
      </c>
      <c r="Y119" s="174">
        <v>78662</v>
      </c>
      <c r="Z119" s="174" t="s">
        <v>1180</v>
      </c>
      <c r="AA119" s="118"/>
    </row>
    <row r="120" spans="1:27" x14ac:dyDescent="0.25">
      <c r="A120" s="175">
        <v>16885</v>
      </c>
      <c r="B120" s="175" t="s">
        <v>1274</v>
      </c>
      <c r="C120" s="118"/>
      <c r="E120" s="171">
        <v>277</v>
      </c>
      <c r="F120" s="171" t="s">
        <v>1275</v>
      </c>
      <c r="G120" s="118">
        <f>SUM(G121:G122)</f>
        <v>0</v>
      </c>
      <c r="M120" s="171">
        <v>457</v>
      </c>
      <c r="N120" s="171" t="s">
        <v>1276</v>
      </c>
      <c r="O120" s="118"/>
      <c r="U120" s="172">
        <v>6311</v>
      </c>
      <c r="V120" s="172" t="s">
        <v>1277</v>
      </c>
      <c r="W120" s="118"/>
      <c r="Y120" s="174">
        <v>78665</v>
      </c>
      <c r="Z120" s="174" t="s">
        <v>1278</v>
      </c>
      <c r="AA120" s="118"/>
    </row>
    <row r="121" spans="1:27" x14ac:dyDescent="0.25">
      <c r="A121" s="175">
        <v>16886</v>
      </c>
      <c r="B121" s="175" t="s">
        <v>1279</v>
      </c>
      <c r="C121" s="118"/>
      <c r="E121" s="173">
        <v>2771</v>
      </c>
      <c r="F121" s="173" t="s">
        <v>1280</v>
      </c>
      <c r="G121" s="118"/>
      <c r="M121" s="171">
        <v>458</v>
      </c>
      <c r="N121" s="171" t="s">
        <v>1281</v>
      </c>
      <c r="O121" s="118">
        <f>SUM(O122:O123)</f>
        <v>0</v>
      </c>
      <c r="U121" s="172">
        <v>6312</v>
      </c>
      <c r="V121" s="172" t="s">
        <v>1282</v>
      </c>
      <c r="W121" s="118"/>
      <c r="Y121" s="171">
        <v>787</v>
      </c>
      <c r="Z121" s="171" t="s">
        <v>1283</v>
      </c>
      <c r="AA121" s="118">
        <f>SUM(AA122,AA126:AA129)</f>
        <v>0</v>
      </c>
    </row>
    <row r="122" spans="1:27" x14ac:dyDescent="0.25">
      <c r="A122" s="175">
        <v>16887</v>
      </c>
      <c r="B122" s="175" t="s">
        <v>1284</v>
      </c>
      <c r="C122" s="118"/>
      <c r="E122" s="173">
        <v>2772</v>
      </c>
      <c r="F122" s="173" t="s">
        <v>1285</v>
      </c>
      <c r="G122" s="118"/>
      <c r="M122" s="173">
        <v>4581</v>
      </c>
      <c r="N122" s="173" t="s">
        <v>1286</v>
      </c>
      <c r="O122" s="118"/>
      <c r="U122" s="172">
        <v>6313</v>
      </c>
      <c r="V122" s="172" t="s">
        <v>1287</v>
      </c>
      <c r="W122" s="118"/>
      <c r="Y122" s="173">
        <v>7872</v>
      </c>
      <c r="Z122" s="173" t="s">
        <v>1288</v>
      </c>
      <c r="AA122" s="118">
        <f>SUM(AA123:AA125)</f>
        <v>0</v>
      </c>
    </row>
    <row r="123" spans="1:27" x14ac:dyDescent="0.25">
      <c r="A123" s="175">
        <v>16888</v>
      </c>
      <c r="B123" s="175" t="s">
        <v>1289</v>
      </c>
      <c r="C123" s="118"/>
      <c r="E123" s="170">
        <v>278</v>
      </c>
      <c r="F123" s="170" t="s">
        <v>1290</v>
      </c>
      <c r="G123" s="182"/>
      <c r="M123" s="173">
        <v>4588</v>
      </c>
      <c r="N123" s="173" t="s">
        <v>879</v>
      </c>
      <c r="O123" s="118"/>
      <c r="U123" s="172">
        <v>6314</v>
      </c>
      <c r="V123" s="172" t="s">
        <v>1291</v>
      </c>
      <c r="W123" s="118"/>
      <c r="Y123" s="174">
        <v>78725</v>
      </c>
      <c r="Z123" s="174" t="s">
        <v>1292</v>
      </c>
      <c r="AA123" s="118"/>
    </row>
    <row r="124" spans="1:27" x14ac:dyDescent="0.25">
      <c r="A124" s="170">
        <v>169</v>
      </c>
      <c r="B124" s="170" t="s">
        <v>1293</v>
      </c>
      <c r="C124" s="118"/>
      <c r="E124" s="171">
        <v>279</v>
      </c>
      <c r="F124" s="171" t="s">
        <v>1294</v>
      </c>
      <c r="G124" s="118"/>
      <c r="M124" s="159">
        <v>46</v>
      </c>
      <c r="N124" s="159" t="s">
        <v>1295</v>
      </c>
      <c r="O124" s="118">
        <f>SUM(O125:O129)</f>
        <v>0</v>
      </c>
      <c r="U124" s="172">
        <v>6318</v>
      </c>
      <c r="V124" s="172" t="s">
        <v>8</v>
      </c>
      <c r="W124" s="118"/>
      <c r="Y124" s="174">
        <v>78726</v>
      </c>
      <c r="Z124" s="174" t="s">
        <v>1097</v>
      </c>
      <c r="AA124" s="118"/>
    </row>
    <row r="125" spans="1:27" x14ac:dyDescent="0.25">
      <c r="A125" s="159">
        <v>17</v>
      </c>
      <c r="B125" s="159" t="s">
        <v>1296</v>
      </c>
      <c r="C125" s="118">
        <f>SUM(C126:C128)</f>
        <v>0</v>
      </c>
      <c r="E125" s="159">
        <v>28</v>
      </c>
      <c r="F125" s="159" t="s">
        <v>1297</v>
      </c>
      <c r="G125" s="118">
        <f>SUM(G126,G133,G140)</f>
        <v>0</v>
      </c>
      <c r="M125" s="171">
        <v>462</v>
      </c>
      <c r="N125" s="171" t="s">
        <v>1298</v>
      </c>
      <c r="O125" s="118"/>
      <c r="U125" s="170">
        <v>633</v>
      </c>
      <c r="V125" s="170" t="s">
        <v>1299</v>
      </c>
      <c r="W125" s="118">
        <f>SUM(W126:W131)</f>
        <v>0</v>
      </c>
      <c r="Y125" s="174">
        <v>78727</v>
      </c>
      <c r="Z125" s="174" t="s">
        <v>1300</v>
      </c>
      <c r="AA125" s="118"/>
    </row>
    <row r="126" spans="1:27" x14ac:dyDescent="0.25">
      <c r="A126" s="170">
        <v>171</v>
      </c>
      <c r="B126" s="170" t="s">
        <v>1301</v>
      </c>
      <c r="C126" s="118"/>
      <c r="E126" s="171">
        <v>280</v>
      </c>
      <c r="F126" s="171" t="s">
        <v>1302</v>
      </c>
      <c r="G126" s="118">
        <f>SUM(G127:G131)</f>
        <v>0</v>
      </c>
      <c r="M126" s="171">
        <v>464</v>
      </c>
      <c r="N126" s="171" t="s">
        <v>1303</v>
      </c>
      <c r="O126" s="118"/>
      <c r="U126" s="172">
        <v>6331</v>
      </c>
      <c r="V126" s="172" t="s">
        <v>1304</v>
      </c>
      <c r="W126" s="118"/>
      <c r="Y126" s="173">
        <v>7873</v>
      </c>
      <c r="Z126" s="173" t="s">
        <v>1305</v>
      </c>
      <c r="AA126" s="118"/>
    </row>
    <row r="127" spans="1:27" x14ac:dyDescent="0.25">
      <c r="A127" s="170">
        <v>174</v>
      </c>
      <c r="B127" s="170" t="s">
        <v>1306</v>
      </c>
      <c r="C127" s="118"/>
      <c r="E127" s="173">
        <v>2801</v>
      </c>
      <c r="F127" s="173" t="s">
        <v>1307</v>
      </c>
      <c r="G127" s="118"/>
      <c r="M127" s="171">
        <v>465</v>
      </c>
      <c r="N127" s="171" t="s">
        <v>1308</v>
      </c>
      <c r="O127" s="118"/>
      <c r="U127" s="172">
        <v>6332</v>
      </c>
      <c r="V127" s="172" t="s">
        <v>1309</v>
      </c>
      <c r="W127" s="118"/>
      <c r="Y127" s="173">
        <v>7874</v>
      </c>
      <c r="Z127" s="173" t="s">
        <v>1310</v>
      </c>
      <c r="AA127" s="118"/>
    </row>
    <row r="128" spans="1:27" x14ac:dyDescent="0.25">
      <c r="A128" s="170">
        <v>178</v>
      </c>
      <c r="B128" s="170" t="s">
        <v>1311</v>
      </c>
      <c r="C128" s="118">
        <f>SUM(C129:C130)</f>
        <v>0</v>
      </c>
      <c r="E128" s="173">
        <v>2803</v>
      </c>
      <c r="F128" s="173" t="s">
        <v>717</v>
      </c>
      <c r="G128" s="118"/>
      <c r="M128" s="171">
        <v>467</v>
      </c>
      <c r="N128" s="171" t="s">
        <v>1312</v>
      </c>
      <c r="O128" s="118"/>
      <c r="U128" s="172">
        <v>6333</v>
      </c>
      <c r="V128" s="172" t="s">
        <v>1287</v>
      </c>
      <c r="W128" s="118"/>
      <c r="Y128" s="173">
        <v>7875</v>
      </c>
      <c r="Z128" s="173" t="s">
        <v>1313</v>
      </c>
      <c r="AA128" s="118"/>
    </row>
    <row r="129" spans="1:27" x14ac:dyDescent="0.25">
      <c r="A129" s="172">
        <v>1781</v>
      </c>
      <c r="B129" s="172" t="s">
        <v>1169</v>
      </c>
      <c r="C129" s="118"/>
      <c r="E129" s="173">
        <v>2805</v>
      </c>
      <c r="F129" s="173" t="s">
        <v>1314</v>
      </c>
      <c r="G129" s="118"/>
      <c r="M129" s="171">
        <v>468</v>
      </c>
      <c r="N129" s="171" t="s">
        <v>1315</v>
      </c>
      <c r="O129" s="118">
        <f>SUM(O130:O131)</f>
        <v>0</v>
      </c>
      <c r="U129" s="172">
        <v>6334</v>
      </c>
      <c r="V129" s="172" t="s">
        <v>1316</v>
      </c>
      <c r="W129" s="118"/>
      <c r="Y129" s="173">
        <v>7876</v>
      </c>
      <c r="Z129" s="173" t="s">
        <v>1317</v>
      </c>
      <c r="AA129" s="118"/>
    </row>
    <row r="130" spans="1:27" x14ac:dyDescent="0.25">
      <c r="A130" s="172">
        <v>1788</v>
      </c>
      <c r="B130" s="172" t="s">
        <v>879</v>
      </c>
      <c r="C130" s="118"/>
      <c r="E130" s="173">
        <v>2807</v>
      </c>
      <c r="F130" s="173" t="s">
        <v>737</v>
      </c>
      <c r="G130" s="118"/>
      <c r="M130" s="173">
        <v>4686</v>
      </c>
      <c r="N130" s="173" t="s">
        <v>1318</v>
      </c>
      <c r="O130" s="118"/>
      <c r="U130" s="172">
        <v>6335</v>
      </c>
      <c r="V130" s="172" t="s">
        <v>1319</v>
      </c>
      <c r="W130" s="118"/>
      <c r="Y130" s="159">
        <v>79</v>
      </c>
      <c r="Z130" s="159" t="s">
        <v>205</v>
      </c>
      <c r="AA130" s="118">
        <f>SUM(AA131:AA133)</f>
        <v>0</v>
      </c>
    </row>
    <row r="131" spans="1:27" x14ac:dyDescent="0.25">
      <c r="A131" s="159">
        <v>18</v>
      </c>
      <c r="B131" s="159" t="s">
        <v>1320</v>
      </c>
      <c r="C131" s="118">
        <f>SUM(C132:C135)</f>
        <v>0</v>
      </c>
      <c r="E131" s="173">
        <v>2808</v>
      </c>
      <c r="F131" s="173" t="s">
        <v>744</v>
      </c>
      <c r="G131" s="118">
        <f>SUM(G132)</f>
        <v>0</v>
      </c>
      <c r="M131" s="173">
        <v>4687</v>
      </c>
      <c r="N131" s="173" t="s">
        <v>973</v>
      </c>
      <c r="O131" s="118"/>
      <c r="U131" s="172">
        <v>6338</v>
      </c>
      <c r="V131" s="172" t="s">
        <v>8</v>
      </c>
      <c r="W131" s="118"/>
      <c r="Y131" s="171">
        <v>791</v>
      </c>
      <c r="Z131" s="171" t="s">
        <v>1321</v>
      </c>
      <c r="AA131" s="118"/>
    </row>
    <row r="132" spans="1:27" x14ac:dyDescent="0.25">
      <c r="A132" s="170">
        <v>181</v>
      </c>
      <c r="B132" s="170" t="s">
        <v>1322</v>
      </c>
      <c r="C132" s="118"/>
      <c r="E132" s="174">
        <v>28081</v>
      </c>
      <c r="F132" s="174" t="s">
        <v>1323</v>
      </c>
      <c r="G132" s="118"/>
      <c r="M132" s="159">
        <v>47</v>
      </c>
      <c r="N132" s="159" t="s">
        <v>1324</v>
      </c>
      <c r="O132" s="118">
        <f>SUM(O133:O136,O139:O140,O144,O148)</f>
        <v>0</v>
      </c>
      <c r="U132" s="170">
        <v>635</v>
      </c>
      <c r="V132" s="170" t="s">
        <v>1325</v>
      </c>
      <c r="W132" s="118">
        <f>SUM(W133,W138:W140,W142)</f>
        <v>0</v>
      </c>
      <c r="Y132" s="171">
        <v>796</v>
      </c>
      <c r="Z132" s="171" t="s">
        <v>1326</v>
      </c>
      <c r="AA132" s="118"/>
    </row>
    <row r="133" spans="1:27" x14ac:dyDescent="0.25">
      <c r="A133" s="170">
        <v>186</v>
      </c>
      <c r="B133" s="170" t="s">
        <v>1327</v>
      </c>
      <c r="C133" s="118"/>
      <c r="E133" s="171">
        <v>281</v>
      </c>
      <c r="F133" s="171" t="s">
        <v>1328</v>
      </c>
      <c r="G133" s="118">
        <f>SUM(G134:G138)</f>
        <v>0</v>
      </c>
      <c r="M133" s="171">
        <v>471</v>
      </c>
      <c r="N133" s="171" t="s">
        <v>1329</v>
      </c>
      <c r="O133" s="118"/>
      <c r="U133" s="172">
        <v>6351</v>
      </c>
      <c r="V133" s="172" t="s">
        <v>1330</v>
      </c>
      <c r="W133" s="118">
        <f>SUM(W134:W137)</f>
        <v>0</v>
      </c>
      <c r="Y133" s="171">
        <v>797</v>
      </c>
      <c r="Z133" s="171" t="s">
        <v>1331</v>
      </c>
      <c r="AA133" s="118"/>
    </row>
    <row r="134" spans="1:27" x14ac:dyDescent="0.25">
      <c r="A134" s="170">
        <v>187</v>
      </c>
      <c r="B134" s="170" t="s">
        <v>1332</v>
      </c>
      <c r="C134" s="118"/>
      <c r="E134" s="173">
        <v>2812</v>
      </c>
      <c r="F134" s="173" t="s">
        <v>1333</v>
      </c>
      <c r="G134" s="118"/>
      <c r="M134" s="171">
        <v>472</v>
      </c>
      <c r="N134" s="171" t="s">
        <v>1329</v>
      </c>
      <c r="O134" s="118"/>
      <c r="U134" s="175">
        <v>63511</v>
      </c>
      <c r="V134" s="175" t="s">
        <v>1334</v>
      </c>
      <c r="W134" s="118"/>
    </row>
    <row r="135" spans="1:27" x14ac:dyDescent="0.25">
      <c r="A135" s="170">
        <v>188</v>
      </c>
      <c r="B135" s="170" t="s">
        <v>1335</v>
      </c>
      <c r="C135" s="118"/>
      <c r="E135" s="173">
        <v>2813</v>
      </c>
      <c r="F135" s="173" t="s">
        <v>1336</v>
      </c>
      <c r="G135" s="118"/>
      <c r="M135" s="171">
        <v>473</v>
      </c>
      <c r="N135" s="171" t="s">
        <v>1329</v>
      </c>
      <c r="O135" s="118"/>
      <c r="U135" s="175">
        <v>63512</v>
      </c>
      <c r="V135" s="175" t="s">
        <v>1337</v>
      </c>
      <c r="W135" s="118"/>
    </row>
    <row r="136" spans="1:27" x14ac:dyDescent="0.25">
      <c r="E136" s="173">
        <v>2814</v>
      </c>
      <c r="F136" s="173" t="s">
        <v>1338</v>
      </c>
      <c r="G136" s="118"/>
      <c r="M136" s="171">
        <v>474</v>
      </c>
      <c r="N136" s="171" t="s">
        <v>1329</v>
      </c>
      <c r="O136" s="118">
        <f>SUM(O137:O138)</f>
        <v>0</v>
      </c>
      <c r="U136" s="175">
        <v>63513</v>
      </c>
      <c r="V136" s="175" t="s">
        <v>1339</v>
      </c>
      <c r="W136" s="118"/>
    </row>
    <row r="137" spans="1:27" x14ac:dyDescent="0.25">
      <c r="E137" s="173">
        <v>2815</v>
      </c>
      <c r="F137" s="173" t="s">
        <v>1340</v>
      </c>
      <c r="G137" s="118"/>
      <c r="M137" s="173">
        <v>4746</v>
      </c>
      <c r="N137" s="173" t="s">
        <v>1341</v>
      </c>
      <c r="O137" s="118"/>
      <c r="U137" s="175">
        <v>63514</v>
      </c>
      <c r="V137" s="175" t="s">
        <v>1342</v>
      </c>
      <c r="W137" s="118"/>
    </row>
    <row r="138" spans="1:27" x14ac:dyDescent="0.25">
      <c r="E138" s="173">
        <v>2818</v>
      </c>
      <c r="F138" s="173" t="s">
        <v>1343</v>
      </c>
      <c r="G138" s="118">
        <f>SUM(G139)</f>
        <v>0</v>
      </c>
      <c r="M138" s="173">
        <v>4747</v>
      </c>
      <c r="N138" s="173" t="s">
        <v>1344</v>
      </c>
      <c r="O138" s="118"/>
      <c r="U138" s="172">
        <v>6352</v>
      </c>
      <c r="V138" s="172" t="s">
        <v>1345</v>
      </c>
      <c r="W138" s="118"/>
    </row>
    <row r="139" spans="1:27" x14ac:dyDescent="0.25">
      <c r="E139" s="174">
        <v>28187</v>
      </c>
      <c r="F139" s="174" t="s">
        <v>1346</v>
      </c>
      <c r="G139" s="118"/>
      <c r="M139" s="171">
        <v>475</v>
      </c>
      <c r="N139" s="171" t="s">
        <v>1329</v>
      </c>
      <c r="O139" s="118"/>
      <c r="U139" s="172">
        <v>6353</v>
      </c>
      <c r="V139" s="172" t="s">
        <v>1347</v>
      </c>
      <c r="W139" s="118"/>
    </row>
    <row r="140" spans="1:27" x14ac:dyDescent="0.25">
      <c r="E140" s="171">
        <v>282</v>
      </c>
      <c r="F140" s="171" t="s">
        <v>1348</v>
      </c>
      <c r="G140" s="118"/>
      <c r="M140" s="171">
        <v>476</v>
      </c>
      <c r="N140" s="171" t="s">
        <v>1349</v>
      </c>
      <c r="O140" s="118">
        <f>SUM(O141:O143)</f>
        <v>0</v>
      </c>
      <c r="U140" s="172">
        <v>6354</v>
      </c>
      <c r="V140" s="172" t="s">
        <v>1350</v>
      </c>
      <c r="W140" s="118">
        <f>SUM(W141)</f>
        <v>0</v>
      </c>
    </row>
    <row r="141" spans="1:27" x14ac:dyDescent="0.25">
      <c r="E141" s="159">
        <v>29</v>
      </c>
      <c r="F141" s="159" t="s">
        <v>1351</v>
      </c>
      <c r="G141" s="118">
        <f>SUM(G142,G148,G150:G151,G154,G159)</f>
        <v>0</v>
      </c>
      <c r="M141" s="173">
        <v>4761</v>
      </c>
      <c r="N141" s="173" t="s">
        <v>1352</v>
      </c>
      <c r="O141" s="118"/>
      <c r="U141" s="175">
        <v>63541</v>
      </c>
      <c r="V141" s="175" t="s">
        <v>1353</v>
      </c>
      <c r="W141" s="118"/>
    </row>
    <row r="142" spans="1:27" x14ac:dyDescent="0.25">
      <c r="E142" s="171">
        <v>290</v>
      </c>
      <c r="F142" s="171" t="s">
        <v>1354</v>
      </c>
      <c r="G142" s="118">
        <f>SUM(G143:G146)</f>
        <v>0</v>
      </c>
      <c r="M142" s="173">
        <v>4762</v>
      </c>
      <c r="N142" s="173" t="s">
        <v>1355</v>
      </c>
      <c r="O142" s="118"/>
      <c r="U142" s="172">
        <v>6358</v>
      </c>
      <c r="V142" s="172" t="s">
        <v>1356</v>
      </c>
      <c r="W142" s="118"/>
    </row>
    <row r="143" spans="1:27" x14ac:dyDescent="0.25">
      <c r="E143" s="173">
        <v>2905</v>
      </c>
      <c r="F143" s="173" t="s">
        <v>1357</v>
      </c>
      <c r="G143" s="118"/>
      <c r="M143" s="173">
        <v>4768</v>
      </c>
      <c r="N143" s="173" t="s">
        <v>1358</v>
      </c>
      <c r="O143" s="118"/>
      <c r="U143" s="170">
        <v>637</v>
      </c>
      <c r="V143" s="170" t="s">
        <v>1359</v>
      </c>
      <c r="W143" s="118">
        <f>SUM(W144:W147)</f>
        <v>0</v>
      </c>
    </row>
    <row r="144" spans="1:27" x14ac:dyDescent="0.25">
      <c r="E144" s="173">
        <v>2906</v>
      </c>
      <c r="F144" s="173" t="s">
        <v>731</v>
      </c>
      <c r="G144" s="118"/>
      <c r="M144" s="171">
        <v>477</v>
      </c>
      <c r="N144" s="171" t="s">
        <v>1360</v>
      </c>
      <c r="O144" s="118">
        <f>SUM(O145:O147)</f>
        <v>0</v>
      </c>
      <c r="U144" s="172">
        <v>6371</v>
      </c>
      <c r="V144" s="172" t="s">
        <v>1361</v>
      </c>
      <c r="W144" s="118"/>
    </row>
    <row r="145" spans="5:23" x14ac:dyDescent="0.25">
      <c r="E145" s="173">
        <v>2907</v>
      </c>
      <c r="F145" s="173" t="s">
        <v>737</v>
      </c>
      <c r="G145" s="118"/>
      <c r="M145" s="173">
        <v>4771</v>
      </c>
      <c r="N145" s="173" t="s">
        <v>1362</v>
      </c>
      <c r="O145" s="118"/>
      <c r="U145" s="172">
        <v>6372</v>
      </c>
      <c r="V145" s="172" t="s">
        <v>1363</v>
      </c>
      <c r="W145" s="118"/>
    </row>
    <row r="146" spans="5:23" x14ac:dyDescent="0.25">
      <c r="E146" s="173">
        <v>2908</v>
      </c>
      <c r="F146" s="173" t="s">
        <v>744</v>
      </c>
      <c r="G146" s="118">
        <f>SUM(G147)</f>
        <v>0</v>
      </c>
      <c r="M146" s="173">
        <v>4772</v>
      </c>
      <c r="N146" s="173" t="s">
        <v>1364</v>
      </c>
      <c r="O146" s="118"/>
      <c r="U146" s="172">
        <v>6374</v>
      </c>
      <c r="V146" s="172" t="s">
        <v>1365</v>
      </c>
      <c r="W146" s="118"/>
    </row>
    <row r="147" spans="5:23" x14ac:dyDescent="0.25">
      <c r="E147" s="174">
        <v>29081</v>
      </c>
      <c r="F147" s="174" t="s">
        <v>1366</v>
      </c>
      <c r="G147" s="118"/>
      <c r="M147" s="173">
        <v>4778</v>
      </c>
      <c r="N147" s="173" t="s">
        <v>1358</v>
      </c>
      <c r="O147" s="118"/>
      <c r="U147" s="172">
        <v>6378</v>
      </c>
      <c r="V147" s="172" t="s">
        <v>1367</v>
      </c>
      <c r="W147" s="118"/>
    </row>
    <row r="148" spans="5:23" x14ac:dyDescent="0.25">
      <c r="E148" s="171">
        <v>291</v>
      </c>
      <c r="F148" s="171" t="s">
        <v>1368</v>
      </c>
      <c r="G148" s="118">
        <f>SUM(G149)</f>
        <v>0</v>
      </c>
      <c r="M148" s="171">
        <v>478</v>
      </c>
      <c r="N148" s="171" t="s">
        <v>1369</v>
      </c>
      <c r="O148" s="118">
        <f>SUM(O149:O152)</f>
        <v>0</v>
      </c>
      <c r="U148" s="159">
        <v>64</v>
      </c>
      <c r="V148" s="159" t="s">
        <v>147</v>
      </c>
      <c r="W148" s="118">
        <f>SUM(W149,W155:W156,W162:W163,W169)</f>
        <v>0</v>
      </c>
    </row>
    <row r="149" spans="5:23" x14ac:dyDescent="0.25">
      <c r="E149" s="174">
        <v>29187</v>
      </c>
      <c r="F149" s="174" t="s">
        <v>1370</v>
      </c>
      <c r="G149" s="118"/>
      <c r="M149" s="173">
        <v>478601</v>
      </c>
      <c r="N149" s="173" t="s">
        <v>1371</v>
      </c>
      <c r="O149" s="118"/>
      <c r="U149" s="170">
        <v>641</v>
      </c>
      <c r="V149" s="170" t="s">
        <v>1372</v>
      </c>
      <c r="W149" s="118">
        <f>SUM(W150:W154)</f>
        <v>0</v>
      </c>
    </row>
    <row r="150" spans="5:23" x14ac:dyDescent="0.25">
      <c r="E150" s="171">
        <v>292</v>
      </c>
      <c r="F150" s="171" t="s">
        <v>1373</v>
      </c>
      <c r="G150" s="118"/>
      <c r="M150" s="173">
        <v>478602</v>
      </c>
      <c r="N150" s="173" t="s">
        <v>1374</v>
      </c>
      <c r="O150" s="118"/>
      <c r="U150" s="172">
        <v>6411</v>
      </c>
      <c r="V150" s="172" t="s">
        <v>1375</v>
      </c>
      <c r="W150" s="118"/>
    </row>
    <row r="151" spans="5:23" x14ac:dyDescent="0.25">
      <c r="E151" s="171">
        <v>293</v>
      </c>
      <c r="F151" s="171" t="s">
        <v>1376</v>
      </c>
      <c r="G151" s="118">
        <f>SUM(G152:G153)</f>
        <v>0</v>
      </c>
      <c r="M151" s="173">
        <v>478701</v>
      </c>
      <c r="N151" s="173" t="s">
        <v>1377</v>
      </c>
      <c r="O151" s="118"/>
      <c r="U151" s="172">
        <v>6412</v>
      </c>
      <c r="V151" s="172" t="s">
        <v>1378</v>
      </c>
      <c r="W151" s="118"/>
    </row>
    <row r="152" spans="5:23" x14ac:dyDescent="0.25">
      <c r="E152" s="173">
        <v>2931</v>
      </c>
      <c r="F152" s="173" t="s">
        <v>1379</v>
      </c>
      <c r="G152" s="118"/>
      <c r="M152" s="173">
        <v>478702</v>
      </c>
      <c r="N152" s="173" t="s">
        <v>1380</v>
      </c>
      <c r="O152" s="118"/>
      <c r="U152" s="172">
        <v>6413</v>
      </c>
      <c r="V152" s="172" t="s">
        <v>1381</v>
      </c>
      <c r="W152" s="118"/>
    </row>
    <row r="153" spans="5:23" x14ac:dyDescent="0.25">
      <c r="E153" s="173">
        <v>2932</v>
      </c>
      <c r="F153" s="173" t="s">
        <v>1071</v>
      </c>
      <c r="G153" s="118"/>
      <c r="M153" s="159">
        <v>48</v>
      </c>
      <c r="N153" s="159" t="s">
        <v>651</v>
      </c>
      <c r="O153" s="118">
        <f>SUM(O154,O156:O157,O159)</f>
        <v>0</v>
      </c>
      <c r="U153" s="172">
        <v>6414</v>
      </c>
      <c r="V153" s="172" t="s">
        <v>1382</v>
      </c>
      <c r="W153" s="118"/>
    </row>
    <row r="154" spans="5:23" x14ac:dyDescent="0.25">
      <c r="E154" s="171">
        <v>296</v>
      </c>
      <c r="F154" s="171" t="s">
        <v>1383</v>
      </c>
      <c r="G154" s="118">
        <f>SUM(G155:G158)</f>
        <v>0</v>
      </c>
      <c r="M154" s="171">
        <v>481</v>
      </c>
      <c r="N154" s="171" t="s">
        <v>1384</v>
      </c>
      <c r="O154" s="118">
        <f>SUM(O155)</f>
        <v>0</v>
      </c>
      <c r="U154" s="172">
        <v>6415</v>
      </c>
      <c r="V154" s="172" t="s">
        <v>1385</v>
      </c>
      <c r="W154" s="118"/>
    </row>
    <row r="155" spans="5:23" x14ac:dyDescent="0.25">
      <c r="E155" s="173">
        <v>2961</v>
      </c>
      <c r="F155" s="173" t="s">
        <v>1111</v>
      </c>
      <c r="G155" s="118"/>
      <c r="M155" s="173">
        <v>4816</v>
      </c>
      <c r="N155" s="173" t="s">
        <v>1386</v>
      </c>
      <c r="O155" s="118"/>
      <c r="U155" s="170">
        <v>644</v>
      </c>
      <c r="V155" s="170" t="s">
        <v>1387</v>
      </c>
      <c r="W155" s="118"/>
    </row>
    <row r="156" spans="5:23" x14ac:dyDescent="0.25">
      <c r="E156" s="173">
        <v>2966</v>
      </c>
      <c r="F156" s="173" t="s">
        <v>1388</v>
      </c>
      <c r="G156" s="118"/>
      <c r="M156" s="171">
        <v>486</v>
      </c>
      <c r="N156" s="171" t="s">
        <v>1389</v>
      </c>
      <c r="O156" s="118"/>
      <c r="U156" s="170">
        <v>645</v>
      </c>
      <c r="V156" s="170" t="s">
        <v>1390</v>
      </c>
      <c r="W156" s="118">
        <f>SUM(W157:W161)</f>
        <v>0</v>
      </c>
    </row>
    <row r="157" spans="5:23" x14ac:dyDescent="0.25">
      <c r="E157" s="173">
        <v>2967</v>
      </c>
      <c r="F157" s="173" t="s">
        <v>1391</v>
      </c>
      <c r="G157" s="118"/>
      <c r="M157" s="171">
        <v>487</v>
      </c>
      <c r="N157" s="171" t="s">
        <v>1392</v>
      </c>
      <c r="O157" s="118">
        <f>SUM(O158)</f>
        <v>0</v>
      </c>
      <c r="U157" s="172">
        <v>6451</v>
      </c>
      <c r="V157" s="172" t="s">
        <v>1393</v>
      </c>
      <c r="W157" s="118"/>
    </row>
    <row r="158" spans="5:23" x14ac:dyDescent="0.25">
      <c r="E158" s="173">
        <v>2968</v>
      </c>
      <c r="F158" s="173" t="s">
        <v>1394</v>
      </c>
      <c r="G158" s="118"/>
      <c r="M158" s="173">
        <v>48701</v>
      </c>
      <c r="N158" s="173" t="s">
        <v>1395</v>
      </c>
      <c r="O158" s="118"/>
      <c r="U158" s="172">
        <v>6452</v>
      </c>
      <c r="V158" s="172" t="s">
        <v>1396</v>
      </c>
      <c r="W158" s="118"/>
    </row>
    <row r="159" spans="5:23" x14ac:dyDescent="0.25">
      <c r="E159" s="171">
        <v>297</v>
      </c>
      <c r="F159" s="171" t="s">
        <v>1397</v>
      </c>
      <c r="G159" s="118">
        <f>SUM(G160:G165)</f>
        <v>0</v>
      </c>
      <c r="M159" s="171">
        <v>488</v>
      </c>
      <c r="N159" s="171" t="s">
        <v>1398</v>
      </c>
      <c r="O159" s="118">
        <f>SUM(O160:O161)</f>
        <v>0</v>
      </c>
      <c r="U159" s="172">
        <v>6453</v>
      </c>
      <c r="V159" s="172" t="s">
        <v>1399</v>
      </c>
      <c r="W159" s="118"/>
    </row>
    <row r="160" spans="5:23" x14ac:dyDescent="0.25">
      <c r="E160" s="173">
        <v>2971</v>
      </c>
      <c r="F160" s="173" t="s">
        <v>1400</v>
      </c>
      <c r="G160" s="118"/>
      <c r="M160" s="173">
        <v>4886</v>
      </c>
      <c r="N160" s="173" t="s">
        <v>408</v>
      </c>
      <c r="O160" s="118"/>
      <c r="U160" s="172">
        <v>6454</v>
      </c>
      <c r="V160" s="172" t="s">
        <v>1401</v>
      </c>
      <c r="W160" s="118"/>
    </row>
    <row r="161" spans="5:23" x14ac:dyDescent="0.25">
      <c r="E161" s="173">
        <v>2972</v>
      </c>
      <c r="F161" s="173" t="s">
        <v>1402</v>
      </c>
      <c r="G161" s="118"/>
      <c r="M161" s="173">
        <v>4887</v>
      </c>
      <c r="N161" s="173" t="s">
        <v>406</v>
      </c>
      <c r="O161" s="118"/>
      <c r="U161" s="172">
        <v>6458</v>
      </c>
      <c r="V161" s="172" t="s">
        <v>1403</v>
      </c>
      <c r="W161" s="118"/>
    </row>
    <row r="162" spans="5:23" x14ac:dyDescent="0.25">
      <c r="E162" s="173">
        <v>2973</v>
      </c>
      <c r="F162" s="173" t="s">
        <v>1210</v>
      </c>
      <c r="G162" s="118"/>
      <c r="M162" s="159">
        <v>49</v>
      </c>
      <c r="N162" s="159" t="s">
        <v>1404</v>
      </c>
      <c r="O162" s="118">
        <f>SUM(O163:O164,O168)</f>
        <v>0</v>
      </c>
      <c r="U162" s="170">
        <v>646</v>
      </c>
      <c r="V162" s="170" t="s">
        <v>1405</v>
      </c>
      <c r="W162" s="118"/>
    </row>
    <row r="163" spans="5:23" x14ac:dyDescent="0.25">
      <c r="E163" s="173">
        <v>2974</v>
      </c>
      <c r="F163" s="173" t="s">
        <v>1406</v>
      </c>
      <c r="G163" s="118"/>
      <c r="M163" s="171">
        <v>491</v>
      </c>
      <c r="N163" s="171" t="s">
        <v>1407</v>
      </c>
      <c r="O163" s="118"/>
      <c r="U163" s="170">
        <v>647</v>
      </c>
      <c r="V163" s="170" t="s">
        <v>1408</v>
      </c>
      <c r="W163" s="118">
        <f>SUM(W164:W168)</f>
        <v>0</v>
      </c>
    </row>
    <row r="164" spans="5:23" x14ac:dyDescent="0.25">
      <c r="E164" s="173">
        <v>2975</v>
      </c>
      <c r="F164" s="173" t="s">
        <v>1409</v>
      </c>
      <c r="G164" s="118"/>
      <c r="M164" s="171">
        <v>495</v>
      </c>
      <c r="N164" s="171" t="s">
        <v>1410</v>
      </c>
      <c r="O164" s="118">
        <f>SUM(O165:O167)</f>
        <v>0</v>
      </c>
      <c r="U164" s="172">
        <v>6471</v>
      </c>
      <c r="V164" s="172" t="s">
        <v>1411</v>
      </c>
      <c r="W164" s="118"/>
    </row>
    <row r="165" spans="5:23" x14ac:dyDescent="0.25">
      <c r="E165" s="173">
        <v>2976</v>
      </c>
      <c r="F165" s="173" t="s">
        <v>1412</v>
      </c>
      <c r="G165" s="118">
        <f>SUM(G166)</f>
        <v>0</v>
      </c>
      <c r="M165" s="173">
        <v>4951</v>
      </c>
      <c r="N165" s="173" t="s">
        <v>1413</v>
      </c>
      <c r="O165" s="118"/>
      <c r="U165" s="172">
        <v>6472</v>
      </c>
      <c r="V165" s="172" t="s">
        <v>1414</v>
      </c>
      <c r="W165" s="118"/>
    </row>
    <row r="166" spans="5:23" x14ac:dyDescent="0.25">
      <c r="E166" s="174">
        <v>29787</v>
      </c>
      <c r="F166" s="174" t="s">
        <v>1415</v>
      </c>
      <c r="G166" s="183"/>
      <c r="M166" s="173">
        <v>4955</v>
      </c>
      <c r="N166" s="173" t="s">
        <v>1416</v>
      </c>
      <c r="O166" s="118"/>
      <c r="U166" s="172">
        <v>6473</v>
      </c>
      <c r="V166" s="172" t="s">
        <v>1417</v>
      </c>
      <c r="W166" s="118"/>
    </row>
    <row r="167" spans="5:23" x14ac:dyDescent="0.25">
      <c r="M167" s="173">
        <v>4958</v>
      </c>
      <c r="N167" s="173" t="s">
        <v>1418</v>
      </c>
      <c r="O167" s="118"/>
      <c r="U167" s="172">
        <v>6474</v>
      </c>
      <c r="V167" s="172" t="s">
        <v>1419</v>
      </c>
      <c r="W167" s="118"/>
    </row>
    <row r="168" spans="5:23" x14ac:dyDescent="0.25">
      <c r="M168" s="171">
        <v>496</v>
      </c>
      <c r="N168" s="171" t="s">
        <v>1420</v>
      </c>
      <c r="O168" s="118">
        <f>SUM(O169:O171)</f>
        <v>0</v>
      </c>
      <c r="U168" s="172">
        <v>6475</v>
      </c>
      <c r="V168" s="172" t="s">
        <v>1421</v>
      </c>
      <c r="W168" s="118"/>
    </row>
    <row r="169" spans="5:23" x14ac:dyDescent="0.25">
      <c r="M169" s="173">
        <v>4962</v>
      </c>
      <c r="N169" s="173" t="s">
        <v>1298</v>
      </c>
      <c r="O169" s="118"/>
      <c r="U169" s="170">
        <v>648</v>
      </c>
      <c r="V169" s="170" t="s">
        <v>1422</v>
      </c>
      <c r="W169" s="118"/>
    </row>
    <row r="170" spans="5:23" x14ac:dyDescent="0.25">
      <c r="M170" s="173">
        <v>4965</v>
      </c>
      <c r="N170" s="173" t="s">
        <v>1308</v>
      </c>
      <c r="O170" s="118"/>
      <c r="U170" s="159">
        <v>65</v>
      </c>
      <c r="V170" s="159" t="s">
        <v>1423</v>
      </c>
      <c r="W170" s="118">
        <f>SUM(W171,W175:W176,W179,W182:W183)</f>
        <v>0</v>
      </c>
    </row>
    <row r="171" spans="5:23" x14ac:dyDescent="0.25">
      <c r="M171" s="173">
        <v>4967</v>
      </c>
      <c r="N171" s="173" t="s">
        <v>1424</v>
      </c>
      <c r="O171" s="118"/>
      <c r="U171" s="170">
        <v>651</v>
      </c>
      <c r="V171" s="170" t="s">
        <v>970</v>
      </c>
      <c r="W171" s="118">
        <f>SUM(W172:W174)</f>
        <v>0</v>
      </c>
    </row>
    <row r="172" spans="5:23" x14ac:dyDescent="0.25">
      <c r="U172" s="172">
        <v>6511</v>
      </c>
      <c r="V172" s="172" t="s">
        <v>976</v>
      </c>
      <c r="W172" s="118"/>
    </row>
    <row r="173" spans="5:23" x14ac:dyDescent="0.25">
      <c r="U173" s="172">
        <v>6516</v>
      </c>
      <c r="V173" s="172" t="s">
        <v>981</v>
      </c>
      <c r="W173" s="118"/>
    </row>
    <row r="174" spans="5:23" x14ac:dyDescent="0.25">
      <c r="U174" s="172">
        <v>6518</v>
      </c>
      <c r="V174" s="172" t="s">
        <v>987</v>
      </c>
      <c r="W174" s="118"/>
    </row>
    <row r="175" spans="5:23" x14ac:dyDescent="0.25">
      <c r="U175" s="170">
        <v>653</v>
      </c>
      <c r="V175" s="170" t="s">
        <v>1425</v>
      </c>
      <c r="W175" s="118"/>
    </row>
    <row r="176" spans="5:23" x14ac:dyDescent="0.25">
      <c r="U176" s="170">
        <v>654</v>
      </c>
      <c r="V176" s="170" t="s">
        <v>1426</v>
      </c>
      <c r="W176" s="118">
        <f>SUM(W177:W178)</f>
        <v>0</v>
      </c>
    </row>
    <row r="177" spans="21:23" x14ac:dyDescent="0.25">
      <c r="U177" s="172">
        <v>6541</v>
      </c>
      <c r="V177" s="172" t="s">
        <v>1427</v>
      </c>
      <c r="W177" s="118"/>
    </row>
    <row r="178" spans="21:23" x14ac:dyDescent="0.25">
      <c r="U178" s="172">
        <v>6544</v>
      </c>
      <c r="V178" s="172" t="s">
        <v>1428</v>
      </c>
      <c r="W178" s="118"/>
    </row>
    <row r="179" spans="21:23" x14ac:dyDescent="0.25">
      <c r="U179" s="170">
        <v>655</v>
      </c>
      <c r="V179" s="170" t="s">
        <v>1429</v>
      </c>
      <c r="W179" s="118">
        <f>SUM(W180:W181)</f>
        <v>0</v>
      </c>
    </row>
    <row r="180" spans="21:23" x14ac:dyDescent="0.25">
      <c r="U180" s="172">
        <v>6551</v>
      </c>
      <c r="V180" s="172" t="s">
        <v>1430</v>
      </c>
      <c r="W180" s="118"/>
    </row>
    <row r="181" spans="21:23" x14ac:dyDescent="0.25">
      <c r="U181" s="172">
        <v>6555</v>
      </c>
      <c r="V181" s="172" t="s">
        <v>1431</v>
      </c>
      <c r="W181" s="118"/>
    </row>
    <row r="182" spans="21:23" x14ac:dyDescent="0.25">
      <c r="U182" s="170">
        <v>656</v>
      </c>
      <c r="V182" s="170" t="s">
        <v>1432</v>
      </c>
      <c r="W182" s="118"/>
    </row>
    <row r="183" spans="21:23" x14ac:dyDescent="0.25">
      <c r="U183" s="170">
        <v>658</v>
      </c>
      <c r="V183" s="170" t="s">
        <v>1433</v>
      </c>
      <c r="W183" s="118"/>
    </row>
    <row r="184" spans="21:23" x14ac:dyDescent="0.25">
      <c r="U184" s="159">
        <v>66</v>
      </c>
      <c r="V184" s="159" t="s">
        <v>158</v>
      </c>
      <c r="W184" s="118">
        <f>SUM(W185,W196:W200)</f>
        <v>0</v>
      </c>
    </row>
    <row r="185" spans="21:23" x14ac:dyDescent="0.25">
      <c r="U185" s="170">
        <v>661</v>
      </c>
      <c r="V185" s="170" t="s">
        <v>1434</v>
      </c>
      <c r="W185" s="118">
        <f>SUM(W186,W189:W193)</f>
        <v>0</v>
      </c>
    </row>
    <row r="186" spans="21:23" x14ac:dyDescent="0.25">
      <c r="U186" s="172">
        <v>6611</v>
      </c>
      <c r="V186" s="172" t="s">
        <v>1435</v>
      </c>
      <c r="W186" s="118">
        <f>SUM(W187:W188)</f>
        <v>0</v>
      </c>
    </row>
    <row r="187" spans="21:23" x14ac:dyDescent="0.25">
      <c r="U187" s="175">
        <v>66116</v>
      </c>
      <c r="V187" s="175" t="s">
        <v>1436</v>
      </c>
      <c r="W187" s="118"/>
    </row>
    <row r="188" spans="21:23" x14ac:dyDescent="0.25">
      <c r="U188" s="175">
        <v>66117</v>
      </c>
      <c r="V188" s="175" t="s">
        <v>1437</v>
      </c>
      <c r="W188" s="118"/>
    </row>
    <row r="189" spans="21:23" x14ac:dyDescent="0.25">
      <c r="U189" s="172">
        <v>6612</v>
      </c>
      <c r="V189" s="172" t="s">
        <v>1438</v>
      </c>
      <c r="W189" s="118"/>
    </row>
    <row r="190" spans="21:23" x14ac:dyDescent="0.25">
      <c r="U190" s="172">
        <v>6615</v>
      </c>
      <c r="V190" s="172" t="s">
        <v>1439</v>
      </c>
      <c r="W190" s="118"/>
    </row>
    <row r="191" spans="21:23" x14ac:dyDescent="0.25">
      <c r="U191" s="172">
        <v>6616</v>
      </c>
      <c r="V191" s="172" t="s">
        <v>1440</v>
      </c>
      <c r="W191" s="118"/>
    </row>
    <row r="192" spans="21:23" x14ac:dyDescent="0.25">
      <c r="U192" s="172">
        <v>6617</v>
      </c>
      <c r="V192" s="172" t="s">
        <v>1441</v>
      </c>
      <c r="W192" s="118"/>
    </row>
    <row r="193" spans="21:23" x14ac:dyDescent="0.25">
      <c r="U193" s="172">
        <v>6618</v>
      </c>
      <c r="V193" s="172" t="s">
        <v>1442</v>
      </c>
      <c r="W193" s="118">
        <f>SUM(W194:W195)</f>
        <v>0</v>
      </c>
    </row>
    <row r="194" spans="21:23" x14ac:dyDescent="0.25">
      <c r="U194" s="175">
        <v>66181</v>
      </c>
      <c r="V194" s="175" t="s">
        <v>1443</v>
      </c>
      <c r="W194" s="118"/>
    </row>
    <row r="195" spans="21:23" x14ac:dyDescent="0.25">
      <c r="U195" s="175">
        <v>66188</v>
      </c>
      <c r="V195" s="175" t="s">
        <v>1444</v>
      </c>
      <c r="W195" s="118"/>
    </row>
    <row r="196" spans="21:23" x14ac:dyDescent="0.25">
      <c r="U196" s="170">
        <v>664</v>
      </c>
      <c r="V196" s="170" t="s">
        <v>1445</v>
      </c>
      <c r="W196" s="118"/>
    </row>
    <row r="197" spans="21:23" x14ac:dyDescent="0.25">
      <c r="U197" s="170">
        <v>665</v>
      </c>
      <c r="V197" s="170" t="s">
        <v>1446</v>
      </c>
      <c r="W197" s="118"/>
    </row>
    <row r="198" spans="21:23" x14ac:dyDescent="0.25">
      <c r="U198" s="170">
        <v>666</v>
      </c>
      <c r="V198" s="170" t="s">
        <v>1447</v>
      </c>
      <c r="W198" s="118"/>
    </row>
    <row r="199" spans="21:23" x14ac:dyDescent="0.25">
      <c r="U199" s="170">
        <v>667</v>
      </c>
      <c r="V199" s="170" t="s">
        <v>1448</v>
      </c>
      <c r="W199" s="118"/>
    </row>
    <row r="200" spans="21:23" x14ac:dyDescent="0.25">
      <c r="U200" s="170">
        <v>668</v>
      </c>
      <c r="V200" s="170" t="s">
        <v>1449</v>
      </c>
      <c r="W200" s="118"/>
    </row>
    <row r="201" spans="21:23" x14ac:dyDescent="0.25">
      <c r="U201" s="159">
        <v>67</v>
      </c>
      <c r="V201" s="159" t="s">
        <v>163</v>
      </c>
      <c r="W201" s="118">
        <f>SUM(W202,W210:W211,W214,W219)</f>
        <v>0</v>
      </c>
    </row>
    <row r="202" spans="21:23" x14ac:dyDescent="0.25">
      <c r="U202" s="170">
        <v>671</v>
      </c>
      <c r="V202" s="170" t="s">
        <v>1450</v>
      </c>
      <c r="W202" s="118">
        <f>SUM(W203:W209)</f>
        <v>0</v>
      </c>
    </row>
    <row r="203" spans="21:23" x14ac:dyDescent="0.25">
      <c r="U203" s="172">
        <v>6711</v>
      </c>
      <c r="V203" s="172" t="s">
        <v>1451</v>
      </c>
      <c r="W203" s="118"/>
    </row>
    <row r="204" spans="21:23" x14ac:dyDescent="0.25">
      <c r="U204" s="172">
        <v>6712</v>
      </c>
      <c r="V204" s="172" t="s">
        <v>1452</v>
      </c>
      <c r="W204" s="118"/>
    </row>
    <row r="205" spans="21:23" x14ac:dyDescent="0.25">
      <c r="U205" s="172">
        <v>6713</v>
      </c>
      <c r="V205" s="172" t="s">
        <v>1453</v>
      </c>
      <c r="W205" s="118"/>
    </row>
    <row r="206" spans="21:23" x14ac:dyDescent="0.25">
      <c r="U206" s="172">
        <v>6714</v>
      </c>
      <c r="V206" s="172" t="s">
        <v>1454</v>
      </c>
      <c r="W206" s="118"/>
    </row>
    <row r="207" spans="21:23" x14ac:dyDescent="0.25">
      <c r="U207" s="172">
        <v>6715</v>
      </c>
      <c r="V207" s="172" t="s">
        <v>1455</v>
      </c>
      <c r="W207" s="118"/>
    </row>
    <row r="208" spans="21:23" x14ac:dyDescent="0.25">
      <c r="U208" s="172">
        <v>6717</v>
      </c>
      <c r="V208" s="172" t="s">
        <v>1456</v>
      </c>
      <c r="W208" s="118"/>
    </row>
    <row r="209" spans="21:23" x14ac:dyDescent="0.25">
      <c r="U209" s="172">
        <v>6718</v>
      </c>
      <c r="V209" s="172" t="s">
        <v>1457</v>
      </c>
      <c r="W209" s="118"/>
    </row>
    <row r="210" spans="21:23" x14ac:dyDescent="0.25">
      <c r="U210" s="170">
        <v>672</v>
      </c>
      <c r="V210" s="170" t="s">
        <v>1458</v>
      </c>
      <c r="W210" s="118"/>
    </row>
    <row r="211" spans="21:23" x14ac:dyDescent="0.25">
      <c r="U211" s="170">
        <v>674</v>
      </c>
      <c r="V211" s="170" t="s">
        <v>1153</v>
      </c>
      <c r="W211" s="118">
        <f>SUM(W212:W213)</f>
        <v>0</v>
      </c>
    </row>
    <row r="212" spans="21:23" x14ac:dyDescent="0.25">
      <c r="U212" s="172">
        <v>6741</v>
      </c>
      <c r="V212" s="172" t="s">
        <v>1158</v>
      </c>
      <c r="W212" s="118"/>
    </row>
    <row r="213" spans="21:23" x14ac:dyDescent="0.25">
      <c r="U213" s="172">
        <v>6742</v>
      </c>
      <c r="V213" s="172" t="s">
        <v>1459</v>
      </c>
      <c r="W213" s="118"/>
    </row>
    <row r="214" spans="21:23" x14ac:dyDescent="0.25">
      <c r="U214" s="170">
        <v>675</v>
      </c>
      <c r="V214" s="170" t="s">
        <v>1460</v>
      </c>
      <c r="W214" s="118">
        <f>SUM(W215:W218)</f>
        <v>0</v>
      </c>
    </row>
    <row r="215" spans="21:23" x14ac:dyDescent="0.25">
      <c r="U215" s="172">
        <v>6751</v>
      </c>
      <c r="V215" s="172" t="s">
        <v>1172</v>
      </c>
      <c r="W215" s="118"/>
    </row>
    <row r="216" spans="21:23" x14ac:dyDescent="0.25">
      <c r="U216" s="172">
        <v>6752</v>
      </c>
      <c r="V216" s="172" t="s">
        <v>237</v>
      </c>
      <c r="W216" s="118"/>
    </row>
    <row r="217" spans="21:23" x14ac:dyDescent="0.25">
      <c r="U217" s="172">
        <v>6756</v>
      </c>
      <c r="V217" s="172" t="s">
        <v>1180</v>
      </c>
      <c r="W217" s="118"/>
    </row>
    <row r="218" spans="21:23" x14ac:dyDescent="0.25">
      <c r="U218" s="172">
        <v>6758</v>
      </c>
      <c r="V218" s="172" t="s">
        <v>1185</v>
      </c>
      <c r="W218" s="118"/>
    </row>
    <row r="219" spans="21:23" x14ac:dyDescent="0.25">
      <c r="U219" s="170">
        <v>678</v>
      </c>
      <c r="V219" s="170" t="s">
        <v>1461</v>
      </c>
      <c r="W219" s="118">
        <f>SUM(W220:W223)</f>
        <v>0</v>
      </c>
    </row>
    <row r="220" spans="21:23" x14ac:dyDescent="0.25">
      <c r="U220" s="172">
        <v>6781</v>
      </c>
      <c r="V220" s="172" t="s">
        <v>1462</v>
      </c>
      <c r="W220" s="118"/>
    </row>
    <row r="221" spans="21:23" x14ac:dyDescent="0.25">
      <c r="U221" s="172">
        <v>6782</v>
      </c>
      <c r="V221" s="172" t="s">
        <v>1199</v>
      </c>
      <c r="W221" s="118"/>
    </row>
    <row r="222" spans="21:23" x14ac:dyDescent="0.25">
      <c r="U222" s="172">
        <v>6783</v>
      </c>
      <c r="V222" s="172" t="s">
        <v>1463</v>
      </c>
      <c r="W222" s="118"/>
    </row>
    <row r="223" spans="21:23" x14ac:dyDescent="0.25">
      <c r="U223" s="172">
        <v>6788</v>
      </c>
      <c r="V223" s="172" t="s">
        <v>1464</v>
      </c>
      <c r="W223" s="118"/>
    </row>
    <row r="224" spans="21:23" x14ac:dyDescent="0.25">
      <c r="U224" s="159">
        <v>68</v>
      </c>
      <c r="V224" s="159" t="s">
        <v>1465</v>
      </c>
      <c r="W224" s="118">
        <f>SUM(W225,W237,W244)</f>
        <v>0</v>
      </c>
    </row>
    <row r="225" spans="21:23" x14ac:dyDescent="0.25">
      <c r="U225" s="170">
        <v>681</v>
      </c>
      <c r="V225" s="170" t="s">
        <v>1466</v>
      </c>
      <c r="W225" s="118">
        <f>SUM(W226,W229:W231,W234)</f>
        <v>0</v>
      </c>
    </row>
    <row r="226" spans="21:23" x14ac:dyDescent="0.25">
      <c r="U226" s="172">
        <v>6811</v>
      </c>
      <c r="V226" s="172" t="s">
        <v>1467</v>
      </c>
      <c r="W226" s="118">
        <f>SUM(W227:W228)</f>
        <v>0</v>
      </c>
    </row>
    <row r="227" spans="21:23" x14ac:dyDescent="0.25">
      <c r="U227" s="175">
        <v>68111</v>
      </c>
      <c r="V227" s="175" t="s">
        <v>1172</v>
      </c>
      <c r="W227" s="118"/>
    </row>
    <row r="228" spans="21:23" x14ac:dyDescent="0.25">
      <c r="U228" s="175">
        <v>68112</v>
      </c>
      <c r="V228" s="175" t="s">
        <v>237</v>
      </c>
      <c r="W228" s="118"/>
    </row>
    <row r="229" spans="21:23" x14ac:dyDescent="0.25">
      <c r="U229" s="172">
        <v>6812</v>
      </c>
      <c r="V229" s="172" t="s">
        <v>1468</v>
      </c>
      <c r="W229" s="118"/>
    </row>
    <row r="230" spans="21:23" x14ac:dyDescent="0.25">
      <c r="U230" s="172">
        <v>6815</v>
      </c>
      <c r="V230" s="172" t="s">
        <v>1469</v>
      </c>
      <c r="W230" s="118"/>
    </row>
    <row r="231" spans="21:23" x14ac:dyDescent="0.25">
      <c r="U231" s="172">
        <v>6816</v>
      </c>
      <c r="V231" s="172" t="s">
        <v>1470</v>
      </c>
      <c r="W231" s="118">
        <f>SUM(W232:W233)</f>
        <v>0</v>
      </c>
    </row>
    <row r="232" spans="21:23" x14ac:dyDescent="0.25">
      <c r="U232" s="175">
        <v>68161</v>
      </c>
      <c r="V232" s="175" t="s">
        <v>1172</v>
      </c>
      <c r="W232" s="118"/>
    </row>
    <row r="233" spans="21:23" x14ac:dyDescent="0.25">
      <c r="U233" s="175">
        <v>68162</v>
      </c>
      <c r="V233" s="175" t="s">
        <v>237</v>
      </c>
      <c r="W233" s="118"/>
    </row>
    <row r="234" spans="21:23" x14ac:dyDescent="0.25">
      <c r="U234" s="172">
        <v>6817</v>
      </c>
      <c r="V234" s="172" t="s">
        <v>1471</v>
      </c>
      <c r="W234" s="118">
        <f>SUM(W235:W236)</f>
        <v>0</v>
      </c>
    </row>
    <row r="235" spans="21:23" x14ac:dyDescent="0.25">
      <c r="U235" s="175">
        <v>68173</v>
      </c>
      <c r="V235" s="175" t="s">
        <v>519</v>
      </c>
      <c r="W235" s="118"/>
    </row>
    <row r="236" spans="21:23" x14ac:dyDescent="0.25">
      <c r="U236" s="175">
        <v>68174</v>
      </c>
      <c r="V236" s="175" t="s">
        <v>1255</v>
      </c>
      <c r="W236" s="118"/>
    </row>
    <row r="237" spans="21:23" x14ac:dyDescent="0.25">
      <c r="U237" s="170">
        <v>686</v>
      </c>
      <c r="V237" s="170" t="s">
        <v>1472</v>
      </c>
      <c r="W237" s="118">
        <f>SUM(W238:W240,W243)</f>
        <v>0</v>
      </c>
    </row>
    <row r="238" spans="21:23" x14ac:dyDescent="0.25">
      <c r="U238" s="172">
        <v>6861</v>
      </c>
      <c r="V238" s="172" t="s">
        <v>1473</v>
      </c>
      <c r="W238" s="118"/>
    </row>
    <row r="239" spans="21:23" x14ac:dyDescent="0.25">
      <c r="U239" s="172">
        <v>6865</v>
      </c>
      <c r="V239" s="172" t="s">
        <v>1474</v>
      </c>
      <c r="W239" s="118"/>
    </row>
    <row r="240" spans="21:23" x14ac:dyDescent="0.25">
      <c r="U240" s="172">
        <v>6866</v>
      </c>
      <c r="V240" s="172" t="s">
        <v>1475</v>
      </c>
      <c r="W240" s="118">
        <f>SUM(W241:W242)</f>
        <v>0</v>
      </c>
    </row>
    <row r="241" spans="21:23" x14ac:dyDescent="0.25">
      <c r="U241" s="175">
        <v>68662</v>
      </c>
      <c r="V241" s="175" t="s">
        <v>1180</v>
      </c>
      <c r="W241" s="118"/>
    </row>
    <row r="242" spans="21:23" x14ac:dyDescent="0.25">
      <c r="U242" s="175">
        <v>68665</v>
      </c>
      <c r="V242" s="175" t="s">
        <v>671</v>
      </c>
      <c r="W242" s="118"/>
    </row>
    <row r="243" spans="21:23" x14ac:dyDescent="0.25">
      <c r="U243" s="172">
        <v>6868</v>
      </c>
      <c r="V243" s="172" t="s">
        <v>1476</v>
      </c>
      <c r="W243" s="118"/>
    </row>
    <row r="244" spans="21:23" x14ac:dyDescent="0.25">
      <c r="U244" s="170">
        <v>687</v>
      </c>
      <c r="V244" s="170" t="s">
        <v>1477</v>
      </c>
      <c r="W244" s="118">
        <f>SUM(W245:W246,W248:W251)</f>
        <v>0</v>
      </c>
    </row>
    <row r="245" spans="21:23" x14ac:dyDescent="0.25">
      <c r="U245" s="172">
        <v>6871</v>
      </c>
      <c r="V245" s="172" t="s">
        <v>1478</v>
      </c>
      <c r="W245" s="118"/>
    </row>
    <row r="246" spans="21:23" x14ac:dyDescent="0.25">
      <c r="U246" s="172">
        <v>6872</v>
      </c>
      <c r="V246" s="172" t="s">
        <v>1479</v>
      </c>
      <c r="W246" s="118">
        <f>SUM(W247)</f>
        <v>0</v>
      </c>
    </row>
    <row r="247" spans="21:23" x14ac:dyDescent="0.25">
      <c r="U247" s="175">
        <v>68725</v>
      </c>
      <c r="V247" s="175" t="s">
        <v>1093</v>
      </c>
      <c r="W247" s="118"/>
    </row>
    <row r="248" spans="21:23" x14ac:dyDescent="0.25">
      <c r="U248" s="172">
        <v>6873</v>
      </c>
      <c r="V248" s="172" t="s">
        <v>1480</v>
      </c>
      <c r="W248" s="118"/>
    </row>
    <row r="249" spans="21:23" x14ac:dyDescent="0.25">
      <c r="U249" s="172">
        <v>6874</v>
      </c>
      <c r="V249" s="172" t="s">
        <v>1481</v>
      </c>
      <c r="W249" s="118"/>
    </row>
    <row r="250" spans="21:23" x14ac:dyDescent="0.25">
      <c r="U250" s="172">
        <v>6875</v>
      </c>
      <c r="V250" s="172" t="s">
        <v>1482</v>
      </c>
      <c r="W250" s="118"/>
    </row>
    <row r="251" spans="21:23" x14ac:dyDescent="0.25">
      <c r="U251" s="172">
        <v>6876</v>
      </c>
      <c r="V251" s="172" t="s">
        <v>1483</v>
      </c>
      <c r="W251" s="118"/>
    </row>
    <row r="252" spans="21:23" x14ac:dyDescent="0.25">
      <c r="U252" s="159">
        <v>69</v>
      </c>
      <c r="V252" s="159" t="s">
        <v>1484</v>
      </c>
      <c r="W252" s="118">
        <f>SUM(W253:W254,W258:W259,W262)</f>
        <v>0</v>
      </c>
    </row>
    <row r="253" spans="21:23" x14ac:dyDescent="0.25">
      <c r="U253" s="170">
        <v>691</v>
      </c>
      <c r="V253" s="170" t="s">
        <v>920</v>
      </c>
      <c r="W253" s="118"/>
    </row>
    <row r="254" spans="21:23" x14ac:dyDescent="0.25">
      <c r="U254" s="170">
        <v>695</v>
      </c>
      <c r="V254" s="170" t="s">
        <v>1485</v>
      </c>
      <c r="W254" s="118">
        <f>SUM(W255:W257)</f>
        <v>0</v>
      </c>
    </row>
    <row r="255" spans="21:23" x14ac:dyDescent="0.25">
      <c r="U255" s="172">
        <v>6951</v>
      </c>
      <c r="V255" s="172" t="s">
        <v>1486</v>
      </c>
      <c r="W255" s="118"/>
    </row>
    <row r="256" spans="21:23" x14ac:dyDescent="0.25">
      <c r="U256" s="172">
        <v>6952</v>
      </c>
      <c r="V256" s="172" t="s">
        <v>1487</v>
      </c>
      <c r="W256" s="118"/>
    </row>
    <row r="257" spans="21:23" x14ac:dyDescent="0.25">
      <c r="U257" s="172">
        <v>6954</v>
      </c>
      <c r="V257" s="172" t="s">
        <v>1488</v>
      </c>
      <c r="W257" s="118"/>
    </row>
    <row r="258" spans="21:23" x14ac:dyDescent="0.25">
      <c r="U258" s="170">
        <v>696</v>
      </c>
      <c r="V258" s="170" t="s">
        <v>1489</v>
      </c>
      <c r="W258" s="118"/>
    </row>
    <row r="259" spans="21:23" x14ac:dyDescent="0.25">
      <c r="U259" s="170">
        <v>698</v>
      </c>
      <c r="V259" s="170" t="s">
        <v>1490</v>
      </c>
      <c r="W259" s="118">
        <f>SUM(W260:W261)</f>
        <v>0</v>
      </c>
    </row>
    <row r="260" spans="21:23" x14ac:dyDescent="0.25">
      <c r="U260" s="172">
        <v>6981</v>
      </c>
      <c r="V260" s="172" t="s">
        <v>1491</v>
      </c>
      <c r="W260" s="118"/>
    </row>
    <row r="261" spans="21:23" x14ac:dyDescent="0.25">
      <c r="U261" s="172">
        <v>6989</v>
      </c>
      <c r="V261" s="172" t="s">
        <v>1492</v>
      </c>
      <c r="W261" s="118"/>
    </row>
    <row r="262" spans="21:23" x14ac:dyDescent="0.25">
      <c r="U262" s="170">
        <v>699</v>
      </c>
      <c r="V262" s="170" t="s">
        <v>1493</v>
      </c>
      <c r="W262" s="1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55" t="s">
        <v>1494</v>
      </c>
      <c r="G1" s="155" t="s">
        <v>1495</v>
      </c>
    </row>
    <row r="2" spans="1:8" x14ac:dyDescent="0.25">
      <c r="F2" s="184">
        <f>SUM(F4:F13)</f>
        <v>0</v>
      </c>
      <c r="G2" s="184">
        <f>SUM(G4:G13)</f>
        <v>0</v>
      </c>
    </row>
    <row r="3" spans="1:8" x14ac:dyDescent="0.25">
      <c r="A3" s="156" t="s">
        <v>1504</v>
      </c>
      <c r="B3" s="156" t="s">
        <v>1496</v>
      </c>
      <c r="C3" s="156" t="s">
        <v>1497</v>
      </c>
      <c r="D3" s="156" t="s">
        <v>1498</v>
      </c>
      <c r="E3" s="156" t="s">
        <v>1499</v>
      </c>
      <c r="F3" s="156" t="s">
        <v>1500</v>
      </c>
      <c r="G3" s="156" t="s">
        <v>1501</v>
      </c>
      <c r="H3" s="156" t="s">
        <v>1502</v>
      </c>
    </row>
    <row r="4" spans="1:8" x14ac:dyDescent="0.25">
      <c r="A4" s="182"/>
      <c r="B4" s="182"/>
      <c r="C4" s="182"/>
      <c r="D4" s="182"/>
      <c r="E4" s="182"/>
      <c r="F4" s="118"/>
      <c r="G4" s="118"/>
      <c r="H4" s="182"/>
    </row>
    <row r="5" spans="1:8" x14ac:dyDescent="0.25">
      <c r="A5" s="182"/>
      <c r="B5" s="182"/>
      <c r="C5" s="182"/>
      <c r="D5" s="182"/>
      <c r="E5" s="182"/>
      <c r="F5" s="118"/>
      <c r="G5" s="118"/>
      <c r="H5" s="182"/>
    </row>
    <row r="6" spans="1:8" x14ac:dyDescent="0.25">
      <c r="A6" s="182"/>
      <c r="B6" s="182"/>
      <c r="C6" s="182"/>
      <c r="D6" s="182"/>
      <c r="E6" s="182"/>
      <c r="F6" s="118"/>
      <c r="G6" s="118"/>
      <c r="H6" s="182"/>
    </row>
    <row r="7" spans="1:8" x14ac:dyDescent="0.25">
      <c r="A7" s="182"/>
      <c r="B7" s="182"/>
      <c r="C7" s="182"/>
      <c r="D7" s="182"/>
      <c r="E7" s="182"/>
      <c r="F7" s="118"/>
      <c r="G7" s="118"/>
      <c r="H7" s="182"/>
    </row>
    <row r="8" spans="1:8" x14ac:dyDescent="0.25">
      <c r="A8" s="182"/>
      <c r="B8" s="182"/>
      <c r="C8" s="182"/>
      <c r="D8" s="182"/>
      <c r="E8" s="182"/>
      <c r="F8" s="118"/>
      <c r="G8" s="118"/>
      <c r="H8" s="182"/>
    </row>
    <row r="9" spans="1:8" x14ac:dyDescent="0.25">
      <c r="A9" s="182"/>
      <c r="B9" s="182"/>
      <c r="C9" s="182"/>
      <c r="D9" s="182"/>
      <c r="E9" s="182"/>
      <c r="F9" s="118"/>
      <c r="G9" s="118"/>
      <c r="H9" s="182"/>
    </row>
    <row r="10" spans="1:8" x14ac:dyDescent="0.25">
      <c r="A10" s="182"/>
      <c r="B10" s="182"/>
      <c r="C10" s="182"/>
      <c r="D10" s="182"/>
      <c r="E10" s="182"/>
      <c r="F10" s="118"/>
      <c r="G10" s="118"/>
      <c r="H10" s="182"/>
    </row>
    <row r="11" spans="1:8" x14ac:dyDescent="0.25">
      <c r="A11" s="182"/>
      <c r="B11" s="182"/>
      <c r="C11" s="182"/>
      <c r="D11" s="182"/>
      <c r="E11" s="182"/>
      <c r="F11" s="118"/>
      <c r="G11" s="118"/>
      <c r="H11" s="182"/>
    </row>
    <row r="12" spans="1:8" x14ac:dyDescent="0.25">
      <c r="A12" s="182"/>
      <c r="B12" s="182"/>
      <c r="C12" s="182"/>
      <c r="D12" s="182"/>
      <c r="E12" s="182"/>
      <c r="F12" s="118"/>
      <c r="G12" s="118"/>
      <c r="H12" s="182"/>
    </row>
    <row r="13" spans="1:8" x14ac:dyDescent="0.25">
      <c r="A13" s="182"/>
      <c r="B13" s="182"/>
      <c r="C13" s="182"/>
      <c r="D13" s="182"/>
      <c r="E13" s="182"/>
      <c r="F13" s="118"/>
      <c r="G13" s="118"/>
      <c r="H13" s="18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160" t="s">
        <v>1505</v>
      </c>
      <c r="B1" s="185"/>
      <c r="C1" s="186"/>
      <c r="D1" s="186"/>
      <c r="E1" s="186"/>
      <c r="F1" s="186"/>
      <c r="G1" s="186"/>
      <c r="H1" s="186"/>
    </row>
    <row r="2" spans="1:8" x14ac:dyDescent="0.25">
      <c r="A2" s="187" t="s">
        <v>1506</v>
      </c>
      <c r="B2" s="182"/>
      <c r="C2" s="187" t="s">
        <v>1507</v>
      </c>
      <c r="D2" s="188"/>
      <c r="E2" s="189"/>
      <c r="F2" s="190"/>
      <c r="G2" s="190"/>
      <c r="H2" s="190"/>
    </row>
    <row r="3" spans="1:8" x14ac:dyDescent="0.25">
      <c r="A3" s="155" t="s">
        <v>1508</v>
      </c>
      <c r="B3" s="155" t="s">
        <v>1509</v>
      </c>
      <c r="C3" s="155" t="s">
        <v>1510</v>
      </c>
      <c r="D3" s="155" t="s">
        <v>1511</v>
      </c>
      <c r="E3" s="191" t="s">
        <v>1512</v>
      </c>
      <c r="F3" s="191" t="s">
        <v>1513</v>
      </c>
      <c r="G3" s="191" t="s">
        <v>1503</v>
      </c>
      <c r="H3" s="191" t="s">
        <v>1514</v>
      </c>
    </row>
    <row r="4" spans="1:8" x14ac:dyDescent="0.25">
      <c r="A4" s="182"/>
      <c r="B4" s="182"/>
      <c r="C4" s="192"/>
      <c r="D4" s="192"/>
      <c r="E4" s="184"/>
      <c r="F4" s="184"/>
      <c r="G4" s="184">
        <f>E4-F4</f>
        <v>0</v>
      </c>
      <c r="H4" s="192"/>
    </row>
    <row r="5" spans="1:8" x14ac:dyDescent="0.25">
      <c r="A5" s="193" t="s">
        <v>1515</v>
      </c>
      <c r="B5" s="194"/>
      <c r="C5" s="193"/>
      <c r="D5" s="193"/>
      <c r="E5" s="195">
        <f>SUM(E4)</f>
        <v>0</v>
      </c>
      <c r="F5" s="195">
        <f>SUM(F4)</f>
        <v>0</v>
      </c>
      <c r="G5" s="195"/>
      <c r="H5" s="193"/>
    </row>
    <row r="6" spans="1:8" x14ac:dyDescent="0.25">
      <c r="A6" s="187" t="s">
        <v>1506</v>
      </c>
      <c r="B6" s="182"/>
      <c r="C6" s="196" t="s">
        <v>1507</v>
      </c>
      <c r="D6" s="185"/>
      <c r="E6" s="197"/>
      <c r="F6" s="197"/>
      <c r="G6" s="197"/>
      <c r="H6" s="197"/>
    </row>
    <row r="7" spans="1:8" x14ac:dyDescent="0.25">
      <c r="A7" s="155" t="s">
        <v>1508</v>
      </c>
      <c r="B7" s="155" t="s">
        <v>1509</v>
      </c>
      <c r="C7" s="155" t="s">
        <v>1510</v>
      </c>
      <c r="D7" s="155" t="s">
        <v>1511</v>
      </c>
      <c r="E7" s="155" t="s">
        <v>1512</v>
      </c>
      <c r="F7" s="155" t="s">
        <v>1513</v>
      </c>
      <c r="G7" s="155" t="s">
        <v>1503</v>
      </c>
      <c r="H7" s="155" t="s">
        <v>1514</v>
      </c>
    </row>
    <row r="8" spans="1:8" x14ac:dyDescent="0.25">
      <c r="A8" s="182"/>
      <c r="B8" s="182"/>
      <c r="C8" s="182"/>
      <c r="D8" s="182"/>
      <c r="E8" s="118"/>
      <c r="F8" s="118"/>
      <c r="G8" s="118">
        <f>E8-F8</f>
        <v>0</v>
      </c>
      <c r="H8" s="182"/>
    </row>
    <row r="9" spans="1:8" x14ac:dyDescent="0.25">
      <c r="A9" s="193" t="s">
        <v>1515</v>
      </c>
      <c r="B9" s="194"/>
      <c r="C9" s="193"/>
      <c r="D9" s="193"/>
      <c r="E9" s="195">
        <f>SUM(E8)</f>
        <v>0</v>
      </c>
      <c r="F9" s="195">
        <f>SUM(F8)</f>
        <v>0</v>
      </c>
      <c r="G9" s="195"/>
      <c r="H9" s="193"/>
    </row>
    <row r="10" spans="1:8" x14ac:dyDescent="0.25">
      <c r="A10" s="172" t="s">
        <v>1516</v>
      </c>
      <c r="B10" s="198"/>
      <c r="C10" s="172"/>
      <c r="D10" s="172"/>
      <c r="E10" s="199">
        <f>SUM(E5,E9)</f>
        <v>0</v>
      </c>
      <c r="F10" s="199">
        <f>SUM(F5,F9)</f>
        <v>0</v>
      </c>
      <c r="G10" s="199">
        <f>SUM(G5,G9)</f>
        <v>0</v>
      </c>
      <c r="H10" s="17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34" workbookViewId="0">
      <selection activeCell="A48" sqref="A48"/>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381" t="s">
        <v>4020</v>
      </c>
      <c r="B1" s="382"/>
      <c r="C1" s="382"/>
      <c r="D1" s="382"/>
      <c r="E1" s="383"/>
      <c r="F1" s="383"/>
      <c r="G1" s="383"/>
      <c r="H1" s="384"/>
      <c r="I1" s="384"/>
      <c r="J1" s="384"/>
      <c r="K1" s="384"/>
      <c r="L1" s="383"/>
    </row>
    <row r="2" spans="1:12" ht="18.75" thickBot="1" x14ac:dyDescent="0.3">
      <c r="A2" s="382"/>
      <c r="B2" s="382"/>
      <c r="C2" s="382"/>
      <c r="D2" s="382"/>
      <c r="E2" s="382"/>
      <c r="F2" s="382"/>
      <c r="G2" s="382"/>
      <c r="H2" s="383"/>
      <c r="I2" s="383"/>
      <c r="J2" s="450"/>
      <c r="K2" s="450"/>
      <c r="L2" s="450"/>
    </row>
    <row r="3" spans="1:12" ht="18.75" thickBot="1" x14ac:dyDescent="0.3">
      <c r="A3" s="451" t="s">
        <v>4021</v>
      </c>
      <c r="B3" s="452"/>
      <c r="C3" s="383"/>
      <c r="D3" s="383"/>
      <c r="E3" s="383"/>
      <c r="F3" s="383"/>
      <c r="G3" s="383"/>
      <c r="H3" s="383"/>
      <c r="I3" s="383"/>
      <c r="J3" s="453"/>
      <c r="K3" s="453"/>
      <c r="L3" s="385"/>
    </row>
    <row r="4" spans="1:12" ht="18.75" thickBot="1" x14ac:dyDescent="0.3">
      <c r="A4" s="386" t="s">
        <v>4022</v>
      </c>
      <c r="B4" s="387" t="s">
        <v>465</v>
      </c>
      <c r="C4" s="383"/>
      <c r="D4" s="383"/>
      <c r="E4" s="388"/>
      <c r="F4" s="388"/>
      <c r="G4" s="388"/>
      <c r="H4" s="383"/>
      <c r="I4" s="383"/>
      <c r="J4" s="453"/>
      <c r="K4" s="453"/>
      <c r="L4" s="389"/>
    </row>
    <row r="5" spans="1:12" ht="18.75" thickBot="1" x14ac:dyDescent="0.3">
      <c r="A5" s="386" t="s">
        <v>4023</v>
      </c>
      <c r="B5" s="390" t="s">
        <v>465</v>
      </c>
      <c r="C5" s="383"/>
      <c r="D5" s="391"/>
      <c r="E5" s="388"/>
      <c r="F5" s="388"/>
      <c r="G5" s="388"/>
      <c r="H5" s="388"/>
      <c r="I5" s="388"/>
      <c r="J5" s="383"/>
      <c r="K5" s="388"/>
      <c r="L5" s="383"/>
    </row>
    <row r="6" spans="1:12" ht="18.75" thickBot="1" x14ac:dyDescent="0.3">
      <c r="A6" s="388"/>
      <c r="B6" s="388"/>
      <c r="C6" s="388"/>
      <c r="D6" s="388"/>
      <c r="E6" s="388"/>
      <c r="F6" s="388"/>
      <c r="G6" s="388"/>
      <c r="H6" s="388"/>
      <c r="I6" s="388"/>
      <c r="J6" s="383"/>
      <c r="K6" s="388"/>
      <c r="L6" s="383"/>
    </row>
    <row r="7" spans="1:12" ht="18.75" thickBot="1" x14ac:dyDescent="0.3">
      <c r="A7" s="454" t="s">
        <v>4024</v>
      </c>
      <c r="B7" s="455"/>
      <c r="C7" s="383"/>
      <c r="D7" s="456" t="s">
        <v>4025</v>
      </c>
      <c r="E7" s="456"/>
      <c r="F7" s="456"/>
      <c r="G7" s="456"/>
      <c r="H7" s="392"/>
      <c r="I7" s="382"/>
      <c r="J7" s="382"/>
      <c r="K7" s="382"/>
      <c r="L7" s="383"/>
    </row>
    <row r="8" spans="1:12" ht="18.75" thickBot="1" x14ac:dyDescent="0.3">
      <c r="A8" s="393" t="s">
        <v>4026</v>
      </c>
      <c r="B8" s="394" t="s">
        <v>465</v>
      </c>
      <c r="C8" s="383"/>
      <c r="D8" s="386" t="s">
        <v>4027</v>
      </c>
      <c r="E8" s="395" t="s">
        <v>465</v>
      </c>
      <c r="F8" s="386" t="s">
        <v>4027</v>
      </c>
      <c r="G8" s="395" t="s">
        <v>465</v>
      </c>
      <c r="H8" s="396"/>
      <c r="I8" s="397"/>
      <c r="J8" s="397"/>
      <c r="K8" s="397"/>
      <c r="L8" s="383"/>
    </row>
    <row r="9" spans="1:12" ht="18.75" thickBot="1" x14ac:dyDescent="0.3">
      <c r="A9" s="398" t="s">
        <v>4028</v>
      </c>
      <c r="B9" s="387" t="s">
        <v>465</v>
      </c>
      <c r="C9" s="383"/>
      <c r="D9" s="386" t="s">
        <v>4029</v>
      </c>
      <c r="E9" s="395" t="s">
        <v>465</v>
      </c>
      <c r="F9" s="386" t="s">
        <v>4030</v>
      </c>
      <c r="G9" s="395" t="s">
        <v>465</v>
      </c>
      <c r="H9" s="396"/>
      <c r="I9" s="397"/>
      <c r="J9" s="397"/>
      <c r="K9" s="397"/>
      <c r="L9" s="383"/>
    </row>
    <row r="10" spans="1:12" ht="18.75" thickBot="1" x14ac:dyDescent="0.3">
      <c r="A10" s="398" t="s">
        <v>4031</v>
      </c>
      <c r="B10" s="387" t="s">
        <v>465</v>
      </c>
      <c r="C10" s="383"/>
      <c r="D10" s="386" t="s">
        <v>4031</v>
      </c>
      <c r="E10" s="395" t="s">
        <v>465</v>
      </c>
      <c r="F10" s="386" t="s">
        <v>4031</v>
      </c>
      <c r="G10" s="395" t="s">
        <v>465</v>
      </c>
      <c r="H10" s="396"/>
      <c r="I10" s="397"/>
      <c r="J10" s="397"/>
      <c r="K10" s="397"/>
      <c r="L10" s="383"/>
    </row>
    <row r="11" spans="1:12" ht="18.75" thickBot="1" x14ac:dyDescent="0.3">
      <c r="A11" s="398" t="s">
        <v>4032</v>
      </c>
      <c r="B11" s="387" t="s">
        <v>465</v>
      </c>
      <c r="C11" s="399"/>
      <c r="D11" s="386" t="s">
        <v>4032</v>
      </c>
      <c r="E11" s="395" t="s">
        <v>465</v>
      </c>
      <c r="F11" s="386" t="s">
        <v>4032</v>
      </c>
      <c r="G11" s="395" t="s">
        <v>465</v>
      </c>
      <c r="H11" s="396"/>
      <c r="I11" s="400"/>
      <c r="J11" s="397"/>
      <c r="K11" s="397"/>
      <c r="L11" s="383"/>
    </row>
    <row r="12" spans="1:12" ht="18.75" thickBot="1" x14ac:dyDescent="0.3">
      <c r="A12" s="398" t="s">
        <v>1755</v>
      </c>
      <c r="B12" s="387" t="s">
        <v>465</v>
      </c>
      <c r="C12" s="383"/>
      <c r="D12" s="386" t="s">
        <v>1755</v>
      </c>
      <c r="E12" s="395" t="s">
        <v>465</v>
      </c>
      <c r="F12" s="386" t="s">
        <v>1755</v>
      </c>
      <c r="G12" s="395" t="s">
        <v>465</v>
      </c>
      <c r="H12" s="396"/>
      <c r="I12" s="397"/>
      <c r="J12" s="397"/>
      <c r="K12" s="397"/>
      <c r="L12" s="383"/>
    </row>
    <row r="13" spans="1:12" ht="18.75" thickBot="1" x14ac:dyDescent="0.3">
      <c r="A13" s="398" t="s">
        <v>4033</v>
      </c>
      <c r="B13" s="401" t="s">
        <v>465</v>
      </c>
      <c r="C13" s="383"/>
      <c r="D13" s="386" t="s">
        <v>4033</v>
      </c>
      <c r="E13" s="395" t="s">
        <v>465</v>
      </c>
      <c r="F13" s="386" t="s">
        <v>4033</v>
      </c>
      <c r="G13" s="395" t="s">
        <v>465</v>
      </c>
      <c r="H13" s="396"/>
      <c r="I13" s="402"/>
      <c r="J13" s="383"/>
      <c r="K13" s="388"/>
      <c r="L13" s="383"/>
    </row>
    <row r="14" spans="1:12" ht="18.75" thickBot="1" x14ac:dyDescent="0.3">
      <c r="A14" s="403"/>
      <c r="B14" s="403"/>
      <c r="C14" s="404"/>
      <c r="D14" s="383"/>
      <c r="E14" s="388"/>
      <c r="F14" s="388"/>
      <c r="G14" s="388"/>
      <c r="H14" s="405"/>
      <c r="I14" s="405"/>
      <c r="J14" s="383"/>
      <c r="K14" s="388"/>
      <c r="L14" s="383"/>
    </row>
    <row r="15" spans="1:12" ht="18.75" thickBot="1" x14ac:dyDescent="0.3">
      <c r="A15" s="386" t="s">
        <v>4034</v>
      </c>
      <c r="B15" s="390" t="s">
        <v>465</v>
      </c>
      <c r="C15" s="404"/>
      <c r="D15" s="398" t="s">
        <v>4035</v>
      </c>
      <c r="E15" s="387" t="s">
        <v>465</v>
      </c>
      <c r="F15" s="388"/>
      <c r="G15" s="388"/>
      <c r="H15" s="405"/>
      <c r="I15" s="405"/>
      <c r="J15" s="383"/>
      <c r="K15" s="388"/>
      <c r="L15" s="383"/>
    </row>
    <row r="16" spans="1:12" ht="18.75" thickBot="1" x14ac:dyDescent="0.3">
      <c r="A16" s="406" t="s">
        <v>4036</v>
      </c>
      <c r="B16" s="407" t="s">
        <v>465</v>
      </c>
      <c r="C16" s="404"/>
      <c r="D16" s="383"/>
      <c r="E16" s="388"/>
      <c r="F16" s="388"/>
      <c r="G16" s="388"/>
      <c r="H16" s="405"/>
      <c r="I16" s="405"/>
      <c r="J16" s="383"/>
      <c r="K16" s="388"/>
      <c r="L16" s="383"/>
    </row>
    <row r="17" spans="1:12" ht="18.75" thickBot="1" x14ac:dyDescent="0.3">
      <c r="A17" s="403"/>
      <c r="B17" s="403"/>
      <c r="C17" s="404"/>
      <c r="D17" s="383"/>
      <c r="E17" s="388"/>
      <c r="F17" s="388"/>
      <c r="G17" s="388"/>
      <c r="H17" s="405"/>
      <c r="I17" s="405"/>
      <c r="J17" s="383"/>
      <c r="K17" s="388"/>
      <c r="L17" s="383"/>
    </row>
    <row r="18" spans="1:12" ht="36.75" thickBot="1" x14ac:dyDescent="0.3">
      <c r="A18" s="408" t="s">
        <v>4037</v>
      </c>
      <c r="B18" s="458" t="s">
        <v>4038</v>
      </c>
      <c r="C18" s="458"/>
      <c r="D18" s="458"/>
      <c r="E18" s="409" t="s">
        <v>4039</v>
      </c>
      <c r="F18" s="409" t="s">
        <v>4040</v>
      </c>
      <c r="G18" s="409" t="s">
        <v>4041</v>
      </c>
      <c r="H18" s="409" t="s">
        <v>4042</v>
      </c>
      <c r="I18" s="409" t="s">
        <v>4043</v>
      </c>
      <c r="J18" s="409" t="s">
        <v>4044</v>
      </c>
      <c r="K18" s="409" t="s">
        <v>4045</v>
      </c>
      <c r="L18" s="409" t="s">
        <v>4046</v>
      </c>
    </row>
    <row r="19" spans="1:12" ht="18.75" thickBot="1" x14ac:dyDescent="0.3">
      <c r="A19" s="410"/>
      <c r="B19" s="457"/>
      <c r="C19" s="457"/>
      <c r="D19" s="457"/>
      <c r="E19" s="411"/>
      <c r="F19" s="411"/>
      <c r="G19" s="412">
        <f>0.05</f>
        <v>0.05</v>
      </c>
      <c r="H19" s="413">
        <f>0</f>
        <v>0</v>
      </c>
      <c r="I19" s="413">
        <f>H19*(1+G19)</f>
        <v>0</v>
      </c>
      <c r="J19" s="413">
        <f>H19*F19</f>
        <v>0</v>
      </c>
      <c r="K19" s="413">
        <f>H19*G19*F19</f>
        <v>0</v>
      </c>
      <c r="L19" s="413">
        <f>I19*F19</f>
        <v>0</v>
      </c>
    </row>
    <row r="20" spans="1:12" ht="18.75" thickBot="1" x14ac:dyDescent="0.3">
      <c r="A20" s="410"/>
      <c r="B20" s="457"/>
      <c r="C20" s="457"/>
      <c r="D20" s="457"/>
      <c r="E20" s="411"/>
      <c r="F20" s="411"/>
      <c r="G20" s="412">
        <f t="shared" ref="G20:G27" si="0">0.05</f>
        <v>0.05</v>
      </c>
      <c r="H20" s="413">
        <f>0</f>
        <v>0</v>
      </c>
      <c r="I20" s="413">
        <f t="shared" ref="I20:I27" si="1">H20*(1+G20)</f>
        <v>0</v>
      </c>
      <c r="J20" s="413">
        <f t="shared" ref="J20:J27" si="2">H20*F20</f>
        <v>0</v>
      </c>
      <c r="K20" s="413">
        <f t="shared" ref="K20:K27" si="3">H20*G20*F20</f>
        <v>0</v>
      </c>
      <c r="L20" s="413">
        <f t="shared" ref="L20:L27" si="4">I20*F20</f>
        <v>0</v>
      </c>
    </row>
    <row r="21" spans="1:12" ht="18.75" thickBot="1" x14ac:dyDescent="0.3">
      <c r="A21" s="414"/>
      <c r="B21" s="457"/>
      <c r="C21" s="457"/>
      <c r="D21" s="457"/>
      <c r="E21" s="411"/>
      <c r="F21" s="411"/>
      <c r="G21" s="412">
        <f t="shared" si="0"/>
        <v>0.05</v>
      </c>
      <c r="H21" s="413">
        <f>0</f>
        <v>0</v>
      </c>
      <c r="I21" s="413">
        <f t="shared" si="1"/>
        <v>0</v>
      </c>
      <c r="J21" s="413">
        <f t="shared" si="2"/>
        <v>0</v>
      </c>
      <c r="K21" s="413">
        <f t="shared" si="3"/>
        <v>0</v>
      </c>
      <c r="L21" s="413">
        <f t="shared" si="4"/>
        <v>0</v>
      </c>
    </row>
    <row r="22" spans="1:12" ht="18.75" thickBot="1" x14ac:dyDescent="0.3">
      <c r="A22" s="414"/>
      <c r="B22" s="457"/>
      <c r="C22" s="457"/>
      <c r="D22" s="457"/>
      <c r="E22" s="411"/>
      <c r="F22" s="411"/>
      <c r="G22" s="412">
        <f t="shared" si="0"/>
        <v>0.05</v>
      </c>
      <c r="H22" s="413">
        <f>0</f>
        <v>0</v>
      </c>
      <c r="I22" s="413">
        <f t="shared" si="1"/>
        <v>0</v>
      </c>
      <c r="J22" s="413">
        <f t="shared" si="2"/>
        <v>0</v>
      </c>
      <c r="K22" s="413">
        <f t="shared" si="3"/>
        <v>0</v>
      </c>
      <c r="L22" s="413">
        <f t="shared" si="4"/>
        <v>0</v>
      </c>
    </row>
    <row r="23" spans="1:12" ht="18.75" thickBot="1" x14ac:dyDescent="0.3">
      <c r="A23" s="414"/>
      <c r="B23" s="457"/>
      <c r="C23" s="457"/>
      <c r="D23" s="457"/>
      <c r="E23" s="411"/>
      <c r="F23" s="411"/>
      <c r="G23" s="412">
        <f t="shared" si="0"/>
        <v>0.05</v>
      </c>
      <c r="H23" s="413">
        <f>0</f>
        <v>0</v>
      </c>
      <c r="I23" s="413">
        <f t="shared" si="1"/>
        <v>0</v>
      </c>
      <c r="J23" s="413">
        <f t="shared" si="2"/>
        <v>0</v>
      </c>
      <c r="K23" s="413">
        <f t="shared" si="3"/>
        <v>0</v>
      </c>
      <c r="L23" s="413">
        <f t="shared" si="4"/>
        <v>0</v>
      </c>
    </row>
    <row r="24" spans="1:12" ht="18.75" thickBot="1" x14ac:dyDescent="0.3">
      <c r="A24" s="414"/>
      <c r="B24" s="457"/>
      <c r="C24" s="457"/>
      <c r="D24" s="457"/>
      <c r="E24" s="411"/>
      <c r="F24" s="411"/>
      <c r="G24" s="412">
        <f t="shared" si="0"/>
        <v>0.05</v>
      </c>
      <c r="H24" s="413">
        <f>0</f>
        <v>0</v>
      </c>
      <c r="I24" s="413">
        <f t="shared" si="1"/>
        <v>0</v>
      </c>
      <c r="J24" s="413">
        <f t="shared" si="2"/>
        <v>0</v>
      </c>
      <c r="K24" s="413">
        <f t="shared" si="3"/>
        <v>0</v>
      </c>
      <c r="L24" s="413">
        <f t="shared" si="4"/>
        <v>0</v>
      </c>
    </row>
    <row r="25" spans="1:12" ht="18.75" thickBot="1" x14ac:dyDescent="0.3">
      <c r="A25" s="414"/>
      <c r="B25" s="457"/>
      <c r="C25" s="457"/>
      <c r="D25" s="457"/>
      <c r="E25" s="411"/>
      <c r="F25" s="411"/>
      <c r="G25" s="412">
        <f t="shared" si="0"/>
        <v>0.05</v>
      </c>
      <c r="H25" s="413">
        <f>0</f>
        <v>0</v>
      </c>
      <c r="I25" s="413">
        <f t="shared" si="1"/>
        <v>0</v>
      </c>
      <c r="J25" s="413">
        <f t="shared" si="2"/>
        <v>0</v>
      </c>
      <c r="K25" s="413">
        <f t="shared" si="3"/>
        <v>0</v>
      </c>
      <c r="L25" s="413">
        <f t="shared" si="4"/>
        <v>0</v>
      </c>
    </row>
    <row r="26" spans="1:12" ht="18.75" thickBot="1" x14ac:dyDescent="0.3">
      <c r="A26" s="414"/>
      <c r="B26" s="457"/>
      <c r="C26" s="457"/>
      <c r="D26" s="457"/>
      <c r="E26" s="411"/>
      <c r="F26" s="411"/>
      <c r="G26" s="412">
        <f t="shared" si="0"/>
        <v>0.05</v>
      </c>
      <c r="H26" s="413">
        <f>0</f>
        <v>0</v>
      </c>
      <c r="I26" s="413">
        <f t="shared" si="1"/>
        <v>0</v>
      </c>
      <c r="J26" s="413">
        <f t="shared" si="2"/>
        <v>0</v>
      </c>
      <c r="K26" s="413">
        <f t="shared" si="3"/>
        <v>0</v>
      </c>
      <c r="L26" s="413">
        <f t="shared" si="4"/>
        <v>0</v>
      </c>
    </row>
    <row r="27" spans="1:12" ht="18.75" thickBot="1" x14ac:dyDescent="0.3">
      <c r="A27" s="414"/>
      <c r="B27" s="457"/>
      <c r="C27" s="457"/>
      <c r="D27" s="457"/>
      <c r="E27" s="411"/>
      <c r="F27" s="411"/>
      <c r="G27" s="412">
        <f t="shared" si="0"/>
        <v>0.05</v>
      </c>
      <c r="H27" s="413">
        <f>0</f>
        <v>0</v>
      </c>
      <c r="I27" s="413">
        <f t="shared" si="1"/>
        <v>0</v>
      </c>
      <c r="J27" s="413">
        <f t="shared" si="2"/>
        <v>0</v>
      </c>
      <c r="K27" s="413">
        <f t="shared" si="3"/>
        <v>0</v>
      </c>
      <c r="L27" s="413">
        <f t="shared" si="4"/>
        <v>0</v>
      </c>
    </row>
    <row r="28" spans="1:12" ht="18.75" thickBot="1" x14ac:dyDescent="0.3">
      <c r="A28" s="383"/>
      <c r="B28" s="383"/>
      <c r="C28" s="383"/>
      <c r="D28" s="383"/>
      <c r="E28" s="383"/>
      <c r="F28" s="383"/>
      <c r="G28" s="383"/>
      <c r="H28" s="383"/>
      <c r="I28" s="383"/>
      <c r="J28" s="415" t="s">
        <v>4044</v>
      </c>
      <c r="K28" s="415" t="s">
        <v>4047</v>
      </c>
      <c r="L28" s="415" t="s">
        <v>4046</v>
      </c>
    </row>
    <row r="29" spans="1:12" ht="18.75" thickBot="1" x14ac:dyDescent="0.3">
      <c r="A29" s="402"/>
      <c r="B29" s="402"/>
      <c r="C29" s="402"/>
      <c r="D29" s="402"/>
      <c r="E29" s="388"/>
      <c r="F29" s="388"/>
      <c r="G29" s="388"/>
      <c r="H29" s="383"/>
      <c r="I29" s="383"/>
      <c r="J29" s="413">
        <f>SUM(J19:J27)</f>
        <v>0</v>
      </c>
      <c r="K29" s="413">
        <f>SUM(K19:K27)</f>
        <v>0</v>
      </c>
      <c r="L29" s="413">
        <f>J29+K29</f>
        <v>0</v>
      </c>
    </row>
    <row r="30" spans="1:12" ht="36.75" thickBot="1" x14ac:dyDescent="0.3">
      <c r="A30" s="408" t="s">
        <v>4048</v>
      </c>
      <c r="B30" s="416">
        <f>0</f>
        <v>0</v>
      </c>
      <c r="C30" s="417"/>
      <c r="D30" s="417"/>
      <c r="E30" s="418"/>
      <c r="F30" s="418"/>
      <c r="G30" s="418"/>
      <c r="H30" s="418"/>
      <c r="I30" s="418"/>
      <c r="J30" s="418"/>
      <c r="K30" s="418"/>
      <c r="L30" s="418"/>
    </row>
    <row r="31" spans="1:12" ht="18.75" thickBot="1" x14ac:dyDescent="0.3">
      <c r="A31" s="409" t="s">
        <v>4049</v>
      </c>
      <c r="B31" s="419">
        <f>0</f>
        <v>0</v>
      </c>
      <c r="C31" s="417"/>
      <c r="D31" s="417"/>
      <c r="E31" s="418"/>
      <c r="F31" s="418"/>
      <c r="G31" s="418"/>
      <c r="H31" s="418"/>
      <c r="I31" s="418"/>
      <c r="J31" s="418"/>
      <c r="K31" s="418"/>
      <c r="L31" s="418"/>
    </row>
    <row r="32" spans="1:12" ht="18" x14ac:dyDescent="0.25">
      <c r="A32" s="420"/>
      <c r="B32" s="417"/>
      <c r="C32" s="417"/>
      <c r="D32" s="420"/>
      <c r="E32" s="418"/>
      <c r="F32" s="418"/>
      <c r="G32" s="418"/>
      <c r="H32" s="418"/>
      <c r="I32" s="418"/>
      <c r="J32" s="418"/>
      <c r="K32" s="418"/>
      <c r="L32" s="418"/>
    </row>
    <row r="33" spans="1:12" ht="54" x14ac:dyDescent="0.25">
      <c r="A33" s="421" t="s">
        <v>4050</v>
      </c>
      <c r="B33" s="420"/>
      <c r="C33" s="422"/>
      <c r="D33" s="422"/>
      <c r="E33" s="418"/>
      <c r="F33" s="418"/>
      <c r="G33" s="418"/>
      <c r="H33" s="418"/>
      <c r="I33" s="418"/>
      <c r="J33" s="418"/>
      <c r="K33" s="418"/>
      <c r="L33" s="418"/>
    </row>
    <row r="34" spans="1:12" ht="54" x14ac:dyDescent="0.25">
      <c r="A34" s="421" t="s">
        <v>4051</v>
      </c>
      <c r="B34" s="422"/>
      <c r="C34" s="422"/>
      <c r="D34" s="422"/>
      <c r="E34" s="418"/>
      <c r="F34" s="418"/>
      <c r="G34" s="418"/>
      <c r="H34" s="418"/>
      <c r="I34" s="418"/>
      <c r="J34" s="418"/>
      <c r="K34" s="418"/>
      <c r="L34" s="418"/>
    </row>
    <row r="35" spans="1:12" ht="54" x14ac:dyDescent="0.25">
      <c r="A35" s="421" t="s">
        <v>4052</v>
      </c>
      <c r="B35" s="422"/>
      <c r="C35" s="422"/>
      <c r="D35" s="422"/>
      <c r="E35" s="418"/>
      <c r="F35" s="418"/>
      <c r="G35" s="418"/>
      <c r="H35" s="418"/>
      <c r="I35" s="418"/>
      <c r="J35" s="418"/>
      <c r="K35" s="418"/>
      <c r="L35" s="418"/>
    </row>
    <row r="36" spans="1:12" ht="18" x14ac:dyDescent="0.25">
      <c r="A36" s="423"/>
      <c r="B36" s="423"/>
      <c r="C36" s="423"/>
      <c r="D36" s="423"/>
      <c r="E36" s="383"/>
      <c r="F36" s="383"/>
      <c r="G36" s="383"/>
      <c r="H36" s="383"/>
      <c r="I36" s="383"/>
      <c r="J36" s="383"/>
      <c r="K36" s="383"/>
      <c r="L36" s="383"/>
    </row>
    <row r="37" spans="1:12" ht="18" x14ac:dyDescent="0.25">
      <c r="A37" s="424" t="s">
        <v>4053</v>
      </c>
      <c r="B37" s="425"/>
      <c r="C37" s="425"/>
      <c r="D37" s="425"/>
      <c r="E37" s="383"/>
      <c r="F37" s="383"/>
      <c r="G37" s="383"/>
      <c r="H37" s="383"/>
      <c r="I37" s="383"/>
      <c r="J37" s="383"/>
      <c r="K37" s="383"/>
      <c r="L37" s="383"/>
    </row>
    <row r="38" spans="1:12" ht="36" x14ac:dyDescent="0.25">
      <c r="A38" s="426" t="s">
        <v>4054</v>
      </c>
      <c r="B38" s="427"/>
      <c r="C38" s="427"/>
      <c r="D38" s="427"/>
      <c r="E38" s="383"/>
      <c r="F38" s="383"/>
      <c r="G38" s="383"/>
      <c r="H38" s="383"/>
      <c r="I38" s="383"/>
      <c r="J38" s="383"/>
      <c r="K38" s="383"/>
      <c r="L38" s="383"/>
    </row>
    <row r="39" spans="1:12" ht="36" x14ac:dyDescent="0.25">
      <c r="A39" s="428" t="s">
        <v>4055</v>
      </c>
      <c r="B39" s="429"/>
      <c r="C39" s="429"/>
      <c r="D39" s="429"/>
      <c r="E39" s="383"/>
      <c r="F39" s="383"/>
      <c r="G39" s="383"/>
      <c r="H39" s="383"/>
      <c r="I39" s="383"/>
      <c r="J39" s="383"/>
      <c r="K39" s="383"/>
      <c r="L39" s="383"/>
    </row>
    <row r="40" spans="1:12" ht="36" x14ac:dyDescent="0.25">
      <c r="A40" s="428" t="s">
        <v>4056</v>
      </c>
      <c r="B40" s="429"/>
      <c r="C40" s="429"/>
      <c r="D40" s="429"/>
      <c r="E40" s="383"/>
      <c r="F40" s="383"/>
      <c r="G40" s="383"/>
      <c r="H40" s="383"/>
      <c r="I40" s="383"/>
      <c r="J40" s="383"/>
      <c r="K40" s="383"/>
      <c r="L40" s="383"/>
    </row>
    <row r="41" spans="1:12" ht="18" x14ac:dyDescent="0.25">
      <c r="A41" s="430" t="s">
        <v>4057</v>
      </c>
      <c r="B41" s="429"/>
      <c r="C41" s="429"/>
      <c r="D41" s="429"/>
      <c r="E41" s="383"/>
      <c r="F41" s="383"/>
      <c r="G41" s="383"/>
      <c r="H41" s="383"/>
      <c r="I41" s="383"/>
      <c r="J41" s="383"/>
      <c r="K41" s="383"/>
      <c r="L41" s="383"/>
    </row>
    <row r="42" spans="1:12" ht="18" x14ac:dyDescent="0.25">
      <c r="A42" s="383"/>
      <c r="B42" s="383"/>
      <c r="C42" s="383"/>
      <c r="D42" s="383"/>
      <c r="E42" s="431"/>
      <c r="F42" s="431"/>
      <c r="G42" s="431"/>
      <c r="H42" s="431"/>
      <c r="I42" s="431"/>
      <c r="J42" s="431"/>
      <c r="K42" s="431"/>
      <c r="L42" s="431"/>
    </row>
    <row r="43" spans="1:12" ht="54" x14ac:dyDescent="0.25">
      <c r="A43" s="421" t="s">
        <v>4058</v>
      </c>
      <c r="B43" s="422"/>
      <c r="C43" s="422"/>
      <c r="D43" s="422"/>
      <c r="E43" s="431"/>
      <c r="F43" s="431"/>
      <c r="G43" s="431"/>
      <c r="H43" s="431"/>
      <c r="I43" s="431"/>
      <c r="J43" s="431"/>
      <c r="K43" s="431"/>
      <c r="L43" s="431"/>
    </row>
    <row r="44" spans="1:12" ht="18" x14ac:dyDescent="0.25">
      <c r="A44" s="421" t="s">
        <v>4059</v>
      </c>
      <c r="B44" s="422"/>
      <c r="C44" s="422"/>
      <c r="D44" s="422"/>
      <c r="E44" s="431"/>
      <c r="F44" s="431"/>
      <c r="G44" s="431"/>
      <c r="H44" s="431"/>
      <c r="I44" s="431"/>
      <c r="J44" s="431"/>
      <c r="K44" s="431"/>
      <c r="L44" s="431"/>
    </row>
    <row r="45" spans="1:12" ht="54" x14ac:dyDescent="0.25">
      <c r="A45" s="421" t="s">
        <v>4060</v>
      </c>
      <c r="B45" s="422"/>
      <c r="C45" s="422"/>
      <c r="D45" s="422"/>
      <c r="E45" s="383"/>
      <c r="F45" s="383"/>
      <c r="G45" s="383"/>
      <c r="H45" s="383"/>
      <c r="I45" s="383"/>
      <c r="J45" s="383"/>
      <c r="K45" s="383"/>
      <c r="L45" s="383"/>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I1" workbookViewId="0">
      <selection activeCell="I4" sqref="I4"/>
    </sheetView>
  </sheetViews>
  <sheetFormatPr baseColWidth="10" defaultColWidth="9.140625" defaultRowHeight="15" x14ac:dyDescent="0.25"/>
  <cols>
    <col min="1" max="1" width="75.85546875" bestFit="1" customWidth="1"/>
    <col min="2" max="2" width="127.42578125" bestFit="1" customWidth="1"/>
    <col min="3" max="3" width="46.42578125" bestFit="1" customWidth="1"/>
    <col min="4" max="4" width="14.7109375" bestFit="1" customWidth="1"/>
    <col min="5" max="5" width="16.42578125" bestFit="1" customWidth="1"/>
    <col min="7" max="7" width="48.5703125" bestFit="1" customWidth="1"/>
    <col min="8" max="8" width="133.140625" bestFit="1" customWidth="1"/>
    <col min="9" max="9" width="11.7109375" bestFit="1" customWidth="1"/>
    <col min="10" max="10" width="10.140625" bestFit="1" customWidth="1"/>
    <col min="11" max="11" width="48.5703125" bestFit="1" customWidth="1"/>
    <col min="12" max="12" width="133.140625" bestFit="1" customWidth="1"/>
    <col min="13" max="13" width="11.7109375" bestFit="1" customWidth="1"/>
  </cols>
  <sheetData>
    <row r="1" spans="1:13" x14ac:dyDescent="0.25">
      <c r="A1" s="1" t="s">
        <v>0</v>
      </c>
      <c r="B1" s="7" t="s">
        <v>66</v>
      </c>
      <c r="C1" s="7" t="s">
        <v>65</v>
      </c>
      <c r="D1" s="7" t="s">
        <v>67</v>
      </c>
      <c r="E1" s="7" t="s">
        <v>68</v>
      </c>
      <c r="G1" s="1" t="s">
        <v>117</v>
      </c>
      <c r="H1" s="7" t="s">
        <v>69</v>
      </c>
      <c r="I1" s="7" t="s">
        <v>70</v>
      </c>
      <c r="K1" s="1" t="s">
        <v>120</v>
      </c>
      <c r="L1" s="7" t="s">
        <v>69</v>
      </c>
      <c r="M1" s="7" t="s">
        <v>70</v>
      </c>
    </row>
    <row r="2" spans="1:13" x14ac:dyDescent="0.25">
      <c r="A2" s="2" t="s">
        <v>1</v>
      </c>
      <c r="B2" s="8">
        <f>0</f>
        <v>0</v>
      </c>
      <c r="C2" s="8">
        <f>0</f>
        <v>0</v>
      </c>
      <c r="D2" s="8">
        <f>B2-C2</f>
        <v>0</v>
      </c>
      <c r="E2" s="8">
        <f>0</f>
        <v>0</v>
      </c>
      <c r="G2" s="2" t="s">
        <v>71</v>
      </c>
      <c r="H2" s="8"/>
      <c r="I2" s="8"/>
      <c r="K2" s="2" t="s">
        <v>71</v>
      </c>
      <c r="L2" s="8"/>
      <c r="M2" s="8"/>
    </row>
    <row r="3" spans="1:13" x14ac:dyDescent="0.25">
      <c r="A3" s="2" t="s">
        <v>2</v>
      </c>
      <c r="B3" s="8">
        <f>SUM(B4,B12,B19)</f>
        <v>0</v>
      </c>
      <c r="C3" s="8">
        <f>SUM(C4,C12,C19)</f>
        <v>0</v>
      </c>
      <c r="D3" s="8">
        <f t="shared" ref="D3:D25" si="0">B3-C3</f>
        <v>0</v>
      </c>
      <c r="E3" s="8">
        <f>SUM(E4,E12,E19)</f>
        <v>0</v>
      </c>
      <c r="G3" s="3" t="s">
        <v>72</v>
      </c>
      <c r="H3" s="9">
        <f>0</f>
        <v>0</v>
      </c>
      <c r="I3" s="9">
        <v>0</v>
      </c>
      <c r="K3" s="3" t="s">
        <v>121</v>
      </c>
      <c r="L3" s="9">
        <f>0</f>
        <v>0</v>
      </c>
      <c r="M3" s="9">
        <v>0</v>
      </c>
    </row>
    <row r="4" spans="1:13" x14ac:dyDescent="0.25">
      <c r="A4" s="3" t="s">
        <v>3</v>
      </c>
      <c r="B4" s="9">
        <f>SUM(B5:B11)</f>
        <v>0</v>
      </c>
      <c r="C4" s="9">
        <f>SUM(C5:C11)</f>
        <v>0</v>
      </c>
      <c r="D4" s="9">
        <f t="shared" si="0"/>
        <v>0</v>
      </c>
      <c r="E4" s="9">
        <f>SUM(E5:E11)</f>
        <v>0</v>
      </c>
      <c r="G4" s="3" t="s">
        <v>73</v>
      </c>
      <c r="H4" s="9">
        <f>0</f>
        <v>0</v>
      </c>
      <c r="I4" s="9">
        <v>0</v>
      </c>
      <c r="K4" s="3" t="s">
        <v>73</v>
      </c>
      <c r="L4" s="9">
        <f>0</f>
        <v>0</v>
      </c>
      <c r="M4" s="9">
        <v>0</v>
      </c>
    </row>
    <row r="5" spans="1:13" x14ac:dyDescent="0.25">
      <c r="A5" s="4" t="s">
        <v>4</v>
      </c>
      <c r="B5" s="10">
        <f>0</f>
        <v>0</v>
      </c>
      <c r="C5" s="10">
        <f>0</f>
        <v>0</v>
      </c>
      <c r="D5" s="10">
        <f t="shared" si="0"/>
        <v>0</v>
      </c>
      <c r="E5" s="10">
        <f>0</f>
        <v>0</v>
      </c>
      <c r="G5" s="3" t="s">
        <v>74</v>
      </c>
      <c r="H5" s="9">
        <f>0</f>
        <v>0</v>
      </c>
      <c r="I5" s="9">
        <v>0</v>
      </c>
      <c r="K5" s="3" t="s">
        <v>74</v>
      </c>
      <c r="L5" s="9">
        <f>0</f>
        <v>0</v>
      </c>
      <c r="M5" s="9">
        <v>0</v>
      </c>
    </row>
    <row r="6" spans="1:13" x14ac:dyDescent="0.25">
      <c r="A6" s="4" t="s">
        <v>5</v>
      </c>
      <c r="B6" s="10">
        <f>0</f>
        <v>0</v>
      </c>
      <c r="C6" s="10">
        <f>0</f>
        <v>0</v>
      </c>
      <c r="D6" s="10">
        <f t="shared" si="0"/>
        <v>0</v>
      </c>
      <c r="E6" s="10">
        <f>0</f>
        <v>0</v>
      </c>
      <c r="G6" s="3" t="s">
        <v>75</v>
      </c>
      <c r="H6" s="9">
        <f>0</f>
        <v>0</v>
      </c>
      <c r="I6" s="9">
        <v>0</v>
      </c>
      <c r="K6" s="3" t="s">
        <v>75</v>
      </c>
      <c r="L6" s="9">
        <f>0</f>
        <v>0</v>
      </c>
      <c r="M6" s="9">
        <v>0</v>
      </c>
    </row>
    <row r="7" spans="1:13" x14ac:dyDescent="0.25">
      <c r="A7" s="4" t="s">
        <v>6</v>
      </c>
      <c r="B7" s="10">
        <f>0</f>
        <v>0</v>
      </c>
      <c r="C7" s="10">
        <f>0</f>
        <v>0</v>
      </c>
      <c r="D7" s="10">
        <f t="shared" si="0"/>
        <v>0</v>
      </c>
      <c r="E7" s="10">
        <f>0</f>
        <v>0</v>
      </c>
      <c r="G7" s="3" t="s">
        <v>76</v>
      </c>
      <c r="H7" s="9">
        <f>SUM(H8:H11)</f>
        <v>0</v>
      </c>
      <c r="I7" s="9"/>
      <c r="K7" s="3" t="s">
        <v>76</v>
      </c>
      <c r="L7" s="9">
        <f>SUM(L8:L11)</f>
        <v>0</v>
      </c>
      <c r="M7" s="9">
        <f>SUM(M8:M11)</f>
        <v>0</v>
      </c>
    </row>
    <row r="8" spans="1:13" x14ac:dyDescent="0.25">
      <c r="A8" s="4" t="s">
        <v>7</v>
      </c>
      <c r="B8" s="10">
        <f>0</f>
        <v>0</v>
      </c>
      <c r="C8" s="10">
        <f>0</f>
        <v>0</v>
      </c>
      <c r="D8" s="10">
        <f t="shared" si="0"/>
        <v>0</v>
      </c>
      <c r="E8" s="10">
        <f>0</f>
        <v>0</v>
      </c>
      <c r="G8" s="4" t="s">
        <v>77</v>
      </c>
      <c r="H8" s="10">
        <f>0</f>
        <v>0</v>
      </c>
      <c r="I8" s="10">
        <v>0</v>
      </c>
      <c r="K8" s="4" t="s">
        <v>77</v>
      </c>
      <c r="L8" s="10">
        <f>0</f>
        <v>0</v>
      </c>
      <c r="M8" s="10">
        <f>0</f>
        <v>0</v>
      </c>
    </row>
    <row r="9" spans="1:13" x14ac:dyDescent="0.25">
      <c r="A9" s="4" t="s">
        <v>8</v>
      </c>
      <c r="B9" s="10">
        <f>0</f>
        <v>0</v>
      </c>
      <c r="C9" s="10">
        <f>0</f>
        <v>0</v>
      </c>
      <c r="D9" s="10">
        <f t="shared" si="0"/>
        <v>0</v>
      </c>
      <c r="E9" s="10">
        <f>0</f>
        <v>0</v>
      </c>
      <c r="G9" s="4" t="s">
        <v>78</v>
      </c>
      <c r="H9" s="10">
        <f>0</f>
        <v>0</v>
      </c>
      <c r="I9" s="10">
        <v>0</v>
      </c>
      <c r="K9" s="4" t="s">
        <v>78</v>
      </c>
      <c r="L9" s="10">
        <f>0</f>
        <v>0</v>
      </c>
      <c r="M9" s="10">
        <f>0</f>
        <v>0</v>
      </c>
    </row>
    <row r="10" spans="1:13" x14ac:dyDescent="0.25">
      <c r="A10" s="4" t="s">
        <v>9</v>
      </c>
      <c r="B10" s="10">
        <f>0</f>
        <v>0</v>
      </c>
      <c r="C10" s="10">
        <f>0</f>
        <v>0</v>
      </c>
      <c r="D10" s="10">
        <f t="shared" si="0"/>
        <v>0</v>
      </c>
      <c r="E10" s="10">
        <f>0</f>
        <v>0</v>
      </c>
      <c r="G10" s="4" t="s">
        <v>79</v>
      </c>
      <c r="H10" s="10">
        <f>0</f>
        <v>0</v>
      </c>
      <c r="I10" s="10">
        <v>0</v>
      </c>
      <c r="K10" s="4" t="s">
        <v>79</v>
      </c>
      <c r="L10" s="10">
        <f>0</f>
        <v>0</v>
      </c>
      <c r="M10" s="10">
        <f>0</f>
        <v>0</v>
      </c>
    </row>
    <row r="11" spans="1:13" x14ac:dyDescent="0.25">
      <c r="A11" s="4" t="s">
        <v>10</v>
      </c>
      <c r="B11" s="10">
        <f>0</f>
        <v>0</v>
      </c>
      <c r="C11" s="10">
        <f>0</f>
        <v>0</v>
      </c>
      <c r="D11" s="10">
        <f t="shared" si="0"/>
        <v>0</v>
      </c>
      <c r="E11" s="10">
        <f>0</f>
        <v>0</v>
      </c>
      <c r="G11" s="4" t="s">
        <v>8</v>
      </c>
      <c r="H11" s="10">
        <f>0</f>
        <v>0</v>
      </c>
      <c r="I11" s="10">
        <v>0</v>
      </c>
      <c r="K11" s="4" t="s">
        <v>8</v>
      </c>
      <c r="L11" s="10">
        <f>0</f>
        <v>0</v>
      </c>
      <c r="M11" s="10">
        <f>0</f>
        <v>0</v>
      </c>
    </row>
    <row r="12" spans="1:13" x14ac:dyDescent="0.25">
      <c r="A12" s="3" t="s">
        <v>11</v>
      </c>
      <c r="B12" s="9">
        <f>SUM(B13:B18)</f>
        <v>0</v>
      </c>
      <c r="C12" s="9">
        <f>SUM(C13:C18)</f>
        <v>0</v>
      </c>
      <c r="D12" s="9">
        <f t="shared" si="0"/>
        <v>0</v>
      </c>
      <c r="E12" s="9">
        <f>SUM(E13:E18)</f>
        <v>0</v>
      </c>
      <c r="G12" s="3" t="s">
        <v>80</v>
      </c>
      <c r="H12" s="9">
        <f>0</f>
        <v>0</v>
      </c>
      <c r="I12" s="9">
        <v>0</v>
      </c>
      <c r="K12" s="3" t="s">
        <v>80</v>
      </c>
      <c r="L12" s="9">
        <f>0</f>
        <v>0</v>
      </c>
      <c r="M12" s="9">
        <f>0</f>
        <v>0</v>
      </c>
    </row>
    <row r="13" spans="1:13" x14ac:dyDescent="0.25">
      <c r="A13" s="4" t="s">
        <v>12</v>
      </c>
      <c r="B13" s="10">
        <f>0</f>
        <v>0</v>
      </c>
      <c r="C13" s="10">
        <f>0</f>
        <v>0</v>
      </c>
      <c r="D13" s="10">
        <f t="shared" si="0"/>
        <v>0</v>
      </c>
      <c r="E13" s="10">
        <f>0</f>
        <v>0</v>
      </c>
      <c r="G13" s="3" t="s">
        <v>118</v>
      </c>
      <c r="H13" s="9">
        <f>0</f>
        <v>0</v>
      </c>
      <c r="I13" s="9">
        <v>0</v>
      </c>
      <c r="K13" s="5" t="s">
        <v>122</v>
      </c>
      <c r="L13" s="11">
        <f>SUM(L3:L7,L12)</f>
        <v>0</v>
      </c>
      <c r="M13" s="11">
        <f>SUM(M3:M7,M12)</f>
        <v>0</v>
      </c>
    </row>
    <row r="14" spans="1:13" x14ac:dyDescent="0.25">
      <c r="A14" s="4" t="s">
        <v>13</v>
      </c>
      <c r="B14" s="10">
        <f>0</f>
        <v>0</v>
      </c>
      <c r="C14" s="10">
        <f>0</f>
        <v>0</v>
      </c>
      <c r="D14" s="10">
        <f t="shared" si="0"/>
        <v>0</v>
      </c>
      <c r="E14" s="10">
        <f>0</f>
        <v>0</v>
      </c>
      <c r="G14" s="3" t="s">
        <v>81</v>
      </c>
      <c r="H14" s="9">
        <f>0</f>
        <v>0</v>
      </c>
      <c r="I14" s="9">
        <v>0</v>
      </c>
      <c r="K14" s="3" t="s">
        <v>81</v>
      </c>
      <c r="L14" s="9">
        <f>0</f>
        <v>0</v>
      </c>
      <c r="M14" s="9">
        <f>0</f>
        <v>0</v>
      </c>
    </row>
    <row r="15" spans="1:13" x14ac:dyDescent="0.25">
      <c r="A15" s="4" t="s">
        <v>14</v>
      </c>
      <c r="B15" s="10">
        <f>0</f>
        <v>0</v>
      </c>
      <c r="C15" s="10">
        <f>0</f>
        <v>0</v>
      </c>
      <c r="D15" s="10">
        <f t="shared" si="0"/>
        <v>0</v>
      </c>
      <c r="E15" s="10">
        <f>0</f>
        <v>0</v>
      </c>
      <c r="G15" s="3" t="s">
        <v>82</v>
      </c>
      <c r="H15" s="9">
        <f>0</f>
        <v>0</v>
      </c>
      <c r="I15" s="9">
        <v>0</v>
      </c>
      <c r="K15" s="3" t="s">
        <v>82</v>
      </c>
      <c r="L15" s="9">
        <f>0</f>
        <v>0</v>
      </c>
      <c r="M15" s="9">
        <f>0</f>
        <v>0</v>
      </c>
    </row>
    <row r="16" spans="1:13" x14ac:dyDescent="0.25">
      <c r="A16" s="4" t="s">
        <v>8</v>
      </c>
      <c r="B16" s="10">
        <f>0</f>
        <v>0</v>
      </c>
      <c r="C16" s="10">
        <f>0</f>
        <v>0</v>
      </c>
      <c r="D16" s="10">
        <f t="shared" si="0"/>
        <v>0</v>
      </c>
      <c r="E16" s="10">
        <f>0</f>
        <v>0</v>
      </c>
      <c r="G16" s="5" t="s">
        <v>22</v>
      </c>
      <c r="H16" s="11">
        <f>SUM(H3:H7,H12:H15)</f>
        <v>0</v>
      </c>
      <c r="I16" s="11">
        <f>SUM(I3:I7,I12:I15)</f>
        <v>0</v>
      </c>
      <c r="K16" s="5" t="s">
        <v>22</v>
      </c>
      <c r="L16" s="11">
        <f>L13+SUM(L14:L15)</f>
        <v>0</v>
      </c>
      <c r="M16" s="11">
        <f>M13+SUM(M14:M15)</f>
        <v>0</v>
      </c>
    </row>
    <row r="17" spans="1:13" x14ac:dyDescent="0.25">
      <c r="A17" s="4" t="s">
        <v>15</v>
      </c>
      <c r="B17" s="10">
        <f>0</f>
        <v>0</v>
      </c>
      <c r="C17" s="10">
        <f>0</f>
        <v>0</v>
      </c>
      <c r="D17" s="10">
        <f t="shared" si="0"/>
        <v>0</v>
      </c>
      <c r="E17" s="10">
        <f>0</f>
        <v>0</v>
      </c>
      <c r="G17" s="2" t="s">
        <v>83</v>
      </c>
      <c r="H17" s="8"/>
      <c r="I17" s="8"/>
      <c r="K17" s="2" t="s">
        <v>83</v>
      </c>
      <c r="L17" s="8"/>
      <c r="M17" s="8"/>
    </row>
    <row r="18" spans="1:13" x14ac:dyDescent="0.25">
      <c r="A18" s="4" t="s">
        <v>10</v>
      </c>
      <c r="B18" s="10">
        <f>0</f>
        <v>0</v>
      </c>
      <c r="C18" s="10">
        <f>0</f>
        <v>0</v>
      </c>
      <c r="D18" s="10">
        <f t="shared" si="0"/>
        <v>0</v>
      </c>
      <c r="E18" s="10">
        <f>0</f>
        <v>0</v>
      </c>
      <c r="G18" s="3" t="s">
        <v>84</v>
      </c>
      <c r="H18" s="9">
        <f>0</f>
        <v>0</v>
      </c>
      <c r="I18" s="9">
        <f>0</f>
        <v>0</v>
      </c>
      <c r="K18" s="3" t="s">
        <v>84</v>
      </c>
      <c r="L18" s="9">
        <v>0</v>
      </c>
      <c r="M18" s="9">
        <v>0</v>
      </c>
    </row>
    <row r="19" spans="1:13" x14ac:dyDescent="0.25">
      <c r="A19" s="3" t="s">
        <v>16</v>
      </c>
      <c r="B19" s="9">
        <f>SUM(B20:B25)</f>
        <v>0</v>
      </c>
      <c r="C19" s="9">
        <f>SUM(C20:C25)</f>
        <v>0</v>
      </c>
      <c r="D19" s="9">
        <f t="shared" si="0"/>
        <v>0</v>
      </c>
      <c r="E19" s="9">
        <f>SUM(E20:E25)</f>
        <v>0</v>
      </c>
      <c r="G19" s="3" t="s">
        <v>85</v>
      </c>
      <c r="H19" s="9">
        <f>0</f>
        <v>0</v>
      </c>
      <c r="I19" s="9">
        <f>0</f>
        <v>0</v>
      </c>
      <c r="K19" s="3" t="s">
        <v>85</v>
      </c>
      <c r="L19" s="9">
        <v>0</v>
      </c>
      <c r="M19" s="9">
        <v>0</v>
      </c>
    </row>
    <row r="20" spans="1:13" x14ac:dyDescent="0.25">
      <c r="A20" s="4" t="s">
        <v>17</v>
      </c>
      <c r="B20" s="10">
        <f>0</f>
        <v>0</v>
      </c>
      <c r="C20" s="10">
        <f>0</f>
        <v>0</v>
      </c>
      <c r="D20" s="10">
        <f t="shared" si="0"/>
        <v>0</v>
      </c>
      <c r="E20" s="10">
        <f>0</f>
        <v>0</v>
      </c>
      <c r="G20" s="5" t="s">
        <v>39</v>
      </c>
      <c r="H20" s="11">
        <f>SUM(H18:H19)</f>
        <v>0</v>
      </c>
      <c r="I20" s="11">
        <f>SUM(I18:I19)</f>
        <v>0</v>
      </c>
      <c r="K20" s="5" t="s">
        <v>39</v>
      </c>
      <c r="L20" s="11">
        <f>L19+L18</f>
        <v>0</v>
      </c>
      <c r="M20" s="11">
        <f>M19+M18</f>
        <v>0</v>
      </c>
    </row>
    <row r="21" spans="1:13" x14ac:dyDescent="0.25">
      <c r="A21" s="4" t="s">
        <v>18</v>
      </c>
      <c r="B21" s="10">
        <f>0</f>
        <v>0</v>
      </c>
      <c r="C21" s="10">
        <f>0</f>
        <v>0</v>
      </c>
      <c r="D21" s="10">
        <f t="shared" si="0"/>
        <v>0</v>
      </c>
      <c r="E21" s="10">
        <f>0</f>
        <v>0</v>
      </c>
      <c r="G21" s="2" t="s">
        <v>86</v>
      </c>
      <c r="H21" s="8"/>
      <c r="I21" s="8"/>
      <c r="K21" s="2" t="s">
        <v>123</v>
      </c>
      <c r="L21" s="8"/>
      <c r="M21" s="8"/>
    </row>
    <row r="22" spans="1:13" x14ac:dyDescent="0.25">
      <c r="A22" s="4" t="s">
        <v>19</v>
      </c>
      <c r="B22" s="10">
        <f>0</f>
        <v>0</v>
      </c>
      <c r="C22" s="10">
        <f>0</f>
        <v>0</v>
      </c>
      <c r="D22" s="10">
        <f t="shared" si="0"/>
        <v>0</v>
      </c>
      <c r="E22" s="10">
        <f>0</f>
        <v>0</v>
      </c>
      <c r="G22" s="3" t="s">
        <v>87</v>
      </c>
      <c r="H22" s="9">
        <f>SUM(H23:H26)</f>
        <v>0</v>
      </c>
      <c r="I22" s="9">
        <f>SUM(I23:I26)</f>
        <v>0</v>
      </c>
      <c r="K22" s="3" t="s">
        <v>87</v>
      </c>
      <c r="L22" s="9">
        <f>SUM(L23:L26)</f>
        <v>0</v>
      </c>
      <c r="M22" s="9">
        <f>SUM(M23:M26)</f>
        <v>0</v>
      </c>
    </row>
    <row r="23" spans="1:13" x14ac:dyDescent="0.25">
      <c r="A23" s="4" t="s">
        <v>20</v>
      </c>
      <c r="B23" s="10">
        <f>0</f>
        <v>0</v>
      </c>
      <c r="C23" s="10">
        <f>0</f>
        <v>0</v>
      </c>
      <c r="D23" s="10">
        <f t="shared" si="0"/>
        <v>0</v>
      </c>
      <c r="E23" s="10">
        <f>0</f>
        <v>0</v>
      </c>
      <c r="G23" s="4" t="s">
        <v>88</v>
      </c>
      <c r="H23" s="10">
        <f>0</f>
        <v>0</v>
      </c>
      <c r="I23" s="10">
        <f>0</f>
        <v>0</v>
      </c>
      <c r="K23" s="4" t="s">
        <v>88</v>
      </c>
      <c r="L23" s="10">
        <f>0</f>
        <v>0</v>
      </c>
      <c r="M23" s="10">
        <f>0</f>
        <v>0</v>
      </c>
    </row>
    <row r="24" spans="1:13" x14ac:dyDescent="0.25">
      <c r="A24" s="4" t="s">
        <v>21</v>
      </c>
      <c r="B24" s="10">
        <f>0</f>
        <v>0</v>
      </c>
      <c r="C24" s="10">
        <f>0</f>
        <v>0</v>
      </c>
      <c r="D24" s="10">
        <f t="shared" si="0"/>
        <v>0</v>
      </c>
      <c r="E24" s="10">
        <f>0</f>
        <v>0</v>
      </c>
      <c r="G24" s="4" t="s">
        <v>89</v>
      </c>
      <c r="H24" s="10">
        <f>0</f>
        <v>0</v>
      </c>
      <c r="I24" s="10">
        <f>0</f>
        <v>0</v>
      </c>
      <c r="K24" s="4" t="s">
        <v>89</v>
      </c>
      <c r="L24" s="10">
        <f>0</f>
        <v>0</v>
      </c>
      <c r="M24" s="10">
        <f>0</f>
        <v>0</v>
      </c>
    </row>
    <row r="25" spans="1:13" x14ac:dyDescent="0.25">
      <c r="A25" s="4" t="s">
        <v>8</v>
      </c>
      <c r="B25" s="10">
        <f>0</f>
        <v>0</v>
      </c>
      <c r="C25" s="10">
        <f>0</f>
        <v>0</v>
      </c>
      <c r="D25" s="10">
        <f t="shared" si="0"/>
        <v>0</v>
      </c>
      <c r="E25" s="10">
        <f>0</f>
        <v>0</v>
      </c>
      <c r="G25" s="4" t="s">
        <v>90</v>
      </c>
      <c r="H25" s="10">
        <f>0</f>
        <v>0</v>
      </c>
      <c r="I25" s="10">
        <f>0</f>
        <v>0</v>
      </c>
      <c r="K25" s="4" t="s">
        <v>90</v>
      </c>
      <c r="L25" s="10">
        <f>0</f>
        <v>0</v>
      </c>
      <c r="M25" s="10">
        <f>0</f>
        <v>0</v>
      </c>
    </row>
    <row r="26" spans="1:13" x14ac:dyDescent="0.25">
      <c r="A26" s="5" t="s">
        <v>22</v>
      </c>
      <c r="B26" s="11">
        <f>SUM(B2:B3)</f>
        <v>0</v>
      </c>
      <c r="C26" s="11">
        <f>SUM(C2:C3)</f>
        <v>0</v>
      </c>
      <c r="D26" s="11">
        <f t="shared" ref="D26:D48" si="1">B26-C26</f>
        <v>0</v>
      </c>
      <c r="E26" s="11">
        <f t="shared" ref="E26" si="2">SUM(E2:E3)</f>
        <v>0</v>
      </c>
      <c r="G26" s="4" t="s">
        <v>91</v>
      </c>
      <c r="H26" s="10">
        <f>0</f>
        <v>0</v>
      </c>
      <c r="I26" s="10">
        <f>0</f>
        <v>0</v>
      </c>
      <c r="K26" s="4" t="s">
        <v>91</v>
      </c>
      <c r="L26" s="10">
        <f>0</f>
        <v>0</v>
      </c>
      <c r="M26" s="10">
        <f>0</f>
        <v>0</v>
      </c>
    </row>
    <row r="27" spans="1:13" x14ac:dyDescent="0.25">
      <c r="A27" s="2" t="s">
        <v>23</v>
      </c>
      <c r="B27" s="8">
        <f>SUM(B28,B33:B34,B38,B41:B43)</f>
        <v>0</v>
      </c>
      <c r="C27" s="8">
        <f>SUM(C28,C33:C34,C38,C41:C43)</f>
        <v>0</v>
      </c>
      <c r="D27" s="8">
        <f t="shared" si="1"/>
        <v>0</v>
      </c>
      <c r="E27" s="8">
        <f>SUM(E28,E33:E34,E38,E41:E43)</f>
        <v>0</v>
      </c>
      <c r="G27" s="3" t="s">
        <v>92</v>
      </c>
      <c r="H27" s="9">
        <f>0</f>
        <v>0</v>
      </c>
      <c r="I27" s="9">
        <f>0</f>
        <v>0</v>
      </c>
      <c r="K27" s="3" t="s">
        <v>92</v>
      </c>
      <c r="L27" s="9">
        <f>0</f>
        <v>0</v>
      </c>
      <c r="M27" s="9">
        <v>0</v>
      </c>
    </row>
    <row r="28" spans="1:13" x14ac:dyDescent="0.25">
      <c r="A28" s="3" t="s">
        <v>24</v>
      </c>
      <c r="B28" s="9">
        <f>SUM(B29:B32)</f>
        <v>0</v>
      </c>
      <c r="C28" s="9">
        <f>SUM(C29:C32)</f>
        <v>0</v>
      </c>
      <c r="D28" s="9">
        <f t="shared" si="1"/>
        <v>0</v>
      </c>
      <c r="E28" s="9">
        <f>SUM(E29:E32)</f>
        <v>0</v>
      </c>
      <c r="G28" s="3" t="s">
        <v>93</v>
      </c>
      <c r="H28" s="9">
        <f>SUM(H29:H31)</f>
        <v>0</v>
      </c>
      <c r="I28" s="9">
        <f>SUM(I29:I31)</f>
        <v>0</v>
      </c>
      <c r="K28" s="3" t="s">
        <v>93</v>
      </c>
      <c r="L28" s="9">
        <f>SUM(L29:L31)</f>
        <v>0</v>
      </c>
      <c r="M28" s="9">
        <f>SUM(M29:M31)</f>
        <v>0</v>
      </c>
    </row>
    <row r="29" spans="1:13" x14ac:dyDescent="0.25">
      <c r="A29" s="4" t="s">
        <v>25</v>
      </c>
      <c r="B29" s="10">
        <f>0</f>
        <v>0</v>
      </c>
      <c r="C29" s="10">
        <f>0</f>
        <v>0</v>
      </c>
      <c r="D29" s="10">
        <f t="shared" si="1"/>
        <v>0</v>
      </c>
      <c r="E29" s="10">
        <v>0</v>
      </c>
      <c r="G29" s="4" t="s">
        <v>94</v>
      </c>
      <c r="H29" s="10">
        <f>0</f>
        <v>0</v>
      </c>
      <c r="I29" s="10">
        <f>0</f>
        <v>0</v>
      </c>
      <c r="K29" s="4" t="s">
        <v>124</v>
      </c>
      <c r="L29" s="10">
        <f>0</f>
        <v>0</v>
      </c>
      <c r="M29" s="10">
        <f>0</f>
        <v>0</v>
      </c>
    </row>
    <row r="30" spans="1:13" x14ac:dyDescent="0.25">
      <c r="A30" s="4" t="s">
        <v>26</v>
      </c>
      <c r="B30" s="10">
        <f>0</f>
        <v>0</v>
      </c>
      <c r="C30" s="10">
        <f>0</f>
        <v>0</v>
      </c>
      <c r="D30" s="10">
        <f t="shared" si="1"/>
        <v>0</v>
      </c>
      <c r="E30" s="10">
        <v>0</v>
      </c>
      <c r="G30" s="4" t="s">
        <v>95</v>
      </c>
      <c r="H30" s="10">
        <f>0</f>
        <v>0</v>
      </c>
      <c r="I30" s="10">
        <f>0</f>
        <v>0</v>
      </c>
      <c r="K30" s="4" t="s">
        <v>95</v>
      </c>
      <c r="L30" s="10">
        <f>0</f>
        <v>0</v>
      </c>
      <c r="M30" s="10">
        <f>0</f>
        <v>0</v>
      </c>
    </row>
    <row r="31" spans="1:13" x14ac:dyDescent="0.25">
      <c r="A31" s="4" t="s">
        <v>27</v>
      </c>
      <c r="B31" s="10">
        <f>0</f>
        <v>0</v>
      </c>
      <c r="C31" s="10">
        <f>0</f>
        <v>0</v>
      </c>
      <c r="D31" s="10">
        <f t="shared" si="1"/>
        <v>0</v>
      </c>
      <c r="E31" s="10">
        <v>0</v>
      </c>
      <c r="G31" s="4" t="s">
        <v>8</v>
      </c>
      <c r="H31" s="10">
        <f>0</f>
        <v>0</v>
      </c>
      <c r="I31" s="10">
        <f>0</f>
        <v>0</v>
      </c>
      <c r="K31" s="4" t="s">
        <v>8</v>
      </c>
      <c r="L31" s="10">
        <f>0</f>
        <v>0</v>
      </c>
      <c r="M31" s="10">
        <f>0</f>
        <v>0</v>
      </c>
    </row>
    <row r="32" spans="1:13" x14ac:dyDescent="0.25">
      <c r="A32" s="4" t="s">
        <v>28</v>
      </c>
      <c r="B32" s="10">
        <f>0</f>
        <v>0</v>
      </c>
      <c r="C32" s="10">
        <f>0</f>
        <v>0</v>
      </c>
      <c r="D32" s="10">
        <f t="shared" si="1"/>
        <v>0</v>
      </c>
      <c r="E32" s="10">
        <v>0</v>
      </c>
      <c r="G32" s="3" t="s">
        <v>96</v>
      </c>
      <c r="H32" s="9">
        <f>SUM(H33:H35)</f>
        <v>0</v>
      </c>
      <c r="I32" s="9">
        <f>SUM(I33:I35)</f>
        <v>0</v>
      </c>
      <c r="K32" s="3" t="s">
        <v>96</v>
      </c>
      <c r="L32" s="9">
        <f>SUM(L33:L35)</f>
        <v>0</v>
      </c>
      <c r="M32" s="9">
        <f>SUM(M33:M35)</f>
        <v>0</v>
      </c>
    </row>
    <row r="33" spans="1:13" x14ac:dyDescent="0.25">
      <c r="A33" s="3" t="s">
        <v>29</v>
      </c>
      <c r="B33" s="9">
        <f>0</f>
        <v>0</v>
      </c>
      <c r="C33" s="9">
        <f>0</f>
        <v>0</v>
      </c>
      <c r="D33" s="9">
        <f t="shared" si="1"/>
        <v>0</v>
      </c>
      <c r="E33" s="9">
        <f>0</f>
        <v>0</v>
      </c>
      <c r="G33" s="4" t="s">
        <v>97</v>
      </c>
      <c r="H33" s="10">
        <f>0</f>
        <v>0</v>
      </c>
      <c r="I33" s="10">
        <f>0</f>
        <v>0</v>
      </c>
      <c r="K33" s="4" t="s">
        <v>97</v>
      </c>
      <c r="L33" s="10">
        <f>0</f>
        <v>0</v>
      </c>
      <c r="M33" s="10">
        <f>0</f>
        <v>0</v>
      </c>
    </row>
    <row r="34" spans="1:13" x14ac:dyDescent="0.25">
      <c r="A34" s="3" t="s">
        <v>30</v>
      </c>
      <c r="B34" s="9">
        <f>SUM(B35:B37)</f>
        <v>0</v>
      </c>
      <c r="C34" s="9">
        <f>SUM(C35:C37)</f>
        <v>0</v>
      </c>
      <c r="D34" s="9">
        <f t="shared" si="1"/>
        <v>0</v>
      </c>
      <c r="E34" s="9">
        <f>SUM(E35:E37)</f>
        <v>0</v>
      </c>
      <c r="G34" s="4" t="s">
        <v>98</v>
      </c>
      <c r="H34" s="10">
        <f>0</f>
        <v>0</v>
      </c>
      <c r="I34" s="10">
        <f>0</f>
        <v>0</v>
      </c>
      <c r="K34" s="4" t="s">
        <v>98</v>
      </c>
      <c r="L34" s="10">
        <f>0</f>
        <v>0</v>
      </c>
      <c r="M34" s="10">
        <f>0</f>
        <v>0</v>
      </c>
    </row>
    <row r="35" spans="1:13" x14ac:dyDescent="0.25">
      <c r="A35" s="4" t="s">
        <v>31</v>
      </c>
      <c r="B35" s="10">
        <f>0</f>
        <v>0</v>
      </c>
      <c r="C35" s="10">
        <f>0</f>
        <v>0</v>
      </c>
      <c r="D35" s="10">
        <f t="shared" si="1"/>
        <v>0</v>
      </c>
      <c r="E35" s="10">
        <f>0</f>
        <v>0</v>
      </c>
      <c r="G35" s="4" t="s">
        <v>8</v>
      </c>
      <c r="H35" s="10">
        <f>0</f>
        <v>0</v>
      </c>
      <c r="I35" s="10">
        <f>0</f>
        <v>0</v>
      </c>
      <c r="K35" s="4" t="s">
        <v>125</v>
      </c>
      <c r="L35" s="10">
        <f>0</f>
        <v>0</v>
      </c>
      <c r="M35" s="10">
        <f>0</f>
        <v>0</v>
      </c>
    </row>
    <row r="36" spans="1:13" x14ac:dyDescent="0.25">
      <c r="A36" s="4" t="s">
        <v>8</v>
      </c>
      <c r="B36" s="10">
        <f>0</f>
        <v>0</v>
      </c>
      <c r="C36" s="10">
        <f>0</f>
        <v>0</v>
      </c>
      <c r="D36" s="10">
        <f t="shared" si="1"/>
        <v>0</v>
      </c>
      <c r="E36" s="10">
        <f>0</f>
        <v>0</v>
      </c>
      <c r="G36" s="3" t="s">
        <v>36</v>
      </c>
      <c r="H36" s="9">
        <f>0</f>
        <v>0</v>
      </c>
      <c r="I36" s="9">
        <f>0</f>
        <v>0</v>
      </c>
      <c r="K36" s="3" t="s">
        <v>36</v>
      </c>
      <c r="L36" s="9">
        <f>0</f>
        <v>0</v>
      </c>
      <c r="M36" s="9">
        <f>0</f>
        <v>0</v>
      </c>
    </row>
    <row r="37" spans="1:13" x14ac:dyDescent="0.25">
      <c r="A37" s="4" t="s">
        <v>32</v>
      </c>
      <c r="B37" s="10">
        <f>0</f>
        <v>0</v>
      </c>
      <c r="C37" s="10">
        <f>0</f>
        <v>0</v>
      </c>
      <c r="D37" s="10">
        <f t="shared" si="1"/>
        <v>0</v>
      </c>
      <c r="E37" s="10">
        <f>0</f>
        <v>0</v>
      </c>
      <c r="G37" s="3" t="s">
        <v>99</v>
      </c>
      <c r="H37" s="9">
        <f>0</f>
        <v>0</v>
      </c>
      <c r="I37" s="9">
        <f>0</f>
        <v>0</v>
      </c>
      <c r="K37" s="3" t="s">
        <v>99</v>
      </c>
      <c r="L37" s="9">
        <f>0</f>
        <v>0</v>
      </c>
      <c r="M37" s="9">
        <f>0</f>
        <v>0</v>
      </c>
    </row>
    <row r="38" spans="1:13" x14ac:dyDescent="0.25">
      <c r="A38" s="3" t="s">
        <v>33</v>
      </c>
      <c r="B38" s="9">
        <f>SUM(B39:B40)</f>
        <v>0</v>
      </c>
      <c r="C38" s="9">
        <f>SUM(C39:C40)</f>
        <v>0</v>
      </c>
      <c r="D38" s="9">
        <f t="shared" si="1"/>
        <v>0</v>
      </c>
      <c r="E38" s="9">
        <f>SUM(E39:E40)</f>
        <v>0</v>
      </c>
      <c r="G38" s="5" t="s">
        <v>100</v>
      </c>
      <c r="H38" s="11">
        <f>SUM(H22,H27:H28,H32,H36:H37)</f>
        <v>0</v>
      </c>
      <c r="I38" s="11">
        <f>SUM(I22,I27:I28,I32,I36:I37)</f>
        <v>0</v>
      </c>
      <c r="K38" s="5" t="s">
        <v>100</v>
      </c>
      <c r="L38" s="11">
        <f>SUM(L22,L27:L28,L32,L36:L37)</f>
        <v>0</v>
      </c>
      <c r="M38" s="11">
        <f>SUM(M22,M27:M28,M32,M36:M37)</f>
        <v>0</v>
      </c>
    </row>
    <row r="39" spans="1:13" x14ac:dyDescent="0.25">
      <c r="A39" s="4" t="s">
        <v>34</v>
      </c>
      <c r="B39" s="10">
        <f>0</f>
        <v>0</v>
      </c>
      <c r="C39" s="10">
        <f>0</f>
        <v>0</v>
      </c>
      <c r="D39" s="10">
        <f t="shared" si="1"/>
        <v>0</v>
      </c>
      <c r="E39" s="10">
        <f>0</f>
        <v>0</v>
      </c>
      <c r="G39" s="2" t="s">
        <v>119</v>
      </c>
      <c r="H39" s="8">
        <f>0</f>
        <v>0</v>
      </c>
      <c r="I39" s="8">
        <f>0</f>
        <v>0</v>
      </c>
      <c r="K39" s="2" t="s">
        <v>126</v>
      </c>
      <c r="L39" s="8">
        <f>0</f>
        <v>0</v>
      </c>
      <c r="M39" s="8">
        <f>0</f>
        <v>0</v>
      </c>
    </row>
    <row r="40" spans="1:13" x14ac:dyDescent="0.25">
      <c r="A40" s="4" t="s">
        <v>35</v>
      </c>
      <c r="B40" s="10">
        <f>0</f>
        <v>0</v>
      </c>
      <c r="C40" s="10">
        <f>0</f>
        <v>0</v>
      </c>
      <c r="D40" s="10">
        <f t="shared" si="1"/>
        <v>0</v>
      </c>
      <c r="E40" s="10">
        <f>0</f>
        <v>0</v>
      </c>
      <c r="G40" s="5" t="s">
        <v>101</v>
      </c>
      <c r="H40" s="11">
        <f>SUM(H16,H20,H38,H39)</f>
        <v>0</v>
      </c>
      <c r="I40" s="11">
        <f>SUM(I16,I20,I38,I39)</f>
        <v>0</v>
      </c>
      <c r="K40" s="5" t="s">
        <v>101</v>
      </c>
      <c r="L40" s="11">
        <f>L16+L20+L38+L39</f>
        <v>0</v>
      </c>
      <c r="M40" s="11">
        <f>M16+M20+M38+M39</f>
        <v>0</v>
      </c>
    </row>
    <row r="41" spans="1:13" x14ac:dyDescent="0.25">
      <c r="A41" s="3" t="s">
        <v>36</v>
      </c>
      <c r="B41" s="9">
        <f>0</f>
        <v>0</v>
      </c>
      <c r="C41" s="9">
        <v>0</v>
      </c>
      <c r="D41" s="9">
        <f t="shared" si="1"/>
        <v>0</v>
      </c>
      <c r="E41" s="9">
        <f>0</f>
        <v>0</v>
      </c>
      <c r="G41" s="443" t="s">
        <v>41</v>
      </c>
      <c r="H41" s="6" t="s">
        <v>46</v>
      </c>
      <c r="I41" s="12"/>
      <c r="J41" s="12"/>
      <c r="K41" s="443" t="s">
        <v>41</v>
      </c>
      <c r="L41" s="6" t="s">
        <v>46</v>
      </c>
      <c r="M41" s="12"/>
    </row>
    <row r="42" spans="1:13" x14ac:dyDescent="0.25">
      <c r="A42" s="3" t="s">
        <v>37</v>
      </c>
      <c r="B42" s="9">
        <f>0</f>
        <v>0</v>
      </c>
      <c r="C42" s="9">
        <v>0</v>
      </c>
      <c r="D42" s="9">
        <f t="shared" si="1"/>
        <v>0</v>
      </c>
      <c r="E42" s="9">
        <f>0</f>
        <v>0</v>
      </c>
      <c r="G42" s="445"/>
      <c r="H42" s="6" t="s">
        <v>44</v>
      </c>
      <c r="I42" s="12"/>
      <c r="J42" s="12"/>
      <c r="K42" s="445"/>
      <c r="L42" s="6" t="s">
        <v>44</v>
      </c>
      <c r="M42" s="12"/>
    </row>
    <row r="43" spans="1:13" x14ac:dyDescent="0.25">
      <c r="A43" s="3" t="s">
        <v>38</v>
      </c>
      <c r="B43" s="9">
        <f>0</f>
        <v>0</v>
      </c>
      <c r="C43" s="9">
        <v>0</v>
      </c>
      <c r="D43" s="9">
        <f t="shared" si="1"/>
        <v>0</v>
      </c>
      <c r="E43" s="9">
        <f>0</f>
        <v>0</v>
      </c>
      <c r="G43" s="6" t="s">
        <v>43</v>
      </c>
      <c r="H43" s="6" t="s">
        <v>102</v>
      </c>
      <c r="I43" s="12"/>
      <c r="J43" s="12"/>
      <c r="K43" s="6" t="s">
        <v>43</v>
      </c>
      <c r="L43" s="6" t="s">
        <v>102</v>
      </c>
      <c r="M43" s="12"/>
    </row>
    <row r="44" spans="1:13" x14ac:dyDescent="0.25">
      <c r="A44" s="5" t="s">
        <v>39</v>
      </c>
      <c r="B44" s="11">
        <f>SUM(B27)</f>
        <v>0</v>
      </c>
      <c r="C44" s="11">
        <f>SUM(C27)</f>
        <v>0</v>
      </c>
      <c r="D44" s="11">
        <f t="shared" si="1"/>
        <v>0</v>
      </c>
      <c r="E44" s="11">
        <f>0</f>
        <v>0</v>
      </c>
      <c r="G44" s="6" t="s">
        <v>45</v>
      </c>
      <c r="H44" s="6" t="s">
        <v>103</v>
      </c>
      <c r="I44" s="12"/>
      <c r="J44" s="12"/>
      <c r="K44" s="6" t="s">
        <v>45</v>
      </c>
      <c r="L44" s="6" t="s">
        <v>103</v>
      </c>
      <c r="M44" s="12"/>
    </row>
    <row r="45" spans="1:13" x14ac:dyDescent="0.25">
      <c r="A45" s="5" t="s">
        <v>62</v>
      </c>
      <c r="B45" s="11">
        <v>0</v>
      </c>
      <c r="C45" s="11">
        <f>0</f>
        <v>0</v>
      </c>
      <c r="D45" s="11">
        <f t="shared" si="1"/>
        <v>0</v>
      </c>
      <c r="E45" s="11">
        <f>0</f>
        <v>0</v>
      </c>
      <c r="G45" s="443" t="s">
        <v>104</v>
      </c>
      <c r="H45" s="6" t="s">
        <v>105</v>
      </c>
      <c r="I45" s="12"/>
      <c r="J45" s="12"/>
      <c r="K45" s="443" t="s">
        <v>104</v>
      </c>
      <c r="L45" s="6" t="s">
        <v>105</v>
      </c>
      <c r="M45" s="12"/>
    </row>
    <row r="46" spans="1:13" x14ac:dyDescent="0.25">
      <c r="A46" s="5" t="s">
        <v>63</v>
      </c>
      <c r="B46" s="11">
        <v>0</v>
      </c>
      <c r="C46" s="11">
        <f>0</f>
        <v>0</v>
      </c>
      <c r="D46" s="11">
        <f t="shared" si="1"/>
        <v>0</v>
      </c>
      <c r="E46" s="11">
        <f>0</f>
        <v>0</v>
      </c>
      <c r="G46" s="444"/>
      <c r="H46" s="6" t="s">
        <v>106</v>
      </c>
      <c r="I46" s="12"/>
      <c r="J46" s="12"/>
      <c r="K46" s="444"/>
      <c r="L46" s="6" t="s">
        <v>127</v>
      </c>
      <c r="M46" s="12"/>
    </row>
    <row r="47" spans="1:13" x14ac:dyDescent="0.25">
      <c r="A47" s="5" t="s">
        <v>64</v>
      </c>
      <c r="B47" s="11">
        <v>0</v>
      </c>
      <c r="C47" s="11">
        <f>0</f>
        <v>0</v>
      </c>
      <c r="D47" s="11">
        <f t="shared" si="1"/>
        <v>0</v>
      </c>
      <c r="E47" s="11">
        <f>0</f>
        <v>0</v>
      </c>
      <c r="G47" s="445"/>
      <c r="H47" s="6" t="s">
        <v>107</v>
      </c>
      <c r="I47" s="12"/>
      <c r="J47" s="12"/>
      <c r="K47" s="445"/>
      <c r="L47" s="6" t="s">
        <v>107</v>
      </c>
      <c r="M47" s="12"/>
    </row>
    <row r="48" spans="1:13" x14ac:dyDescent="0.25">
      <c r="A48" s="5" t="s">
        <v>40</v>
      </c>
      <c r="B48" s="11">
        <f>SUM(B26,B44:B47)</f>
        <v>0</v>
      </c>
      <c r="C48" s="11">
        <f>SUM(C26,C44:C47)</f>
        <v>0</v>
      </c>
      <c r="D48" s="11">
        <f t="shared" si="1"/>
        <v>0</v>
      </c>
      <c r="E48" s="11">
        <f>SUM(E26,E44:E47)</f>
        <v>0</v>
      </c>
      <c r="G48" s="6" t="s">
        <v>47</v>
      </c>
      <c r="H48" s="6" t="s">
        <v>108</v>
      </c>
      <c r="I48" s="12"/>
      <c r="J48" s="12"/>
      <c r="K48" s="6" t="s">
        <v>47</v>
      </c>
      <c r="L48" s="6" t="s">
        <v>108</v>
      </c>
      <c r="M48" s="12"/>
    </row>
    <row r="49" spans="1:13" x14ac:dyDescent="0.25">
      <c r="A49" s="6" t="s">
        <v>41</v>
      </c>
      <c r="B49" s="6" t="s">
        <v>42</v>
      </c>
      <c r="C49" s="12"/>
      <c r="D49" s="12"/>
      <c r="E49" s="12"/>
      <c r="G49" s="6" t="s">
        <v>51</v>
      </c>
      <c r="H49" s="6" t="s">
        <v>109</v>
      </c>
      <c r="I49" s="12"/>
      <c r="J49" s="12"/>
      <c r="K49" s="6" t="s">
        <v>51</v>
      </c>
      <c r="L49" s="6" t="s">
        <v>109</v>
      </c>
      <c r="M49" s="12"/>
    </row>
    <row r="50" spans="1:13" x14ac:dyDescent="0.25">
      <c r="A50" s="6" t="s">
        <v>43</v>
      </c>
      <c r="B50" s="6" t="s">
        <v>44</v>
      </c>
      <c r="C50" s="12"/>
      <c r="D50" s="12"/>
      <c r="E50" s="12"/>
      <c r="G50" s="6" t="s">
        <v>56</v>
      </c>
      <c r="H50" s="6" t="s">
        <v>110</v>
      </c>
      <c r="I50" s="12"/>
      <c r="J50" s="12"/>
      <c r="K50" s="6" t="s">
        <v>56</v>
      </c>
      <c r="L50" s="6" t="s">
        <v>110</v>
      </c>
      <c r="M50" s="12"/>
    </row>
    <row r="51" spans="1:13" x14ac:dyDescent="0.25">
      <c r="A51" s="6" t="s">
        <v>45</v>
      </c>
      <c r="B51" s="6" t="s">
        <v>46</v>
      </c>
      <c r="C51" s="12"/>
      <c r="D51" s="12"/>
      <c r="E51" s="12"/>
      <c r="G51" s="6" t="s">
        <v>58</v>
      </c>
      <c r="H51" s="6" t="s">
        <v>111</v>
      </c>
      <c r="I51" s="12"/>
      <c r="J51" s="12"/>
      <c r="K51" s="6" t="s">
        <v>58</v>
      </c>
      <c r="L51" s="6" t="s">
        <v>111</v>
      </c>
      <c r="M51" s="12"/>
    </row>
    <row r="52" spans="1:13" x14ac:dyDescent="0.25">
      <c r="A52" s="443" t="s">
        <v>47</v>
      </c>
      <c r="B52" s="6" t="s">
        <v>48</v>
      </c>
      <c r="C52" s="12"/>
      <c r="D52" s="12"/>
      <c r="E52" s="12"/>
      <c r="G52" s="6" t="s">
        <v>60</v>
      </c>
      <c r="H52" s="6" t="s">
        <v>112</v>
      </c>
      <c r="I52" s="12"/>
      <c r="J52" s="12"/>
      <c r="K52" s="6" t="s">
        <v>60</v>
      </c>
      <c r="L52" s="6" t="s">
        <v>114</v>
      </c>
      <c r="M52" s="12"/>
    </row>
    <row r="53" spans="1:13" x14ac:dyDescent="0.25">
      <c r="A53" s="444"/>
      <c r="B53" s="6" t="s">
        <v>49</v>
      </c>
      <c r="C53" s="12"/>
      <c r="D53" s="12"/>
      <c r="E53" s="12"/>
      <c r="G53" s="6" t="s">
        <v>113</v>
      </c>
      <c r="H53" s="6" t="s">
        <v>114</v>
      </c>
      <c r="I53" s="12"/>
      <c r="J53" s="12"/>
      <c r="K53" s="6" t="s">
        <v>128</v>
      </c>
      <c r="L53" s="6" t="s">
        <v>116</v>
      </c>
      <c r="M53" s="12"/>
    </row>
    <row r="54" spans="1:13" x14ac:dyDescent="0.25">
      <c r="A54" s="445"/>
      <c r="B54" s="6" t="s">
        <v>50</v>
      </c>
      <c r="C54" s="12"/>
      <c r="D54" s="12"/>
      <c r="E54" s="12"/>
      <c r="G54" s="6" t="s">
        <v>115</v>
      </c>
      <c r="H54" s="6" t="s">
        <v>116</v>
      </c>
      <c r="I54" s="12"/>
      <c r="J54" s="12"/>
      <c r="K54" s="12"/>
    </row>
    <row r="55" spans="1:13" x14ac:dyDescent="0.25">
      <c r="A55" s="443" t="s">
        <v>51</v>
      </c>
      <c r="B55" s="6" t="s">
        <v>52</v>
      </c>
      <c r="C55" s="12"/>
      <c r="D55" s="12"/>
      <c r="E55" s="12"/>
    </row>
    <row r="56" spans="1:13" x14ac:dyDescent="0.25">
      <c r="A56" s="444"/>
      <c r="B56" s="6" t="s">
        <v>53</v>
      </c>
      <c r="C56" s="12"/>
      <c r="D56" s="12"/>
      <c r="E56" s="12"/>
    </row>
    <row r="57" spans="1:13" x14ac:dyDescent="0.25">
      <c r="A57" s="444"/>
      <c r="B57" s="6" t="s">
        <v>54</v>
      </c>
      <c r="C57" s="12"/>
      <c r="D57" s="12"/>
      <c r="E57" s="12"/>
    </row>
    <row r="58" spans="1:13" x14ac:dyDescent="0.25">
      <c r="A58" s="445"/>
      <c r="B58" s="6" t="s">
        <v>55</v>
      </c>
      <c r="C58" s="12"/>
      <c r="D58" s="12"/>
      <c r="E58" s="12"/>
    </row>
    <row r="59" spans="1:13" x14ac:dyDescent="0.25">
      <c r="A59" s="6" t="s">
        <v>56</v>
      </c>
      <c r="B59" s="6" t="s">
        <v>57</v>
      </c>
      <c r="C59" s="12"/>
      <c r="D59" s="12"/>
      <c r="E59" s="12"/>
    </row>
    <row r="60" spans="1:13" x14ac:dyDescent="0.25">
      <c r="A60" s="6" t="s">
        <v>58</v>
      </c>
      <c r="B60" s="6" t="s">
        <v>59</v>
      </c>
      <c r="C60" s="12"/>
      <c r="D60" s="12"/>
      <c r="E60" s="12"/>
    </row>
    <row r="61" spans="1:13" x14ac:dyDescent="0.25">
      <c r="A61" s="6" t="s">
        <v>60</v>
      </c>
      <c r="B61" s="6" t="s">
        <v>61</v>
      </c>
      <c r="C61" s="12"/>
      <c r="D61" s="12"/>
      <c r="E61" s="12"/>
    </row>
  </sheetData>
  <mergeCells count="6">
    <mergeCell ref="A52:A54"/>
    <mergeCell ref="A55:A58"/>
    <mergeCell ref="G41:G42"/>
    <mergeCell ref="G45:G47"/>
    <mergeCell ref="K41:K42"/>
    <mergeCell ref="K45:K4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55" t="s">
        <v>4061</v>
      </c>
      <c r="C1" s="274"/>
      <c r="D1" s="274"/>
      <c r="E1" s="274"/>
      <c r="F1" s="274"/>
      <c r="G1" s="274"/>
    </row>
    <row r="2" spans="1:16" x14ac:dyDescent="0.25">
      <c r="A2" s="460" t="s">
        <v>4077</v>
      </c>
      <c r="B2" s="460" t="s">
        <v>4062</v>
      </c>
      <c r="C2" s="462" t="s">
        <v>4063</v>
      </c>
      <c r="D2" s="463"/>
      <c r="E2" s="464"/>
      <c r="F2" s="460" t="s">
        <v>4064</v>
      </c>
      <c r="G2" s="460" t="s">
        <v>4065</v>
      </c>
      <c r="H2" s="462" t="s">
        <v>4063</v>
      </c>
      <c r="I2" s="463"/>
      <c r="J2" s="464"/>
      <c r="K2" s="462" t="s">
        <v>4066</v>
      </c>
      <c r="L2" s="463"/>
      <c r="M2" s="463"/>
      <c r="N2" s="464"/>
      <c r="O2" s="459" t="s">
        <v>4067</v>
      </c>
      <c r="P2" s="459"/>
    </row>
    <row r="3" spans="1:16" x14ac:dyDescent="0.25">
      <c r="A3" s="461"/>
      <c r="B3" s="461"/>
      <c r="C3" s="379" t="s">
        <v>4068</v>
      </c>
      <c r="D3" s="379" t="s">
        <v>4069</v>
      </c>
      <c r="E3" s="379" t="s">
        <v>4070</v>
      </c>
      <c r="F3" s="461"/>
      <c r="G3" s="461"/>
      <c r="H3" s="379" t="s">
        <v>4068</v>
      </c>
      <c r="I3" s="379" t="s">
        <v>4069</v>
      </c>
      <c r="J3" s="379" t="s">
        <v>4070</v>
      </c>
      <c r="K3" s="379" t="s">
        <v>4071</v>
      </c>
      <c r="L3" s="164" t="s">
        <v>4072</v>
      </c>
      <c r="M3" s="164" t="s">
        <v>4073</v>
      </c>
      <c r="N3" s="379" t="s">
        <v>4074</v>
      </c>
      <c r="O3" s="379" t="s">
        <v>4075</v>
      </c>
      <c r="P3" s="379" t="s">
        <v>4076</v>
      </c>
    </row>
    <row r="4" spans="1:16" x14ac:dyDescent="0.25">
      <c r="A4" s="380"/>
      <c r="B4" s="380"/>
      <c r="C4" s="380"/>
      <c r="D4" s="380"/>
      <c r="E4" s="380"/>
      <c r="F4" s="380"/>
      <c r="G4" s="380"/>
      <c r="H4" s="380"/>
      <c r="I4" s="380"/>
      <c r="J4" s="380"/>
      <c r="K4" s="380"/>
      <c r="L4" s="380"/>
      <c r="M4" s="380"/>
      <c r="N4" s="380"/>
      <c r="O4" s="380"/>
      <c r="P4" s="380"/>
    </row>
    <row r="5" spans="1:16" x14ac:dyDescent="0.25">
      <c r="A5" s="380"/>
      <c r="B5" s="380"/>
      <c r="C5" s="380"/>
      <c r="D5" s="380"/>
      <c r="E5" s="380"/>
      <c r="F5" s="380"/>
      <c r="G5" s="380"/>
      <c r="H5" s="380"/>
      <c r="I5" s="380"/>
      <c r="J5" s="380"/>
      <c r="K5" s="380"/>
      <c r="L5" s="380"/>
      <c r="M5" s="380"/>
      <c r="N5" s="380"/>
      <c r="O5" s="380"/>
      <c r="P5" s="380"/>
    </row>
    <row r="6" spans="1:16" x14ac:dyDescent="0.25">
      <c r="A6" s="380"/>
      <c r="B6" s="380"/>
      <c r="C6" s="380"/>
      <c r="D6" s="380"/>
      <c r="E6" s="380"/>
      <c r="F6" s="380"/>
      <c r="G6" s="380"/>
      <c r="H6" s="380"/>
      <c r="I6" s="380"/>
      <c r="J6" s="380"/>
      <c r="K6" s="380"/>
      <c r="L6" s="380"/>
      <c r="M6" s="380"/>
      <c r="N6" s="380"/>
      <c r="O6" s="380"/>
      <c r="P6" s="380"/>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0" sqref="D10"/>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55" t="s">
        <v>4078</v>
      </c>
      <c r="D1" s="462" t="s">
        <v>4079</v>
      </c>
      <c r="E1" s="463"/>
      <c r="F1" s="463"/>
      <c r="G1" s="464"/>
    </row>
    <row r="2" spans="1:7" ht="60" x14ac:dyDescent="0.25">
      <c r="A2" s="434" t="s">
        <v>4080</v>
      </c>
      <c r="B2" s="205"/>
      <c r="D2" s="433" t="s">
        <v>4081</v>
      </c>
      <c r="E2" s="433" t="s">
        <v>4068</v>
      </c>
      <c r="F2" s="433" t="s">
        <v>4082</v>
      </c>
      <c r="G2" s="211" t="s">
        <v>4083</v>
      </c>
    </row>
    <row r="3" spans="1:7" x14ac:dyDescent="0.25">
      <c r="A3" s="465" t="s">
        <v>4084</v>
      </c>
      <c r="B3" s="466"/>
      <c r="D3" s="432"/>
      <c r="E3" s="432"/>
      <c r="F3" s="432"/>
      <c r="G3" s="432"/>
    </row>
    <row r="4" spans="1:7" x14ac:dyDescent="0.25">
      <c r="A4" s="157" t="s">
        <v>4026</v>
      </c>
      <c r="B4" s="157" t="s">
        <v>4085</v>
      </c>
      <c r="D4" s="432"/>
      <c r="E4" s="432"/>
      <c r="F4" s="432"/>
      <c r="G4" s="432"/>
    </row>
    <row r="5" spans="1:7" x14ac:dyDescent="0.25">
      <c r="A5" s="432"/>
      <c r="B5" s="432"/>
      <c r="D5" s="432"/>
      <c r="E5" s="432"/>
      <c r="F5" s="432"/>
      <c r="G5" s="432"/>
    </row>
  </sheetData>
  <mergeCells count="2">
    <mergeCell ref="D1:G1"/>
    <mergeCell ref="A3:B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topLeftCell="A4" zoomScaleNormal="100" workbookViewId="0">
      <selection activeCell="D13" sqref="D13"/>
    </sheetView>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229" t="s">
        <v>1517</v>
      </c>
    </row>
    <row r="3" spans="1:5" x14ac:dyDescent="0.25">
      <c r="A3" s="200" t="s">
        <v>1518</v>
      </c>
      <c r="C3" s="201"/>
      <c r="D3" s="202"/>
      <c r="E3" s="201"/>
    </row>
    <row r="4" spans="1:5" x14ac:dyDescent="0.25">
      <c r="A4" s="203" t="s">
        <v>1519</v>
      </c>
      <c r="B4" s="185"/>
      <c r="C4" s="201"/>
      <c r="D4" s="197"/>
      <c r="E4" s="201"/>
    </row>
    <row r="5" spans="1:5" x14ac:dyDescent="0.25">
      <c r="A5" s="203" t="s">
        <v>1520</v>
      </c>
      <c r="B5" s="185"/>
      <c r="C5" s="201"/>
      <c r="D5" s="197"/>
      <c r="E5" s="201"/>
    </row>
    <row r="7" spans="1:5" x14ac:dyDescent="0.25">
      <c r="A7" s="172" t="s">
        <v>1521</v>
      </c>
      <c r="B7" s="157"/>
    </row>
    <row r="8" spans="1:5" x14ac:dyDescent="0.25">
      <c r="A8" s="172" t="s">
        <v>1522</v>
      </c>
      <c r="B8" s="182"/>
    </row>
    <row r="9" spans="1:5" x14ac:dyDescent="0.25">
      <c r="A9" s="172" t="s">
        <v>1523</v>
      </c>
      <c r="B9" s="182"/>
    </row>
    <row r="10" spans="1:5" x14ac:dyDescent="0.25">
      <c r="A10" s="172" t="s">
        <v>1524</v>
      </c>
      <c r="B10" s="182"/>
    </row>
    <row r="11" spans="1:5" x14ac:dyDescent="0.25">
      <c r="A11" s="158" t="s">
        <v>1525</v>
      </c>
    </row>
    <row r="13" spans="1:5" x14ac:dyDescent="0.25">
      <c r="A13" s="172" t="s">
        <v>1526</v>
      </c>
      <c r="B13" s="182"/>
    </row>
    <row r="14" spans="1:5" x14ac:dyDescent="0.25">
      <c r="A14" s="172" t="s">
        <v>1527</v>
      </c>
      <c r="B14" s="182"/>
      <c r="C14" s="204"/>
      <c r="D14" s="204"/>
      <c r="E14" s="204"/>
    </row>
    <row r="15" spans="1:5" x14ac:dyDescent="0.25">
      <c r="A15" s="172" t="s">
        <v>1528</v>
      </c>
      <c r="B15" s="182"/>
      <c r="C15" s="204"/>
      <c r="D15" s="204"/>
      <c r="E15" s="204"/>
    </row>
    <row r="16" spans="1:5" x14ac:dyDescent="0.25">
      <c r="A16" s="172" t="s">
        <v>1529</v>
      </c>
      <c r="B16" s="182"/>
      <c r="C16" s="204"/>
      <c r="D16" s="204"/>
      <c r="E16" s="204"/>
    </row>
    <row r="17" spans="1:5" x14ac:dyDescent="0.25">
      <c r="A17" s="172" t="s">
        <v>1530</v>
      </c>
      <c r="B17" s="182"/>
      <c r="C17" s="204"/>
      <c r="D17" s="204"/>
      <c r="E17" s="204"/>
    </row>
    <row r="18" spans="1:5" x14ac:dyDescent="0.25">
      <c r="A18" s="172" t="s">
        <v>1531</v>
      </c>
      <c r="B18" s="182"/>
      <c r="C18" s="204"/>
      <c r="D18" s="204"/>
      <c r="E18" s="204"/>
    </row>
    <row r="19" spans="1:5" x14ac:dyDescent="0.25">
      <c r="A19" s="172" t="s">
        <v>1532</v>
      </c>
      <c r="B19" s="182"/>
      <c r="C19" s="204"/>
      <c r="D19" s="204"/>
      <c r="E19" s="204"/>
    </row>
    <row r="20" spans="1:5" x14ac:dyDescent="0.25">
      <c r="A20" s="172" t="s">
        <v>1533</v>
      </c>
      <c r="B20" s="182"/>
      <c r="C20" s="204"/>
      <c r="D20" s="204"/>
      <c r="E20" s="204"/>
    </row>
    <row r="22" spans="1:5" x14ac:dyDescent="0.25">
      <c r="A22" s="172" t="s">
        <v>1534</v>
      </c>
      <c r="B22" s="182"/>
    </row>
    <row r="23" spans="1:5" x14ac:dyDescent="0.25">
      <c r="A23" s="234" t="s">
        <v>1535</v>
      </c>
      <c r="B23" s="192"/>
    </row>
    <row r="24" spans="1:5" ht="30" x14ac:dyDescent="0.25">
      <c r="A24" s="158" t="s">
        <v>1536</v>
      </c>
      <c r="B24" s="217" t="s">
        <v>1537</v>
      </c>
      <c r="C24" s="182"/>
    </row>
    <row r="25" spans="1:5" ht="30" x14ac:dyDescent="0.25">
      <c r="A25" s="158" t="s">
        <v>1538</v>
      </c>
      <c r="B25" s="217" t="s">
        <v>1539</v>
      </c>
      <c r="C25" s="182"/>
    </row>
    <row r="27" spans="1:5" x14ac:dyDescent="0.25">
      <c r="A27" s="229" t="s">
        <v>1540</v>
      </c>
    </row>
    <row r="29" spans="1:5" x14ac:dyDescent="0.25">
      <c r="A29" s="200" t="s">
        <v>1541</v>
      </c>
    </row>
    <row r="30" spans="1:5" x14ac:dyDescent="0.25">
      <c r="A30" s="193" t="s">
        <v>1542</v>
      </c>
      <c r="B30" s="205"/>
    </row>
    <row r="31" spans="1:5" x14ac:dyDescent="0.25">
      <c r="A31" s="193" t="s">
        <v>1543</v>
      </c>
      <c r="B31" s="182"/>
    </row>
    <row r="32" spans="1:5" x14ac:dyDescent="0.25">
      <c r="A32" s="193" t="s">
        <v>1544</v>
      </c>
      <c r="B32" s="182"/>
    </row>
    <row r="33" spans="1:2" x14ac:dyDescent="0.25">
      <c r="A33" s="193" t="s">
        <v>1545</v>
      </c>
      <c r="B33" s="183"/>
    </row>
    <row r="34" spans="1:2" x14ac:dyDescent="0.25">
      <c r="A34" s="193" t="s">
        <v>1546</v>
      </c>
      <c r="B34" s="183"/>
    </row>
    <row r="36" spans="1:2" x14ac:dyDescent="0.25">
      <c r="A36" s="200" t="s">
        <v>1547</v>
      </c>
    </row>
    <row r="37" spans="1:2" x14ac:dyDescent="0.25">
      <c r="A37" s="193" t="s">
        <v>1548</v>
      </c>
      <c r="B37" s="182"/>
    </row>
    <row r="38" spans="1:2" x14ac:dyDescent="0.25">
      <c r="A38" s="193" t="s">
        <v>1542</v>
      </c>
      <c r="B38" s="205"/>
    </row>
    <row r="39" spans="1:2" x14ac:dyDescent="0.25">
      <c r="A39" s="193" t="s">
        <v>1549</v>
      </c>
      <c r="B39" s="182"/>
    </row>
    <row r="40" spans="1:2" x14ac:dyDescent="0.25">
      <c r="A40" s="193" t="s">
        <v>1550</v>
      </c>
      <c r="B40" s="182"/>
    </row>
    <row r="41" spans="1:2" x14ac:dyDescent="0.25">
      <c r="A41" s="193" t="s">
        <v>1551</v>
      </c>
      <c r="B41" s="182"/>
    </row>
    <row r="42" spans="1:2" x14ac:dyDescent="0.25">
      <c r="A42" s="206" t="s">
        <v>1552</v>
      </c>
      <c r="B42" s="207"/>
    </row>
    <row r="43" spans="1:2" x14ac:dyDescent="0.25">
      <c r="A43" s="203" t="s">
        <v>1553</v>
      </c>
      <c r="B43" s="182">
        <v>9005</v>
      </c>
    </row>
    <row r="44" spans="1:2" x14ac:dyDescent="0.25">
      <c r="A44" s="203" t="s">
        <v>1554</v>
      </c>
      <c r="B44" s="182">
        <v>9006</v>
      </c>
    </row>
    <row r="45" spans="1:2" x14ac:dyDescent="0.25">
      <c r="A45" s="203" t="s">
        <v>1554</v>
      </c>
      <c r="B45" s="182">
        <v>9007</v>
      </c>
    </row>
    <row r="46" spans="1:2" x14ac:dyDescent="0.25">
      <c r="A46" s="193" t="s">
        <v>1555</v>
      </c>
      <c r="B46" s="205"/>
    </row>
    <row r="48" spans="1:2" x14ac:dyDescent="0.25">
      <c r="A48" s="172" t="s">
        <v>1556</v>
      </c>
    </row>
    <row r="49" spans="1:5" x14ac:dyDescent="0.25">
      <c r="A49" s="183"/>
    </row>
    <row r="51" spans="1:5" x14ac:dyDescent="0.25">
      <c r="A51" s="158" t="s">
        <v>1557</v>
      </c>
    </row>
    <row r="54" spans="1:5" x14ac:dyDescent="0.25">
      <c r="A54" s="172" t="s">
        <v>1558</v>
      </c>
    </row>
    <row r="55" spans="1:5" x14ac:dyDescent="0.25">
      <c r="A55" s="208" t="s">
        <v>1559</v>
      </c>
    </row>
    <row r="56" spans="1:5" x14ac:dyDescent="0.25">
      <c r="A56" s="193" t="s">
        <v>1560</v>
      </c>
      <c r="B56" s="217" t="s">
        <v>1561</v>
      </c>
      <c r="C56" s="203" t="s">
        <v>1562</v>
      </c>
      <c r="D56" s="118">
        <f>D57</f>
        <v>0</v>
      </c>
    </row>
    <row r="57" spans="1:5" x14ac:dyDescent="0.25">
      <c r="A57" s="156" t="s">
        <v>1563</v>
      </c>
      <c r="B57" s="156"/>
      <c r="C57" s="156"/>
      <c r="D57" s="118">
        <f>0</f>
        <v>0</v>
      </c>
      <c r="E57" s="197"/>
    </row>
    <row r="58" spans="1:5" x14ac:dyDescent="0.25">
      <c r="A58" s="193" t="s">
        <v>1564</v>
      </c>
      <c r="B58" s="182" t="s">
        <v>1565</v>
      </c>
      <c r="C58" s="203" t="s">
        <v>1566</v>
      </c>
      <c r="D58" s="118">
        <f>0</f>
        <v>0</v>
      </c>
    </row>
    <row r="59" spans="1:5" ht="60" x14ac:dyDescent="0.25">
      <c r="A59" s="193" t="s">
        <v>1567</v>
      </c>
      <c r="B59" s="217" t="s">
        <v>1568</v>
      </c>
      <c r="C59" s="203" t="s">
        <v>1569</v>
      </c>
      <c r="D59" s="118">
        <f>0</f>
        <v>0</v>
      </c>
    </row>
    <row r="60" spans="1:5" ht="60" x14ac:dyDescent="0.25">
      <c r="A60" s="193" t="s">
        <v>1570</v>
      </c>
      <c r="B60" s="217" t="s">
        <v>1571</v>
      </c>
      <c r="C60" s="203" t="s">
        <v>1572</v>
      </c>
      <c r="D60" s="118">
        <f>0</f>
        <v>0</v>
      </c>
    </row>
    <row r="61" spans="1:5" ht="30" x14ac:dyDescent="0.25">
      <c r="A61" s="193" t="s">
        <v>1573</v>
      </c>
      <c r="B61" s="217" t="s">
        <v>1574</v>
      </c>
      <c r="C61" s="203" t="s">
        <v>1575</v>
      </c>
      <c r="D61" s="118">
        <f>0</f>
        <v>0</v>
      </c>
    </row>
    <row r="62" spans="1:5" ht="45" x14ac:dyDescent="0.25">
      <c r="A62" s="193" t="s">
        <v>1576</v>
      </c>
      <c r="B62" s="217" t="s">
        <v>1577</v>
      </c>
      <c r="C62" s="203" t="s">
        <v>1578</v>
      </c>
      <c r="D62" s="118">
        <f>0</f>
        <v>0</v>
      </c>
    </row>
    <row r="63" spans="1:5" ht="75" x14ac:dyDescent="0.25">
      <c r="A63" s="193" t="s">
        <v>1579</v>
      </c>
      <c r="B63" s="217" t="s">
        <v>1580</v>
      </c>
      <c r="C63" s="203" t="s">
        <v>1581</v>
      </c>
      <c r="D63" s="118">
        <f>0</f>
        <v>0</v>
      </c>
    </row>
    <row r="64" spans="1:5" ht="30" x14ac:dyDescent="0.25">
      <c r="A64" s="193" t="s">
        <v>1582</v>
      </c>
      <c r="B64" s="217" t="s">
        <v>1583</v>
      </c>
      <c r="C64" s="203" t="s">
        <v>1584</v>
      </c>
      <c r="D64" s="118">
        <f>SUM(D65:D66)</f>
        <v>0</v>
      </c>
    </row>
    <row r="65" spans="1:4" x14ac:dyDescent="0.25">
      <c r="A65" s="156" t="s">
        <v>1585</v>
      </c>
      <c r="B65" s="156"/>
      <c r="C65" s="156"/>
      <c r="D65" s="118">
        <f>0</f>
        <v>0</v>
      </c>
    </row>
    <row r="66" spans="1:4" x14ac:dyDescent="0.25">
      <c r="A66" s="156" t="s">
        <v>1586</v>
      </c>
      <c r="B66" s="156"/>
      <c r="C66" s="156"/>
      <c r="D66" s="118">
        <f>0</f>
        <v>0</v>
      </c>
    </row>
    <row r="67" spans="1:4" x14ac:dyDescent="0.25">
      <c r="A67" s="209" t="s">
        <v>1587</v>
      </c>
      <c r="D67" s="210"/>
    </row>
    <row r="68" spans="1:4" x14ac:dyDescent="0.25">
      <c r="A68" s="193" t="s">
        <v>1588</v>
      </c>
      <c r="B68" s="182" t="s">
        <v>1589</v>
      </c>
      <c r="C68" s="203" t="s">
        <v>1590</v>
      </c>
      <c r="D68" s="118">
        <f>0</f>
        <v>0</v>
      </c>
    </row>
    <row r="69" spans="1:4" ht="30" x14ac:dyDescent="0.25">
      <c r="A69" s="193" t="s">
        <v>1591</v>
      </c>
      <c r="B69" s="217" t="s">
        <v>1592</v>
      </c>
      <c r="C69" s="203" t="s">
        <v>1593</v>
      </c>
      <c r="D69" s="118">
        <f>SUM(D70:D78)</f>
        <v>0</v>
      </c>
    </row>
    <row r="70" spans="1:4" x14ac:dyDescent="0.25">
      <c r="A70" s="211" t="s">
        <v>1594</v>
      </c>
      <c r="B70" s="156"/>
      <c r="C70" s="156"/>
      <c r="D70" s="118">
        <f>0</f>
        <v>0</v>
      </c>
    </row>
    <row r="71" spans="1:4" ht="45" x14ac:dyDescent="0.25">
      <c r="A71" s="211" t="s">
        <v>1595</v>
      </c>
      <c r="B71" s="156"/>
      <c r="C71" s="156"/>
      <c r="D71" s="118">
        <f>0</f>
        <v>0</v>
      </c>
    </row>
    <row r="72" spans="1:4" ht="30" x14ac:dyDescent="0.25">
      <c r="A72" s="211" t="s">
        <v>1596</v>
      </c>
      <c r="B72" s="156"/>
      <c r="C72" s="156"/>
      <c r="D72" s="118">
        <f>0</f>
        <v>0</v>
      </c>
    </row>
    <row r="73" spans="1:4" ht="30" x14ac:dyDescent="0.25">
      <c r="A73" s="211" t="s">
        <v>1597</v>
      </c>
      <c r="B73" s="156"/>
      <c r="C73" s="156"/>
      <c r="D73" s="118">
        <f>0</f>
        <v>0</v>
      </c>
    </row>
    <row r="74" spans="1:4" ht="30" x14ac:dyDescent="0.25">
      <c r="A74" s="211" t="s">
        <v>1598</v>
      </c>
      <c r="B74" s="156"/>
      <c r="C74" s="156"/>
      <c r="D74" s="118">
        <f>0</f>
        <v>0</v>
      </c>
    </row>
    <row r="75" spans="1:4" ht="30" x14ac:dyDescent="0.25">
      <c r="A75" s="211" t="s">
        <v>1599</v>
      </c>
      <c r="B75" s="156"/>
      <c r="C75" s="156"/>
      <c r="D75" s="118">
        <f>0</f>
        <v>0</v>
      </c>
    </row>
    <row r="76" spans="1:4" ht="45" x14ac:dyDescent="0.25">
      <c r="A76" s="211" t="s">
        <v>1600</v>
      </c>
      <c r="B76" s="156"/>
      <c r="C76" s="156"/>
      <c r="D76" s="118">
        <f>0</f>
        <v>0</v>
      </c>
    </row>
    <row r="77" spans="1:4" ht="75" x14ac:dyDescent="0.25">
      <c r="A77" s="211" t="s">
        <v>1601</v>
      </c>
      <c r="B77" s="156"/>
      <c r="C77" s="156"/>
      <c r="D77" s="118">
        <f>0</f>
        <v>0</v>
      </c>
    </row>
    <row r="78" spans="1:4" ht="60" x14ac:dyDescent="0.25">
      <c r="A78" s="211" t="s">
        <v>1602</v>
      </c>
      <c r="B78" s="156"/>
      <c r="C78" s="156"/>
      <c r="D78" s="118">
        <f>0</f>
        <v>0</v>
      </c>
    </row>
    <row r="79" spans="1:4" ht="60" x14ac:dyDescent="0.25">
      <c r="A79" s="193" t="s">
        <v>1603</v>
      </c>
      <c r="B79" s="217" t="s">
        <v>1604</v>
      </c>
      <c r="C79" s="203" t="s">
        <v>1605</v>
      </c>
      <c r="D79" s="118">
        <f>0</f>
        <v>0</v>
      </c>
    </row>
    <row r="80" spans="1:4" ht="45" x14ac:dyDescent="0.25">
      <c r="A80" s="193" t="s">
        <v>1606</v>
      </c>
      <c r="B80" s="217" t="s">
        <v>1607</v>
      </c>
      <c r="C80" s="203" t="s">
        <v>1608</v>
      </c>
      <c r="D80" s="118">
        <f>0</f>
        <v>0</v>
      </c>
    </row>
    <row r="81" spans="1:5" ht="45" x14ac:dyDescent="0.25">
      <c r="A81" s="193" t="s">
        <v>1609</v>
      </c>
      <c r="B81" s="217" t="s">
        <v>1610</v>
      </c>
      <c r="C81" s="203" t="s">
        <v>1611</v>
      </c>
      <c r="D81" s="118">
        <f>0</f>
        <v>0</v>
      </c>
    </row>
    <row r="82" spans="1:5" ht="75" x14ac:dyDescent="0.25">
      <c r="A82" s="193" t="s">
        <v>1612</v>
      </c>
      <c r="B82" s="217" t="s">
        <v>1613</v>
      </c>
      <c r="C82" s="203" t="s">
        <v>1614</v>
      </c>
      <c r="D82" s="118">
        <f>0</f>
        <v>0</v>
      </c>
    </row>
    <row r="83" spans="1:5" ht="75" x14ac:dyDescent="0.25">
      <c r="A83" s="193" t="s">
        <v>1615</v>
      </c>
      <c r="B83" s="217" t="s">
        <v>1616</v>
      </c>
      <c r="C83" s="203" t="s">
        <v>1617</v>
      </c>
      <c r="D83" s="118">
        <f>0</f>
        <v>0</v>
      </c>
    </row>
    <row r="84" spans="1:5" ht="30" x14ac:dyDescent="0.25">
      <c r="A84" s="193" t="s">
        <v>1618</v>
      </c>
      <c r="B84" s="217" t="s">
        <v>1583</v>
      </c>
      <c r="C84" s="203" t="s">
        <v>1619</v>
      </c>
      <c r="D84" s="118">
        <f>SUM(D85:D86)</f>
        <v>0</v>
      </c>
    </row>
    <row r="85" spans="1:5" x14ac:dyDescent="0.25">
      <c r="A85" s="156" t="s">
        <v>1585</v>
      </c>
      <c r="B85" s="156"/>
      <c r="C85" s="156"/>
      <c r="D85" s="118">
        <f>0</f>
        <v>0</v>
      </c>
    </row>
    <row r="86" spans="1:5" x14ac:dyDescent="0.25">
      <c r="A86" s="156" t="s">
        <v>1586</v>
      </c>
      <c r="B86" s="156"/>
      <c r="C86" s="156"/>
      <c r="D86" s="118">
        <f>0</f>
        <v>0</v>
      </c>
    </row>
    <row r="88" spans="1:5" x14ac:dyDescent="0.25">
      <c r="A88" s="200" t="s">
        <v>1620</v>
      </c>
    </row>
    <row r="89" spans="1:5" x14ac:dyDescent="0.25">
      <c r="A89" s="212" t="s">
        <v>1621</v>
      </c>
      <c r="B89" s="213"/>
      <c r="C89" s="213"/>
      <c r="D89" s="213" t="s">
        <v>1622</v>
      </c>
      <c r="E89" s="213" t="s">
        <v>1623</v>
      </c>
    </row>
    <row r="90" spans="1:5" x14ac:dyDescent="0.25">
      <c r="A90" s="214" t="s">
        <v>1624</v>
      </c>
      <c r="B90" s="215"/>
      <c r="C90" s="215"/>
      <c r="D90" s="215"/>
      <c r="E90" s="215"/>
    </row>
    <row r="91" spans="1:5" x14ac:dyDescent="0.25">
      <c r="A91" s="193" t="s">
        <v>1625</v>
      </c>
      <c r="B91" s="182" t="s">
        <v>1626</v>
      </c>
      <c r="C91" s="203" t="s">
        <v>1627</v>
      </c>
      <c r="D91" s="118">
        <f>0</f>
        <v>0</v>
      </c>
      <c r="E91" s="118">
        <f>0</f>
        <v>0</v>
      </c>
    </row>
    <row r="92" spans="1:5" x14ac:dyDescent="0.25">
      <c r="A92" s="193" t="s">
        <v>1628</v>
      </c>
      <c r="B92" s="182" t="s">
        <v>1629</v>
      </c>
      <c r="C92" s="203" t="s">
        <v>1630</v>
      </c>
      <c r="D92" s="118">
        <f>0</f>
        <v>0</v>
      </c>
      <c r="E92" s="118">
        <f>0</f>
        <v>0</v>
      </c>
    </row>
    <row r="93" spans="1:5" x14ac:dyDescent="0.25">
      <c r="A93" s="193" t="s">
        <v>1631</v>
      </c>
      <c r="B93" s="182" t="s">
        <v>1632</v>
      </c>
      <c r="C93" s="203" t="s">
        <v>1633</v>
      </c>
      <c r="D93" s="118">
        <f>0</f>
        <v>0</v>
      </c>
      <c r="E93" s="118">
        <f>0</f>
        <v>0</v>
      </c>
    </row>
    <row r="94" spans="1:5" x14ac:dyDescent="0.25">
      <c r="A94" s="214" t="s">
        <v>1634</v>
      </c>
      <c r="B94" s="214"/>
      <c r="C94" s="214"/>
      <c r="D94" s="214"/>
      <c r="E94" s="214"/>
    </row>
    <row r="95" spans="1:5" x14ac:dyDescent="0.25">
      <c r="A95" s="193" t="s">
        <v>1635</v>
      </c>
      <c r="B95" s="182" t="s">
        <v>1636</v>
      </c>
      <c r="C95" s="203" t="s">
        <v>1637</v>
      </c>
      <c r="D95" s="118">
        <f>0</f>
        <v>0</v>
      </c>
      <c r="E95" s="118">
        <f>0</f>
        <v>0</v>
      </c>
    </row>
    <row r="96" spans="1:5" x14ac:dyDescent="0.25">
      <c r="A96" s="193" t="s">
        <v>1638</v>
      </c>
      <c r="B96" s="182" t="s">
        <v>1639</v>
      </c>
      <c r="C96" s="203" t="s">
        <v>1640</v>
      </c>
      <c r="D96" s="118">
        <f>0</f>
        <v>0</v>
      </c>
      <c r="E96" s="118">
        <f>0</f>
        <v>0</v>
      </c>
    </row>
    <row r="97" spans="1:5" ht="30" x14ac:dyDescent="0.25">
      <c r="A97" s="193" t="s">
        <v>1641</v>
      </c>
      <c r="B97" s="217" t="s">
        <v>1642</v>
      </c>
      <c r="C97" s="203"/>
      <c r="D97" s="118">
        <f>0</f>
        <v>0</v>
      </c>
      <c r="E97" s="118">
        <f>0</f>
        <v>0</v>
      </c>
    </row>
    <row r="98" spans="1:5" x14ac:dyDescent="0.25">
      <c r="A98" s="230" t="s">
        <v>1643</v>
      </c>
      <c r="B98" s="214"/>
      <c r="C98" s="214"/>
      <c r="D98" s="214"/>
      <c r="E98" s="214"/>
    </row>
    <row r="99" spans="1:5" x14ac:dyDescent="0.25">
      <c r="A99" s="193" t="s">
        <v>1644</v>
      </c>
      <c r="B99" s="182" t="s">
        <v>1645</v>
      </c>
      <c r="C99" s="203" t="s">
        <v>1646</v>
      </c>
      <c r="D99" s="118">
        <f>0</f>
        <v>0</v>
      </c>
      <c r="E99" s="118">
        <f>0</f>
        <v>0</v>
      </c>
    </row>
    <row r="100" spans="1:5" ht="45" x14ac:dyDescent="0.25">
      <c r="A100" s="193" t="s">
        <v>1647</v>
      </c>
      <c r="B100" s="217" t="s">
        <v>1648</v>
      </c>
      <c r="C100" s="203" t="s">
        <v>1649</v>
      </c>
      <c r="D100" s="118">
        <f>0</f>
        <v>0</v>
      </c>
      <c r="E100" s="118">
        <f>0</f>
        <v>0</v>
      </c>
    </row>
    <row r="101" spans="1:5" ht="30" x14ac:dyDescent="0.25">
      <c r="A101" s="193" t="s">
        <v>1650</v>
      </c>
      <c r="B101" s="231" t="s">
        <v>1651</v>
      </c>
      <c r="C101" s="203" t="s">
        <v>1652</v>
      </c>
      <c r="D101" s="182" t="s">
        <v>1653</v>
      </c>
      <c r="E101" s="118">
        <f>SUM(E102:E108)</f>
        <v>0</v>
      </c>
    </row>
    <row r="102" spans="1:5" x14ac:dyDescent="0.25">
      <c r="A102" s="156" t="s">
        <v>1654</v>
      </c>
      <c r="B102" s="156"/>
      <c r="C102" s="156"/>
      <c r="D102" s="156"/>
      <c r="E102" s="118">
        <f>0</f>
        <v>0</v>
      </c>
    </row>
    <row r="103" spans="1:5" x14ac:dyDescent="0.25">
      <c r="A103" s="156" t="s">
        <v>1655</v>
      </c>
      <c r="B103" s="156"/>
      <c r="C103" s="156"/>
      <c r="D103" s="156"/>
      <c r="E103" s="118">
        <f>0</f>
        <v>0</v>
      </c>
    </row>
    <row r="104" spans="1:5" x14ac:dyDescent="0.25">
      <c r="A104" s="156" t="s">
        <v>1656</v>
      </c>
      <c r="B104" s="156"/>
      <c r="C104" s="156"/>
      <c r="D104" s="156"/>
      <c r="E104" s="118">
        <f>0</f>
        <v>0</v>
      </c>
    </row>
    <row r="105" spans="1:5" ht="30" x14ac:dyDescent="0.25">
      <c r="A105" s="211" t="s">
        <v>1657</v>
      </c>
      <c r="B105" s="156"/>
      <c r="C105" s="156"/>
      <c r="D105" s="156"/>
      <c r="E105" s="118">
        <f>0</f>
        <v>0</v>
      </c>
    </row>
    <row r="106" spans="1:5" ht="30" x14ac:dyDescent="0.25">
      <c r="A106" s="211" t="s">
        <v>1658</v>
      </c>
      <c r="B106" s="156"/>
      <c r="C106" s="156"/>
      <c r="D106" s="156"/>
      <c r="E106" s="118">
        <f>0</f>
        <v>0</v>
      </c>
    </row>
    <row r="107" spans="1:5" x14ac:dyDescent="0.25">
      <c r="A107" s="211" t="s">
        <v>1659</v>
      </c>
      <c r="B107" s="156"/>
      <c r="C107" s="156"/>
      <c r="D107" s="156"/>
      <c r="E107" s="118">
        <f>0</f>
        <v>0</v>
      </c>
    </row>
    <row r="108" spans="1:5" ht="30" x14ac:dyDescent="0.25">
      <c r="A108" s="211" t="s">
        <v>1660</v>
      </c>
      <c r="B108" s="156"/>
      <c r="C108" s="156"/>
      <c r="D108" s="156"/>
      <c r="E108" s="118">
        <f>0</f>
        <v>0</v>
      </c>
    </row>
    <row r="109" spans="1:5" ht="45" x14ac:dyDescent="0.25">
      <c r="A109" s="193" t="s">
        <v>1661</v>
      </c>
      <c r="B109" s="217" t="s">
        <v>1662</v>
      </c>
      <c r="C109" s="203" t="s">
        <v>1663</v>
      </c>
      <c r="D109" s="182" t="s">
        <v>1653</v>
      </c>
      <c r="E109" s="118">
        <f>SUM(E110:E111)</f>
        <v>0</v>
      </c>
    </row>
    <row r="110" spans="1:5" x14ac:dyDescent="0.25">
      <c r="A110" s="156" t="s">
        <v>1664</v>
      </c>
      <c r="B110" s="156"/>
      <c r="C110" s="156"/>
      <c r="D110" s="156"/>
      <c r="E110" s="118">
        <f>0</f>
        <v>0</v>
      </c>
    </row>
    <row r="111" spans="1:5" ht="60" x14ac:dyDescent="0.25">
      <c r="A111" s="211" t="s">
        <v>1665</v>
      </c>
      <c r="B111" s="156"/>
      <c r="C111" s="156"/>
      <c r="D111" s="156"/>
      <c r="E111" s="177">
        <f>0</f>
        <v>0</v>
      </c>
    </row>
    <row r="112" spans="1:5" ht="30" x14ac:dyDescent="0.25">
      <c r="A112" s="216" t="s">
        <v>1666</v>
      </c>
      <c r="B112" s="231" t="s">
        <v>1667</v>
      </c>
      <c r="C112" s="203"/>
      <c r="D112" s="182" t="s">
        <v>1653</v>
      </c>
      <c r="E112" s="118">
        <f>0</f>
        <v>0</v>
      </c>
    </row>
    <row r="113" spans="1:5" ht="90" x14ac:dyDescent="0.25">
      <c r="A113" s="216" t="s">
        <v>1668</v>
      </c>
      <c r="B113" s="217" t="s">
        <v>1669</v>
      </c>
      <c r="C113" s="203" t="s">
        <v>1670</v>
      </c>
      <c r="D113" s="182" t="s">
        <v>1653</v>
      </c>
      <c r="E113" s="118">
        <f>0</f>
        <v>0</v>
      </c>
    </row>
    <row r="114" spans="1:5" ht="90" x14ac:dyDescent="0.25">
      <c r="A114" s="216" t="s">
        <v>1671</v>
      </c>
      <c r="B114" s="217" t="s">
        <v>1672</v>
      </c>
      <c r="C114" s="203" t="s">
        <v>1673</v>
      </c>
      <c r="D114" s="182" t="s">
        <v>1653</v>
      </c>
      <c r="E114" s="118">
        <f>D61</f>
        <v>0</v>
      </c>
    </row>
    <row r="115" spans="1:5" ht="210" x14ac:dyDescent="0.25">
      <c r="A115" s="216" t="s">
        <v>1674</v>
      </c>
      <c r="B115" s="217" t="s">
        <v>1675</v>
      </c>
      <c r="C115" s="203" t="s">
        <v>1676</v>
      </c>
      <c r="D115" s="182" t="s">
        <v>1653</v>
      </c>
      <c r="E115" s="118">
        <f>0</f>
        <v>0</v>
      </c>
    </row>
    <row r="116" spans="1:5" x14ac:dyDescent="0.25">
      <c r="A116" s="218" t="s">
        <v>1557</v>
      </c>
      <c r="E116" s="210"/>
    </row>
    <row r="117" spans="1:5" x14ac:dyDescent="0.25">
      <c r="A117" s="219" t="s">
        <v>1677</v>
      </c>
      <c r="B117" s="213"/>
      <c r="C117" s="213"/>
      <c r="D117" s="213"/>
      <c r="E117" s="213"/>
    </row>
    <row r="118" spans="1:5" ht="30" x14ac:dyDescent="0.25">
      <c r="A118" s="216" t="s">
        <v>1678</v>
      </c>
      <c r="B118" s="217" t="s">
        <v>1679</v>
      </c>
      <c r="C118" s="203" t="s">
        <v>1680</v>
      </c>
      <c r="D118" s="182" t="s">
        <v>1653</v>
      </c>
      <c r="E118" s="118">
        <f>E119</f>
        <v>0</v>
      </c>
    </row>
    <row r="119" spans="1:5" ht="45" x14ac:dyDescent="0.25">
      <c r="A119" s="220" t="s">
        <v>1681</v>
      </c>
      <c r="B119" s="156"/>
      <c r="C119" s="156"/>
      <c r="D119" s="156"/>
      <c r="E119" s="118">
        <f>0</f>
        <v>0</v>
      </c>
    </row>
    <row r="120" spans="1:5" x14ac:dyDescent="0.25">
      <c r="A120" s="216" t="s">
        <v>1682</v>
      </c>
      <c r="B120" s="182" t="s">
        <v>1683</v>
      </c>
      <c r="C120" s="203" t="s">
        <v>1684</v>
      </c>
      <c r="D120" s="182" t="s">
        <v>1653</v>
      </c>
      <c r="E120" s="118">
        <f>SUM(E121,E125)</f>
        <v>0</v>
      </c>
    </row>
    <row r="121" spans="1:5" x14ac:dyDescent="0.25">
      <c r="A121" s="221" t="s">
        <v>1685</v>
      </c>
      <c r="B121" s="156"/>
      <c r="C121" s="156"/>
      <c r="D121" s="156"/>
      <c r="E121" s="118">
        <f>SUM(E122:E124)</f>
        <v>0</v>
      </c>
    </row>
    <row r="122" spans="1:5" x14ac:dyDescent="0.25">
      <c r="A122" s="222" t="s">
        <v>1686</v>
      </c>
      <c r="B122" s="223"/>
      <c r="C122" s="223"/>
      <c r="D122" s="223"/>
      <c r="E122" s="118">
        <f>0</f>
        <v>0</v>
      </c>
    </row>
    <row r="123" spans="1:5" x14ac:dyDescent="0.25">
      <c r="A123" s="222" t="s">
        <v>1687</v>
      </c>
      <c r="B123" s="223"/>
      <c r="C123" s="223"/>
      <c r="D123" s="223"/>
      <c r="E123" s="118">
        <f>0</f>
        <v>0</v>
      </c>
    </row>
    <row r="124" spans="1:5" x14ac:dyDescent="0.25">
      <c r="A124" s="222" t="s">
        <v>1688</v>
      </c>
      <c r="B124" s="223"/>
      <c r="C124" s="223"/>
      <c r="D124" s="223"/>
      <c r="E124" s="118">
        <f>0</f>
        <v>0</v>
      </c>
    </row>
    <row r="125" spans="1:5" x14ac:dyDescent="0.25">
      <c r="A125" s="221" t="s">
        <v>1689</v>
      </c>
      <c r="B125" s="156"/>
      <c r="C125" s="156"/>
      <c r="D125" s="156"/>
      <c r="E125" s="118">
        <f>SUM(E126:E128)</f>
        <v>0</v>
      </c>
    </row>
    <row r="126" spans="1:5" x14ac:dyDescent="0.25">
      <c r="A126" s="222" t="s">
        <v>1690</v>
      </c>
      <c r="B126" s="223"/>
      <c r="C126" s="223"/>
      <c r="D126" s="223"/>
      <c r="E126" s="118">
        <f>0</f>
        <v>0</v>
      </c>
    </row>
    <row r="127" spans="1:5" x14ac:dyDescent="0.25">
      <c r="A127" s="222" t="s">
        <v>1691</v>
      </c>
      <c r="B127" s="223"/>
      <c r="C127" s="223"/>
      <c r="D127" s="223"/>
      <c r="E127" s="118">
        <f>0</f>
        <v>0</v>
      </c>
    </row>
    <row r="128" spans="1:5" x14ac:dyDescent="0.25">
      <c r="A128" s="222" t="s">
        <v>1692</v>
      </c>
      <c r="B128" s="223"/>
      <c r="C128" s="223"/>
      <c r="D128" s="223"/>
      <c r="E128" s="118">
        <f>0</f>
        <v>0</v>
      </c>
    </row>
    <row r="129" spans="1:5" ht="75" x14ac:dyDescent="0.25">
      <c r="A129" s="216" t="s">
        <v>1693</v>
      </c>
      <c r="B129" s="231" t="s">
        <v>1694</v>
      </c>
      <c r="C129" s="203" t="s">
        <v>1695</v>
      </c>
      <c r="D129" s="182" t="s">
        <v>1653</v>
      </c>
      <c r="E129" s="118">
        <f>SUM(E130:E137)</f>
        <v>0</v>
      </c>
    </row>
    <row r="130" spans="1:5" ht="45" x14ac:dyDescent="0.25">
      <c r="A130" s="220" t="s">
        <v>1696</v>
      </c>
      <c r="B130" s="156"/>
      <c r="C130" s="156"/>
      <c r="D130" s="156"/>
      <c r="E130" s="118">
        <f>0</f>
        <v>0</v>
      </c>
    </row>
    <row r="131" spans="1:5" ht="30" x14ac:dyDescent="0.25">
      <c r="A131" s="220" t="s">
        <v>1697</v>
      </c>
      <c r="B131" s="156"/>
      <c r="C131" s="156"/>
      <c r="D131" s="156"/>
      <c r="E131" s="118">
        <f>0</f>
        <v>0</v>
      </c>
    </row>
    <row r="132" spans="1:5" x14ac:dyDescent="0.25">
      <c r="A132" s="220" t="s">
        <v>1698</v>
      </c>
      <c r="B132" s="156"/>
      <c r="C132" s="156"/>
      <c r="D132" s="156"/>
      <c r="E132" s="118">
        <f>0</f>
        <v>0</v>
      </c>
    </row>
    <row r="133" spans="1:5" ht="30" x14ac:dyDescent="0.25">
      <c r="A133" s="220" t="s">
        <v>1699</v>
      </c>
      <c r="B133" s="156"/>
      <c r="C133" s="156"/>
      <c r="D133" s="156"/>
      <c r="E133" s="118">
        <f>0</f>
        <v>0</v>
      </c>
    </row>
    <row r="134" spans="1:5" ht="45" x14ac:dyDescent="0.25">
      <c r="A134" s="220" t="s">
        <v>1700</v>
      </c>
      <c r="B134" s="156"/>
      <c r="C134" s="156"/>
      <c r="D134" s="156"/>
      <c r="E134" s="118">
        <f>0</f>
        <v>0</v>
      </c>
    </row>
    <row r="135" spans="1:5" ht="45" x14ac:dyDescent="0.25">
      <c r="A135" s="220" t="s">
        <v>1701</v>
      </c>
      <c r="B135" s="156"/>
      <c r="C135" s="156"/>
      <c r="D135" s="156"/>
      <c r="E135" s="118">
        <f>0</f>
        <v>0</v>
      </c>
    </row>
    <row r="136" spans="1:5" ht="30" x14ac:dyDescent="0.25">
      <c r="A136" s="220" t="s">
        <v>1702</v>
      </c>
      <c r="B136" s="156"/>
      <c r="C136" s="156"/>
      <c r="D136" s="156"/>
      <c r="E136" s="118">
        <f>0</f>
        <v>0</v>
      </c>
    </row>
    <row r="137" spans="1:5" ht="60" x14ac:dyDescent="0.25">
      <c r="A137" s="220" t="s">
        <v>1703</v>
      </c>
      <c r="B137" s="156"/>
      <c r="C137" s="156"/>
      <c r="D137" s="156"/>
      <c r="E137" s="118">
        <f>0</f>
        <v>0</v>
      </c>
    </row>
    <row r="138" spans="1:5" ht="45" x14ac:dyDescent="0.25">
      <c r="A138" s="216" t="s">
        <v>1704</v>
      </c>
      <c r="B138" s="217" t="s">
        <v>1705</v>
      </c>
      <c r="C138" s="203" t="s">
        <v>1706</v>
      </c>
      <c r="D138" s="182" t="s">
        <v>1653</v>
      </c>
      <c r="E138" s="118">
        <f>0</f>
        <v>0</v>
      </c>
    </row>
    <row r="139" spans="1:5" ht="45" x14ac:dyDescent="0.25">
      <c r="A139" s="216" t="s">
        <v>1707</v>
      </c>
      <c r="B139" s="217" t="s">
        <v>1708</v>
      </c>
      <c r="C139" s="203" t="s">
        <v>1709</v>
      </c>
      <c r="D139" s="182" t="s">
        <v>1653</v>
      </c>
      <c r="E139" s="118">
        <f>SUM(E140:E142)</f>
        <v>0</v>
      </c>
    </row>
    <row r="140" spans="1:5" x14ac:dyDescent="0.25">
      <c r="A140" s="220" t="s">
        <v>1710</v>
      </c>
      <c r="B140" s="156"/>
      <c r="C140" s="156"/>
      <c r="D140" s="156"/>
      <c r="E140" s="118">
        <f>0</f>
        <v>0</v>
      </c>
    </row>
    <row r="141" spans="1:5" ht="30" x14ac:dyDescent="0.25">
      <c r="A141" s="220" t="s">
        <v>1711</v>
      </c>
      <c r="B141" s="156"/>
      <c r="C141" s="156"/>
      <c r="D141" s="156"/>
      <c r="E141" s="118">
        <f>0</f>
        <v>0</v>
      </c>
    </row>
    <row r="142" spans="1:5" ht="60" x14ac:dyDescent="0.25">
      <c r="A142" s="220" t="s">
        <v>1712</v>
      </c>
      <c r="B142" s="156"/>
      <c r="C142" s="156"/>
      <c r="D142" s="156"/>
      <c r="E142" s="118">
        <f>0</f>
        <v>0</v>
      </c>
    </row>
    <row r="143" spans="1:5" ht="45" x14ac:dyDescent="0.25">
      <c r="A143" s="224" t="s">
        <v>1713</v>
      </c>
      <c r="B143" s="232" t="s">
        <v>1714</v>
      </c>
      <c r="C143" s="225">
        <f>E146/E147</f>
        <v>2</v>
      </c>
      <c r="D143" s="225" t="s">
        <v>1715</v>
      </c>
      <c r="E143" s="210"/>
    </row>
    <row r="144" spans="1:5" ht="30" x14ac:dyDescent="0.25">
      <c r="A144" s="233" t="s">
        <v>1716</v>
      </c>
      <c r="B144" s="223"/>
      <c r="C144" s="223"/>
      <c r="D144" s="223"/>
      <c r="E144" s="118">
        <f>1</f>
        <v>1</v>
      </c>
    </row>
    <row r="145" spans="1:5" ht="30" x14ac:dyDescent="0.25">
      <c r="A145" s="233" t="s">
        <v>1717</v>
      </c>
      <c r="B145" s="223"/>
      <c r="C145" s="223"/>
      <c r="D145" s="223"/>
      <c r="E145" s="118">
        <f>1</f>
        <v>1</v>
      </c>
    </row>
    <row r="146" spans="1:5" ht="30" x14ac:dyDescent="0.25">
      <c r="A146" s="211" t="s">
        <v>1718</v>
      </c>
      <c r="B146" s="156"/>
      <c r="C146" s="156"/>
      <c r="D146" s="156"/>
      <c r="E146" s="226">
        <f>E145+E144</f>
        <v>2</v>
      </c>
    </row>
    <row r="147" spans="1:5" ht="45" x14ac:dyDescent="0.25">
      <c r="A147" s="211" t="s">
        <v>1719</v>
      </c>
      <c r="B147" s="156"/>
      <c r="C147" s="156"/>
      <c r="D147" s="156"/>
      <c r="E147" s="226">
        <f>E144+D57</f>
        <v>1</v>
      </c>
    </row>
    <row r="148" spans="1:5" ht="30" x14ac:dyDescent="0.25">
      <c r="A148" s="216" t="s">
        <v>1720</v>
      </c>
      <c r="B148" s="217" t="s">
        <v>1721</v>
      </c>
      <c r="C148" s="203" t="s">
        <v>1722</v>
      </c>
      <c r="D148" s="182" t="s">
        <v>1653</v>
      </c>
      <c r="E148" s="118">
        <f>SUM(E118,E120,E129,E138,E139)</f>
        <v>0</v>
      </c>
    </row>
    <row r="149" spans="1:5" ht="30" x14ac:dyDescent="0.25">
      <c r="A149" s="216" t="s">
        <v>1723</v>
      </c>
      <c r="B149" s="231" t="s">
        <v>1724</v>
      </c>
      <c r="C149" s="203" t="s">
        <v>1725</v>
      </c>
      <c r="D149" s="182" t="s">
        <v>1653</v>
      </c>
      <c r="E149" s="118">
        <f>0</f>
        <v>0</v>
      </c>
    </row>
    <row r="151" spans="1:5" x14ac:dyDescent="0.25">
      <c r="A151" s="227" t="s">
        <v>1726</v>
      </c>
    </row>
    <row r="152" spans="1:5" x14ac:dyDescent="0.25">
      <c r="A152" s="193" t="s">
        <v>1727</v>
      </c>
      <c r="B152" s="182" t="s">
        <v>1728</v>
      </c>
      <c r="C152" s="203" t="s">
        <v>1729</v>
      </c>
      <c r="D152" s="182" t="s">
        <v>1653</v>
      </c>
      <c r="E152" s="118">
        <f>E148-E112</f>
        <v>0</v>
      </c>
    </row>
    <row r="153" spans="1:5" ht="45" x14ac:dyDescent="0.25">
      <c r="A153" s="193" t="s">
        <v>1730</v>
      </c>
      <c r="B153" s="217" t="s">
        <v>1731</v>
      </c>
      <c r="C153" s="203" t="s">
        <v>1732</v>
      </c>
      <c r="D153" s="182" t="s">
        <v>1653</v>
      </c>
      <c r="E153" s="118">
        <f>0</f>
        <v>0</v>
      </c>
    </row>
    <row r="154" spans="1:5" ht="60" x14ac:dyDescent="0.25">
      <c r="A154" s="193" t="s">
        <v>1733</v>
      </c>
      <c r="B154" s="217" t="s">
        <v>1734</v>
      </c>
      <c r="C154" s="203" t="s">
        <v>1735</v>
      </c>
      <c r="D154" s="182" t="s">
        <v>1653</v>
      </c>
      <c r="E154" s="118">
        <f>0</f>
        <v>0</v>
      </c>
    </row>
    <row r="155" spans="1:5" ht="60" x14ac:dyDescent="0.25">
      <c r="A155" s="193" t="s">
        <v>1736</v>
      </c>
      <c r="B155" s="217" t="s">
        <v>1737</v>
      </c>
      <c r="C155" s="203" t="s">
        <v>1738</v>
      </c>
      <c r="D155" s="182" t="s">
        <v>1653</v>
      </c>
      <c r="E155" s="118">
        <f>0</f>
        <v>0</v>
      </c>
    </row>
    <row r="156" spans="1:5" x14ac:dyDescent="0.25">
      <c r="A156" s="158" t="s">
        <v>1557</v>
      </c>
    </row>
    <row r="157" spans="1:5" ht="30" x14ac:dyDescent="0.25">
      <c r="A157" s="193" t="s">
        <v>1739</v>
      </c>
      <c r="B157" s="217" t="s">
        <v>1740</v>
      </c>
      <c r="C157" s="203" t="s">
        <v>1722</v>
      </c>
      <c r="D157" s="118" t="s">
        <v>1653</v>
      </c>
      <c r="E157" s="118">
        <f>E112-E148</f>
        <v>0</v>
      </c>
    </row>
    <row r="158" spans="1:5" ht="30" x14ac:dyDescent="0.25">
      <c r="A158" s="193" t="s">
        <v>1741</v>
      </c>
      <c r="B158" s="217" t="s">
        <v>1742</v>
      </c>
      <c r="C158" s="203" t="s">
        <v>1743</v>
      </c>
      <c r="D158" s="182" t="s">
        <v>1653</v>
      </c>
      <c r="E158" s="118">
        <f>0</f>
        <v>0</v>
      </c>
    </row>
    <row r="159" spans="1:5" ht="60" x14ac:dyDescent="0.25">
      <c r="A159" s="193" t="s">
        <v>1744</v>
      </c>
      <c r="B159" s="217" t="s">
        <v>1745</v>
      </c>
      <c r="C159" s="203" t="s">
        <v>1746</v>
      </c>
      <c r="D159" s="182" t="s">
        <v>1653</v>
      </c>
      <c r="E159" s="118">
        <f>0</f>
        <v>0</v>
      </c>
    </row>
    <row r="160" spans="1:5" ht="45" x14ac:dyDescent="0.25">
      <c r="A160" s="193" t="s">
        <v>1747</v>
      </c>
      <c r="B160" s="217" t="s">
        <v>1748</v>
      </c>
      <c r="C160" s="203" t="s">
        <v>1722</v>
      </c>
      <c r="D160" s="182" t="s">
        <v>1653</v>
      </c>
      <c r="E160" s="118">
        <f>0</f>
        <v>0</v>
      </c>
    </row>
    <row r="162" spans="1:1" x14ac:dyDescent="0.25">
      <c r="A162" s="228" t="s">
        <v>1749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topLeftCell="A78" workbookViewId="0">
      <selection activeCell="C91" sqref="C91"/>
    </sheetView>
  </sheetViews>
  <sheetFormatPr baseColWidth="10" defaultRowHeight="15" x14ac:dyDescent="0.25"/>
  <cols>
    <col min="1" max="1" width="85.5703125" bestFit="1" customWidth="1"/>
  </cols>
  <sheetData>
    <row r="1" spans="1:2" x14ac:dyDescent="0.25">
      <c r="A1" s="187" t="s">
        <v>1750</v>
      </c>
    </row>
    <row r="2" spans="1:2" x14ac:dyDescent="0.25">
      <c r="A2" s="158" t="s">
        <v>1557</v>
      </c>
    </row>
    <row r="3" spans="1:2" x14ac:dyDescent="0.25">
      <c r="A3" s="235" t="s">
        <v>1751</v>
      </c>
    </row>
    <row r="4" spans="1:2" x14ac:dyDescent="0.25">
      <c r="A4" s="156" t="s">
        <v>1752</v>
      </c>
      <c r="B4" s="182"/>
    </row>
    <row r="5" spans="1:2" x14ac:dyDescent="0.25">
      <c r="A5" s="156" t="s">
        <v>1753</v>
      </c>
      <c r="B5" s="182"/>
    </row>
    <row r="6" spans="1:2" x14ac:dyDescent="0.25">
      <c r="A6" s="156" t="s">
        <v>1754</v>
      </c>
      <c r="B6" s="182"/>
    </row>
    <row r="7" spans="1:2" x14ac:dyDescent="0.25">
      <c r="A7" s="156" t="s">
        <v>1755</v>
      </c>
      <c r="B7" s="182"/>
    </row>
    <row r="8" spans="1:2" x14ac:dyDescent="0.25">
      <c r="A8" s="156" t="s">
        <v>1756</v>
      </c>
      <c r="B8" s="182"/>
    </row>
    <row r="9" spans="1:2" x14ac:dyDescent="0.25">
      <c r="A9" s="156" t="s">
        <v>1757</v>
      </c>
      <c r="B9" s="182"/>
    </row>
    <row r="11" spans="1:2" x14ac:dyDescent="0.25">
      <c r="A11" s="200" t="s">
        <v>1758</v>
      </c>
    </row>
    <row r="12" spans="1:2" x14ac:dyDescent="0.25">
      <c r="A12" s="193" t="s">
        <v>1759</v>
      </c>
      <c r="B12" s="182"/>
    </row>
    <row r="13" spans="1:2" x14ac:dyDescent="0.25">
      <c r="A13" s="193" t="s">
        <v>1760</v>
      </c>
      <c r="B13" s="182"/>
    </row>
    <row r="14" spans="1:2" x14ac:dyDescent="0.25">
      <c r="A14" s="193" t="s">
        <v>1761</v>
      </c>
      <c r="B14" s="182"/>
    </row>
    <row r="15" spans="1:2" x14ac:dyDescent="0.25">
      <c r="A15" s="193" t="s">
        <v>1762</v>
      </c>
      <c r="B15" s="182"/>
    </row>
    <row r="16" spans="1:2" x14ac:dyDescent="0.25">
      <c r="A16" s="193" t="s">
        <v>1763</v>
      </c>
      <c r="B16" s="182"/>
    </row>
    <row r="17" spans="1:2" x14ac:dyDescent="0.25">
      <c r="A17" s="193" t="s">
        <v>1764</v>
      </c>
      <c r="B17" s="182"/>
    </row>
    <row r="18" spans="1:2" x14ac:dyDescent="0.25">
      <c r="A18" s="193" t="s">
        <v>1765</v>
      </c>
      <c r="B18" s="182"/>
    </row>
    <row r="19" spans="1:2" x14ac:dyDescent="0.25">
      <c r="A19" s="193" t="s">
        <v>1766</v>
      </c>
      <c r="B19" s="183"/>
    </row>
    <row r="21" spans="1:2" x14ac:dyDescent="0.25">
      <c r="A21" s="200" t="s">
        <v>1767</v>
      </c>
    </row>
    <row r="22" spans="1:2" x14ac:dyDescent="0.25">
      <c r="A22" s="193" t="s">
        <v>1759</v>
      </c>
      <c r="B22" s="182"/>
    </row>
    <row r="23" spans="1:2" x14ac:dyDescent="0.25">
      <c r="A23" s="193" t="s">
        <v>1760</v>
      </c>
      <c r="B23" s="182"/>
    </row>
    <row r="24" spans="1:2" x14ac:dyDescent="0.25">
      <c r="A24" s="193" t="s">
        <v>1768</v>
      </c>
      <c r="B24" s="182"/>
    </row>
    <row r="25" spans="1:2" x14ac:dyDescent="0.25">
      <c r="A25" s="193" t="s">
        <v>1763</v>
      </c>
      <c r="B25" s="182"/>
    </row>
    <row r="26" spans="1:2" x14ac:dyDescent="0.25">
      <c r="A26" s="193" t="s">
        <v>1769</v>
      </c>
      <c r="B26" s="182"/>
    </row>
    <row r="27" spans="1:2" x14ac:dyDescent="0.25">
      <c r="A27" s="193" t="s">
        <v>1770</v>
      </c>
      <c r="B27" s="182"/>
    </row>
    <row r="28" spans="1:2" x14ac:dyDescent="0.25">
      <c r="A28" s="193" t="s">
        <v>1771</v>
      </c>
      <c r="B28" s="182"/>
    </row>
    <row r="29" spans="1:2" x14ac:dyDescent="0.25">
      <c r="A29" s="193" t="s">
        <v>1772</v>
      </c>
      <c r="B29" s="182"/>
    </row>
    <row r="30" spans="1:2" x14ac:dyDescent="0.25">
      <c r="A30" s="193" t="s">
        <v>1773</v>
      </c>
      <c r="B30" s="182"/>
    </row>
    <row r="31" spans="1:2" x14ac:dyDescent="0.25">
      <c r="A31" s="193" t="s">
        <v>1774</v>
      </c>
      <c r="B31" s="183"/>
    </row>
    <row r="32" spans="1:2" x14ac:dyDescent="0.25">
      <c r="A32" s="193" t="s">
        <v>1775</v>
      </c>
      <c r="B32" s="182"/>
    </row>
    <row r="34" spans="1:4" x14ac:dyDescent="0.25">
      <c r="A34" s="236" t="s">
        <v>1776</v>
      </c>
      <c r="B34" s="182"/>
      <c r="C34" s="236" t="s">
        <v>1777</v>
      </c>
      <c r="D34" s="182"/>
    </row>
    <row r="35" spans="1:4" x14ac:dyDescent="0.25">
      <c r="A35" s="236" t="s">
        <v>1778</v>
      </c>
      <c r="B35" s="197"/>
      <c r="C35" s="197"/>
      <c r="D35" s="204"/>
    </row>
    <row r="37" spans="1:4" x14ac:dyDescent="0.25">
      <c r="A37" s="237" t="s">
        <v>1779</v>
      </c>
    </row>
    <row r="38" spans="1:4" x14ac:dyDescent="0.25">
      <c r="A38" s="193" t="s">
        <v>1780</v>
      </c>
      <c r="B38" s="182"/>
    </row>
    <row r="39" spans="1:4" x14ac:dyDescent="0.25">
      <c r="A39" s="193" t="s">
        <v>1781</v>
      </c>
      <c r="B39" s="182"/>
    </row>
    <row r="40" spans="1:4" x14ac:dyDescent="0.25">
      <c r="A40" s="193" t="s">
        <v>1782</v>
      </c>
      <c r="B40" s="182"/>
    </row>
    <row r="41" spans="1:4" x14ac:dyDescent="0.25">
      <c r="A41" s="193" t="s">
        <v>1783</v>
      </c>
      <c r="B41" s="182"/>
    </row>
    <row r="42" spans="1:4" x14ac:dyDescent="0.25">
      <c r="A42" s="193" t="s">
        <v>1784</v>
      </c>
      <c r="B42" s="182"/>
    </row>
    <row r="43" spans="1:4" x14ac:dyDescent="0.25">
      <c r="A43" s="193" t="s">
        <v>1785</v>
      </c>
      <c r="B43" s="182"/>
    </row>
    <row r="44" spans="1:4" x14ac:dyDescent="0.25">
      <c r="A44" s="193" t="s">
        <v>1786</v>
      </c>
      <c r="B44" s="182"/>
    </row>
    <row r="45" spans="1:4" x14ac:dyDescent="0.25">
      <c r="A45" s="193" t="s">
        <v>1787</v>
      </c>
      <c r="B45" s="182"/>
    </row>
    <row r="46" spans="1:4" x14ac:dyDescent="0.25">
      <c r="A46" s="193" t="s">
        <v>1788</v>
      </c>
      <c r="B46" s="182"/>
    </row>
    <row r="47" spans="1:4" x14ac:dyDescent="0.25">
      <c r="A47" s="193" t="s">
        <v>1789</v>
      </c>
      <c r="B47" s="182"/>
    </row>
    <row r="48" spans="1:4" x14ac:dyDescent="0.25">
      <c r="A48" s="193" t="s">
        <v>1790</v>
      </c>
      <c r="B48" s="182"/>
    </row>
    <row r="49" spans="1:2" x14ac:dyDescent="0.25">
      <c r="A49" s="193" t="s">
        <v>1791</v>
      </c>
      <c r="B49" s="182"/>
    </row>
    <row r="50" spans="1:2" x14ac:dyDescent="0.25">
      <c r="A50" s="193" t="s">
        <v>1792</v>
      </c>
      <c r="B50" s="182"/>
    </row>
    <row r="51" spans="1:2" x14ac:dyDescent="0.25">
      <c r="A51" s="193" t="s">
        <v>1793</v>
      </c>
      <c r="B51" s="182"/>
    </row>
    <row r="52" spans="1:2" x14ac:dyDescent="0.25">
      <c r="A52" s="193" t="s">
        <v>1794</v>
      </c>
      <c r="B52" s="182"/>
    </row>
    <row r="53" spans="1:2" x14ac:dyDescent="0.25">
      <c r="A53" s="193" t="s">
        <v>1795</v>
      </c>
      <c r="B53" s="182"/>
    </row>
    <row r="54" spans="1:2" x14ac:dyDescent="0.25">
      <c r="A54" s="193" t="s">
        <v>1796</v>
      </c>
      <c r="B54" s="182"/>
    </row>
    <row r="55" spans="1:2" x14ac:dyDescent="0.25">
      <c r="A55" s="193" t="s">
        <v>1797</v>
      </c>
      <c r="B55" s="182"/>
    </row>
    <row r="56" spans="1:2" x14ac:dyDescent="0.25">
      <c r="A56" s="193" t="s">
        <v>1798</v>
      </c>
      <c r="B56" s="182"/>
    </row>
    <row r="57" spans="1:2" x14ac:dyDescent="0.25">
      <c r="A57" s="193" t="s">
        <v>1799</v>
      </c>
      <c r="B57" s="182"/>
    </row>
    <row r="58" spans="1:2" x14ac:dyDescent="0.25">
      <c r="A58" s="193" t="s">
        <v>1800</v>
      </c>
      <c r="B58" s="182"/>
    </row>
    <row r="59" spans="1:2" x14ac:dyDescent="0.25">
      <c r="A59" s="193" t="s">
        <v>1801</v>
      </c>
      <c r="B59" s="182"/>
    </row>
    <row r="61" spans="1:2" x14ac:dyDescent="0.25">
      <c r="A61" s="187" t="s">
        <v>1802</v>
      </c>
    </row>
    <row r="62" spans="1:2" x14ac:dyDescent="0.25">
      <c r="A62" s="175" t="s">
        <v>1557</v>
      </c>
    </row>
    <row r="63" spans="1:2" x14ac:dyDescent="0.25">
      <c r="A63" s="235" t="s">
        <v>1751</v>
      </c>
    </row>
    <row r="64" spans="1:2" x14ac:dyDescent="0.25">
      <c r="A64" s="156" t="s">
        <v>1752</v>
      </c>
      <c r="B64" s="182"/>
    </row>
    <row r="65" spans="1:2" x14ac:dyDescent="0.25">
      <c r="A65" s="156" t="s">
        <v>1753</v>
      </c>
      <c r="B65" s="182"/>
    </row>
    <row r="66" spans="1:2" x14ac:dyDescent="0.25">
      <c r="A66" s="156" t="s">
        <v>1803</v>
      </c>
      <c r="B66" s="182"/>
    </row>
    <row r="67" spans="1:2" x14ac:dyDescent="0.25">
      <c r="A67" s="156" t="s">
        <v>1544</v>
      </c>
      <c r="B67" s="182"/>
    </row>
    <row r="68" spans="1:2" x14ac:dyDescent="0.25">
      <c r="A68" s="156" t="s">
        <v>1756</v>
      </c>
      <c r="B68" s="182"/>
    </row>
    <row r="69" spans="1:2" x14ac:dyDescent="0.25">
      <c r="A69" s="156" t="s">
        <v>1804</v>
      </c>
      <c r="B69" s="182"/>
    </row>
    <row r="71" spans="1:2" x14ac:dyDescent="0.25">
      <c r="A71" s="172" t="s">
        <v>1805</v>
      </c>
    </row>
    <row r="72" spans="1:2" x14ac:dyDescent="0.25">
      <c r="A72" s="193" t="s">
        <v>1759</v>
      </c>
      <c r="B72" s="182"/>
    </row>
    <row r="73" spans="1:2" x14ac:dyDescent="0.25">
      <c r="A73" s="193" t="s">
        <v>1760</v>
      </c>
      <c r="B73" s="182"/>
    </row>
    <row r="74" spans="1:2" x14ac:dyDescent="0.25">
      <c r="A74" s="193" t="s">
        <v>1761</v>
      </c>
      <c r="B74" s="182"/>
    </row>
    <row r="75" spans="1:2" x14ac:dyDescent="0.25">
      <c r="A75" s="193" t="s">
        <v>1762</v>
      </c>
      <c r="B75" s="182"/>
    </row>
    <row r="76" spans="1:2" x14ac:dyDescent="0.25">
      <c r="A76" s="193" t="s">
        <v>1763</v>
      </c>
      <c r="B76" s="182"/>
    </row>
    <row r="77" spans="1:2" x14ac:dyDescent="0.25">
      <c r="A77" s="193" t="s">
        <v>1764</v>
      </c>
      <c r="B77" s="182"/>
    </row>
    <row r="78" spans="1:2" x14ac:dyDescent="0.25">
      <c r="A78" s="193" t="s">
        <v>1765</v>
      </c>
      <c r="B78" s="182"/>
    </row>
    <row r="79" spans="1:2" x14ac:dyDescent="0.25">
      <c r="A79" s="193" t="s">
        <v>1766</v>
      </c>
      <c r="B79" s="183"/>
    </row>
    <row r="81" spans="1:4" x14ac:dyDescent="0.25">
      <c r="A81" s="172" t="s">
        <v>1806</v>
      </c>
    </row>
    <row r="82" spans="1:4" x14ac:dyDescent="0.25">
      <c r="A82" s="223" t="s">
        <v>1807</v>
      </c>
    </row>
    <row r="83" spans="1:4" x14ac:dyDescent="0.25">
      <c r="A83" s="193" t="s">
        <v>1760</v>
      </c>
      <c r="B83" s="182"/>
    </row>
    <row r="84" spans="1:4" x14ac:dyDescent="0.25">
      <c r="A84" s="193" t="s">
        <v>1768</v>
      </c>
      <c r="B84" s="182"/>
    </row>
    <row r="85" spans="1:4" x14ac:dyDescent="0.25">
      <c r="A85" s="193" t="s">
        <v>1763</v>
      </c>
      <c r="B85" s="182"/>
    </row>
    <row r="86" spans="1:4" x14ac:dyDescent="0.25">
      <c r="A86" s="193" t="s">
        <v>1769</v>
      </c>
      <c r="B86" s="182"/>
    </row>
    <row r="87" spans="1:4" x14ac:dyDescent="0.25">
      <c r="A87" s="193" t="s">
        <v>1770</v>
      </c>
      <c r="B87" s="182"/>
    </row>
    <row r="88" spans="1:4" x14ac:dyDescent="0.25">
      <c r="A88" s="193" t="s">
        <v>1771</v>
      </c>
      <c r="B88" s="182"/>
    </row>
    <row r="89" spans="1:4" x14ac:dyDescent="0.25">
      <c r="A89" s="193" t="s">
        <v>1772</v>
      </c>
      <c r="B89" s="182"/>
    </row>
    <row r="90" spans="1:4" x14ac:dyDescent="0.25">
      <c r="A90" s="193" t="s">
        <v>1773</v>
      </c>
      <c r="B90" s="182"/>
    </row>
    <row r="91" spans="1:4" x14ac:dyDescent="0.25">
      <c r="A91" s="193" t="s">
        <v>1774</v>
      </c>
      <c r="B91" s="183"/>
    </row>
    <row r="92" spans="1:4" x14ac:dyDescent="0.25">
      <c r="A92" s="193" t="s">
        <v>1775</v>
      </c>
      <c r="B92" s="182"/>
    </row>
    <row r="94" spans="1:4" x14ac:dyDescent="0.25">
      <c r="A94" s="236" t="s">
        <v>1776</v>
      </c>
      <c r="B94" s="182"/>
      <c r="C94" s="236" t="s">
        <v>1777</v>
      </c>
      <c r="D94" s="182"/>
    </row>
    <row r="95" spans="1:4" x14ac:dyDescent="0.25">
      <c r="A95" s="236" t="s">
        <v>1778</v>
      </c>
      <c r="B95" s="185"/>
      <c r="C95" s="197"/>
      <c r="D95" s="204"/>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topLeftCell="A143" workbookViewId="0">
      <selection activeCell="A143" sqref="A143"/>
    </sheetView>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239" t="s">
        <v>1815</v>
      </c>
    </row>
    <row r="2" spans="1:2" ht="30" x14ac:dyDescent="0.25">
      <c r="A2" s="239" t="s">
        <v>1816</v>
      </c>
    </row>
    <row r="3" spans="1:2" x14ac:dyDescent="0.25">
      <c r="A3" s="239" t="s">
        <v>1817</v>
      </c>
    </row>
    <row r="4" spans="1:2" ht="30" x14ac:dyDescent="0.25">
      <c r="A4" s="239" t="s">
        <v>1818</v>
      </c>
    </row>
    <row r="6" spans="1:2" x14ac:dyDescent="0.25">
      <c r="A6" s="198" t="s">
        <v>1819</v>
      </c>
      <c r="B6" s="189"/>
    </row>
    <row r="7" spans="1:2" x14ac:dyDescent="0.25">
      <c r="A7" s="172" t="s">
        <v>1519</v>
      </c>
      <c r="B7" s="240"/>
    </row>
    <row r="8" spans="1:2" x14ac:dyDescent="0.25">
      <c r="A8" s="172" t="s">
        <v>1520</v>
      </c>
      <c r="B8" s="205"/>
    </row>
    <row r="10" spans="1:2" x14ac:dyDescent="0.25">
      <c r="A10" s="172" t="s">
        <v>1820</v>
      </c>
      <c r="B10" s="182"/>
    </row>
    <row r="11" spans="1:2" x14ac:dyDescent="0.25">
      <c r="A11" s="172" t="s">
        <v>1821</v>
      </c>
      <c r="B11" s="182"/>
    </row>
    <row r="13" spans="1:2" ht="30" x14ac:dyDescent="0.25">
      <c r="A13" s="241" t="s">
        <v>1822</v>
      </c>
      <c r="B13" s="186"/>
    </row>
    <row r="14" spans="1:2" x14ac:dyDescent="0.25">
      <c r="A14" s="242" t="s">
        <v>1541</v>
      </c>
      <c r="B14" s="189"/>
    </row>
    <row r="15" spans="1:2" ht="30" x14ac:dyDescent="0.25">
      <c r="A15" s="239" t="s">
        <v>1823</v>
      </c>
      <c r="B15" s="243"/>
    </row>
    <row r="16" spans="1:2" x14ac:dyDescent="0.25">
      <c r="A16" s="172" t="s">
        <v>1542</v>
      </c>
      <c r="B16" s="205"/>
    </row>
    <row r="17" spans="1:3" x14ac:dyDescent="0.25">
      <c r="A17" s="172" t="s">
        <v>1544</v>
      </c>
      <c r="B17" s="182"/>
    </row>
    <row r="18" spans="1:3" ht="30" x14ac:dyDescent="0.25">
      <c r="A18" s="234" t="s">
        <v>1824</v>
      </c>
      <c r="B18" s="182"/>
    </row>
    <row r="19" spans="1:3" x14ac:dyDescent="0.25">
      <c r="A19" s="172" t="s">
        <v>1825</v>
      </c>
      <c r="B19" s="182"/>
    </row>
    <row r="20" spans="1:3" ht="45" x14ac:dyDescent="0.25">
      <c r="A20" s="234" t="s">
        <v>1826</v>
      </c>
      <c r="B20" s="182"/>
    </row>
    <row r="21" spans="1:3" ht="30" x14ac:dyDescent="0.25">
      <c r="A21" s="234" t="s">
        <v>1551</v>
      </c>
      <c r="B21" s="182"/>
    </row>
    <row r="22" spans="1:3" x14ac:dyDescent="0.25">
      <c r="A22" s="244" t="s">
        <v>1547</v>
      </c>
    </row>
    <row r="23" spans="1:3" x14ac:dyDescent="0.25">
      <c r="A23" s="172" t="s">
        <v>1548</v>
      </c>
      <c r="B23" s="182"/>
    </row>
    <row r="24" spans="1:3" x14ac:dyDescent="0.25">
      <c r="A24" s="172" t="s">
        <v>1542</v>
      </c>
      <c r="B24" s="182"/>
    </row>
    <row r="25" spans="1:3" x14ac:dyDescent="0.25">
      <c r="A25" s="172" t="s">
        <v>1827</v>
      </c>
      <c r="B25" s="182"/>
    </row>
    <row r="26" spans="1:3" x14ac:dyDescent="0.25">
      <c r="A26" s="172" t="s">
        <v>1828</v>
      </c>
      <c r="B26" s="182"/>
    </row>
    <row r="27" spans="1:3" x14ac:dyDescent="0.25">
      <c r="A27" s="172" t="s">
        <v>1829</v>
      </c>
      <c r="B27" s="182"/>
    </row>
    <row r="28" spans="1:3" x14ac:dyDescent="0.25">
      <c r="A28" s="172" t="s">
        <v>1830</v>
      </c>
      <c r="B28" s="182"/>
    </row>
    <row r="29" spans="1:3" x14ac:dyDescent="0.25">
      <c r="A29" s="172" t="s">
        <v>1831</v>
      </c>
      <c r="B29" s="182"/>
    </row>
    <row r="30" spans="1:3" x14ac:dyDescent="0.25">
      <c r="A30" s="172" t="s">
        <v>1555</v>
      </c>
      <c r="B30" s="182"/>
    </row>
    <row r="32" spans="1:3" ht="60" x14ac:dyDescent="0.25">
      <c r="A32" s="245" t="s">
        <v>1776</v>
      </c>
      <c r="B32" s="246" t="s">
        <v>1832</v>
      </c>
      <c r="C32" s="246" t="s">
        <v>1833</v>
      </c>
    </row>
    <row r="33" spans="1:4" x14ac:dyDescent="0.25">
      <c r="A33" s="182"/>
      <c r="B33" s="182"/>
      <c r="C33" s="160" t="s">
        <v>1834</v>
      </c>
      <c r="D33" s="160" t="s">
        <v>1835</v>
      </c>
    </row>
    <row r="34" spans="1:4" ht="30" x14ac:dyDescent="0.25">
      <c r="A34" s="172">
        <v>35</v>
      </c>
      <c r="B34" s="234" t="s">
        <v>1836</v>
      </c>
      <c r="C34" s="118"/>
      <c r="D34" s="118"/>
    </row>
    <row r="35" spans="1:4" ht="30" x14ac:dyDescent="0.25">
      <c r="A35" s="247" t="s">
        <v>1837</v>
      </c>
      <c r="B35" s="248"/>
      <c r="C35" s="195"/>
      <c r="D35" s="195"/>
    </row>
    <row r="36" spans="1:4" x14ac:dyDescent="0.25">
      <c r="A36" s="172">
        <v>36</v>
      </c>
      <c r="B36" s="172" t="s">
        <v>1838</v>
      </c>
      <c r="C36" s="118"/>
      <c r="D36" s="118"/>
    </row>
    <row r="37" spans="1:4" x14ac:dyDescent="0.25">
      <c r="A37" s="172">
        <v>37</v>
      </c>
      <c r="B37" s="172" t="s">
        <v>1839</v>
      </c>
      <c r="C37" s="118"/>
      <c r="D37" s="118"/>
    </row>
    <row r="38" spans="1:4" ht="30" x14ac:dyDescent="0.25">
      <c r="A38" s="247" t="s">
        <v>1840</v>
      </c>
      <c r="B38" s="248"/>
      <c r="C38" s="195"/>
      <c r="D38" s="195"/>
    </row>
    <row r="39" spans="1:4" x14ac:dyDescent="0.25">
      <c r="A39" s="172">
        <v>39</v>
      </c>
      <c r="B39" s="172" t="s">
        <v>1841</v>
      </c>
      <c r="C39" s="118"/>
      <c r="D39" s="118"/>
    </row>
    <row r="40" spans="1:4" x14ac:dyDescent="0.25">
      <c r="A40" s="172">
        <v>40</v>
      </c>
      <c r="B40" s="172" t="s">
        <v>1842</v>
      </c>
      <c r="C40" s="118"/>
      <c r="D40" s="118"/>
    </row>
    <row r="41" spans="1:4" x14ac:dyDescent="0.25">
      <c r="A41" s="172">
        <v>41</v>
      </c>
      <c r="B41" s="172" t="s">
        <v>1843</v>
      </c>
      <c r="C41" s="226"/>
      <c r="D41" s="226"/>
    </row>
    <row r="42" spans="1:4" x14ac:dyDescent="0.25">
      <c r="A42" s="172">
        <v>42</v>
      </c>
      <c r="B42" s="172" t="s">
        <v>1844</v>
      </c>
      <c r="C42" s="118"/>
      <c r="D42" s="118"/>
    </row>
    <row r="43" spans="1:4" x14ac:dyDescent="0.25">
      <c r="A43" s="172">
        <v>43</v>
      </c>
      <c r="B43" s="172" t="s">
        <v>1845</v>
      </c>
      <c r="C43" s="118"/>
      <c r="D43" s="118"/>
    </row>
    <row r="44" spans="1:4" ht="30" x14ac:dyDescent="0.25">
      <c r="A44" s="247" t="s">
        <v>1846</v>
      </c>
      <c r="B44" s="249"/>
      <c r="C44" s="250"/>
      <c r="D44" s="250"/>
    </row>
    <row r="45" spans="1:4" x14ac:dyDescent="0.25">
      <c r="A45" s="172">
        <v>44</v>
      </c>
      <c r="B45" s="172" t="s">
        <v>1847</v>
      </c>
      <c r="C45" s="118"/>
      <c r="D45" s="118"/>
    </row>
    <row r="46" spans="1:4" x14ac:dyDescent="0.25">
      <c r="A46" s="172">
        <v>45</v>
      </c>
      <c r="B46" s="172" t="s">
        <v>1848</v>
      </c>
      <c r="C46" s="118"/>
      <c r="D46" s="118"/>
    </row>
    <row r="47" spans="1:4" x14ac:dyDescent="0.25">
      <c r="A47" s="172">
        <v>46</v>
      </c>
      <c r="B47" s="172" t="s">
        <v>1849</v>
      </c>
      <c r="C47" s="118"/>
      <c r="D47" s="118"/>
    </row>
    <row r="48" spans="1:4" ht="45" x14ac:dyDescent="0.25">
      <c r="A48" s="175" t="s">
        <v>1556</v>
      </c>
      <c r="B48" s="251" t="s">
        <v>1850</v>
      </c>
      <c r="C48" s="226">
        <f>SUM(C34:C47)</f>
        <v>0</v>
      </c>
      <c r="D48" s="226">
        <f>SUM(D34:D47)</f>
        <v>0</v>
      </c>
    </row>
    <row r="49" spans="1:5" x14ac:dyDescent="0.25">
      <c r="A49" s="182"/>
    </row>
    <row r="51" spans="1:5" ht="30" x14ac:dyDescent="0.25">
      <c r="A51" s="252" t="s">
        <v>1851</v>
      </c>
      <c r="B51" s="253" t="s">
        <v>1852</v>
      </c>
      <c r="C51" s="252" t="s">
        <v>1853</v>
      </c>
    </row>
    <row r="52" spans="1:5" ht="60" x14ac:dyDescent="0.25">
      <c r="A52" s="172">
        <v>47</v>
      </c>
      <c r="B52" s="234" t="s">
        <v>1854</v>
      </c>
      <c r="C52" s="118"/>
      <c r="D52" s="193" t="s">
        <v>1855</v>
      </c>
      <c r="E52" s="118"/>
    </row>
    <row r="53" spans="1:5" ht="60" x14ac:dyDescent="0.25">
      <c r="A53" s="172">
        <v>48</v>
      </c>
      <c r="B53" s="234" t="s">
        <v>1856</v>
      </c>
      <c r="C53" s="118"/>
      <c r="D53" s="193" t="s">
        <v>1855</v>
      </c>
      <c r="E53" s="118"/>
    </row>
    <row r="54" spans="1:5" ht="75" x14ac:dyDescent="0.25">
      <c r="A54" s="172">
        <v>49</v>
      </c>
      <c r="B54" s="234" t="s">
        <v>1857</v>
      </c>
      <c r="C54" s="118"/>
    </row>
    <row r="55" spans="1:5" ht="90" x14ac:dyDescent="0.25">
      <c r="A55" s="172">
        <v>50</v>
      </c>
      <c r="B55" s="234" t="s">
        <v>1858</v>
      </c>
      <c r="C55" s="118"/>
    </row>
    <row r="56" spans="1:5" ht="60" x14ac:dyDescent="0.25">
      <c r="A56" s="172">
        <v>53</v>
      </c>
      <c r="B56" s="234" t="s">
        <v>1859</v>
      </c>
      <c r="C56" s="118"/>
    </row>
    <row r="57" spans="1:5" ht="60" x14ac:dyDescent="0.25">
      <c r="A57" s="172">
        <v>54</v>
      </c>
      <c r="B57" s="234" t="s">
        <v>1860</v>
      </c>
      <c r="C57" s="118"/>
    </row>
    <row r="58" spans="1:5" ht="90" x14ac:dyDescent="0.25">
      <c r="A58" s="172">
        <v>55</v>
      </c>
      <c r="B58" s="234" t="s">
        <v>1861</v>
      </c>
      <c r="C58" s="118"/>
      <c r="D58" s="193" t="s">
        <v>1862</v>
      </c>
      <c r="E58" s="182"/>
    </row>
    <row r="59" spans="1:5" ht="105" x14ac:dyDescent="0.25">
      <c r="A59" s="172">
        <v>56</v>
      </c>
      <c r="B59" s="234" t="s">
        <v>1863</v>
      </c>
      <c r="C59" s="118"/>
    </row>
    <row r="60" spans="1:5" ht="90" x14ac:dyDescent="0.25">
      <c r="A60" s="172">
        <v>57</v>
      </c>
      <c r="B60" s="234" t="s">
        <v>1864</v>
      </c>
      <c r="C60" s="118"/>
    </row>
    <row r="61" spans="1:5" ht="45" x14ac:dyDescent="0.25">
      <c r="A61" s="247" t="s">
        <v>1865</v>
      </c>
      <c r="B61" s="247"/>
      <c r="C61" s="195"/>
    </row>
    <row r="62" spans="1:5" x14ac:dyDescent="0.25">
      <c r="A62" s="172">
        <v>59</v>
      </c>
      <c r="B62" s="172" t="s">
        <v>1866</v>
      </c>
      <c r="C62" s="226"/>
      <c r="D62" s="193" t="s">
        <v>1855</v>
      </c>
      <c r="E62" s="118"/>
    </row>
    <row r="63" spans="1:5" x14ac:dyDescent="0.25">
      <c r="A63" s="172">
        <v>60</v>
      </c>
      <c r="B63" s="172" t="s">
        <v>1867</v>
      </c>
      <c r="C63" s="118"/>
      <c r="D63" s="193" t="s">
        <v>1855</v>
      </c>
      <c r="E63" s="118"/>
    </row>
    <row r="64" spans="1:5" ht="45" x14ac:dyDescent="0.25">
      <c r="A64" s="254" t="s">
        <v>1868</v>
      </c>
      <c r="B64" s="249"/>
      <c r="C64" s="250"/>
    </row>
    <row r="65" spans="1:5" x14ac:dyDescent="0.25">
      <c r="A65" s="172" t="s">
        <v>1869</v>
      </c>
      <c r="B65" s="172" t="s">
        <v>1870</v>
      </c>
      <c r="C65" s="118"/>
      <c r="D65" s="193" t="s">
        <v>1855</v>
      </c>
      <c r="E65" s="118"/>
    </row>
    <row r="66" spans="1:5" x14ac:dyDescent="0.25">
      <c r="A66" s="172" t="s">
        <v>1871</v>
      </c>
      <c r="B66" s="172" t="s">
        <v>1872</v>
      </c>
      <c r="C66" s="118"/>
      <c r="D66" s="193" t="s">
        <v>1855</v>
      </c>
      <c r="E66" s="118"/>
    </row>
    <row r="67" spans="1:5" x14ac:dyDescent="0.25">
      <c r="A67" s="183"/>
      <c r="B67" s="183"/>
      <c r="C67" s="226"/>
    </row>
    <row r="68" spans="1:5" ht="75" x14ac:dyDescent="0.25">
      <c r="A68" s="172">
        <v>61</v>
      </c>
      <c r="B68" s="234" t="s">
        <v>1873</v>
      </c>
      <c r="C68" s="118"/>
    </row>
    <row r="69" spans="1:5" ht="45" x14ac:dyDescent="0.25">
      <c r="A69" s="172">
        <v>62</v>
      </c>
      <c r="B69" s="234" t="s">
        <v>1874</v>
      </c>
      <c r="C69" s="118"/>
    </row>
    <row r="70" spans="1:5" ht="75" x14ac:dyDescent="0.25">
      <c r="A70" s="172">
        <v>63</v>
      </c>
      <c r="B70" s="234" t="s">
        <v>1875</v>
      </c>
      <c r="C70" s="118"/>
    </row>
    <row r="71" spans="1:5" ht="60" x14ac:dyDescent="0.25">
      <c r="A71" s="172">
        <v>64</v>
      </c>
      <c r="B71" s="234" t="s">
        <v>1876</v>
      </c>
      <c r="C71" s="118"/>
      <c r="D71" s="193" t="s">
        <v>1877</v>
      </c>
      <c r="E71" s="182"/>
    </row>
    <row r="72" spans="1:5" ht="90" x14ac:dyDescent="0.25">
      <c r="A72" s="172">
        <v>65</v>
      </c>
      <c r="B72" s="234" t="s">
        <v>1878</v>
      </c>
      <c r="C72" s="118"/>
    </row>
    <row r="73" spans="1:5" ht="90" x14ac:dyDescent="0.25">
      <c r="A73" s="172">
        <v>66</v>
      </c>
      <c r="B73" s="234" t="s">
        <v>1879</v>
      </c>
      <c r="C73" s="118"/>
      <c r="D73" s="193" t="s">
        <v>1880</v>
      </c>
      <c r="E73" s="182"/>
    </row>
    <row r="74" spans="1:5" ht="135" x14ac:dyDescent="0.25">
      <c r="A74" s="172">
        <v>68</v>
      </c>
      <c r="B74" s="234" t="s">
        <v>1881</v>
      </c>
      <c r="C74" s="118"/>
      <c r="D74" s="193" t="s">
        <v>1855</v>
      </c>
      <c r="E74" s="118"/>
    </row>
    <row r="75" spans="1:5" ht="75" x14ac:dyDescent="0.25">
      <c r="A75" s="172">
        <v>69</v>
      </c>
      <c r="B75" s="234" t="s">
        <v>1882</v>
      </c>
      <c r="C75" s="118"/>
    </row>
    <row r="76" spans="1:5" ht="30" x14ac:dyDescent="0.25">
      <c r="A76" s="247" t="s">
        <v>1883</v>
      </c>
      <c r="B76" s="193"/>
      <c r="C76" s="195"/>
    </row>
    <row r="77" spans="1:5" x14ac:dyDescent="0.25">
      <c r="A77" s="172">
        <v>71</v>
      </c>
      <c r="B77" s="172" t="s">
        <v>1884</v>
      </c>
      <c r="C77" s="118"/>
      <c r="D77" s="193" t="s">
        <v>1855</v>
      </c>
      <c r="E77" s="118"/>
    </row>
    <row r="78" spans="1:5" x14ac:dyDescent="0.25">
      <c r="A78" s="172">
        <v>72</v>
      </c>
      <c r="B78" s="172" t="s">
        <v>1885</v>
      </c>
      <c r="C78" s="118"/>
      <c r="D78" s="193" t="s">
        <v>1855</v>
      </c>
      <c r="E78" s="118"/>
    </row>
    <row r="79" spans="1:5" ht="60" x14ac:dyDescent="0.25">
      <c r="A79" s="172">
        <v>75</v>
      </c>
      <c r="B79" s="234" t="s">
        <v>1886</v>
      </c>
      <c r="C79" s="118"/>
      <c r="D79" s="193" t="s">
        <v>1855</v>
      </c>
      <c r="E79" s="118"/>
    </row>
    <row r="80" spans="1:5" ht="75" x14ac:dyDescent="0.25">
      <c r="A80" s="172">
        <v>76</v>
      </c>
      <c r="B80" s="234" t="s">
        <v>1887</v>
      </c>
      <c r="C80" s="226"/>
    </row>
    <row r="81" spans="1:5" ht="60" x14ac:dyDescent="0.25">
      <c r="A81" s="172">
        <v>78</v>
      </c>
      <c r="B81" s="234" t="s">
        <v>1888</v>
      </c>
      <c r="C81" s="118"/>
    </row>
    <row r="82" spans="1:5" ht="45" x14ac:dyDescent="0.25">
      <c r="A82" s="172">
        <v>79</v>
      </c>
      <c r="B82" s="234" t="s">
        <v>1889</v>
      </c>
      <c r="C82" s="118"/>
    </row>
    <row r="83" spans="1:5" ht="45" x14ac:dyDescent="0.25">
      <c r="A83" s="172">
        <v>80</v>
      </c>
      <c r="B83" s="234" t="s">
        <v>1890</v>
      </c>
      <c r="C83" s="118"/>
    </row>
    <row r="84" spans="1:5" ht="45" x14ac:dyDescent="0.25">
      <c r="A84" s="172">
        <v>81</v>
      </c>
      <c r="B84" s="234" t="s">
        <v>1891</v>
      </c>
      <c r="C84" s="118"/>
    </row>
    <row r="85" spans="1:5" ht="120" x14ac:dyDescent="0.25">
      <c r="A85" s="172">
        <v>82</v>
      </c>
      <c r="B85" s="234" t="s">
        <v>1892</v>
      </c>
      <c r="C85" s="118"/>
      <c r="D85" s="193" t="s">
        <v>1855</v>
      </c>
      <c r="E85" s="118"/>
    </row>
    <row r="86" spans="1:5" ht="105" x14ac:dyDescent="0.25">
      <c r="A86" s="172">
        <v>83</v>
      </c>
      <c r="B86" s="234" t="s">
        <v>1893</v>
      </c>
      <c r="C86" s="118"/>
    </row>
    <row r="87" spans="1:5" ht="60" x14ac:dyDescent="0.25">
      <c r="A87" s="172" t="s">
        <v>1894</v>
      </c>
      <c r="B87" s="234" t="s">
        <v>1895</v>
      </c>
      <c r="C87" s="118"/>
    </row>
    <row r="88" spans="1:5" ht="60" x14ac:dyDescent="0.25">
      <c r="A88" s="172" t="s">
        <v>1896</v>
      </c>
      <c r="B88" s="234" t="s">
        <v>1897</v>
      </c>
      <c r="C88" s="118"/>
    </row>
    <row r="89" spans="1:5" ht="75" x14ac:dyDescent="0.25">
      <c r="A89" s="172">
        <v>85</v>
      </c>
      <c r="B89" s="234" t="s">
        <v>1898</v>
      </c>
      <c r="C89" s="118"/>
    </row>
    <row r="90" spans="1:5" ht="90" x14ac:dyDescent="0.25">
      <c r="A90" s="200">
        <v>86</v>
      </c>
      <c r="B90" s="255" t="s">
        <v>1899</v>
      </c>
      <c r="C90" s="256"/>
    </row>
    <row r="91" spans="1:5" ht="90" x14ac:dyDescent="0.25">
      <c r="A91" s="172">
        <v>87</v>
      </c>
      <c r="B91" s="234" t="s">
        <v>1900</v>
      </c>
      <c r="C91" s="118"/>
      <c r="D91" s="193" t="s">
        <v>1901</v>
      </c>
      <c r="E91" s="182"/>
    </row>
    <row r="92" spans="1:5" ht="105" x14ac:dyDescent="0.25">
      <c r="A92" s="172">
        <v>88</v>
      </c>
      <c r="B92" s="234" t="s">
        <v>1902</v>
      </c>
      <c r="C92" s="118"/>
      <c r="D92" s="193" t="s">
        <v>1903</v>
      </c>
      <c r="E92" s="182"/>
    </row>
    <row r="93" spans="1:5" ht="45" x14ac:dyDescent="0.25">
      <c r="A93" s="247" t="s">
        <v>1904</v>
      </c>
      <c r="B93" s="193"/>
      <c r="C93" s="195"/>
    </row>
    <row r="94" spans="1:5" ht="45" x14ac:dyDescent="0.25">
      <c r="A94" s="172">
        <v>89</v>
      </c>
      <c r="B94" s="234" t="s">
        <v>1905</v>
      </c>
      <c r="C94" s="118"/>
    </row>
    <row r="95" spans="1:5" x14ac:dyDescent="0.25">
      <c r="A95" s="172">
        <v>90</v>
      </c>
      <c r="B95" s="172" t="s">
        <v>1906</v>
      </c>
      <c r="C95" s="118"/>
    </row>
    <row r="96" spans="1:5" ht="45" x14ac:dyDescent="0.25">
      <c r="A96" s="254" t="s">
        <v>1907</v>
      </c>
      <c r="B96" s="249"/>
      <c r="C96" s="250"/>
    </row>
    <row r="97" spans="1:5" ht="45" x14ac:dyDescent="0.25">
      <c r="A97" s="172">
        <v>91</v>
      </c>
      <c r="B97" s="234" t="s">
        <v>1908</v>
      </c>
      <c r="C97" s="118"/>
      <c r="D97" s="193" t="s">
        <v>1855</v>
      </c>
      <c r="E97" s="118"/>
    </row>
    <row r="98" spans="1:5" ht="60" x14ac:dyDescent="0.25">
      <c r="A98" s="172">
        <v>92</v>
      </c>
      <c r="B98" s="234" t="s">
        <v>1909</v>
      </c>
      <c r="C98" s="118"/>
      <c r="D98" s="193" t="s">
        <v>1855</v>
      </c>
      <c r="E98" s="118"/>
    </row>
    <row r="99" spans="1:5" ht="165" x14ac:dyDescent="0.25">
      <c r="A99" s="247" t="s">
        <v>1910</v>
      </c>
      <c r="B99" s="193"/>
      <c r="C99" s="195"/>
    </row>
    <row r="100" spans="1:5" ht="30" x14ac:dyDescent="0.25">
      <c r="A100" s="172">
        <v>93</v>
      </c>
      <c r="B100" s="234" t="s">
        <v>1911</v>
      </c>
      <c r="C100" s="118"/>
      <c r="D100" s="193" t="s">
        <v>1855</v>
      </c>
      <c r="E100" s="118"/>
    </row>
    <row r="101" spans="1:5" ht="60" x14ac:dyDescent="0.25">
      <c r="A101" s="172">
        <v>94</v>
      </c>
      <c r="B101" s="234" t="s">
        <v>1912</v>
      </c>
      <c r="C101" s="118"/>
      <c r="D101" s="193" t="s">
        <v>1855</v>
      </c>
      <c r="E101" s="118"/>
    </row>
    <row r="102" spans="1:5" ht="90" x14ac:dyDescent="0.25">
      <c r="A102" s="172">
        <v>95</v>
      </c>
      <c r="B102" s="234" t="s">
        <v>1913</v>
      </c>
      <c r="C102" s="118"/>
    </row>
    <row r="103" spans="1:5" x14ac:dyDescent="0.25">
      <c r="A103" s="193" t="s">
        <v>1914</v>
      </c>
      <c r="B103" s="193"/>
      <c r="C103" s="195"/>
    </row>
    <row r="104" spans="1:5" ht="45" x14ac:dyDescent="0.25">
      <c r="A104" s="172">
        <v>96</v>
      </c>
      <c r="B104" s="234" t="s">
        <v>1915</v>
      </c>
      <c r="C104" s="118"/>
      <c r="D104" s="193" t="s">
        <v>1855</v>
      </c>
      <c r="E104" s="118"/>
    </row>
    <row r="105" spans="1:5" ht="60" x14ac:dyDescent="0.25">
      <c r="A105" s="172">
        <v>97</v>
      </c>
      <c r="B105" s="234" t="s">
        <v>1916</v>
      </c>
      <c r="C105" s="118"/>
      <c r="D105" s="193" t="s">
        <v>1855</v>
      </c>
      <c r="E105" s="118"/>
    </row>
    <row r="106" spans="1:5" ht="90" x14ac:dyDescent="0.25">
      <c r="A106" s="172">
        <v>98</v>
      </c>
      <c r="B106" s="234" t="s">
        <v>1917</v>
      </c>
      <c r="C106" s="226"/>
      <c r="D106" s="193" t="s">
        <v>1855</v>
      </c>
      <c r="E106" s="118"/>
    </row>
    <row r="107" spans="1:5" ht="30" x14ac:dyDescent="0.25">
      <c r="A107" s="247" t="s">
        <v>1918</v>
      </c>
      <c r="B107" s="193"/>
      <c r="C107" s="195"/>
    </row>
    <row r="108" spans="1:5" ht="45" x14ac:dyDescent="0.25">
      <c r="A108" s="172">
        <v>99</v>
      </c>
      <c r="B108" s="234" t="s">
        <v>1919</v>
      </c>
      <c r="C108" s="118"/>
    </row>
    <row r="109" spans="1:5" ht="60" x14ac:dyDescent="0.25">
      <c r="A109" s="172">
        <v>100</v>
      </c>
      <c r="B109" s="234" t="s">
        <v>1920</v>
      </c>
      <c r="C109" s="118"/>
    </row>
    <row r="110" spans="1:5" x14ac:dyDescent="0.25">
      <c r="A110" s="193" t="s">
        <v>1921</v>
      </c>
      <c r="B110" s="193"/>
      <c r="C110" s="195"/>
    </row>
    <row r="111" spans="1:5" ht="45" x14ac:dyDescent="0.25">
      <c r="A111" s="172">
        <v>101</v>
      </c>
      <c r="B111" s="234" t="s">
        <v>1922</v>
      </c>
      <c r="C111" s="118"/>
      <c r="D111" s="193" t="s">
        <v>1855</v>
      </c>
      <c r="E111" s="118"/>
    </row>
    <row r="112" spans="1:5" ht="60" x14ac:dyDescent="0.25">
      <c r="A112" s="172">
        <v>102</v>
      </c>
      <c r="B112" s="234" t="s">
        <v>1923</v>
      </c>
      <c r="C112" s="118"/>
      <c r="D112" s="193" t="s">
        <v>1855</v>
      </c>
      <c r="E112" s="118"/>
    </row>
    <row r="113" spans="1:5" ht="75" x14ac:dyDescent="0.25">
      <c r="A113" s="172">
        <v>103</v>
      </c>
      <c r="B113" s="234" t="s">
        <v>1924</v>
      </c>
      <c r="C113" s="118"/>
      <c r="D113" s="193" t="s">
        <v>1855</v>
      </c>
      <c r="E113" s="118"/>
    </row>
    <row r="114" spans="1:5" x14ac:dyDescent="0.25">
      <c r="A114" s="193" t="s">
        <v>1925</v>
      </c>
      <c r="B114" s="247"/>
      <c r="C114" s="195"/>
    </row>
    <row r="115" spans="1:5" ht="45" x14ac:dyDescent="0.25">
      <c r="A115" s="172">
        <v>104</v>
      </c>
      <c r="B115" s="234" t="s">
        <v>1926</v>
      </c>
      <c r="C115" s="118"/>
      <c r="D115" s="193" t="s">
        <v>1855</v>
      </c>
      <c r="E115" s="118"/>
    </row>
    <row r="116" spans="1:5" ht="60" x14ac:dyDescent="0.25">
      <c r="A116" s="172">
        <v>105</v>
      </c>
      <c r="B116" s="234" t="s">
        <v>1927</v>
      </c>
      <c r="C116" s="118"/>
      <c r="D116" s="193" t="s">
        <v>1855</v>
      </c>
      <c r="E116" s="118"/>
    </row>
    <row r="117" spans="1:5" ht="45" x14ac:dyDescent="0.25">
      <c r="A117" s="254" t="s">
        <v>1928</v>
      </c>
      <c r="B117" s="254"/>
      <c r="C117" s="250"/>
    </row>
    <row r="118" spans="1:5" x14ac:dyDescent="0.25">
      <c r="A118" s="172">
        <v>107</v>
      </c>
      <c r="B118" s="172" t="s">
        <v>1929</v>
      </c>
      <c r="C118" s="118"/>
    </row>
    <row r="119" spans="1:5" x14ac:dyDescent="0.25">
      <c r="A119" s="172">
        <v>108</v>
      </c>
      <c r="B119" s="172" t="s">
        <v>1930</v>
      </c>
      <c r="C119" s="118"/>
    </row>
    <row r="120" spans="1:5" ht="60" x14ac:dyDescent="0.25">
      <c r="A120" s="254" t="s">
        <v>1931</v>
      </c>
      <c r="B120" s="249"/>
      <c r="C120" s="250"/>
    </row>
    <row r="121" spans="1:5" ht="60" x14ac:dyDescent="0.25">
      <c r="A121" s="172">
        <v>109</v>
      </c>
      <c r="B121" s="234" t="s">
        <v>1932</v>
      </c>
      <c r="C121" s="118"/>
      <c r="D121" s="193" t="s">
        <v>1855</v>
      </c>
      <c r="E121" s="118"/>
    </row>
    <row r="122" spans="1:5" ht="75" x14ac:dyDescent="0.25">
      <c r="A122" s="172">
        <v>110</v>
      </c>
      <c r="B122" s="234" t="s">
        <v>1933</v>
      </c>
      <c r="C122" s="226"/>
      <c r="D122" s="193" t="s">
        <v>1855</v>
      </c>
      <c r="E122" s="118"/>
    </row>
    <row r="123" spans="1:5" ht="30" x14ac:dyDescent="0.25">
      <c r="A123" s="247" t="s">
        <v>1934</v>
      </c>
      <c r="B123" s="193"/>
      <c r="C123" s="195"/>
    </row>
    <row r="124" spans="1:5" ht="75" x14ac:dyDescent="0.25">
      <c r="A124" s="172">
        <v>111</v>
      </c>
      <c r="B124" s="234" t="s">
        <v>1935</v>
      </c>
      <c r="C124" s="118"/>
      <c r="D124" s="193" t="s">
        <v>1855</v>
      </c>
      <c r="E124" s="118"/>
    </row>
    <row r="125" spans="1:5" ht="120" x14ac:dyDescent="0.25">
      <c r="A125" s="172">
        <v>112</v>
      </c>
      <c r="B125" s="234" t="s">
        <v>1936</v>
      </c>
      <c r="C125" s="118"/>
      <c r="D125" s="193" t="s">
        <v>1855</v>
      </c>
      <c r="E125" s="118"/>
    </row>
    <row r="126" spans="1:5" ht="135" x14ac:dyDescent="0.25">
      <c r="A126" s="172">
        <v>113</v>
      </c>
      <c r="B126" s="234" t="s">
        <v>1937</v>
      </c>
      <c r="C126" s="118"/>
      <c r="D126" s="193" t="s">
        <v>1855</v>
      </c>
      <c r="E126" s="118"/>
    </row>
    <row r="127" spans="1:5" ht="90" x14ac:dyDescent="0.25">
      <c r="A127" s="172">
        <v>115</v>
      </c>
      <c r="B127" s="234" t="s">
        <v>1938</v>
      </c>
      <c r="C127" s="118"/>
      <c r="D127" s="193" t="s">
        <v>1855</v>
      </c>
      <c r="E127" s="118"/>
    </row>
    <row r="128" spans="1:5" ht="90" x14ac:dyDescent="0.25">
      <c r="A128" s="172">
        <v>116</v>
      </c>
      <c r="B128" s="234" t="s">
        <v>1939</v>
      </c>
      <c r="C128" s="226"/>
      <c r="D128" s="193" t="s">
        <v>1855</v>
      </c>
      <c r="E128" s="118"/>
    </row>
    <row r="129" spans="1:7" x14ac:dyDescent="0.25">
      <c r="A129" s="257" t="s">
        <v>1940</v>
      </c>
      <c r="B129" s="257"/>
      <c r="C129" s="258"/>
    </row>
    <row r="130" spans="1:7" ht="45" x14ac:dyDescent="0.25">
      <c r="A130" s="172">
        <v>117</v>
      </c>
      <c r="B130" s="234" t="s">
        <v>1941</v>
      </c>
      <c r="C130" s="118"/>
      <c r="D130" s="247" t="s">
        <v>1942</v>
      </c>
      <c r="E130" s="182"/>
      <c r="F130" s="193" t="s">
        <v>1943</v>
      </c>
      <c r="G130" s="182"/>
    </row>
    <row r="131" spans="1:7" ht="45" x14ac:dyDescent="0.25">
      <c r="A131" s="172">
        <v>118</v>
      </c>
      <c r="B131" s="234" t="s">
        <v>1944</v>
      </c>
      <c r="C131" s="118"/>
      <c r="D131" s="247" t="s">
        <v>1942</v>
      </c>
      <c r="E131" s="182"/>
      <c r="F131" s="193" t="s">
        <v>1943</v>
      </c>
      <c r="G131" s="182"/>
    </row>
    <row r="132" spans="1:7" x14ac:dyDescent="0.25">
      <c r="A132" s="183"/>
      <c r="B132" s="183"/>
      <c r="C132" s="226"/>
    </row>
    <row r="133" spans="1:7" ht="120" x14ac:dyDescent="0.25">
      <c r="A133" s="172">
        <v>119</v>
      </c>
      <c r="B133" s="234" t="s">
        <v>1945</v>
      </c>
      <c r="C133" s="118"/>
      <c r="D133" s="193" t="s">
        <v>1855</v>
      </c>
      <c r="E133" s="118"/>
    </row>
    <row r="134" spans="1:7" ht="105" x14ac:dyDescent="0.25">
      <c r="A134" s="200">
        <v>121</v>
      </c>
      <c r="B134" s="255" t="s">
        <v>1946</v>
      </c>
      <c r="C134" s="199"/>
      <c r="D134" s="193" t="s">
        <v>1947</v>
      </c>
      <c r="E134" s="193" t="s">
        <v>407</v>
      </c>
    </row>
    <row r="135" spans="1:7" ht="45" x14ac:dyDescent="0.25">
      <c r="A135" s="259"/>
      <c r="B135" s="234" t="s">
        <v>1948</v>
      </c>
      <c r="C135" s="199"/>
      <c r="D135" s="182"/>
      <c r="E135" s="118"/>
    </row>
    <row r="136" spans="1:7" ht="45" x14ac:dyDescent="0.25">
      <c r="A136" s="259"/>
      <c r="B136" s="234" t="s">
        <v>1948</v>
      </c>
      <c r="C136" s="199"/>
      <c r="D136" s="182"/>
      <c r="E136" s="118"/>
    </row>
    <row r="137" spans="1:7" ht="45" x14ac:dyDescent="0.25">
      <c r="A137" s="259"/>
      <c r="B137" s="234" t="s">
        <v>1948</v>
      </c>
      <c r="C137" s="199"/>
      <c r="D137" s="182"/>
      <c r="E137" s="118"/>
    </row>
    <row r="138" spans="1:7" ht="45" x14ac:dyDescent="0.25">
      <c r="A138" s="259"/>
      <c r="B138" s="234" t="s">
        <v>1948</v>
      </c>
      <c r="C138" s="199"/>
      <c r="D138" s="182"/>
      <c r="E138" s="118"/>
    </row>
    <row r="139" spans="1:7" ht="45" x14ac:dyDescent="0.25">
      <c r="A139" s="259"/>
      <c r="B139" s="234" t="s">
        <v>1948</v>
      </c>
      <c r="C139" s="199"/>
      <c r="D139" s="182"/>
      <c r="E139" s="118"/>
    </row>
    <row r="140" spans="1:7" ht="45" x14ac:dyDescent="0.25">
      <c r="A140" s="259"/>
      <c r="B140" s="234" t="s">
        <v>1948</v>
      </c>
      <c r="C140" s="199"/>
      <c r="D140" s="182"/>
      <c r="E140" s="118"/>
    </row>
    <row r="141" spans="1:7" ht="45" x14ac:dyDescent="0.25">
      <c r="A141" s="259"/>
      <c r="B141" s="234" t="s">
        <v>1948</v>
      </c>
      <c r="C141" s="199"/>
      <c r="D141" s="182"/>
      <c r="E141" s="118"/>
    </row>
    <row r="142" spans="1:7" ht="45" x14ac:dyDescent="0.25">
      <c r="A142" s="259"/>
      <c r="B142" s="234" t="s">
        <v>1948</v>
      </c>
      <c r="C142" s="260"/>
      <c r="D142" s="183"/>
      <c r="E142" s="226"/>
    </row>
    <row r="143" spans="1:7" ht="45" x14ac:dyDescent="0.25">
      <c r="A143" s="259"/>
      <c r="B143" s="234" t="s">
        <v>1948</v>
      </c>
      <c r="C143" s="260"/>
      <c r="D143" s="183"/>
      <c r="E143" s="226"/>
    </row>
    <row r="144" spans="1:7" ht="45" x14ac:dyDescent="0.25">
      <c r="A144" s="259"/>
      <c r="B144" s="234" t="s">
        <v>1948</v>
      </c>
      <c r="C144" s="260"/>
      <c r="D144" s="183"/>
      <c r="E144" s="226"/>
    </row>
    <row r="145" spans="1:6" ht="75" x14ac:dyDescent="0.25">
      <c r="A145" s="172">
        <v>124</v>
      </c>
      <c r="B145" s="234" t="s">
        <v>1949</v>
      </c>
      <c r="C145" s="118"/>
      <c r="D145" s="193" t="s">
        <v>1950</v>
      </c>
      <c r="E145" s="182"/>
    </row>
    <row r="146" spans="1:6" ht="45" x14ac:dyDescent="0.25">
      <c r="A146" s="172">
        <v>125</v>
      </c>
      <c r="B146" s="234" t="s">
        <v>1951</v>
      </c>
      <c r="C146" s="118"/>
      <c r="D146" s="193" t="s">
        <v>1950</v>
      </c>
      <c r="E146" s="182"/>
    </row>
    <row r="147" spans="1:6" ht="75" x14ac:dyDescent="0.25">
      <c r="A147" s="172">
        <v>126</v>
      </c>
      <c r="B147" s="234" t="s">
        <v>1952</v>
      </c>
      <c r="C147" s="118"/>
      <c r="D147" s="193" t="s">
        <v>1950</v>
      </c>
      <c r="E147" s="182"/>
    </row>
    <row r="148" spans="1:6" ht="60" x14ac:dyDescent="0.25">
      <c r="A148" s="200">
        <v>128</v>
      </c>
      <c r="B148" s="255" t="s">
        <v>1953</v>
      </c>
      <c r="C148" s="261"/>
      <c r="D148" s="257" t="s">
        <v>1954</v>
      </c>
      <c r="E148" s="257" t="s">
        <v>1950</v>
      </c>
      <c r="F148" s="262" t="s">
        <v>407</v>
      </c>
    </row>
    <row r="149" spans="1:6" x14ac:dyDescent="0.25">
      <c r="A149" s="172"/>
      <c r="B149" s="172" t="s">
        <v>1955</v>
      </c>
      <c r="C149" s="199"/>
      <c r="D149" s="182"/>
      <c r="E149" s="182"/>
      <c r="F149" s="118"/>
    </row>
    <row r="150" spans="1:6" x14ac:dyDescent="0.25">
      <c r="A150" s="172"/>
      <c r="B150" s="172" t="s">
        <v>1955</v>
      </c>
      <c r="C150" s="199"/>
      <c r="D150" s="182"/>
      <c r="E150" s="182"/>
      <c r="F150" s="118"/>
    </row>
    <row r="151" spans="1:6" x14ac:dyDescent="0.25">
      <c r="A151" s="172"/>
      <c r="B151" s="172" t="s">
        <v>1955</v>
      </c>
      <c r="C151" s="199"/>
      <c r="D151" s="182"/>
      <c r="E151" s="182"/>
      <c r="F151" s="118"/>
    </row>
    <row r="152" spans="1:6" x14ac:dyDescent="0.25">
      <c r="A152" s="172"/>
      <c r="B152" s="172" t="s">
        <v>1955</v>
      </c>
      <c r="C152" s="199"/>
      <c r="D152" s="182"/>
      <c r="E152" s="182"/>
      <c r="F152" s="118"/>
    </row>
    <row r="153" spans="1:6" x14ac:dyDescent="0.25">
      <c r="A153" s="172"/>
      <c r="B153" s="172" t="s">
        <v>1955</v>
      </c>
      <c r="C153" s="199"/>
      <c r="D153" s="182"/>
      <c r="E153" s="182"/>
      <c r="F153" s="118"/>
    </row>
    <row r="154" spans="1:6" x14ac:dyDescent="0.25">
      <c r="A154" s="172"/>
      <c r="B154" s="172" t="s">
        <v>1955</v>
      </c>
      <c r="C154" s="199"/>
      <c r="D154" s="182"/>
      <c r="E154" s="182"/>
      <c r="F154" s="118"/>
    </row>
    <row r="155" spans="1:6" x14ac:dyDescent="0.25">
      <c r="A155" s="172"/>
      <c r="B155" s="172" t="s">
        <v>1955</v>
      </c>
      <c r="C155" s="199"/>
      <c r="D155" s="182"/>
      <c r="E155" s="182"/>
      <c r="F155" s="118"/>
    </row>
    <row r="156" spans="1:6" ht="45" x14ac:dyDescent="0.25">
      <c r="B156" s="251" t="s">
        <v>1956</v>
      </c>
      <c r="C156" s="263">
        <f>SUM(C52:C155)</f>
        <v>0</v>
      </c>
    </row>
    <row r="157" spans="1:6" x14ac:dyDescent="0.25">
      <c r="A157" s="175" t="s">
        <v>1957</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B7" sqref="B7"/>
    </sheetView>
  </sheetViews>
  <sheetFormatPr baseColWidth="10" defaultRowHeight="15" x14ac:dyDescent="0.25"/>
  <cols>
    <col min="1" max="1" width="52.28515625" customWidth="1"/>
  </cols>
  <sheetData>
    <row r="1" spans="1:2" x14ac:dyDescent="0.25">
      <c r="A1" s="187" t="s">
        <v>1815</v>
      </c>
    </row>
    <row r="2" spans="1:2" x14ac:dyDescent="0.25">
      <c r="A2" s="183"/>
    </row>
    <row r="3" spans="1:2" x14ac:dyDescent="0.25">
      <c r="A3" s="252" t="s">
        <v>1958</v>
      </c>
    </row>
    <row r="4" spans="1:2" x14ac:dyDescent="0.25">
      <c r="A4" s="183"/>
    </row>
    <row r="5" spans="1:2" ht="30" x14ac:dyDescent="0.25">
      <c r="A5" s="247" t="s">
        <v>1959</v>
      </c>
    </row>
    <row r="6" spans="1:2" x14ac:dyDescent="0.25">
      <c r="A6" s="182"/>
      <c r="B6" s="204"/>
    </row>
    <row r="7" spans="1:2" ht="30" x14ac:dyDescent="0.25">
      <c r="A7" s="247" t="s">
        <v>1960</v>
      </c>
      <c r="B7" s="204"/>
    </row>
    <row r="8" spans="1:2" x14ac:dyDescent="0.25">
      <c r="A8" s="183"/>
      <c r="B8" s="204"/>
    </row>
    <row r="9" spans="1:2" x14ac:dyDescent="0.25">
      <c r="A9" s="193" t="s">
        <v>1961</v>
      </c>
      <c r="B9" s="204"/>
    </row>
    <row r="10" spans="1:2" x14ac:dyDescent="0.25">
      <c r="A10" s="183"/>
      <c r="B10" s="204"/>
    </row>
    <row r="11" spans="1:2" x14ac:dyDescent="0.25">
      <c r="A11" s="193" t="s">
        <v>1962</v>
      </c>
    </row>
    <row r="12" spans="1:2" x14ac:dyDescent="0.25">
      <c r="A12" s="183"/>
    </row>
    <row r="13" spans="1:2" x14ac:dyDescent="0.25">
      <c r="A13" s="193" t="s">
        <v>1963</v>
      </c>
    </row>
    <row r="14" spans="1:2" x14ac:dyDescent="0.25">
      <c r="A14" s="183"/>
    </row>
    <row r="15" spans="1:2" x14ac:dyDescent="0.25">
      <c r="A15" s="193" t="s">
        <v>1964</v>
      </c>
    </row>
    <row r="16" spans="1:2" x14ac:dyDescent="0.25">
      <c r="A16" s="183"/>
    </row>
    <row r="18" spans="1:1" x14ac:dyDescent="0.25">
      <c r="A18" s="200" t="s">
        <v>1965</v>
      </c>
    </row>
    <row r="19" spans="1:1" ht="45" x14ac:dyDescent="0.25">
      <c r="A19" s="247" t="s">
        <v>1966</v>
      </c>
    </row>
    <row r="20" spans="1:1" x14ac:dyDescent="0.25">
      <c r="A20" s="182"/>
    </row>
    <row r="21" spans="1:1" x14ac:dyDescent="0.25">
      <c r="A21" s="193" t="s">
        <v>1544</v>
      </c>
    </row>
    <row r="22" spans="1:1" x14ac:dyDescent="0.25">
      <c r="A22" s="182"/>
    </row>
    <row r="23" spans="1:1" ht="45" x14ac:dyDescent="0.25">
      <c r="A23" s="247" t="s">
        <v>1967</v>
      </c>
    </row>
    <row r="24" spans="1:1" x14ac:dyDescent="0.25">
      <c r="A24" s="182"/>
    </row>
    <row r="25" spans="1:1" x14ac:dyDescent="0.25">
      <c r="A25" s="193" t="s">
        <v>1544</v>
      </c>
    </row>
    <row r="26" spans="1:1" x14ac:dyDescent="0.25">
      <c r="A26" s="182"/>
    </row>
    <row r="28" spans="1:1" x14ac:dyDescent="0.25">
      <c r="A28" s="193" t="s">
        <v>1968</v>
      </c>
    </row>
    <row r="29" spans="1:1" x14ac:dyDescent="0.25">
      <c r="A29" s="182"/>
    </row>
    <row r="31" spans="1:1" ht="60" x14ac:dyDescent="0.25">
      <c r="A31" s="247" t="s">
        <v>1969</v>
      </c>
    </row>
    <row r="32" spans="1:1" x14ac:dyDescent="0.25">
      <c r="A32" s="182"/>
    </row>
    <row r="34" spans="1:3" x14ac:dyDescent="0.25">
      <c r="A34" s="257" t="s">
        <v>1970</v>
      </c>
    </row>
    <row r="35" spans="1:3" x14ac:dyDescent="0.25">
      <c r="A35" s="160" t="s">
        <v>1971</v>
      </c>
      <c r="B35" s="183"/>
      <c r="C35" s="467" t="s">
        <v>1972</v>
      </c>
    </row>
    <row r="36" spans="1:3" ht="45" x14ac:dyDescent="0.25">
      <c r="A36" s="264" t="s">
        <v>1973</v>
      </c>
      <c r="B36" s="182"/>
      <c r="C36" s="468"/>
    </row>
    <row r="37" spans="1:3" ht="30" x14ac:dyDescent="0.25">
      <c r="A37" s="264" t="s">
        <v>1974</v>
      </c>
      <c r="B37" s="182"/>
      <c r="C37" s="469"/>
    </row>
    <row r="39" spans="1:3" x14ac:dyDescent="0.25">
      <c r="A39" s="172" t="s">
        <v>1975</v>
      </c>
    </row>
    <row r="40" spans="1:3" x14ac:dyDescent="0.25">
      <c r="A40" s="193" t="s">
        <v>1976</v>
      </c>
      <c r="B40" s="265" t="s">
        <v>1977</v>
      </c>
    </row>
    <row r="41" spans="1:3" x14ac:dyDescent="0.25">
      <c r="A41" s="182"/>
      <c r="B41" s="182"/>
    </row>
    <row r="42" spans="1:3" ht="105" x14ac:dyDescent="0.25">
      <c r="A42" s="239" t="s">
        <v>1978</v>
      </c>
    </row>
    <row r="43" spans="1:3" ht="75" x14ac:dyDescent="0.25">
      <c r="A43" s="239" t="s">
        <v>1979</v>
      </c>
    </row>
    <row r="45" spans="1:3" x14ac:dyDescent="0.25">
      <c r="A45" s="193" t="s">
        <v>1980</v>
      </c>
    </row>
    <row r="46" spans="1:3" x14ac:dyDescent="0.25">
      <c r="A46" s="182"/>
    </row>
    <row r="47" spans="1:3" ht="60" x14ac:dyDescent="0.25">
      <c r="A47" s="266" t="s">
        <v>1981</v>
      </c>
    </row>
    <row r="49" spans="1:3" x14ac:dyDescent="0.25">
      <c r="A49" s="193" t="s">
        <v>1982</v>
      </c>
    </row>
    <row r="50" spans="1:3" x14ac:dyDescent="0.25">
      <c r="A50" s="192"/>
    </row>
    <row r="51" spans="1:3" x14ac:dyDescent="0.25">
      <c r="A51" s="267" t="s">
        <v>1983</v>
      </c>
      <c r="B51" s="182"/>
    </row>
    <row r="52" spans="1:3" x14ac:dyDescent="0.25">
      <c r="A52" s="267" t="s">
        <v>1984</v>
      </c>
      <c r="B52" s="182"/>
    </row>
    <row r="53" spans="1:3" ht="30" x14ac:dyDescent="0.25">
      <c r="A53" s="266" t="s">
        <v>1985</v>
      </c>
    </row>
    <row r="55" spans="1:3" x14ac:dyDescent="0.25">
      <c r="A55" s="193" t="s">
        <v>1776</v>
      </c>
    </row>
    <row r="56" spans="1:3" x14ac:dyDescent="0.25">
      <c r="A56" s="183"/>
    </row>
    <row r="57" spans="1:3" x14ac:dyDescent="0.25">
      <c r="A57" s="193" t="s">
        <v>1986</v>
      </c>
    </row>
    <row r="58" spans="1:3" x14ac:dyDescent="0.25">
      <c r="A58" s="182"/>
    </row>
    <row r="59" spans="1:3" ht="30" x14ac:dyDescent="0.25">
      <c r="A59" s="266" t="s">
        <v>1987</v>
      </c>
    </row>
    <row r="61" spans="1:3" x14ac:dyDescent="0.25">
      <c r="A61" s="193" t="s">
        <v>1988</v>
      </c>
      <c r="B61" s="186"/>
      <c r="C61" s="186"/>
    </row>
    <row r="62" spans="1:3" x14ac:dyDescent="0.25">
      <c r="A62" s="267" t="s">
        <v>1989</v>
      </c>
      <c r="B62" s="182"/>
      <c r="C62" s="467" t="s">
        <v>1972</v>
      </c>
    </row>
    <row r="63" spans="1:3" x14ac:dyDescent="0.25">
      <c r="A63" s="267" t="s">
        <v>1990</v>
      </c>
      <c r="B63" s="182"/>
      <c r="C63" s="468"/>
    </row>
    <row r="64" spans="1:3" x14ac:dyDescent="0.25">
      <c r="A64" s="267" t="s">
        <v>144</v>
      </c>
      <c r="B64" s="182"/>
      <c r="C64" s="469"/>
    </row>
    <row r="66" spans="1:1" ht="45" x14ac:dyDescent="0.25">
      <c r="A66" s="239" t="s">
        <v>1991</v>
      </c>
    </row>
    <row r="67" spans="1:1" ht="30" x14ac:dyDescent="0.25">
      <c r="A67" s="239" t="s">
        <v>1992</v>
      </c>
    </row>
    <row r="68" spans="1:1" ht="60" x14ac:dyDescent="0.25">
      <c r="A68" s="239" t="s">
        <v>1993</v>
      </c>
    </row>
    <row r="70" spans="1:1" x14ac:dyDescent="0.25">
      <c r="A70" s="172" t="s">
        <v>1994</v>
      </c>
    </row>
    <row r="71" spans="1:1" ht="390" x14ac:dyDescent="0.25">
      <c r="A71" s="239" t="s">
        <v>1995</v>
      </c>
    </row>
    <row r="72" spans="1:1" ht="120" x14ac:dyDescent="0.25">
      <c r="A72" s="239" t="s">
        <v>1996</v>
      </c>
    </row>
    <row r="74" spans="1:1" x14ac:dyDescent="0.25">
      <c r="A74" s="172" t="s">
        <v>1997</v>
      </c>
    </row>
    <row r="75" spans="1:1" ht="330" x14ac:dyDescent="0.25">
      <c r="A75" s="239" t="s">
        <v>1998</v>
      </c>
    </row>
    <row r="77" spans="1:1" x14ac:dyDescent="0.25">
      <c r="A77" s="172" t="s">
        <v>1999</v>
      </c>
    </row>
    <row r="78" spans="1:1" ht="150" x14ac:dyDescent="0.25">
      <c r="A78" s="239" t="s">
        <v>2000</v>
      </c>
    </row>
    <row r="80" spans="1:1" x14ac:dyDescent="0.25">
      <c r="A80" s="172" t="s">
        <v>2001</v>
      </c>
    </row>
    <row r="81" spans="1:3" ht="409.5" x14ac:dyDescent="0.25">
      <c r="A81" s="239" t="s">
        <v>2002</v>
      </c>
    </row>
    <row r="83" spans="1:3" x14ac:dyDescent="0.25">
      <c r="A83" s="172" t="s">
        <v>2003</v>
      </c>
    </row>
    <row r="84" spans="1:3" ht="165" x14ac:dyDescent="0.25">
      <c r="A84" s="239" t="s">
        <v>2004</v>
      </c>
    </row>
    <row r="86" spans="1:3" ht="90" x14ac:dyDescent="0.25">
      <c r="A86" s="239" t="s">
        <v>2005</v>
      </c>
    </row>
    <row r="88" spans="1:3" x14ac:dyDescent="0.25">
      <c r="A88" s="268" t="s">
        <v>2006</v>
      </c>
    </row>
    <row r="90" spans="1:3" x14ac:dyDescent="0.25">
      <c r="A90" s="172" t="s">
        <v>2007</v>
      </c>
    </row>
    <row r="91" spans="1:3" x14ac:dyDescent="0.25">
      <c r="A91" s="193" t="s">
        <v>2008</v>
      </c>
    </row>
    <row r="92" spans="1:3" x14ac:dyDescent="0.25">
      <c r="A92" s="160" t="s">
        <v>2009</v>
      </c>
      <c r="B92" s="182"/>
      <c r="C92" s="467" t="s">
        <v>2010</v>
      </c>
    </row>
    <row r="93" spans="1:3" x14ac:dyDescent="0.25">
      <c r="A93" s="160" t="s">
        <v>2011</v>
      </c>
      <c r="B93" s="182"/>
      <c r="C93" s="469"/>
    </row>
    <row r="94" spans="1:3" x14ac:dyDescent="0.25">
      <c r="A94" s="193" t="s">
        <v>2012</v>
      </c>
      <c r="B94" s="182"/>
    </row>
    <row r="96" spans="1:3" x14ac:dyDescent="0.25">
      <c r="A96" s="193" t="s">
        <v>2013</v>
      </c>
    </row>
    <row r="97" spans="1:1" x14ac:dyDescent="0.25">
      <c r="A97" s="182"/>
    </row>
    <row r="99" spans="1:1" x14ac:dyDescent="0.25">
      <c r="A99" s="193" t="s">
        <v>2014</v>
      </c>
    </row>
    <row r="100" spans="1:1" x14ac:dyDescent="0.25">
      <c r="A100" s="182"/>
    </row>
    <row r="101" spans="1:1" x14ac:dyDescent="0.25">
      <c r="A101" s="193" t="s">
        <v>2015</v>
      </c>
    </row>
    <row r="102" spans="1:1" x14ac:dyDescent="0.25">
      <c r="A102" s="182"/>
    </row>
    <row r="103" spans="1:1" x14ac:dyDescent="0.25">
      <c r="A103" s="193" t="s">
        <v>2016</v>
      </c>
    </row>
    <row r="104" spans="1:1" x14ac:dyDescent="0.25">
      <c r="A104" s="182"/>
    </row>
    <row r="106" spans="1:1" ht="75" x14ac:dyDescent="0.25">
      <c r="A106" s="239" t="s">
        <v>2017</v>
      </c>
    </row>
    <row r="109" spans="1:1" x14ac:dyDescent="0.25">
      <c r="A109" s="172" t="s">
        <v>2018</v>
      </c>
    </row>
    <row r="110" spans="1:1" ht="30" x14ac:dyDescent="0.25">
      <c r="A110" s="247" t="s">
        <v>2019</v>
      </c>
    </row>
    <row r="111" spans="1:1" x14ac:dyDescent="0.25">
      <c r="A111" s="182"/>
    </row>
    <row r="112" spans="1:1" x14ac:dyDescent="0.25">
      <c r="A112" s="193" t="s">
        <v>2020</v>
      </c>
    </row>
    <row r="113" spans="1:4" x14ac:dyDescent="0.25">
      <c r="A113" s="182"/>
    </row>
    <row r="114" spans="1:4" x14ac:dyDescent="0.25">
      <c r="A114" s="193" t="s">
        <v>2021</v>
      </c>
    </row>
    <row r="115" spans="1:4" x14ac:dyDescent="0.25">
      <c r="A115" s="267" t="s">
        <v>2022</v>
      </c>
    </row>
    <row r="116" spans="1:4" x14ac:dyDescent="0.25">
      <c r="A116" s="267" t="s">
        <v>2023</v>
      </c>
    </row>
    <row r="118" spans="1:4" x14ac:dyDescent="0.25">
      <c r="A118" s="193" t="s">
        <v>2024</v>
      </c>
    </row>
    <row r="119" spans="1:4" x14ac:dyDescent="0.25">
      <c r="A119" s="182"/>
    </row>
    <row r="120" spans="1:4" x14ac:dyDescent="0.25">
      <c r="A120" s="193" t="s">
        <v>2015</v>
      </c>
    </row>
    <row r="121" spans="1:4" x14ac:dyDescent="0.25">
      <c r="A121" s="182"/>
    </row>
    <row r="122" spans="1:4" x14ac:dyDescent="0.25">
      <c r="A122" s="193" t="s">
        <v>2016</v>
      </c>
    </row>
    <row r="123" spans="1:4" x14ac:dyDescent="0.25">
      <c r="A123" s="182"/>
    </row>
    <row r="125" spans="1:4" x14ac:dyDescent="0.25">
      <c r="A125" s="175" t="s">
        <v>2025</v>
      </c>
    </row>
    <row r="127" spans="1:4" x14ac:dyDescent="0.25">
      <c r="A127" s="257" t="s">
        <v>2026</v>
      </c>
      <c r="B127" s="186"/>
      <c r="C127" s="186"/>
      <c r="D127" s="186"/>
    </row>
    <row r="128" spans="1:4" x14ac:dyDescent="0.25">
      <c r="A128" s="203" t="s">
        <v>2027</v>
      </c>
      <c r="B128" s="203" t="s">
        <v>2028</v>
      </c>
      <c r="C128" s="203" t="s">
        <v>2029</v>
      </c>
      <c r="D128" s="203" t="s">
        <v>2030</v>
      </c>
    </row>
    <row r="129" spans="1:4" x14ac:dyDescent="0.25">
      <c r="A129" s="182"/>
      <c r="B129" s="182"/>
      <c r="C129" s="182"/>
      <c r="D129" s="182"/>
    </row>
    <row r="132" spans="1:4" x14ac:dyDescent="0.25">
      <c r="A132" s="172" t="s">
        <v>2031</v>
      </c>
    </row>
    <row r="133" spans="1:4" ht="30" x14ac:dyDescent="0.25">
      <c r="A133" s="247" t="s">
        <v>2032</v>
      </c>
    </row>
    <row r="134" spans="1:4" ht="45" x14ac:dyDescent="0.25">
      <c r="A134" s="266" t="s">
        <v>2033</v>
      </c>
      <c r="B134" s="467" t="s">
        <v>2010</v>
      </c>
    </row>
    <row r="135" spans="1:4" x14ac:dyDescent="0.25">
      <c r="A135" s="267"/>
      <c r="B135" s="468"/>
    </row>
    <row r="136" spans="1:4" x14ac:dyDescent="0.25">
      <c r="A136" s="267"/>
      <c r="B136" s="469"/>
    </row>
    <row r="137" spans="1:4" x14ac:dyDescent="0.25">
      <c r="A137" s="193" t="s">
        <v>2034</v>
      </c>
    </row>
    <row r="138" spans="1:4" x14ac:dyDescent="0.25">
      <c r="A138" s="182"/>
    </row>
    <row r="139" spans="1:4" x14ac:dyDescent="0.25">
      <c r="A139" s="193" t="s">
        <v>2013</v>
      </c>
    </row>
    <row r="140" spans="1:4" x14ac:dyDescent="0.25">
      <c r="A140" s="182"/>
    </row>
    <row r="141" spans="1:4" x14ac:dyDescent="0.25">
      <c r="A141" s="193" t="s">
        <v>2035</v>
      </c>
    </row>
    <row r="142" spans="1:4" x14ac:dyDescent="0.25">
      <c r="A142" s="182"/>
    </row>
    <row r="143" spans="1:4" x14ac:dyDescent="0.25">
      <c r="A143" s="193" t="s">
        <v>2015</v>
      </c>
    </row>
    <row r="144" spans="1:4" x14ac:dyDescent="0.25">
      <c r="A144" s="182"/>
    </row>
    <row r="145" spans="1:1" x14ac:dyDescent="0.25">
      <c r="A145" s="193" t="s">
        <v>2016</v>
      </c>
    </row>
    <row r="146" spans="1:1" x14ac:dyDescent="0.25">
      <c r="A146" s="182"/>
    </row>
    <row r="148" spans="1:1" ht="75" x14ac:dyDescent="0.25">
      <c r="A148" s="239" t="s">
        <v>2017</v>
      </c>
    </row>
  </sheetData>
  <mergeCells count="4">
    <mergeCell ref="C35:C37"/>
    <mergeCell ref="C62:C64"/>
    <mergeCell ref="C92:C93"/>
    <mergeCell ref="B134:B13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238" t="s">
        <v>2036</v>
      </c>
      <c r="B1" s="186"/>
      <c r="C1" s="186"/>
      <c r="D1" s="186"/>
      <c r="E1" s="186"/>
      <c r="F1" s="186"/>
      <c r="G1" s="186"/>
      <c r="H1" s="186"/>
      <c r="I1" s="186"/>
      <c r="J1" s="186"/>
    </row>
    <row r="2" spans="1:10" x14ac:dyDescent="0.25">
      <c r="A2" s="186"/>
      <c r="B2" s="186"/>
      <c r="C2" s="186"/>
      <c r="D2" s="186"/>
      <c r="E2" s="186"/>
      <c r="F2" s="186"/>
      <c r="G2" s="186"/>
      <c r="H2" s="186"/>
      <c r="I2" s="186"/>
      <c r="J2" s="186"/>
    </row>
    <row r="3" spans="1:10" x14ac:dyDescent="0.25">
      <c r="A3" s="187" t="s">
        <v>1819</v>
      </c>
      <c r="B3" s="186"/>
      <c r="C3" s="186"/>
      <c r="D3" s="186"/>
      <c r="E3" s="186"/>
      <c r="F3" s="186"/>
      <c r="G3" s="186"/>
      <c r="H3" s="186"/>
      <c r="I3" s="186"/>
      <c r="J3" s="186"/>
    </row>
    <row r="4" spans="1:10" x14ac:dyDescent="0.25">
      <c r="A4" s="252" t="s">
        <v>1519</v>
      </c>
      <c r="B4" s="182"/>
      <c r="C4" s="186"/>
      <c r="D4" s="186"/>
      <c r="E4" s="186"/>
      <c r="F4" s="186"/>
      <c r="G4" s="186"/>
      <c r="H4" s="186"/>
      <c r="I4" s="186"/>
      <c r="J4" s="186"/>
    </row>
    <row r="5" spans="1:10" x14ac:dyDescent="0.25">
      <c r="A5" s="252" t="s">
        <v>1520</v>
      </c>
      <c r="B5" s="182"/>
      <c r="C5" s="186"/>
      <c r="D5" s="186"/>
      <c r="E5" s="186"/>
      <c r="F5" s="186"/>
      <c r="G5" s="186"/>
      <c r="H5" s="186"/>
      <c r="I5" s="186"/>
      <c r="J5" s="186"/>
    </row>
    <row r="6" spans="1:10" x14ac:dyDescent="0.25">
      <c r="A6" s="186"/>
      <c r="B6" s="186"/>
      <c r="C6" s="186"/>
      <c r="D6" s="186"/>
      <c r="E6" s="186"/>
      <c r="F6" s="186"/>
      <c r="G6" s="186"/>
      <c r="H6" s="186"/>
      <c r="I6" s="186"/>
      <c r="J6" s="186"/>
    </row>
    <row r="7" spans="1:10" x14ac:dyDescent="0.25">
      <c r="A7" s="270" t="s">
        <v>2037</v>
      </c>
      <c r="B7" s="186"/>
      <c r="C7" s="186"/>
      <c r="D7" s="186"/>
      <c r="E7" s="186"/>
      <c r="F7" s="186"/>
      <c r="G7" s="186"/>
      <c r="H7" s="186"/>
      <c r="I7" s="186"/>
      <c r="J7" s="186"/>
    </row>
    <row r="8" spans="1:10" x14ac:dyDescent="0.25">
      <c r="A8" s="252" t="s">
        <v>1523</v>
      </c>
      <c r="B8" s="182"/>
      <c r="C8" s="186"/>
      <c r="D8" s="186"/>
      <c r="E8" s="186"/>
      <c r="F8" s="186"/>
      <c r="G8" s="186"/>
      <c r="H8" s="186"/>
      <c r="I8" s="186"/>
      <c r="J8" s="186"/>
    </row>
    <row r="9" spans="1:10" x14ac:dyDescent="0.25">
      <c r="A9" s="252" t="s">
        <v>1524</v>
      </c>
      <c r="B9" s="182"/>
      <c r="C9" s="186"/>
      <c r="D9" s="186"/>
      <c r="E9" s="186"/>
      <c r="F9" s="186"/>
      <c r="G9" s="186"/>
      <c r="H9" s="186"/>
      <c r="I9" s="186"/>
      <c r="J9" s="186"/>
    </row>
    <row r="10" spans="1:10" x14ac:dyDescent="0.25">
      <c r="A10" s="186"/>
      <c r="B10" s="186"/>
      <c r="C10" s="186"/>
      <c r="D10" s="186"/>
      <c r="E10" s="186"/>
      <c r="F10" s="186"/>
      <c r="G10" s="186"/>
      <c r="H10" s="186"/>
      <c r="I10" s="186"/>
      <c r="J10" s="186"/>
    </row>
    <row r="11" spans="1:10" ht="30" x14ac:dyDescent="0.25">
      <c r="A11" s="241" t="s">
        <v>2038</v>
      </c>
      <c r="B11" s="186"/>
      <c r="C11" s="186"/>
      <c r="D11" s="186"/>
      <c r="E11" s="186"/>
      <c r="F11" s="186"/>
      <c r="G11" s="186"/>
      <c r="H11" s="186"/>
      <c r="I11" s="186"/>
      <c r="J11" s="186"/>
    </row>
    <row r="12" spans="1:10" x14ac:dyDescent="0.25">
      <c r="A12" s="252" t="s">
        <v>2039</v>
      </c>
      <c r="B12" s="182"/>
      <c r="C12" s="186"/>
      <c r="D12" s="186"/>
      <c r="E12" s="186"/>
      <c r="F12" s="186"/>
      <c r="G12" s="186"/>
      <c r="H12" s="186"/>
      <c r="I12" s="186"/>
      <c r="J12" s="186"/>
    </row>
    <row r="13" spans="1:10" x14ac:dyDescent="0.25">
      <c r="A13" s="252" t="s">
        <v>1524</v>
      </c>
      <c r="B13" s="182"/>
      <c r="C13" s="186"/>
      <c r="D13" s="186"/>
      <c r="E13" s="186"/>
      <c r="F13" s="186"/>
      <c r="G13" s="186"/>
      <c r="H13" s="186"/>
      <c r="I13" s="186"/>
      <c r="J13" s="186"/>
    </row>
    <row r="14" spans="1:10" x14ac:dyDescent="0.25">
      <c r="A14" s="186"/>
      <c r="B14" s="186"/>
      <c r="C14" s="186"/>
      <c r="D14" s="186"/>
      <c r="E14" s="186"/>
      <c r="F14" s="186"/>
      <c r="G14" s="186"/>
      <c r="H14" s="186"/>
      <c r="I14" s="186"/>
      <c r="J14" s="186"/>
    </row>
    <row r="15" spans="1:10" ht="60" x14ac:dyDescent="0.25">
      <c r="A15" s="239" t="s">
        <v>2040</v>
      </c>
      <c r="B15" s="186"/>
      <c r="C15" s="186"/>
      <c r="D15" s="186"/>
      <c r="E15" s="186"/>
      <c r="F15" s="186"/>
      <c r="G15" s="186"/>
      <c r="H15" s="186"/>
      <c r="I15" s="186"/>
      <c r="J15" s="186"/>
    </row>
    <row r="16" spans="1:10" x14ac:dyDescent="0.25">
      <c r="A16" s="186"/>
      <c r="B16" s="186"/>
      <c r="C16" s="186"/>
      <c r="D16" s="186"/>
      <c r="E16" s="186"/>
      <c r="F16" s="186"/>
      <c r="G16" s="186"/>
      <c r="H16" s="186"/>
      <c r="I16" s="186"/>
      <c r="J16" s="186"/>
    </row>
    <row r="17" spans="1:10" x14ac:dyDescent="0.25">
      <c r="A17" s="252" t="s">
        <v>1526</v>
      </c>
      <c r="B17" s="182"/>
      <c r="C17" s="186"/>
      <c r="D17" s="186"/>
      <c r="E17" s="186"/>
      <c r="F17" s="186"/>
      <c r="G17" s="186"/>
      <c r="H17" s="186"/>
      <c r="I17" s="186"/>
      <c r="J17" s="186"/>
    </row>
    <row r="18" spans="1:10" x14ac:dyDescent="0.25">
      <c r="A18" s="252" t="s">
        <v>2041</v>
      </c>
      <c r="B18" s="182"/>
      <c r="C18" s="186"/>
      <c r="D18" s="186"/>
      <c r="E18" s="186"/>
      <c r="F18" s="186"/>
      <c r="G18" s="186"/>
      <c r="H18" s="186"/>
      <c r="I18" s="186"/>
      <c r="J18" s="186"/>
    </row>
    <row r="19" spans="1:10" ht="45" x14ac:dyDescent="0.25">
      <c r="A19" s="253" t="s">
        <v>2042</v>
      </c>
      <c r="B19" s="182"/>
      <c r="C19" s="186"/>
      <c r="D19" s="186"/>
      <c r="E19" s="186"/>
      <c r="F19" s="186"/>
      <c r="G19" s="186"/>
      <c r="H19" s="186"/>
      <c r="I19" s="186"/>
      <c r="J19" s="186"/>
    </row>
    <row r="20" spans="1:10" x14ac:dyDescent="0.25">
      <c r="A20" s="186"/>
      <c r="B20" s="186"/>
      <c r="C20" s="186"/>
      <c r="D20" s="186"/>
      <c r="E20" s="186"/>
      <c r="F20" s="186"/>
      <c r="G20" s="186"/>
      <c r="H20" s="186"/>
      <c r="I20" s="186"/>
      <c r="J20" s="186"/>
    </row>
    <row r="21" spans="1:10" ht="45" x14ac:dyDescent="0.25">
      <c r="A21" s="239" t="s">
        <v>2043</v>
      </c>
      <c r="B21" s="271" t="s">
        <v>2044</v>
      </c>
      <c r="C21" s="182"/>
      <c r="D21" s="186"/>
      <c r="E21" s="186"/>
      <c r="F21" s="186"/>
      <c r="G21" s="186"/>
      <c r="H21" s="186"/>
      <c r="I21" s="186"/>
      <c r="J21" s="186"/>
    </row>
    <row r="22" spans="1:10" x14ac:dyDescent="0.25">
      <c r="A22" s="186"/>
      <c r="B22" s="186"/>
      <c r="C22" s="186"/>
      <c r="D22" s="186"/>
      <c r="E22" s="186"/>
      <c r="F22" s="186"/>
      <c r="G22" s="186"/>
      <c r="H22" s="186"/>
      <c r="I22" s="186"/>
      <c r="J22" s="186"/>
    </row>
    <row r="23" spans="1:10" ht="45" x14ac:dyDescent="0.25">
      <c r="A23" s="241" t="s">
        <v>2045</v>
      </c>
      <c r="B23" s="186"/>
      <c r="C23" s="186"/>
      <c r="D23" s="186"/>
      <c r="E23" s="186"/>
      <c r="F23" s="186"/>
      <c r="G23" s="186"/>
      <c r="H23" s="186"/>
      <c r="I23" s="186"/>
      <c r="J23" s="186"/>
    </row>
    <row r="24" spans="1:10" x14ac:dyDescent="0.25">
      <c r="A24" s="252" t="s">
        <v>1542</v>
      </c>
      <c r="B24" s="182"/>
      <c r="C24" s="186"/>
      <c r="D24" s="186"/>
      <c r="E24" s="186"/>
      <c r="F24" s="186"/>
      <c r="G24" s="186"/>
      <c r="H24" s="186"/>
      <c r="I24" s="186"/>
      <c r="J24" s="186"/>
    </row>
    <row r="25" spans="1:10" x14ac:dyDescent="0.25">
      <c r="A25" s="252" t="s">
        <v>1543</v>
      </c>
      <c r="B25" s="182"/>
      <c r="C25" s="186"/>
      <c r="D25" s="186"/>
      <c r="E25" s="186"/>
      <c r="F25" s="186"/>
      <c r="G25" s="186"/>
      <c r="H25" s="186"/>
      <c r="I25" s="186"/>
      <c r="J25" s="186"/>
    </row>
    <row r="26" spans="1:10" x14ac:dyDescent="0.25">
      <c r="A26" s="252" t="s">
        <v>1544</v>
      </c>
      <c r="B26" s="182"/>
      <c r="C26" s="186"/>
      <c r="D26" s="186"/>
      <c r="E26" s="186"/>
      <c r="F26" s="186"/>
      <c r="G26" s="186"/>
      <c r="H26" s="186"/>
      <c r="I26" s="186"/>
      <c r="J26" s="186"/>
    </row>
    <row r="27" spans="1:10" x14ac:dyDescent="0.25">
      <c r="A27" s="252" t="s">
        <v>2046</v>
      </c>
      <c r="B27" s="182"/>
      <c r="C27" s="186"/>
      <c r="D27" s="186"/>
      <c r="E27" s="186"/>
      <c r="F27" s="186"/>
      <c r="G27" s="186"/>
      <c r="H27" s="186"/>
      <c r="I27" s="186"/>
      <c r="J27" s="186"/>
    </row>
    <row r="28" spans="1:10" x14ac:dyDescent="0.25">
      <c r="A28" s="186"/>
      <c r="B28" s="186"/>
      <c r="C28" s="186"/>
      <c r="D28" s="186"/>
      <c r="E28" s="186"/>
      <c r="F28" s="186"/>
      <c r="G28" s="186"/>
      <c r="H28" s="186"/>
      <c r="I28" s="186"/>
      <c r="J28" s="186"/>
    </row>
    <row r="29" spans="1:10" x14ac:dyDescent="0.25">
      <c r="A29" s="270" t="s">
        <v>2047</v>
      </c>
      <c r="B29" s="186"/>
      <c r="C29" s="186"/>
      <c r="D29" s="186"/>
      <c r="E29" s="186"/>
      <c r="F29" s="186"/>
      <c r="G29" s="186"/>
      <c r="H29" s="186"/>
      <c r="I29" s="186"/>
      <c r="J29" s="186"/>
    </row>
    <row r="30" spans="1:10" x14ac:dyDescent="0.25">
      <c r="A30" s="252" t="s">
        <v>1548</v>
      </c>
      <c r="B30" s="182"/>
      <c r="C30" s="186"/>
      <c r="D30" s="186"/>
      <c r="E30" s="186"/>
      <c r="F30" s="186"/>
      <c r="G30" s="186"/>
      <c r="H30" s="186"/>
      <c r="I30" s="186"/>
      <c r="J30" s="186"/>
    </row>
    <row r="31" spans="1:10" x14ac:dyDescent="0.25">
      <c r="A31" s="252" t="s">
        <v>1542</v>
      </c>
      <c r="B31" s="182"/>
      <c r="C31" s="186"/>
      <c r="D31" s="186"/>
      <c r="E31" s="186"/>
      <c r="F31" s="186"/>
      <c r="G31" s="186"/>
      <c r="H31" s="186"/>
      <c r="I31" s="186"/>
      <c r="J31" s="186"/>
    </row>
    <row r="32" spans="1:10" x14ac:dyDescent="0.25">
      <c r="A32" s="252" t="s">
        <v>1549</v>
      </c>
      <c r="B32" s="182"/>
      <c r="C32" s="186"/>
      <c r="D32" s="186"/>
      <c r="E32" s="186"/>
      <c r="F32" s="186"/>
      <c r="G32" s="186"/>
      <c r="H32" s="186"/>
      <c r="I32" s="186"/>
      <c r="J32" s="186"/>
    </row>
    <row r="33" spans="1:10" x14ac:dyDescent="0.25">
      <c r="A33" s="252" t="s">
        <v>2048</v>
      </c>
      <c r="B33" s="182"/>
      <c r="C33" s="186"/>
      <c r="D33" s="186"/>
      <c r="E33" s="186"/>
      <c r="F33" s="186"/>
      <c r="G33" s="186"/>
      <c r="H33" s="186"/>
      <c r="I33" s="186"/>
      <c r="J33" s="186"/>
    </row>
    <row r="34" spans="1:10" x14ac:dyDescent="0.25">
      <c r="A34" s="252" t="s">
        <v>1552</v>
      </c>
      <c r="B34" s="182"/>
      <c r="C34" s="186"/>
      <c r="D34" s="186"/>
      <c r="E34" s="186"/>
      <c r="F34" s="186"/>
      <c r="G34" s="186"/>
      <c r="H34" s="186"/>
      <c r="I34" s="186"/>
      <c r="J34" s="186"/>
    </row>
    <row r="35" spans="1:10" x14ac:dyDescent="0.25">
      <c r="A35" s="172" t="s">
        <v>2049</v>
      </c>
      <c r="B35" s="182"/>
      <c r="C35" s="186"/>
      <c r="D35" s="186"/>
      <c r="E35" s="186"/>
      <c r="F35" s="186"/>
      <c r="G35" s="186"/>
      <c r="H35" s="186"/>
      <c r="I35" s="186"/>
      <c r="J35" s="186"/>
    </row>
    <row r="36" spans="1:10" x14ac:dyDescent="0.25">
      <c r="A36" s="172" t="s">
        <v>2050</v>
      </c>
      <c r="B36" s="182"/>
      <c r="C36" s="186"/>
      <c r="D36" s="186"/>
      <c r="E36" s="186"/>
      <c r="F36" s="186"/>
      <c r="G36" s="186"/>
      <c r="H36" s="186"/>
      <c r="I36" s="186"/>
      <c r="J36" s="186"/>
    </row>
    <row r="37" spans="1:10" x14ac:dyDescent="0.25">
      <c r="A37" s="172" t="s">
        <v>2051</v>
      </c>
      <c r="B37" s="182"/>
      <c r="C37" s="186"/>
      <c r="D37" s="186"/>
      <c r="E37" s="186"/>
      <c r="F37" s="186"/>
      <c r="G37" s="186"/>
      <c r="H37" s="186"/>
      <c r="I37" s="186"/>
      <c r="J37" s="186"/>
    </row>
    <row r="38" spans="1:10" x14ac:dyDescent="0.25">
      <c r="A38" s="252" t="s">
        <v>1555</v>
      </c>
      <c r="B38" s="182"/>
      <c r="C38" s="186"/>
      <c r="D38" s="186"/>
      <c r="E38" s="186"/>
      <c r="F38" s="186"/>
      <c r="G38" s="186"/>
      <c r="H38" s="186"/>
      <c r="I38" s="186"/>
      <c r="J38" s="186"/>
    </row>
    <row r="39" spans="1:10" x14ac:dyDescent="0.25">
      <c r="A39" s="186"/>
      <c r="B39" s="186"/>
      <c r="C39" s="186"/>
      <c r="D39" s="186"/>
      <c r="E39" s="186"/>
      <c r="F39" s="186"/>
      <c r="G39" s="186"/>
      <c r="H39" s="186"/>
      <c r="I39" s="186"/>
      <c r="J39" s="186"/>
    </row>
    <row r="40" spans="1:10" ht="90" x14ac:dyDescent="0.25">
      <c r="A40" s="253" t="s">
        <v>1824</v>
      </c>
      <c r="B40" s="182"/>
      <c r="C40" s="239" t="s">
        <v>2052</v>
      </c>
      <c r="D40" s="182"/>
      <c r="E40" s="186"/>
      <c r="F40" s="186"/>
      <c r="G40" s="186"/>
      <c r="H40" s="186"/>
      <c r="I40" s="186"/>
      <c r="J40" s="186"/>
    </row>
    <row r="41" spans="1:10" x14ac:dyDescent="0.25">
      <c r="A41" s="252" t="s">
        <v>535</v>
      </c>
      <c r="B41" s="186"/>
      <c r="C41" s="186"/>
      <c r="D41" s="186"/>
      <c r="E41" s="186"/>
      <c r="F41" s="186"/>
      <c r="G41" s="186"/>
      <c r="H41" s="186"/>
      <c r="I41" s="186"/>
      <c r="J41" s="186"/>
    </row>
    <row r="42" spans="1:10" ht="30" x14ac:dyDescent="0.25">
      <c r="A42" s="253" t="s">
        <v>2053</v>
      </c>
      <c r="B42" s="186"/>
      <c r="C42" s="186"/>
      <c r="D42" s="186"/>
      <c r="E42" s="186"/>
      <c r="F42" s="186"/>
      <c r="G42" s="186"/>
      <c r="H42" s="186"/>
      <c r="I42" s="186"/>
      <c r="J42" s="186"/>
    </row>
    <row r="43" spans="1:10" ht="45" x14ac:dyDescent="0.25">
      <c r="A43" s="239" t="s">
        <v>2054</v>
      </c>
      <c r="B43" s="186"/>
      <c r="C43" s="186"/>
      <c r="D43" s="186"/>
      <c r="E43" s="186"/>
      <c r="F43" s="186"/>
      <c r="G43" s="186"/>
      <c r="H43" s="186"/>
      <c r="I43" s="186"/>
      <c r="J43" s="186"/>
    </row>
    <row r="44" spans="1:10" x14ac:dyDescent="0.25">
      <c r="A44" s="186"/>
      <c r="B44" s="186"/>
      <c r="C44" s="186"/>
      <c r="D44" s="186"/>
      <c r="E44" s="186"/>
      <c r="F44" s="186"/>
      <c r="G44" s="186"/>
      <c r="H44" s="186"/>
      <c r="I44" s="186"/>
      <c r="J44" s="186"/>
    </row>
    <row r="45" spans="1:10" x14ac:dyDescent="0.25">
      <c r="A45" s="187" t="s">
        <v>2055</v>
      </c>
      <c r="B45" s="186"/>
      <c r="C45" s="186"/>
      <c r="D45" s="186"/>
      <c r="E45" s="186"/>
      <c r="F45" s="186"/>
      <c r="G45" s="186"/>
      <c r="H45" s="186"/>
      <c r="I45" s="186"/>
      <c r="J45" s="186"/>
    </row>
    <row r="46" spans="1:10" x14ac:dyDescent="0.25">
      <c r="A46" s="182"/>
      <c r="B46" s="186"/>
      <c r="C46" s="186"/>
      <c r="D46" s="186"/>
      <c r="E46" s="186"/>
      <c r="F46" s="186"/>
      <c r="G46" s="186"/>
      <c r="H46" s="186"/>
      <c r="I46" s="186"/>
      <c r="J46" s="186"/>
    </row>
    <row r="47" spans="1:10" x14ac:dyDescent="0.25">
      <c r="A47" s="186"/>
      <c r="B47" s="186"/>
      <c r="C47" s="186"/>
      <c r="D47" s="186"/>
      <c r="E47" s="186"/>
      <c r="F47" s="186"/>
      <c r="G47" s="186"/>
      <c r="H47" s="186"/>
      <c r="I47" s="186"/>
      <c r="J47" s="186"/>
    </row>
    <row r="48" spans="1:10" ht="105" x14ac:dyDescent="0.25">
      <c r="A48" s="239" t="s">
        <v>2056</v>
      </c>
      <c r="B48" s="186"/>
      <c r="C48" s="186"/>
      <c r="D48" s="186"/>
      <c r="E48" s="186"/>
      <c r="F48" s="186"/>
      <c r="G48" s="186"/>
      <c r="H48" s="186"/>
      <c r="I48" s="186"/>
      <c r="J48" s="186"/>
    </row>
    <row r="49" spans="1:10" x14ac:dyDescent="0.25">
      <c r="A49" s="186"/>
      <c r="B49" s="186"/>
      <c r="C49" s="186"/>
      <c r="D49" s="186"/>
      <c r="E49" s="186"/>
      <c r="F49" s="186"/>
      <c r="G49" s="186"/>
      <c r="H49" s="186"/>
      <c r="I49" s="186"/>
      <c r="J49" s="186"/>
    </row>
    <row r="50" spans="1:10" x14ac:dyDescent="0.25">
      <c r="A50" s="186"/>
      <c r="B50" s="186"/>
      <c r="C50" s="186"/>
      <c r="D50" s="186"/>
      <c r="E50" s="186"/>
      <c r="F50" s="186"/>
      <c r="G50" s="186"/>
      <c r="H50" s="186"/>
      <c r="I50" s="186"/>
      <c r="J50" s="186"/>
    </row>
    <row r="51" spans="1:10" x14ac:dyDescent="0.25">
      <c r="A51" s="473" t="s">
        <v>2057</v>
      </c>
      <c r="B51" s="473"/>
      <c r="C51" s="473"/>
      <c r="D51" s="473"/>
      <c r="E51" s="186"/>
      <c r="F51" s="186"/>
      <c r="G51" s="186"/>
      <c r="H51" s="186"/>
      <c r="I51" s="186"/>
      <c r="J51" s="186"/>
    </row>
    <row r="52" spans="1:10" x14ac:dyDescent="0.25">
      <c r="A52" s="474" t="s">
        <v>1621</v>
      </c>
      <c r="B52" s="475"/>
      <c r="C52" s="476"/>
      <c r="D52" s="252" t="s">
        <v>2058</v>
      </c>
      <c r="E52" s="186"/>
      <c r="F52" s="186"/>
      <c r="G52" s="186"/>
      <c r="H52" s="186"/>
      <c r="I52" s="186"/>
      <c r="J52" s="186"/>
    </row>
    <row r="53" spans="1:10" ht="60" x14ac:dyDescent="0.25">
      <c r="A53" s="477">
        <v>16</v>
      </c>
      <c r="B53" s="239" t="s">
        <v>2059</v>
      </c>
      <c r="C53" s="160"/>
      <c r="D53" s="118"/>
      <c r="E53" s="186"/>
      <c r="F53" s="186"/>
      <c r="G53" s="186"/>
      <c r="H53" s="186"/>
      <c r="I53" s="186"/>
      <c r="J53" s="186"/>
    </row>
    <row r="54" spans="1:10" ht="60" x14ac:dyDescent="0.25">
      <c r="A54" s="478"/>
      <c r="B54" s="234" t="s">
        <v>2060</v>
      </c>
      <c r="C54" s="160">
        <v>1031</v>
      </c>
      <c r="D54" s="118">
        <f>0</f>
        <v>0</v>
      </c>
      <c r="E54" s="186"/>
      <c r="F54" s="186"/>
      <c r="G54" s="186"/>
      <c r="H54" s="186"/>
      <c r="I54" s="186"/>
      <c r="J54" s="186"/>
    </row>
    <row r="55" spans="1:10" x14ac:dyDescent="0.25">
      <c r="A55" s="479" t="s">
        <v>1677</v>
      </c>
      <c r="B55" s="480"/>
      <c r="C55" s="481"/>
      <c r="D55" s="252" t="s">
        <v>2058</v>
      </c>
      <c r="E55" s="186"/>
      <c r="F55" s="186"/>
      <c r="G55" s="186"/>
      <c r="H55" s="186"/>
      <c r="I55" s="186"/>
      <c r="J55" s="186"/>
    </row>
    <row r="56" spans="1:10" ht="60" x14ac:dyDescent="0.25">
      <c r="A56" s="477">
        <v>21</v>
      </c>
      <c r="B56" s="239" t="s">
        <v>2061</v>
      </c>
      <c r="C56" s="160"/>
      <c r="D56" s="118"/>
      <c r="E56" s="186"/>
      <c r="F56" s="186"/>
      <c r="G56" s="186"/>
      <c r="H56" s="186"/>
      <c r="I56" s="186"/>
      <c r="J56" s="186"/>
    </row>
    <row r="57" spans="1:10" ht="60" x14ac:dyDescent="0.25">
      <c r="A57" s="478"/>
      <c r="B57" s="234" t="s">
        <v>2062</v>
      </c>
      <c r="C57" s="160" t="s">
        <v>2063</v>
      </c>
      <c r="D57" s="118">
        <f>0</f>
        <v>0</v>
      </c>
      <c r="E57" s="186"/>
      <c r="F57" s="186"/>
      <c r="G57" s="186"/>
      <c r="H57" s="186"/>
      <c r="I57" s="186"/>
      <c r="J57" s="186"/>
    </row>
    <row r="58" spans="1:10" ht="60" x14ac:dyDescent="0.25">
      <c r="A58" s="172">
        <v>22</v>
      </c>
      <c r="B58" s="234" t="s">
        <v>2064</v>
      </c>
      <c r="C58" s="160" t="s">
        <v>2065</v>
      </c>
      <c r="D58" s="118">
        <f>0</f>
        <v>0</v>
      </c>
      <c r="E58" s="186"/>
      <c r="F58" s="186"/>
      <c r="G58" s="186"/>
      <c r="H58" s="186"/>
      <c r="I58" s="186"/>
      <c r="J58" s="186"/>
    </row>
    <row r="59" spans="1:10" ht="30" x14ac:dyDescent="0.25">
      <c r="A59" s="172">
        <v>23</v>
      </c>
      <c r="B59" s="234" t="s">
        <v>2066</v>
      </c>
      <c r="C59" s="160"/>
      <c r="D59" s="118"/>
      <c r="E59" s="186"/>
      <c r="F59" s="186"/>
      <c r="G59" s="186"/>
      <c r="H59" s="186"/>
      <c r="I59" s="186"/>
      <c r="J59" s="186"/>
    </row>
    <row r="60" spans="1:10" x14ac:dyDescent="0.25">
      <c r="A60" s="482" t="s">
        <v>2067</v>
      </c>
      <c r="B60" s="483"/>
      <c r="C60" s="483"/>
      <c r="D60" s="484"/>
      <c r="E60" s="186"/>
      <c r="F60" s="186"/>
      <c r="G60" s="186"/>
      <c r="H60" s="186"/>
      <c r="I60" s="186"/>
      <c r="J60" s="186"/>
    </row>
    <row r="61" spans="1:10" ht="60" x14ac:dyDescent="0.25">
      <c r="A61" s="172">
        <v>24</v>
      </c>
      <c r="B61" s="234" t="s">
        <v>2068</v>
      </c>
      <c r="C61" s="160">
        <v>8006</v>
      </c>
      <c r="D61" s="118">
        <f>0</f>
        <v>0</v>
      </c>
      <c r="E61" s="186"/>
      <c r="F61" s="186"/>
      <c r="G61" s="186"/>
      <c r="H61" s="186"/>
      <c r="I61" s="186"/>
      <c r="J61" s="186"/>
    </row>
    <row r="62" spans="1:10" x14ac:dyDescent="0.25">
      <c r="A62" s="186"/>
      <c r="B62" s="186"/>
      <c r="C62" s="186"/>
      <c r="D62" s="186"/>
      <c r="E62" s="186"/>
      <c r="F62" s="186"/>
      <c r="G62" s="186"/>
      <c r="H62" s="186"/>
      <c r="I62" s="186"/>
      <c r="J62" s="186"/>
    </row>
    <row r="63" spans="1:10" x14ac:dyDescent="0.25">
      <c r="A63" s="482" t="s">
        <v>2069</v>
      </c>
      <c r="B63" s="483"/>
      <c r="C63" s="483"/>
      <c r="D63" s="483"/>
      <c r="E63" s="483"/>
      <c r="F63" s="483"/>
      <c r="G63" s="483"/>
      <c r="H63" s="484"/>
      <c r="I63" s="186"/>
      <c r="J63" s="186"/>
    </row>
    <row r="64" spans="1:10" x14ac:dyDescent="0.25">
      <c r="A64" s="474" t="s">
        <v>1726</v>
      </c>
      <c r="B64" s="475"/>
      <c r="C64" s="475"/>
      <c r="D64" s="476"/>
      <c r="E64" s="474" t="s">
        <v>2070</v>
      </c>
      <c r="F64" s="475"/>
      <c r="G64" s="475"/>
      <c r="H64" s="476"/>
      <c r="I64" s="186"/>
      <c r="J64" s="186"/>
    </row>
    <row r="65" spans="1:10" ht="30" x14ac:dyDescent="0.25">
      <c r="A65" s="172">
        <v>25</v>
      </c>
      <c r="B65" s="234" t="s">
        <v>2071</v>
      </c>
      <c r="C65" s="160" t="s">
        <v>2072</v>
      </c>
      <c r="D65" s="118">
        <f>0</f>
        <v>0</v>
      </c>
      <c r="E65" s="172">
        <v>28</v>
      </c>
      <c r="F65" s="234" t="s">
        <v>2073</v>
      </c>
      <c r="G65" s="160"/>
      <c r="H65" s="118">
        <f>0</f>
        <v>0</v>
      </c>
      <c r="I65" s="186"/>
      <c r="J65" s="186"/>
    </row>
    <row r="66" spans="1:10" ht="75" x14ac:dyDescent="0.25">
      <c r="A66" s="172">
        <v>26</v>
      </c>
      <c r="B66" s="234" t="s">
        <v>2074</v>
      </c>
      <c r="C66" s="160" t="s">
        <v>2075</v>
      </c>
      <c r="D66" s="118">
        <f>0</f>
        <v>0</v>
      </c>
      <c r="E66" s="172">
        <v>29</v>
      </c>
      <c r="F66" s="234" t="s">
        <v>2076</v>
      </c>
      <c r="G66" s="160" t="s">
        <v>2077</v>
      </c>
      <c r="H66" s="118">
        <f>0</f>
        <v>0</v>
      </c>
      <c r="I66" s="186"/>
      <c r="J66" s="186"/>
    </row>
    <row r="67" spans="1:10" ht="75" x14ac:dyDescent="0.25">
      <c r="A67" s="172">
        <v>27</v>
      </c>
      <c r="B67" s="234" t="s">
        <v>2078</v>
      </c>
      <c r="C67" s="160" t="s">
        <v>2079</v>
      </c>
      <c r="D67" s="118">
        <f>0</f>
        <v>0</v>
      </c>
      <c r="E67" s="186"/>
      <c r="F67" s="186"/>
      <c r="G67" s="186"/>
      <c r="H67" s="186"/>
      <c r="I67" s="186"/>
      <c r="J67" s="186"/>
    </row>
    <row r="68" spans="1:10" x14ac:dyDescent="0.25">
      <c r="A68" s="186"/>
      <c r="B68" s="186"/>
      <c r="C68" s="186"/>
      <c r="D68" s="186"/>
      <c r="E68" s="186"/>
      <c r="F68" s="186"/>
      <c r="G68" s="186"/>
      <c r="H68" s="186"/>
      <c r="I68" s="186"/>
      <c r="J68" s="186"/>
    </row>
    <row r="69" spans="1:10" x14ac:dyDescent="0.25">
      <c r="A69" s="482" t="s">
        <v>2080</v>
      </c>
      <c r="B69" s="483"/>
      <c r="C69" s="483"/>
      <c r="D69" s="484"/>
      <c r="E69" s="186"/>
      <c r="F69" s="186"/>
      <c r="G69" s="186"/>
      <c r="H69" s="186"/>
      <c r="I69" s="186"/>
      <c r="J69" s="186"/>
    </row>
    <row r="70" spans="1:10" ht="60" x14ac:dyDescent="0.25">
      <c r="A70" s="239" t="s">
        <v>2081</v>
      </c>
      <c r="B70" s="172">
        <v>32</v>
      </c>
      <c r="C70" s="234" t="s">
        <v>2082</v>
      </c>
      <c r="D70" s="118">
        <f>0</f>
        <v>0</v>
      </c>
      <c r="E70" s="186"/>
      <c r="F70" s="186"/>
      <c r="G70" s="186"/>
      <c r="H70" s="186"/>
      <c r="I70" s="186"/>
      <c r="J70" s="186"/>
    </row>
    <row r="71" spans="1:10" x14ac:dyDescent="0.25">
      <c r="A71" s="186"/>
      <c r="B71" s="186"/>
      <c r="C71" s="186"/>
      <c r="D71" s="186"/>
      <c r="E71" s="186"/>
      <c r="F71" s="186"/>
      <c r="G71" s="186"/>
      <c r="H71" s="186"/>
      <c r="I71" s="186"/>
      <c r="J71" s="186"/>
    </row>
    <row r="72" spans="1:10" x14ac:dyDescent="0.25">
      <c r="A72" s="482" t="s">
        <v>2083</v>
      </c>
      <c r="B72" s="483"/>
      <c r="C72" s="484"/>
      <c r="D72" s="187" t="s">
        <v>1853</v>
      </c>
      <c r="E72" s="186"/>
      <c r="F72" s="186"/>
      <c r="G72" s="186"/>
      <c r="H72" s="186"/>
      <c r="I72" s="186"/>
      <c r="J72" s="186"/>
    </row>
    <row r="73" spans="1:10" ht="60" x14ac:dyDescent="0.25">
      <c r="A73" s="172">
        <v>47</v>
      </c>
      <c r="B73" s="234" t="s">
        <v>2084</v>
      </c>
      <c r="C73" s="160">
        <v>4213</v>
      </c>
      <c r="D73" s="118"/>
      <c r="E73" s="186"/>
      <c r="F73" s="186"/>
      <c r="G73" s="186"/>
      <c r="H73" s="186"/>
      <c r="I73" s="186"/>
      <c r="J73" s="186"/>
    </row>
    <row r="74" spans="1:10" ht="60" x14ac:dyDescent="0.25">
      <c r="A74" s="172">
        <v>48</v>
      </c>
      <c r="B74" s="234" t="s">
        <v>2085</v>
      </c>
      <c r="C74" s="160">
        <v>4215</v>
      </c>
      <c r="D74" s="118"/>
      <c r="E74" s="186"/>
      <c r="F74" s="186"/>
      <c r="G74" s="186"/>
      <c r="H74" s="186"/>
      <c r="I74" s="186"/>
      <c r="J74" s="186"/>
    </row>
    <row r="75" spans="1:10" ht="75" x14ac:dyDescent="0.25">
      <c r="A75" s="172">
        <v>49</v>
      </c>
      <c r="B75" s="234" t="s">
        <v>2086</v>
      </c>
      <c r="C75" s="160">
        <v>4238</v>
      </c>
      <c r="D75" s="118"/>
      <c r="E75" s="186"/>
      <c r="F75" s="186"/>
      <c r="G75" s="186"/>
      <c r="H75" s="186"/>
      <c r="I75" s="186"/>
      <c r="J75" s="186"/>
    </row>
    <row r="76" spans="1:10" ht="105" x14ac:dyDescent="0.25">
      <c r="A76" s="172">
        <v>50</v>
      </c>
      <c r="B76" s="234" t="s">
        <v>2087</v>
      </c>
      <c r="C76" s="160">
        <v>4220</v>
      </c>
      <c r="D76" s="118"/>
      <c r="E76" s="186"/>
      <c r="F76" s="186"/>
      <c r="G76" s="186"/>
      <c r="H76" s="186"/>
      <c r="I76" s="186"/>
      <c r="J76" s="186"/>
    </row>
    <row r="77" spans="1:10" ht="60" x14ac:dyDescent="0.25">
      <c r="A77" s="172">
        <v>53</v>
      </c>
      <c r="B77" s="234" t="s">
        <v>2088</v>
      </c>
      <c r="C77" s="160">
        <v>3240</v>
      </c>
      <c r="D77" s="118"/>
      <c r="E77" s="186"/>
      <c r="F77" s="186"/>
      <c r="G77" s="186"/>
      <c r="H77" s="186"/>
      <c r="I77" s="186"/>
      <c r="J77" s="186"/>
    </row>
    <row r="78" spans="1:10" ht="60" x14ac:dyDescent="0.25">
      <c r="A78" s="172">
        <v>54</v>
      </c>
      <c r="B78" s="234" t="s">
        <v>2089</v>
      </c>
      <c r="C78" s="160">
        <v>4222</v>
      </c>
      <c r="D78" s="118"/>
      <c r="E78" s="186"/>
      <c r="F78" s="186"/>
      <c r="G78" s="186"/>
      <c r="H78" s="186"/>
      <c r="I78" s="186"/>
      <c r="J78" s="186"/>
    </row>
    <row r="79" spans="1:10" ht="90" x14ac:dyDescent="0.25">
      <c r="A79" s="172">
        <v>55</v>
      </c>
      <c r="B79" s="234" t="s">
        <v>2090</v>
      </c>
      <c r="C79" s="160">
        <v>4207</v>
      </c>
      <c r="D79" s="118"/>
      <c r="E79" s="186"/>
      <c r="F79" s="186"/>
      <c r="G79" s="186"/>
      <c r="H79" s="186"/>
      <c r="I79" s="186"/>
      <c r="J79" s="186"/>
    </row>
    <row r="80" spans="1:10" ht="105" x14ac:dyDescent="0.25">
      <c r="A80" s="172">
        <v>56</v>
      </c>
      <c r="B80" s="234" t="s">
        <v>2091</v>
      </c>
      <c r="C80" s="160">
        <v>4219</v>
      </c>
      <c r="D80" s="118"/>
      <c r="E80" s="186"/>
      <c r="F80" s="186"/>
      <c r="G80" s="186"/>
      <c r="H80" s="186"/>
      <c r="I80" s="186"/>
      <c r="J80" s="186"/>
    </row>
    <row r="81" spans="1:10" ht="90" x14ac:dyDescent="0.25">
      <c r="A81" s="172">
        <v>57</v>
      </c>
      <c r="B81" s="234" t="s">
        <v>2092</v>
      </c>
      <c r="C81" s="160">
        <v>4221</v>
      </c>
      <c r="D81" s="118"/>
      <c r="E81" s="186"/>
      <c r="F81" s="186"/>
      <c r="G81" s="186"/>
      <c r="H81" s="186"/>
      <c r="I81" s="186"/>
      <c r="J81" s="186"/>
    </row>
    <row r="82" spans="1:10" ht="60" x14ac:dyDescent="0.25">
      <c r="A82" s="172">
        <v>58</v>
      </c>
      <c r="B82" s="234" t="s">
        <v>2093</v>
      </c>
      <c r="C82" s="160">
        <v>4223</v>
      </c>
      <c r="D82" s="118"/>
      <c r="E82" s="186"/>
      <c r="F82" s="186"/>
      <c r="G82" s="186"/>
      <c r="H82" s="186"/>
      <c r="I82" s="186"/>
      <c r="J82" s="186"/>
    </row>
    <row r="83" spans="1:10" ht="105" x14ac:dyDescent="0.25">
      <c r="A83" s="172">
        <v>59</v>
      </c>
      <c r="B83" s="234" t="s">
        <v>2094</v>
      </c>
      <c r="C83" s="160">
        <v>4229</v>
      </c>
      <c r="D83" s="118"/>
      <c r="E83" s="186"/>
      <c r="F83" s="186"/>
      <c r="G83" s="186"/>
      <c r="H83" s="186"/>
      <c r="I83" s="186"/>
      <c r="J83" s="186"/>
    </row>
    <row r="84" spans="1:10" ht="105" x14ac:dyDescent="0.25">
      <c r="A84" s="172">
        <v>60</v>
      </c>
      <c r="B84" s="234" t="s">
        <v>2095</v>
      </c>
      <c r="C84" s="160">
        <v>4228</v>
      </c>
      <c r="D84" s="118"/>
      <c r="E84" s="186"/>
      <c r="F84" s="186"/>
      <c r="G84" s="186"/>
      <c r="H84" s="186"/>
      <c r="I84" s="186"/>
      <c r="J84" s="186"/>
    </row>
    <row r="85" spans="1:10" ht="105" x14ac:dyDescent="0.25">
      <c r="A85" s="172" t="s">
        <v>1869</v>
      </c>
      <c r="B85" s="234" t="s">
        <v>2096</v>
      </c>
      <c r="C85" s="160">
        <v>4298</v>
      </c>
      <c r="D85" s="118"/>
      <c r="E85" s="186"/>
      <c r="F85" s="186"/>
      <c r="G85" s="186"/>
      <c r="H85" s="186"/>
      <c r="I85" s="186"/>
      <c r="J85" s="186"/>
    </row>
    <row r="86" spans="1:10" ht="105" x14ac:dyDescent="0.25">
      <c r="A86" s="172" t="s">
        <v>1871</v>
      </c>
      <c r="B86" s="234" t="s">
        <v>2097</v>
      </c>
      <c r="C86" s="160">
        <v>4299</v>
      </c>
      <c r="D86" s="118"/>
      <c r="E86" s="186"/>
      <c r="F86" s="186"/>
      <c r="G86" s="186"/>
      <c r="H86" s="186"/>
      <c r="I86" s="186"/>
      <c r="J86" s="186"/>
    </row>
    <row r="87" spans="1:10" ht="75" x14ac:dyDescent="0.25">
      <c r="A87" s="172">
        <v>61</v>
      </c>
      <c r="B87" s="234" t="s">
        <v>2098</v>
      </c>
      <c r="C87" s="160">
        <v>4214</v>
      </c>
      <c r="D87" s="118"/>
      <c r="E87" s="186"/>
      <c r="F87" s="186"/>
      <c r="G87" s="186"/>
      <c r="H87" s="186"/>
      <c r="I87" s="186"/>
      <c r="J87" s="186"/>
    </row>
    <row r="88" spans="1:10" ht="45" x14ac:dyDescent="0.25">
      <c r="A88" s="172">
        <v>62</v>
      </c>
      <c r="B88" s="234" t="s">
        <v>2099</v>
      </c>
      <c r="C88" s="160">
        <v>4201</v>
      </c>
      <c r="D88" s="118"/>
      <c r="E88" s="186"/>
      <c r="F88" s="186"/>
      <c r="G88" s="186"/>
      <c r="H88" s="186"/>
      <c r="I88" s="186"/>
      <c r="J88" s="186"/>
    </row>
    <row r="89" spans="1:10" ht="75" x14ac:dyDescent="0.25">
      <c r="A89" s="172">
        <v>63</v>
      </c>
      <c r="B89" s="234" t="s">
        <v>2100</v>
      </c>
      <c r="C89" s="160">
        <v>4225</v>
      </c>
      <c r="D89" s="118"/>
      <c r="E89" s="186"/>
      <c r="F89" s="186"/>
      <c r="G89" s="186"/>
      <c r="H89" s="186"/>
      <c r="I89" s="186"/>
      <c r="J89" s="186"/>
    </row>
    <row r="90" spans="1:10" ht="45" x14ac:dyDescent="0.25">
      <c r="A90" s="172">
        <v>64</v>
      </c>
      <c r="B90" s="234" t="s">
        <v>2101</v>
      </c>
      <c r="C90" s="160">
        <v>4206</v>
      </c>
      <c r="D90" s="118"/>
      <c r="E90" s="186"/>
      <c r="F90" s="186"/>
      <c r="G90" s="186"/>
      <c r="H90" s="186"/>
      <c r="I90" s="186"/>
      <c r="J90" s="186"/>
    </row>
    <row r="91" spans="1:10" ht="105" x14ac:dyDescent="0.25">
      <c r="A91" s="172">
        <v>65</v>
      </c>
      <c r="B91" s="234" t="s">
        <v>2102</v>
      </c>
      <c r="C91" s="160">
        <v>4226</v>
      </c>
      <c r="D91" s="118"/>
      <c r="E91" s="186"/>
      <c r="F91" s="186"/>
      <c r="G91" s="186"/>
      <c r="H91" s="186"/>
      <c r="I91" s="186"/>
      <c r="J91" s="186"/>
    </row>
    <row r="92" spans="1:10" ht="90" x14ac:dyDescent="0.25">
      <c r="A92" s="172">
        <v>66</v>
      </c>
      <c r="B92" s="234" t="s">
        <v>2103</v>
      </c>
      <c r="C92" s="160">
        <v>4204</v>
      </c>
      <c r="D92" s="118"/>
      <c r="E92" s="186"/>
      <c r="F92" s="186"/>
      <c r="G92" s="186"/>
      <c r="H92" s="186"/>
      <c r="I92" s="186"/>
      <c r="J92" s="186"/>
    </row>
    <row r="93" spans="1:10" ht="135" x14ac:dyDescent="0.25">
      <c r="A93" s="172">
        <v>68</v>
      </c>
      <c r="B93" s="234" t="s">
        <v>2104</v>
      </c>
      <c r="C93" s="160">
        <v>4217</v>
      </c>
      <c r="D93" s="118"/>
      <c r="E93" s="186"/>
      <c r="F93" s="186"/>
      <c r="G93" s="186"/>
      <c r="H93" s="186"/>
      <c r="I93" s="186"/>
      <c r="J93" s="186"/>
    </row>
    <row r="94" spans="1:10" ht="75" x14ac:dyDescent="0.25">
      <c r="A94" s="172">
        <v>69</v>
      </c>
      <c r="B94" s="234" t="s">
        <v>2105</v>
      </c>
      <c r="C94" s="160">
        <v>4239</v>
      </c>
      <c r="D94" s="118"/>
      <c r="E94" s="186"/>
      <c r="F94" s="186"/>
      <c r="G94" s="186"/>
      <c r="H94" s="186"/>
      <c r="I94" s="186"/>
      <c r="J94" s="186"/>
    </row>
    <row r="95" spans="1:10" ht="75" x14ac:dyDescent="0.25">
      <c r="A95" s="172">
        <v>71</v>
      </c>
      <c r="B95" s="234" t="s">
        <v>2106</v>
      </c>
      <c r="C95" s="160">
        <v>4288</v>
      </c>
      <c r="D95" s="118"/>
      <c r="E95" s="186"/>
      <c r="F95" s="186"/>
      <c r="G95" s="186"/>
      <c r="H95" s="186"/>
      <c r="I95" s="186"/>
      <c r="J95" s="186"/>
    </row>
    <row r="96" spans="1:10" ht="75" x14ac:dyDescent="0.25">
      <c r="A96" s="172">
        <v>72</v>
      </c>
      <c r="B96" s="234" t="s">
        <v>2107</v>
      </c>
      <c r="C96" s="160">
        <v>4289</v>
      </c>
      <c r="D96" s="118"/>
      <c r="E96" s="186"/>
      <c r="F96" s="186"/>
      <c r="G96" s="186"/>
      <c r="H96" s="186"/>
      <c r="I96" s="186"/>
      <c r="J96" s="186"/>
    </row>
    <row r="97" spans="1:10" ht="60" x14ac:dyDescent="0.25">
      <c r="A97" s="172">
        <v>75</v>
      </c>
      <c r="B97" s="234" t="s">
        <v>2108</v>
      </c>
      <c r="C97" s="160">
        <v>4240</v>
      </c>
      <c r="D97" s="118"/>
      <c r="E97" s="186"/>
      <c r="F97" s="186"/>
      <c r="G97" s="186"/>
      <c r="H97" s="186"/>
      <c r="I97" s="186"/>
      <c r="J97" s="186"/>
    </row>
    <row r="98" spans="1:10" ht="75" x14ac:dyDescent="0.25">
      <c r="A98" s="172">
        <v>76</v>
      </c>
      <c r="B98" s="234" t="s">
        <v>2109</v>
      </c>
      <c r="C98" s="160">
        <v>4236</v>
      </c>
      <c r="D98" s="118"/>
      <c r="E98" s="186"/>
      <c r="F98" s="186"/>
      <c r="G98" s="186"/>
      <c r="H98" s="186"/>
      <c r="I98" s="186"/>
      <c r="J98" s="186"/>
    </row>
    <row r="99" spans="1:10" ht="45" x14ac:dyDescent="0.25">
      <c r="A99" s="172">
        <v>78</v>
      </c>
      <c r="B99" s="234" t="s">
        <v>2110</v>
      </c>
      <c r="C99" s="160">
        <v>4241</v>
      </c>
      <c r="D99" s="118"/>
      <c r="E99" s="186"/>
      <c r="F99" s="186"/>
      <c r="G99" s="186"/>
      <c r="H99" s="186"/>
      <c r="I99" s="186"/>
      <c r="J99" s="186"/>
    </row>
    <row r="100" spans="1:10" ht="45" x14ac:dyDescent="0.25">
      <c r="A100" s="172">
        <v>79</v>
      </c>
      <c r="B100" s="234" t="s">
        <v>2111</v>
      </c>
      <c r="C100" s="160">
        <v>4242</v>
      </c>
      <c r="D100" s="118"/>
      <c r="E100" s="186"/>
      <c r="F100" s="186"/>
      <c r="G100" s="186"/>
      <c r="H100" s="186"/>
      <c r="I100" s="186"/>
      <c r="J100" s="186"/>
    </row>
    <row r="101" spans="1:10" ht="45" x14ac:dyDescent="0.25">
      <c r="A101" s="172">
        <v>80</v>
      </c>
      <c r="B101" s="234" t="s">
        <v>2112</v>
      </c>
      <c r="C101" s="160">
        <v>4243</v>
      </c>
      <c r="D101" s="118"/>
      <c r="E101" s="186"/>
      <c r="F101" s="186"/>
      <c r="G101" s="186"/>
      <c r="H101" s="186"/>
      <c r="I101" s="186"/>
      <c r="J101" s="186"/>
    </row>
    <row r="102" spans="1:10" ht="45" x14ac:dyDescent="0.25">
      <c r="A102" s="172">
        <v>81</v>
      </c>
      <c r="B102" s="234" t="s">
        <v>2113</v>
      </c>
      <c r="C102" s="160">
        <v>4244</v>
      </c>
      <c r="D102" s="118"/>
      <c r="E102" s="186"/>
      <c r="F102" s="186"/>
      <c r="G102" s="186"/>
      <c r="H102" s="186"/>
      <c r="I102" s="186"/>
      <c r="J102" s="186"/>
    </row>
    <row r="103" spans="1:10" ht="135" x14ac:dyDescent="0.25">
      <c r="A103" s="172">
        <v>82</v>
      </c>
      <c r="B103" s="234" t="s">
        <v>2114</v>
      </c>
      <c r="C103" s="160">
        <v>4245</v>
      </c>
      <c r="D103" s="118"/>
      <c r="E103" s="186"/>
      <c r="F103" s="186"/>
      <c r="G103" s="186"/>
      <c r="H103" s="186"/>
      <c r="I103" s="186"/>
      <c r="J103" s="186"/>
    </row>
    <row r="104" spans="1:10" ht="120" x14ac:dyDescent="0.25">
      <c r="A104" s="172">
        <v>83</v>
      </c>
      <c r="B104" s="234" t="s">
        <v>2115</v>
      </c>
      <c r="C104" s="160">
        <v>4252</v>
      </c>
      <c r="D104" s="118"/>
      <c r="E104" s="186"/>
      <c r="F104" s="186"/>
      <c r="G104" s="186"/>
      <c r="H104" s="186"/>
      <c r="I104" s="186"/>
      <c r="J104" s="186"/>
    </row>
    <row r="105" spans="1:10" ht="45" x14ac:dyDescent="0.25">
      <c r="A105" s="172" t="s">
        <v>1894</v>
      </c>
      <c r="B105" s="234" t="s">
        <v>2116</v>
      </c>
      <c r="C105" s="160">
        <v>4253</v>
      </c>
      <c r="D105" s="118"/>
      <c r="E105" s="186"/>
      <c r="F105" s="186"/>
      <c r="G105" s="186"/>
      <c r="H105" s="186"/>
      <c r="I105" s="186"/>
      <c r="J105" s="186"/>
    </row>
    <row r="106" spans="1:10" ht="45" x14ac:dyDescent="0.25">
      <c r="A106" s="172" t="s">
        <v>1896</v>
      </c>
      <c r="B106" s="234" t="s">
        <v>2117</v>
      </c>
      <c r="C106" s="160">
        <v>4254</v>
      </c>
      <c r="D106" s="118"/>
      <c r="E106" s="186"/>
      <c r="F106" s="186"/>
      <c r="G106" s="186"/>
      <c r="H106" s="186"/>
      <c r="I106" s="186"/>
      <c r="J106" s="186"/>
    </row>
    <row r="107" spans="1:10" ht="75" x14ac:dyDescent="0.25">
      <c r="A107" s="172">
        <v>85</v>
      </c>
      <c r="B107" s="234" t="s">
        <v>2118</v>
      </c>
      <c r="C107" s="160">
        <v>4247</v>
      </c>
      <c r="D107" s="118"/>
      <c r="E107" s="186"/>
      <c r="F107" s="186"/>
      <c r="G107" s="186"/>
      <c r="H107" s="186"/>
      <c r="I107" s="186"/>
      <c r="J107" s="186"/>
    </row>
    <row r="108" spans="1:10" ht="105" x14ac:dyDescent="0.25">
      <c r="A108" s="172">
        <v>86</v>
      </c>
      <c r="B108" s="234" t="s">
        <v>2119</v>
      </c>
      <c r="C108" s="160">
        <v>4248</v>
      </c>
      <c r="D108" s="118"/>
      <c r="E108" s="186"/>
      <c r="F108" s="186"/>
      <c r="G108" s="186"/>
      <c r="H108" s="186"/>
      <c r="I108" s="186"/>
      <c r="J108" s="186"/>
    </row>
    <row r="109" spans="1:10" ht="90" x14ac:dyDescent="0.25">
      <c r="A109" s="172">
        <v>87</v>
      </c>
      <c r="B109" s="234" t="s">
        <v>2120</v>
      </c>
      <c r="C109" s="160">
        <v>4249</v>
      </c>
      <c r="D109" s="118"/>
      <c r="E109" s="186"/>
      <c r="F109" s="186"/>
      <c r="G109" s="186"/>
      <c r="H109" s="186"/>
      <c r="I109" s="186"/>
      <c r="J109" s="186"/>
    </row>
    <row r="110" spans="1:10" ht="105" x14ac:dyDescent="0.25">
      <c r="A110" s="172">
        <v>88</v>
      </c>
      <c r="B110" s="234" t="s">
        <v>2121</v>
      </c>
      <c r="C110" s="160">
        <v>4250</v>
      </c>
      <c r="D110" s="118"/>
      <c r="E110" s="186"/>
      <c r="F110" s="186"/>
      <c r="G110" s="186"/>
      <c r="H110" s="186"/>
      <c r="I110" s="186"/>
      <c r="J110" s="186"/>
    </row>
    <row r="111" spans="1:10" ht="150" x14ac:dyDescent="0.25">
      <c r="A111" s="172">
        <v>89</v>
      </c>
      <c r="B111" s="234" t="s">
        <v>2122</v>
      </c>
      <c r="C111" s="160">
        <v>4273</v>
      </c>
      <c r="D111" s="118"/>
      <c r="E111" s="186"/>
      <c r="F111" s="186"/>
      <c r="G111" s="186"/>
      <c r="H111" s="186"/>
      <c r="I111" s="186"/>
      <c r="J111" s="186"/>
    </row>
    <row r="112" spans="1:10" ht="120" x14ac:dyDescent="0.25">
      <c r="A112" s="172">
        <v>90</v>
      </c>
      <c r="B112" s="234" t="s">
        <v>2123</v>
      </c>
      <c r="C112" s="160">
        <v>4274</v>
      </c>
      <c r="D112" s="118"/>
      <c r="E112" s="186"/>
      <c r="F112" s="186"/>
      <c r="G112" s="186"/>
      <c r="H112" s="186"/>
      <c r="I112" s="186"/>
      <c r="J112" s="186"/>
    </row>
    <row r="113" spans="1:10" ht="120" x14ac:dyDescent="0.25">
      <c r="A113" s="172">
        <v>91</v>
      </c>
      <c r="B113" s="234" t="s">
        <v>2124</v>
      </c>
      <c r="C113" s="160">
        <v>4268</v>
      </c>
      <c r="D113" s="118"/>
      <c r="E113" s="186"/>
      <c r="F113" s="186"/>
      <c r="G113" s="186"/>
      <c r="H113" s="186"/>
      <c r="I113" s="186"/>
      <c r="J113" s="186"/>
    </row>
    <row r="114" spans="1:10" ht="150" x14ac:dyDescent="0.25">
      <c r="A114" s="172">
        <v>92</v>
      </c>
      <c r="B114" s="234" t="s">
        <v>2125</v>
      </c>
      <c r="C114" s="160">
        <v>4270</v>
      </c>
      <c r="D114" s="118"/>
      <c r="E114" s="186"/>
      <c r="F114" s="186"/>
      <c r="G114" s="186"/>
      <c r="H114" s="186"/>
      <c r="I114" s="186"/>
      <c r="J114" s="186"/>
    </row>
    <row r="115" spans="1:10" ht="105" x14ac:dyDescent="0.25">
      <c r="A115" s="172">
        <v>93</v>
      </c>
      <c r="B115" s="234" t="s">
        <v>2126</v>
      </c>
      <c r="C115" s="160">
        <v>4269</v>
      </c>
      <c r="D115" s="118"/>
      <c r="E115" s="186"/>
      <c r="F115" s="186"/>
      <c r="G115" s="186"/>
      <c r="H115" s="186"/>
      <c r="I115" s="186"/>
      <c r="J115" s="186"/>
    </row>
    <row r="116" spans="1:10" ht="120" x14ac:dyDescent="0.25">
      <c r="A116" s="172">
        <v>94</v>
      </c>
      <c r="B116" s="234" t="s">
        <v>2127</v>
      </c>
      <c r="C116" s="160">
        <v>4271</v>
      </c>
      <c r="D116" s="118"/>
      <c r="E116" s="186"/>
      <c r="F116" s="186"/>
      <c r="G116" s="186"/>
      <c r="H116" s="186"/>
      <c r="I116" s="186"/>
      <c r="J116" s="186"/>
    </row>
    <row r="117" spans="1:10" ht="75" x14ac:dyDescent="0.25">
      <c r="A117" s="172">
        <v>95</v>
      </c>
      <c r="B117" s="234" t="s">
        <v>2128</v>
      </c>
      <c r="C117" s="160">
        <v>4272</v>
      </c>
      <c r="D117" s="118"/>
      <c r="E117" s="186"/>
      <c r="F117" s="186"/>
      <c r="G117" s="186"/>
      <c r="H117" s="186"/>
      <c r="I117" s="186"/>
      <c r="J117" s="186"/>
    </row>
    <row r="118" spans="1:10" ht="75" x14ac:dyDescent="0.25">
      <c r="A118" s="172">
        <v>96</v>
      </c>
      <c r="B118" s="234" t="s">
        <v>2129</v>
      </c>
      <c r="C118" s="160">
        <v>4256</v>
      </c>
      <c r="D118" s="118"/>
      <c r="E118" s="186"/>
      <c r="F118" s="186"/>
      <c r="G118" s="186"/>
      <c r="H118" s="186"/>
      <c r="I118" s="186"/>
      <c r="J118" s="186"/>
    </row>
    <row r="119" spans="1:10" ht="75" x14ac:dyDescent="0.25">
      <c r="A119" s="172">
        <v>97</v>
      </c>
      <c r="B119" s="234" t="s">
        <v>2130</v>
      </c>
      <c r="C119" s="160">
        <v>4259</v>
      </c>
      <c r="D119" s="118"/>
      <c r="E119" s="186"/>
      <c r="F119" s="186"/>
      <c r="G119" s="186"/>
      <c r="H119" s="186"/>
      <c r="I119" s="186"/>
      <c r="J119" s="186"/>
    </row>
    <row r="120" spans="1:10" ht="120" x14ac:dyDescent="0.25">
      <c r="A120" s="172">
        <v>98</v>
      </c>
      <c r="B120" s="234" t="s">
        <v>2131</v>
      </c>
      <c r="C120" s="160">
        <v>4255</v>
      </c>
      <c r="D120" s="118"/>
      <c r="E120" s="186"/>
      <c r="F120" s="186"/>
      <c r="G120" s="186"/>
      <c r="H120" s="186"/>
      <c r="I120" s="186"/>
      <c r="J120" s="186"/>
    </row>
    <row r="121" spans="1:10" ht="90" x14ac:dyDescent="0.25">
      <c r="A121" s="172">
        <v>99</v>
      </c>
      <c r="B121" s="234" t="s">
        <v>2132</v>
      </c>
      <c r="C121" s="160">
        <v>4266</v>
      </c>
      <c r="D121" s="118"/>
      <c r="E121" s="186"/>
      <c r="F121" s="186"/>
      <c r="G121" s="186"/>
      <c r="H121" s="186"/>
      <c r="I121" s="186"/>
      <c r="J121" s="186"/>
    </row>
    <row r="122" spans="1:10" ht="90" x14ac:dyDescent="0.25">
      <c r="A122" s="172">
        <v>100</v>
      </c>
      <c r="B122" s="234" t="s">
        <v>2133</v>
      </c>
      <c r="C122" s="160">
        <v>4267</v>
      </c>
      <c r="D122" s="118"/>
      <c r="E122" s="186"/>
      <c r="F122" s="186"/>
      <c r="G122" s="186"/>
      <c r="H122" s="186"/>
      <c r="I122" s="186"/>
      <c r="J122" s="186"/>
    </row>
    <row r="123" spans="1:10" ht="60" x14ac:dyDescent="0.25">
      <c r="A123" s="172">
        <v>101</v>
      </c>
      <c r="B123" s="234" t="s">
        <v>2134</v>
      </c>
      <c r="C123" s="160">
        <v>4257</v>
      </c>
      <c r="D123" s="118"/>
      <c r="E123" s="186"/>
      <c r="F123" s="186"/>
      <c r="G123" s="186"/>
      <c r="H123" s="186"/>
      <c r="I123" s="186"/>
      <c r="J123" s="186"/>
    </row>
    <row r="124" spans="1:10" ht="75" x14ac:dyDescent="0.25">
      <c r="A124" s="172">
        <v>102</v>
      </c>
      <c r="B124" s="234" t="s">
        <v>2135</v>
      </c>
      <c r="C124" s="160">
        <v>4260</v>
      </c>
      <c r="D124" s="118"/>
      <c r="E124" s="186"/>
      <c r="F124" s="186"/>
      <c r="G124" s="186"/>
      <c r="H124" s="186"/>
      <c r="I124" s="186"/>
      <c r="J124" s="186"/>
    </row>
    <row r="125" spans="1:10" ht="90" x14ac:dyDescent="0.25">
      <c r="A125" s="172">
        <v>103</v>
      </c>
      <c r="B125" s="234" t="s">
        <v>2136</v>
      </c>
      <c r="C125" s="160">
        <v>4265</v>
      </c>
      <c r="D125" s="118"/>
      <c r="E125" s="186"/>
      <c r="F125" s="186"/>
      <c r="G125" s="186"/>
      <c r="H125" s="186"/>
      <c r="I125" s="186"/>
      <c r="J125" s="186"/>
    </row>
    <row r="126" spans="1:10" ht="60" x14ac:dyDescent="0.25">
      <c r="A126" s="172">
        <v>104</v>
      </c>
      <c r="B126" s="234" t="s">
        <v>2137</v>
      </c>
      <c r="C126" s="160">
        <v>4258</v>
      </c>
      <c r="D126" s="118"/>
      <c r="E126" s="186"/>
      <c r="F126" s="186"/>
      <c r="G126" s="186"/>
      <c r="H126" s="186"/>
      <c r="I126" s="186"/>
      <c r="J126" s="186"/>
    </row>
    <row r="127" spans="1:10" ht="75" x14ac:dyDescent="0.25">
      <c r="A127" s="172">
        <v>105</v>
      </c>
      <c r="B127" s="234" t="s">
        <v>2138</v>
      </c>
      <c r="C127" s="160">
        <v>4261</v>
      </c>
      <c r="D127" s="118"/>
      <c r="E127" s="186"/>
      <c r="F127" s="186"/>
      <c r="G127" s="186"/>
      <c r="H127" s="186"/>
      <c r="I127" s="186"/>
      <c r="J127" s="186"/>
    </row>
    <row r="128" spans="1:10" ht="105" x14ac:dyDescent="0.25">
      <c r="A128" s="172">
        <v>107</v>
      </c>
      <c r="B128" s="234" t="s">
        <v>2139</v>
      </c>
      <c r="C128" s="160">
        <v>4264</v>
      </c>
      <c r="D128" s="118"/>
      <c r="E128" s="186"/>
      <c r="F128" s="186"/>
      <c r="G128" s="186"/>
      <c r="H128" s="186"/>
      <c r="I128" s="186"/>
      <c r="J128" s="186"/>
    </row>
    <row r="129" spans="1:10" ht="105" x14ac:dyDescent="0.25">
      <c r="A129" s="172">
        <v>108</v>
      </c>
      <c r="B129" s="234" t="s">
        <v>2140</v>
      </c>
      <c r="C129" s="160">
        <v>4263</v>
      </c>
      <c r="D129" s="118"/>
      <c r="E129" s="186"/>
      <c r="F129" s="186"/>
      <c r="G129" s="186"/>
      <c r="H129" s="186"/>
      <c r="I129" s="186"/>
      <c r="J129" s="186"/>
    </row>
    <row r="130" spans="1:10" ht="165" x14ac:dyDescent="0.25">
      <c r="A130" s="172">
        <v>109</v>
      </c>
      <c r="B130" s="234" t="s">
        <v>2141</v>
      </c>
      <c r="C130" s="160">
        <v>4281</v>
      </c>
      <c r="D130" s="118"/>
      <c r="E130" s="186"/>
      <c r="F130" s="186"/>
      <c r="G130" s="186"/>
      <c r="H130" s="186"/>
      <c r="I130" s="186"/>
      <c r="J130" s="186"/>
    </row>
    <row r="131" spans="1:10" ht="165" x14ac:dyDescent="0.25">
      <c r="A131" s="172">
        <v>110</v>
      </c>
      <c r="B131" s="234" t="s">
        <v>2142</v>
      </c>
      <c r="C131" s="160">
        <v>4282</v>
      </c>
      <c r="D131" s="118"/>
      <c r="E131" s="186"/>
      <c r="F131" s="186"/>
      <c r="G131" s="186"/>
      <c r="H131" s="186"/>
      <c r="I131" s="186"/>
      <c r="J131" s="186"/>
    </row>
    <row r="132" spans="1:10" ht="105" x14ac:dyDescent="0.25">
      <c r="A132" s="172">
        <v>111</v>
      </c>
      <c r="B132" s="234" t="s">
        <v>2143</v>
      </c>
      <c r="C132" s="160">
        <v>4283</v>
      </c>
      <c r="D132" s="118"/>
      <c r="E132" s="186"/>
      <c r="F132" s="186"/>
      <c r="G132" s="186"/>
      <c r="H132" s="186"/>
      <c r="I132" s="186"/>
      <c r="J132" s="186"/>
    </row>
    <row r="133" spans="1:10" ht="165" x14ac:dyDescent="0.25">
      <c r="A133" s="172">
        <v>112</v>
      </c>
      <c r="B133" s="234" t="s">
        <v>2144</v>
      </c>
      <c r="C133" s="160">
        <v>4284</v>
      </c>
      <c r="D133" s="118"/>
      <c r="E133" s="186"/>
      <c r="F133" s="186"/>
      <c r="G133" s="186"/>
      <c r="H133" s="186"/>
      <c r="I133" s="186"/>
      <c r="J133" s="186"/>
    </row>
    <row r="134" spans="1:10" ht="135" x14ac:dyDescent="0.25">
      <c r="A134" s="172">
        <v>113</v>
      </c>
      <c r="B134" s="234" t="s">
        <v>2145</v>
      </c>
      <c r="C134" s="160">
        <v>4285</v>
      </c>
      <c r="D134" s="118"/>
      <c r="E134" s="186"/>
      <c r="F134" s="186"/>
      <c r="G134" s="186"/>
      <c r="H134" s="186"/>
      <c r="I134" s="186"/>
      <c r="J134" s="186"/>
    </row>
    <row r="135" spans="1:10" ht="90" x14ac:dyDescent="0.25">
      <c r="A135" s="172">
        <v>115</v>
      </c>
      <c r="B135" s="234" t="s">
        <v>2146</v>
      </c>
      <c r="C135" s="160">
        <v>4277</v>
      </c>
      <c r="D135" s="118"/>
      <c r="E135" s="186"/>
      <c r="F135" s="186"/>
      <c r="G135" s="186"/>
      <c r="H135" s="186"/>
      <c r="I135" s="186"/>
      <c r="J135" s="186"/>
    </row>
    <row r="136" spans="1:10" ht="90" x14ac:dyDescent="0.25">
      <c r="A136" s="172">
        <v>116</v>
      </c>
      <c r="B136" s="234" t="s">
        <v>2147</v>
      </c>
      <c r="C136" s="160">
        <v>4278</v>
      </c>
      <c r="D136" s="118"/>
      <c r="E136" s="186"/>
      <c r="F136" s="186"/>
      <c r="G136" s="186"/>
      <c r="H136" s="186"/>
      <c r="I136" s="186"/>
      <c r="J136" s="186"/>
    </row>
    <row r="137" spans="1:10" ht="75" x14ac:dyDescent="0.25">
      <c r="A137" s="172">
        <v>117</v>
      </c>
      <c r="B137" s="234" t="s">
        <v>2148</v>
      </c>
      <c r="C137" s="160">
        <v>4279</v>
      </c>
      <c r="D137" s="118"/>
      <c r="E137" s="186"/>
      <c r="F137" s="186"/>
      <c r="G137" s="186"/>
      <c r="H137" s="186"/>
      <c r="I137" s="186"/>
      <c r="J137" s="186"/>
    </row>
    <row r="138" spans="1:10" ht="75" x14ac:dyDescent="0.25">
      <c r="A138" s="172">
        <v>118</v>
      </c>
      <c r="B138" s="234" t="s">
        <v>2149</v>
      </c>
      <c r="C138" s="160">
        <v>4280</v>
      </c>
      <c r="D138" s="118"/>
      <c r="E138" s="186"/>
      <c r="F138" s="186"/>
      <c r="G138" s="186"/>
      <c r="H138" s="186"/>
      <c r="I138" s="186"/>
      <c r="J138" s="186"/>
    </row>
    <row r="139" spans="1:10" ht="120" x14ac:dyDescent="0.25">
      <c r="A139" s="172">
        <v>119</v>
      </c>
      <c r="B139" s="234" t="s">
        <v>2150</v>
      </c>
      <c r="C139" s="160">
        <v>4290</v>
      </c>
      <c r="D139" s="118"/>
      <c r="E139" s="186"/>
      <c r="F139" s="186"/>
      <c r="G139" s="186"/>
      <c r="H139" s="186"/>
      <c r="I139" s="186"/>
      <c r="J139" s="186"/>
    </row>
    <row r="140" spans="1:10" ht="150" x14ac:dyDescent="0.25">
      <c r="A140" s="172">
        <v>121</v>
      </c>
      <c r="B140" s="234" t="s">
        <v>2151</v>
      </c>
      <c r="C140" s="160">
        <v>4291</v>
      </c>
      <c r="D140" s="118"/>
      <c r="E140" s="193" t="s">
        <v>1947</v>
      </c>
      <c r="F140" s="182"/>
      <c r="G140" s="193" t="s">
        <v>593</v>
      </c>
      <c r="H140" s="118"/>
      <c r="I140" s="186"/>
      <c r="J140" s="186"/>
    </row>
    <row r="141" spans="1:10" ht="150" x14ac:dyDescent="0.25">
      <c r="A141" s="172">
        <v>121</v>
      </c>
      <c r="B141" s="234" t="s">
        <v>2151</v>
      </c>
      <c r="C141" s="160">
        <v>4291</v>
      </c>
      <c r="D141" s="118"/>
      <c r="E141" s="193" t="s">
        <v>1947</v>
      </c>
      <c r="F141" s="182"/>
      <c r="G141" s="193" t="s">
        <v>593</v>
      </c>
      <c r="H141" s="118"/>
      <c r="I141" s="186"/>
      <c r="J141" s="186"/>
    </row>
    <row r="142" spans="1:10" ht="150" x14ac:dyDescent="0.25">
      <c r="A142" s="172">
        <v>121</v>
      </c>
      <c r="B142" s="234" t="s">
        <v>2151</v>
      </c>
      <c r="C142" s="160">
        <v>4291</v>
      </c>
      <c r="D142" s="118"/>
      <c r="E142" s="193" t="s">
        <v>1947</v>
      </c>
      <c r="F142" s="182"/>
      <c r="G142" s="193" t="s">
        <v>593</v>
      </c>
      <c r="H142" s="118"/>
      <c r="I142" s="186"/>
      <c r="J142" s="186"/>
    </row>
    <row r="143" spans="1:10" ht="150" x14ac:dyDescent="0.25">
      <c r="A143" s="172">
        <v>121</v>
      </c>
      <c r="B143" s="234" t="s">
        <v>2151</v>
      </c>
      <c r="C143" s="160">
        <v>4291</v>
      </c>
      <c r="D143" s="118"/>
      <c r="E143" s="193" t="s">
        <v>1947</v>
      </c>
      <c r="F143" s="182"/>
      <c r="G143" s="193" t="s">
        <v>593</v>
      </c>
      <c r="H143" s="118"/>
      <c r="I143" s="186"/>
      <c r="J143" s="186"/>
    </row>
    <row r="144" spans="1:10" ht="150" x14ac:dyDescent="0.25">
      <c r="A144" s="172">
        <v>121</v>
      </c>
      <c r="B144" s="234" t="s">
        <v>2151</v>
      </c>
      <c r="C144" s="160">
        <v>4291</v>
      </c>
      <c r="D144" s="118"/>
      <c r="E144" s="193" t="s">
        <v>1947</v>
      </c>
      <c r="F144" s="182"/>
      <c r="G144" s="193" t="s">
        <v>593</v>
      </c>
      <c r="H144" s="118"/>
      <c r="I144" s="186"/>
      <c r="J144" s="186"/>
    </row>
    <row r="145" spans="1:10" ht="150" x14ac:dyDescent="0.25">
      <c r="A145" s="172">
        <v>121</v>
      </c>
      <c r="B145" s="234" t="s">
        <v>2151</v>
      </c>
      <c r="C145" s="160">
        <v>4291</v>
      </c>
      <c r="D145" s="118"/>
      <c r="E145" s="193" t="s">
        <v>1947</v>
      </c>
      <c r="F145" s="182"/>
      <c r="G145" s="193" t="s">
        <v>593</v>
      </c>
      <c r="H145" s="118"/>
      <c r="I145" s="186"/>
      <c r="J145" s="186"/>
    </row>
    <row r="146" spans="1:10" ht="150" x14ac:dyDescent="0.25">
      <c r="A146" s="172">
        <v>121</v>
      </c>
      <c r="B146" s="234" t="s">
        <v>2151</v>
      </c>
      <c r="C146" s="160">
        <v>4291</v>
      </c>
      <c r="D146" s="118"/>
      <c r="E146" s="193" t="s">
        <v>1947</v>
      </c>
      <c r="F146" s="182"/>
      <c r="G146" s="193" t="s">
        <v>593</v>
      </c>
      <c r="H146" s="118"/>
      <c r="I146" s="186"/>
      <c r="J146" s="186"/>
    </row>
    <row r="147" spans="1:10" ht="150" x14ac:dyDescent="0.25">
      <c r="A147" s="172">
        <v>121</v>
      </c>
      <c r="B147" s="234" t="s">
        <v>2151</v>
      </c>
      <c r="C147" s="160">
        <v>4291</v>
      </c>
      <c r="D147" s="118"/>
      <c r="E147" s="193" t="s">
        <v>1947</v>
      </c>
      <c r="F147" s="182"/>
      <c r="G147" s="193" t="s">
        <v>593</v>
      </c>
      <c r="H147" s="118"/>
      <c r="I147" s="186"/>
      <c r="J147" s="186"/>
    </row>
    <row r="148" spans="1:10" ht="150" x14ac:dyDescent="0.25">
      <c r="A148" s="172">
        <v>121</v>
      </c>
      <c r="B148" s="234" t="s">
        <v>2151</v>
      </c>
      <c r="C148" s="160">
        <v>4291</v>
      </c>
      <c r="D148" s="118"/>
      <c r="E148" s="193" t="s">
        <v>1947</v>
      </c>
      <c r="F148" s="182"/>
      <c r="G148" s="193" t="s">
        <v>593</v>
      </c>
      <c r="H148" s="118"/>
      <c r="I148" s="186"/>
      <c r="J148" s="186"/>
    </row>
    <row r="149" spans="1:10" ht="60" x14ac:dyDescent="0.25">
      <c r="A149" s="172">
        <v>124</v>
      </c>
      <c r="B149" s="234" t="s">
        <v>2152</v>
      </c>
      <c r="C149" s="160">
        <v>4294</v>
      </c>
      <c r="D149" s="182"/>
      <c r="E149" s="186"/>
      <c r="F149" s="186"/>
      <c r="G149" s="186"/>
      <c r="H149" s="186"/>
      <c r="I149" s="186"/>
      <c r="J149" s="186"/>
    </row>
    <row r="150" spans="1:10" ht="45" x14ac:dyDescent="0.25">
      <c r="A150" s="172">
        <v>125</v>
      </c>
      <c r="B150" s="234" t="s">
        <v>2153</v>
      </c>
      <c r="C150" s="160">
        <v>4296</v>
      </c>
      <c r="D150" s="182"/>
      <c r="E150" s="186"/>
      <c r="F150" s="186"/>
      <c r="G150" s="186"/>
      <c r="H150" s="186"/>
      <c r="I150" s="186"/>
      <c r="J150" s="186"/>
    </row>
    <row r="151" spans="1:10" ht="75" x14ac:dyDescent="0.25">
      <c r="A151" s="172">
        <v>126</v>
      </c>
      <c r="B151" s="234" t="s">
        <v>2154</v>
      </c>
      <c r="C151" s="160">
        <v>4295</v>
      </c>
      <c r="D151" s="182"/>
      <c r="E151" s="186"/>
      <c r="F151" s="186"/>
      <c r="G151" s="186"/>
      <c r="H151" s="186"/>
      <c r="I151" s="186"/>
      <c r="J151" s="186"/>
    </row>
    <row r="152" spans="1:10" ht="75" x14ac:dyDescent="0.25">
      <c r="A152" s="172">
        <v>128</v>
      </c>
      <c r="B152" s="234" t="s">
        <v>2155</v>
      </c>
      <c r="C152" s="160">
        <v>4293</v>
      </c>
      <c r="D152" s="182"/>
      <c r="E152" s="193" t="s">
        <v>1954</v>
      </c>
      <c r="F152" s="182"/>
      <c r="G152" s="193" t="s">
        <v>1950</v>
      </c>
      <c r="H152" s="182"/>
      <c r="I152" s="193" t="s">
        <v>593</v>
      </c>
      <c r="J152" s="182"/>
    </row>
    <row r="153" spans="1:10" ht="75" x14ac:dyDescent="0.25">
      <c r="A153" s="172">
        <v>128</v>
      </c>
      <c r="B153" s="234" t="s">
        <v>2155</v>
      </c>
      <c r="C153" s="160">
        <v>4293</v>
      </c>
      <c r="D153" s="182"/>
      <c r="E153" s="193" t="s">
        <v>1954</v>
      </c>
      <c r="F153" s="182"/>
      <c r="G153" s="193" t="s">
        <v>1950</v>
      </c>
      <c r="H153" s="182"/>
      <c r="I153" s="193" t="s">
        <v>593</v>
      </c>
      <c r="J153" s="182"/>
    </row>
    <row r="154" spans="1:10" ht="75" x14ac:dyDescent="0.25">
      <c r="A154" s="172">
        <v>128</v>
      </c>
      <c r="B154" s="234" t="s">
        <v>2155</v>
      </c>
      <c r="C154" s="160">
        <v>4293</v>
      </c>
      <c r="D154" s="182"/>
      <c r="E154" s="193" t="s">
        <v>1954</v>
      </c>
      <c r="F154" s="182"/>
      <c r="G154" s="193" t="s">
        <v>1950</v>
      </c>
      <c r="H154" s="182"/>
      <c r="I154" s="193" t="s">
        <v>593</v>
      </c>
      <c r="J154" s="182"/>
    </row>
    <row r="155" spans="1:10" ht="75" x14ac:dyDescent="0.25">
      <c r="A155" s="172">
        <v>128</v>
      </c>
      <c r="B155" s="234" t="s">
        <v>2155</v>
      </c>
      <c r="C155" s="160">
        <v>4293</v>
      </c>
      <c r="D155" s="182"/>
      <c r="E155" s="193" t="s">
        <v>1954</v>
      </c>
      <c r="F155" s="182"/>
      <c r="G155" s="193" t="s">
        <v>1950</v>
      </c>
      <c r="H155" s="182"/>
      <c r="I155" s="193" t="s">
        <v>593</v>
      </c>
      <c r="J155" s="182"/>
    </row>
    <row r="156" spans="1:10" ht="75" x14ac:dyDescent="0.25">
      <c r="A156" s="172">
        <v>128</v>
      </c>
      <c r="B156" s="234" t="s">
        <v>2155</v>
      </c>
      <c r="C156" s="160">
        <v>4293</v>
      </c>
      <c r="D156" s="182"/>
      <c r="E156" s="193" t="s">
        <v>1954</v>
      </c>
      <c r="F156" s="182"/>
      <c r="G156" s="193" t="s">
        <v>1950</v>
      </c>
      <c r="H156" s="182"/>
      <c r="I156" s="193" t="s">
        <v>593</v>
      </c>
      <c r="J156" s="182"/>
    </row>
    <row r="157" spans="1:10" ht="75" x14ac:dyDescent="0.25">
      <c r="A157" s="172">
        <v>128</v>
      </c>
      <c r="B157" s="234" t="s">
        <v>2155</v>
      </c>
      <c r="C157" s="160">
        <v>4293</v>
      </c>
      <c r="D157" s="182"/>
      <c r="E157" s="193" t="s">
        <v>1954</v>
      </c>
      <c r="F157" s="182"/>
      <c r="G157" s="193" t="s">
        <v>1950</v>
      </c>
      <c r="H157" s="182"/>
      <c r="I157" s="193" t="s">
        <v>593</v>
      </c>
      <c r="J157" s="182"/>
    </row>
    <row r="158" spans="1:10" ht="75" x14ac:dyDescent="0.25">
      <c r="A158" s="172">
        <v>128</v>
      </c>
      <c r="B158" s="234" t="s">
        <v>2155</v>
      </c>
      <c r="C158" s="160">
        <v>4293</v>
      </c>
      <c r="D158" s="182"/>
      <c r="E158" s="193" t="s">
        <v>1954</v>
      </c>
      <c r="F158" s="182"/>
      <c r="G158" s="193" t="s">
        <v>1950</v>
      </c>
      <c r="H158" s="182"/>
      <c r="I158" s="193" t="s">
        <v>593</v>
      </c>
      <c r="J158" s="182"/>
    </row>
    <row r="159" spans="1:10" x14ac:dyDescent="0.25">
      <c r="A159" s="470" t="s">
        <v>2156</v>
      </c>
      <c r="B159" s="471"/>
      <c r="C159" s="472"/>
      <c r="D159" s="182"/>
      <c r="E159" s="186"/>
      <c r="F159" s="186"/>
      <c r="G159" s="186"/>
      <c r="H159" s="186"/>
      <c r="I159" s="186"/>
      <c r="J159" s="186"/>
    </row>
    <row r="160" spans="1:10" x14ac:dyDescent="0.25">
      <c r="A160" s="186"/>
      <c r="B160" s="186"/>
      <c r="C160" s="186"/>
      <c r="D160" s="186"/>
      <c r="E160" s="186"/>
      <c r="F160" s="186"/>
      <c r="G160" s="186"/>
      <c r="H160" s="186"/>
      <c r="I160" s="186"/>
      <c r="J160" s="186"/>
    </row>
    <row r="161" spans="1:10" ht="285" x14ac:dyDescent="0.25">
      <c r="A161" s="239" t="s">
        <v>2157</v>
      </c>
      <c r="B161" s="186"/>
      <c r="C161" s="186"/>
      <c r="D161" s="186"/>
      <c r="E161" s="186"/>
      <c r="F161" s="186"/>
      <c r="G161" s="186"/>
      <c r="H161" s="186"/>
      <c r="I161" s="186"/>
      <c r="J161" s="186"/>
    </row>
    <row r="162" spans="1:10" x14ac:dyDescent="0.25">
      <c r="A162" s="186"/>
      <c r="B162" s="186"/>
      <c r="C162" s="186"/>
      <c r="D162" s="186"/>
      <c r="E162" s="186"/>
      <c r="F162" s="186"/>
      <c r="G162" s="186"/>
      <c r="H162" s="186"/>
      <c r="I162" s="186"/>
      <c r="J162" s="186"/>
    </row>
    <row r="163" spans="1:10" x14ac:dyDescent="0.25">
      <c r="A163" s="186"/>
      <c r="B163" s="186"/>
      <c r="C163" s="186"/>
      <c r="D163" s="186"/>
      <c r="E163" s="186"/>
      <c r="F163" s="186"/>
      <c r="G163" s="186"/>
      <c r="H163" s="186"/>
      <c r="I163" s="186"/>
      <c r="J163" s="186"/>
    </row>
    <row r="164" spans="1:10" x14ac:dyDescent="0.25">
      <c r="A164" s="186"/>
      <c r="B164" s="186"/>
      <c r="C164" s="186"/>
      <c r="D164" s="186"/>
      <c r="E164" s="186"/>
      <c r="F164" s="186"/>
      <c r="G164" s="186"/>
      <c r="H164" s="186"/>
      <c r="I164" s="186"/>
      <c r="J164" s="186"/>
    </row>
    <row r="165" spans="1:10" x14ac:dyDescent="0.25">
      <c r="A165" s="186"/>
      <c r="B165" s="186"/>
      <c r="C165" s="186"/>
      <c r="D165" s="186"/>
      <c r="E165" s="186"/>
      <c r="F165" s="186"/>
      <c r="G165" s="186"/>
      <c r="H165" s="186"/>
      <c r="I165" s="186"/>
      <c r="J165" s="186"/>
    </row>
    <row r="166" spans="1:10" x14ac:dyDescent="0.25">
      <c r="A166" s="186"/>
      <c r="B166" s="186"/>
      <c r="C166" s="186"/>
      <c r="D166" s="186"/>
      <c r="E166" s="186"/>
      <c r="F166" s="186"/>
      <c r="G166" s="186"/>
      <c r="H166" s="186"/>
      <c r="I166" s="186"/>
      <c r="J166" s="186"/>
    </row>
    <row r="167" spans="1:10" x14ac:dyDescent="0.25">
      <c r="A167" s="186"/>
      <c r="B167" s="186"/>
      <c r="C167" s="186"/>
      <c r="D167" s="186"/>
      <c r="E167" s="186"/>
      <c r="F167" s="186"/>
      <c r="G167" s="186"/>
      <c r="H167" s="186"/>
      <c r="I167" s="186"/>
      <c r="J167" s="186"/>
    </row>
    <row r="168" spans="1:10" x14ac:dyDescent="0.25">
      <c r="A168" s="186"/>
      <c r="B168" s="186"/>
      <c r="C168" s="186"/>
      <c r="D168" s="186"/>
      <c r="E168" s="186"/>
      <c r="F168" s="186"/>
      <c r="G168" s="186"/>
      <c r="H168" s="186"/>
      <c r="I168" s="186"/>
      <c r="J168" s="186"/>
    </row>
    <row r="169" spans="1:10" x14ac:dyDescent="0.25">
      <c r="A169" s="186"/>
      <c r="B169" s="186"/>
      <c r="C169" s="186"/>
      <c r="D169" s="186"/>
      <c r="E169" s="186"/>
      <c r="F169" s="186"/>
      <c r="G169" s="186"/>
      <c r="H169" s="186"/>
      <c r="I169" s="186"/>
      <c r="J169" s="186"/>
    </row>
    <row r="170" spans="1:10" x14ac:dyDescent="0.25">
      <c r="A170" s="186"/>
      <c r="B170" s="186"/>
      <c r="C170" s="186"/>
      <c r="D170" s="186"/>
      <c r="E170" s="186"/>
      <c r="F170" s="186"/>
      <c r="G170" s="186"/>
      <c r="H170" s="186"/>
      <c r="I170" s="186"/>
      <c r="J170" s="186"/>
    </row>
    <row r="171" spans="1:10" x14ac:dyDescent="0.25">
      <c r="A171" s="186"/>
      <c r="B171" s="186"/>
      <c r="C171" s="186"/>
      <c r="D171" s="186"/>
      <c r="E171" s="186"/>
      <c r="F171" s="186"/>
      <c r="G171" s="186"/>
      <c r="H171" s="186"/>
      <c r="I171" s="186"/>
      <c r="J171" s="186"/>
    </row>
    <row r="172" spans="1:10" x14ac:dyDescent="0.25">
      <c r="A172" s="186"/>
      <c r="B172" s="186"/>
      <c r="C172" s="186"/>
      <c r="D172" s="186"/>
      <c r="E172" s="186"/>
      <c r="F172" s="186"/>
      <c r="G172" s="186"/>
      <c r="H172" s="186"/>
      <c r="I172" s="186"/>
      <c r="J172" s="186"/>
    </row>
    <row r="173" spans="1:10" x14ac:dyDescent="0.25">
      <c r="A173" s="186"/>
      <c r="B173" s="186"/>
      <c r="C173" s="186"/>
      <c r="D173" s="186"/>
      <c r="E173" s="186"/>
      <c r="F173" s="186"/>
      <c r="G173" s="186"/>
      <c r="H173" s="186"/>
      <c r="I173" s="186"/>
      <c r="J173" s="186"/>
    </row>
    <row r="174" spans="1:10" x14ac:dyDescent="0.25">
      <c r="A174" s="186"/>
      <c r="B174" s="186"/>
      <c r="C174" s="186"/>
      <c r="D174" s="186"/>
      <c r="E174" s="186"/>
      <c r="F174" s="186"/>
      <c r="G174" s="186"/>
      <c r="H174" s="186"/>
      <c r="I174" s="186"/>
      <c r="J174" s="186"/>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187" t="s">
        <v>2158</v>
      </c>
      <c r="B1" s="186"/>
      <c r="C1" s="186"/>
      <c r="D1" s="186"/>
      <c r="E1" s="186"/>
      <c r="F1" s="186"/>
      <c r="G1" s="186"/>
      <c r="H1" s="186"/>
      <c r="I1" s="186"/>
      <c r="J1" s="186"/>
      <c r="K1" s="186"/>
      <c r="L1" s="186"/>
      <c r="M1" s="186"/>
      <c r="N1" s="186"/>
      <c r="O1" s="186"/>
      <c r="P1" s="186"/>
      <c r="Q1" s="186"/>
      <c r="R1" s="186"/>
      <c r="S1" s="186"/>
      <c r="T1" s="186"/>
      <c r="U1" s="186"/>
    </row>
    <row r="2" spans="1:21" x14ac:dyDescent="0.25">
      <c r="A2" s="186"/>
      <c r="B2" s="186"/>
      <c r="C2" s="186"/>
      <c r="D2" s="186"/>
      <c r="E2" s="186"/>
      <c r="F2" s="186"/>
      <c r="G2" s="186"/>
      <c r="H2" s="186"/>
      <c r="I2" s="186"/>
      <c r="J2" s="186"/>
      <c r="K2" s="186"/>
      <c r="L2" s="186"/>
      <c r="M2" s="186"/>
      <c r="N2" s="186"/>
      <c r="O2" s="186"/>
      <c r="P2" s="186"/>
      <c r="Q2" s="186"/>
      <c r="R2" s="186"/>
      <c r="S2" s="186"/>
      <c r="T2" s="186"/>
      <c r="U2" s="186"/>
    </row>
    <row r="3" spans="1:21" x14ac:dyDescent="0.25">
      <c r="A3" s="252" t="s">
        <v>2159</v>
      </c>
      <c r="B3" s="186"/>
      <c r="C3" s="186"/>
      <c r="D3" s="186"/>
      <c r="E3" s="186"/>
      <c r="F3" s="186"/>
      <c r="G3" s="186"/>
      <c r="H3" s="186"/>
      <c r="I3" s="186"/>
      <c r="J3" s="186"/>
      <c r="K3" s="186"/>
      <c r="L3" s="186"/>
      <c r="M3" s="186"/>
      <c r="N3" s="186"/>
      <c r="O3" s="186"/>
      <c r="P3" s="186"/>
      <c r="Q3" s="186"/>
      <c r="R3" s="186"/>
      <c r="S3" s="186"/>
      <c r="T3" s="186"/>
      <c r="U3" s="186"/>
    </row>
    <row r="4" spans="1:21" x14ac:dyDescent="0.25">
      <c r="A4" s="186"/>
      <c r="B4" s="186"/>
      <c r="C4" s="186"/>
      <c r="D4" s="186"/>
      <c r="E4" s="186"/>
      <c r="F4" s="186"/>
      <c r="G4" s="186"/>
      <c r="H4" s="186"/>
      <c r="I4" s="186"/>
      <c r="J4" s="186"/>
      <c r="K4" s="186"/>
      <c r="L4" s="186"/>
      <c r="M4" s="186"/>
      <c r="N4" s="186"/>
      <c r="O4" s="186"/>
      <c r="P4" s="186"/>
      <c r="Q4" s="186"/>
      <c r="R4" s="186"/>
      <c r="S4" s="186"/>
      <c r="T4" s="186"/>
      <c r="U4" s="186"/>
    </row>
    <row r="5" spans="1:21" x14ac:dyDescent="0.25">
      <c r="A5" s="156" t="s">
        <v>2160</v>
      </c>
      <c r="B5" s="182"/>
      <c r="C5" s="186"/>
      <c r="D5" s="186"/>
      <c r="E5" s="186"/>
      <c r="F5" s="186"/>
      <c r="G5" s="186"/>
      <c r="H5" s="186"/>
      <c r="I5" s="186"/>
      <c r="J5" s="186"/>
      <c r="K5" s="186"/>
      <c r="L5" s="186"/>
      <c r="M5" s="186"/>
      <c r="N5" s="186"/>
      <c r="O5" s="186"/>
      <c r="P5" s="186"/>
      <c r="Q5" s="186"/>
      <c r="R5" s="186"/>
      <c r="S5" s="186"/>
      <c r="T5" s="186"/>
      <c r="U5" s="186"/>
    </row>
    <row r="6" spans="1:21" x14ac:dyDescent="0.25">
      <c r="A6" s="156" t="s">
        <v>2161</v>
      </c>
      <c r="B6" s="182"/>
      <c r="C6" s="186"/>
      <c r="D6" s="186"/>
      <c r="E6" s="186"/>
      <c r="F6" s="186"/>
      <c r="G6" s="186"/>
      <c r="H6" s="186"/>
      <c r="I6" s="186"/>
      <c r="J6" s="186"/>
      <c r="K6" s="186"/>
      <c r="L6" s="186"/>
      <c r="M6" s="186"/>
      <c r="N6" s="186"/>
      <c r="O6" s="186"/>
      <c r="P6" s="186"/>
      <c r="Q6" s="186"/>
      <c r="R6" s="186"/>
      <c r="S6" s="186"/>
      <c r="T6" s="186"/>
      <c r="U6" s="186"/>
    </row>
    <row r="7" spans="1:21" x14ac:dyDescent="0.25">
      <c r="A7" s="156" t="s">
        <v>2162</v>
      </c>
      <c r="B7" s="182"/>
      <c r="C7" s="186"/>
      <c r="D7" s="186"/>
      <c r="E7" s="186"/>
      <c r="F7" s="186"/>
      <c r="G7" s="186"/>
      <c r="H7" s="186"/>
      <c r="I7" s="186"/>
      <c r="J7" s="186"/>
      <c r="K7" s="186"/>
      <c r="L7" s="186"/>
      <c r="M7" s="186"/>
      <c r="N7" s="186"/>
      <c r="O7" s="186"/>
      <c r="P7" s="186"/>
      <c r="Q7" s="186"/>
      <c r="R7" s="186"/>
      <c r="S7" s="186"/>
      <c r="T7" s="186"/>
      <c r="U7" s="186"/>
    </row>
    <row r="8" spans="1:21" x14ac:dyDescent="0.25">
      <c r="A8" s="156" t="s">
        <v>2163</v>
      </c>
      <c r="B8" s="182"/>
      <c r="C8" s="186"/>
      <c r="D8" s="186"/>
      <c r="E8" s="186"/>
      <c r="F8" s="186"/>
      <c r="G8" s="186"/>
      <c r="H8" s="186"/>
      <c r="I8" s="186"/>
      <c r="J8" s="186"/>
      <c r="K8" s="186"/>
      <c r="L8" s="186"/>
      <c r="M8" s="186"/>
      <c r="N8" s="186"/>
      <c r="O8" s="186"/>
      <c r="P8" s="186"/>
      <c r="Q8" s="186"/>
      <c r="R8" s="186"/>
      <c r="S8" s="186"/>
      <c r="T8" s="186"/>
      <c r="U8" s="186"/>
    </row>
    <row r="9" spans="1:21" x14ac:dyDescent="0.25">
      <c r="A9" s="156" t="s">
        <v>2164</v>
      </c>
      <c r="B9" s="182"/>
      <c r="C9" s="186"/>
      <c r="D9" s="186"/>
      <c r="E9" s="186"/>
      <c r="F9" s="186"/>
      <c r="G9" s="186"/>
      <c r="H9" s="186"/>
      <c r="I9" s="186"/>
      <c r="J9" s="186"/>
      <c r="K9" s="186"/>
      <c r="L9" s="186"/>
      <c r="M9" s="186"/>
      <c r="N9" s="186"/>
      <c r="O9" s="186"/>
      <c r="P9" s="186"/>
      <c r="Q9" s="186"/>
      <c r="R9" s="186"/>
      <c r="S9" s="186"/>
      <c r="T9" s="186"/>
      <c r="U9" s="186"/>
    </row>
    <row r="10" spans="1:21" x14ac:dyDescent="0.25">
      <c r="A10" s="156" t="s">
        <v>1803</v>
      </c>
      <c r="B10" s="182"/>
      <c r="C10" s="186"/>
      <c r="D10" s="186"/>
      <c r="E10" s="186"/>
      <c r="F10" s="186"/>
      <c r="G10" s="186"/>
      <c r="H10" s="186"/>
      <c r="I10" s="186"/>
      <c r="J10" s="186"/>
      <c r="K10" s="186"/>
      <c r="L10" s="186"/>
      <c r="M10" s="186"/>
      <c r="N10" s="186"/>
      <c r="O10" s="186"/>
      <c r="P10" s="186"/>
      <c r="Q10" s="186"/>
      <c r="R10" s="186"/>
      <c r="S10" s="186"/>
      <c r="T10" s="186"/>
      <c r="U10" s="186"/>
    </row>
    <row r="11" spans="1:21" x14ac:dyDescent="0.25">
      <c r="A11" s="186"/>
      <c r="B11" s="186"/>
      <c r="C11" s="186"/>
      <c r="D11" s="186"/>
      <c r="E11" s="186"/>
      <c r="F11" s="186"/>
      <c r="G11" s="186"/>
      <c r="H11" s="186"/>
      <c r="I11" s="186"/>
      <c r="J11" s="186"/>
      <c r="K11" s="186"/>
      <c r="L11" s="186"/>
      <c r="M11" s="186"/>
      <c r="N11" s="186"/>
      <c r="O11" s="186"/>
      <c r="P11" s="186"/>
      <c r="Q11" s="186"/>
      <c r="R11" s="186"/>
      <c r="S11" s="186"/>
      <c r="T11" s="186"/>
      <c r="U11" s="186"/>
    </row>
    <row r="12" spans="1:21" x14ac:dyDescent="0.25">
      <c r="A12" s="203" t="s">
        <v>2165</v>
      </c>
      <c r="B12" s="186"/>
      <c r="C12" s="186"/>
      <c r="D12" s="186"/>
      <c r="E12" s="186"/>
      <c r="F12" s="186"/>
      <c r="G12" s="186"/>
      <c r="H12" s="186"/>
      <c r="I12" s="186"/>
      <c r="J12" s="186"/>
      <c r="K12" s="186"/>
      <c r="L12" s="186"/>
      <c r="M12" s="186"/>
      <c r="N12" s="186"/>
      <c r="O12" s="186"/>
      <c r="P12" s="186"/>
      <c r="Q12" s="186"/>
      <c r="R12" s="186"/>
      <c r="S12" s="186"/>
      <c r="T12" s="186"/>
      <c r="U12" s="186"/>
    </row>
    <row r="13" spans="1:21" ht="180" x14ac:dyDescent="0.25">
      <c r="A13" s="239" t="s">
        <v>2166</v>
      </c>
      <c r="B13" s="186"/>
      <c r="C13" s="186"/>
      <c r="D13" s="186"/>
      <c r="E13" s="186"/>
      <c r="F13" s="186"/>
      <c r="G13" s="186"/>
      <c r="H13" s="186"/>
      <c r="I13" s="186"/>
      <c r="J13" s="186"/>
      <c r="K13" s="186"/>
      <c r="L13" s="186"/>
      <c r="M13" s="186"/>
      <c r="N13" s="186"/>
      <c r="O13" s="186"/>
      <c r="P13" s="186"/>
      <c r="Q13" s="186"/>
      <c r="R13" s="186"/>
      <c r="S13" s="186"/>
      <c r="T13" s="186"/>
      <c r="U13" s="186"/>
    </row>
    <row r="14" spans="1:21" x14ac:dyDescent="0.25">
      <c r="A14" s="186"/>
      <c r="B14" s="186"/>
      <c r="C14" s="186"/>
      <c r="D14" s="186"/>
      <c r="E14" s="186"/>
      <c r="F14" s="186"/>
      <c r="G14" s="186"/>
      <c r="H14" s="186"/>
      <c r="I14" s="186"/>
      <c r="J14" s="186"/>
      <c r="K14" s="186"/>
      <c r="L14" s="186"/>
      <c r="M14" s="186"/>
      <c r="N14" s="186"/>
      <c r="O14" s="186"/>
      <c r="P14" s="186"/>
      <c r="Q14" s="186"/>
      <c r="R14" s="186"/>
      <c r="S14" s="186"/>
      <c r="T14" s="186"/>
      <c r="U14" s="186"/>
    </row>
    <row r="15" spans="1:21" x14ac:dyDescent="0.25">
      <c r="A15" s="203" t="s">
        <v>2167</v>
      </c>
      <c r="B15" s="186"/>
      <c r="C15" s="186"/>
      <c r="D15" s="186"/>
      <c r="E15" s="186"/>
      <c r="F15" s="186"/>
      <c r="G15" s="186"/>
      <c r="H15" s="186"/>
      <c r="I15" s="186"/>
      <c r="J15" s="186"/>
      <c r="K15" s="186"/>
      <c r="L15" s="186"/>
      <c r="M15" s="186"/>
      <c r="N15" s="186"/>
      <c r="O15" s="186"/>
      <c r="P15" s="186"/>
      <c r="Q15" s="186"/>
      <c r="R15" s="186"/>
      <c r="S15" s="186"/>
      <c r="T15" s="186"/>
      <c r="U15" s="186"/>
    </row>
    <row r="16" spans="1:21" ht="150" x14ac:dyDescent="0.25">
      <c r="A16" s="239" t="s">
        <v>2168</v>
      </c>
      <c r="B16" s="186"/>
      <c r="C16" s="186"/>
      <c r="D16" s="186"/>
      <c r="E16" s="186"/>
      <c r="F16" s="186"/>
      <c r="G16" s="186"/>
      <c r="H16" s="186"/>
      <c r="I16" s="186"/>
      <c r="J16" s="186"/>
      <c r="K16" s="186"/>
      <c r="L16" s="186"/>
      <c r="M16" s="186"/>
      <c r="N16" s="186"/>
      <c r="O16" s="186"/>
      <c r="P16" s="186"/>
      <c r="Q16" s="186"/>
      <c r="R16" s="186"/>
      <c r="S16" s="186"/>
      <c r="T16" s="186"/>
      <c r="U16" s="186"/>
    </row>
    <row r="17" spans="1:21" x14ac:dyDescent="0.25">
      <c r="A17" s="186"/>
      <c r="B17" s="186"/>
      <c r="C17" s="186"/>
      <c r="D17" s="186"/>
      <c r="E17" s="186"/>
      <c r="F17" s="186"/>
      <c r="G17" s="186"/>
      <c r="H17" s="186"/>
      <c r="I17" s="186"/>
      <c r="J17" s="186"/>
      <c r="K17" s="186"/>
      <c r="L17" s="186"/>
      <c r="M17" s="186"/>
      <c r="N17" s="186"/>
      <c r="O17" s="186"/>
      <c r="P17" s="186"/>
      <c r="Q17" s="186"/>
      <c r="R17" s="186"/>
      <c r="S17" s="186"/>
      <c r="T17" s="186"/>
      <c r="U17" s="186"/>
    </row>
    <row r="18" spans="1:21" x14ac:dyDescent="0.25">
      <c r="A18" s="156" t="s">
        <v>2169</v>
      </c>
      <c r="B18" s="182"/>
      <c r="C18" s="156" t="s">
        <v>1715</v>
      </c>
      <c r="D18" s="186"/>
      <c r="E18" s="186"/>
      <c r="F18" s="186"/>
      <c r="G18" s="186"/>
      <c r="H18" s="186"/>
      <c r="I18" s="186"/>
      <c r="J18" s="186"/>
      <c r="K18" s="186"/>
      <c r="L18" s="186"/>
      <c r="M18" s="186"/>
      <c r="N18" s="186"/>
      <c r="O18" s="186"/>
      <c r="P18" s="186"/>
      <c r="Q18" s="186"/>
      <c r="R18" s="186"/>
      <c r="S18" s="186"/>
      <c r="T18" s="186"/>
      <c r="U18" s="186"/>
    </row>
    <row r="19" spans="1:21" x14ac:dyDescent="0.25">
      <c r="A19" s="186"/>
      <c r="B19" s="186"/>
      <c r="C19" s="186"/>
      <c r="D19" s="186"/>
      <c r="E19" s="186"/>
      <c r="F19" s="186"/>
      <c r="G19" s="186"/>
      <c r="H19" s="186"/>
      <c r="I19" s="186"/>
      <c r="J19" s="186"/>
      <c r="K19" s="186"/>
      <c r="L19" s="186"/>
      <c r="M19" s="186"/>
      <c r="N19" s="186"/>
      <c r="O19" s="186"/>
      <c r="P19" s="186"/>
      <c r="Q19" s="186"/>
      <c r="R19" s="186"/>
      <c r="S19" s="186"/>
      <c r="T19" s="186"/>
      <c r="U19" s="186"/>
    </row>
    <row r="20" spans="1:21" ht="53.25" customHeight="1" x14ac:dyDescent="0.25">
      <c r="A20" s="485" t="s">
        <v>2170</v>
      </c>
      <c r="B20" s="486"/>
      <c r="C20" s="279" t="s">
        <v>2171</v>
      </c>
      <c r="D20" s="186"/>
      <c r="E20" s="186"/>
      <c r="F20" s="186"/>
      <c r="G20" s="186"/>
      <c r="H20" s="186"/>
      <c r="I20" s="186"/>
      <c r="J20" s="186"/>
      <c r="K20" s="186"/>
      <c r="L20" s="186"/>
      <c r="M20" s="186"/>
      <c r="N20" s="186"/>
      <c r="O20" s="186"/>
      <c r="P20" s="186"/>
      <c r="Q20" s="186"/>
      <c r="R20" s="186"/>
      <c r="S20" s="186"/>
      <c r="T20" s="186"/>
      <c r="U20" s="186"/>
    </row>
    <row r="21" spans="1:21" x14ac:dyDescent="0.25">
      <c r="A21" s="275" t="s">
        <v>2172</v>
      </c>
      <c r="B21" s="182"/>
      <c r="C21" s="182"/>
      <c r="D21" s="186"/>
      <c r="E21" s="186"/>
      <c r="F21" s="186"/>
      <c r="G21" s="186"/>
      <c r="H21" s="186"/>
      <c r="I21" s="186"/>
      <c r="J21" s="186"/>
      <c r="K21" s="186"/>
      <c r="L21" s="186"/>
      <c r="M21" s="186"/>
      <c r="N21" s="186"/>
      <c r="O21" s="186"/>
      <c r="P21" s="186"/>
      <c r="Q21" s="186"/>
      <c r="R21" s="186"/>
      <c r="S21" s="186"/>
      <c r="T21" s="186"/>
      <c r="U21" s="186"/>
    </row>
    <row r="22" spans="1:21" x14ac:dyDescent="0.25">
      <c r="A22" s="275" t="s">
        <v>2173</v>
      </c>
      <c r="B22" s="182"/>
      <c r="C22" s="182"/>
      <c r="D22" s="186"/>
      <c r="E22" s="186"/>
      <c r="F22" s="186"/>
      <c r="G22" s="186"/>
      <c r="H22" s="186"/>
      <c r="I22" s="186"/>
      <c r="J22" s="186"/>
      <c r="K22" s="186"/>
      <c r="L22" s="186"/>
      <c r="M22" s="186"/>
      <c r="N22" s="186"/>
      <c r="O22" s="186"/>
      <c r="P22" s="186"/>
      <c r="Q22" s="186"/>
      <c r="R22" s="186"/>
      <c r="S22" s="186"/>
      <c r="T22" s="186"/>
      <c r="U22" s="186"/>
    </row>
    <row r="23" spans="1:21" x14ac:dyDescent="0.25">
      <c r="A23" s="275" t="s">
        <v>2174</v>
      </c>
      <c r="B23" s="182"/>
      <c r="C23" s="182"/>
      <c r="D23" s="186"/>
      <c r="E23" s="186"/>
      <c r="F23" s="186"/>
      <c r="G23" s="186"/>
      <c r="H23" s="186"/>
      <c r="I23" s="186"/>
      <c r="J23" s="186"/>
      <c r="K23" s="186"/>
      <c r="L23" s="186"/>
      <c r="M23" s="186"/>
      <c r="N23" s="186"/>
      <c r="O23" s="186"/>
      <c r="P23" s="186"/>
      <c r="Q23" s="186"/>
      <c r="R23" s="186"/>
      <c r="S23" s="186"/>
      <c r="T23" s="186"/>
      <c r="U23" s="186"/>
    </row>
    <row r="24" spans="1:21" x14ac:dyDescent="0.25">
      <c r="A24" s="275" t="s">
        <v>2175</v>
      </c>
      <c r="B24" s="182"/>
      <c r="C24" s="182"/>
      <c r="D24" s="186"/>
      <c r="E24" s="186"/>
      <c r="F24" s="186"/>
      <c r="G24" s="186"/>
      <c r="H24" s="186"/>
      <c r="I24" s="186"/>
      <c r="J24" s="186"/>
      <c r="K24" s="186"/>
      <c r="L24" s="186"/>
      <c r="M24" s="186"/>
      <c r="N24" s="186"/>
      <c r="O24" s="186"/>
      <c r="P24" s="186"/>
      <c r="Q24" s="186"/>
      <c r="R24" s="186"/>
      <c r="S24" s="186"/>
      <c r="T24" s="186"/>
      <c r="U24" s="186"/>
    </row>
    <row r="25" spans="1:21" x14ac:dyDescent="0.25">
      <c r="A25" s="275" t="s">
        <v>2176</v>
      </c>
      <c r="B25" s="182"/>
      <c r="C25" s="182"/>
      <c r="D25" s="186"/>
      <c r="E25" s="186"/>
      <c r="F25" s="186"/>
      <c r="G25" s="186"/>
      <c r="H25" s="186"/>
      <c r="I25" s="186"/>
      <c r="J25" s="186"/>
      <c r="K25" s="186"/>
      <c r="L25" s="186"/>
      <c r="M25" s="186"/>
      <c r="N25" s="186"/>
      <c r="O25" s="186"/>
      <c r="P25" s="186"/>
      <c r="Q25" s="186"/>
      <c r="R25" s="186"/>
      <c r="S25" s="186"/>
      <c r="T25" s="186"/>
      <c r="U25" s="186"/>
    </row>
    <row r="26" spans="1:21" x14ac:dyDescent="0.25">
      <c r="A26" s="275" t="s">
        <v>2177</v>
      </c>
      <c r="B26" s="182"/>
      <c r="C26" s="182"/>
      <c r="D26" s="186"/>
      <c r="E26" s="186"/>
      <c r="F26" s="186"/>
      <c r="G26" s="186"/>
      <c r="H26" s="186"/>
      <c r="I26" s="186"/>
      <c r="J26" s="186"/>
      <c r="K26" s="186"/>
      <c r="L26" s="186"/>
      <c r="M26" s="186"/>
      <c r="N26" s="186"/>
      <c r="O26" s="186"/>
      <c r="P26" s="186"/>
      <c r="Q26" s="186"/>
      <c r="R26" s="186"/>
      <c r="S26" s="186"/>
      <c r="T26" s="186"/>
      <c r="U26" s="186"/>
    </row>
    <row r="27" spans="1:21" x14ac:dyDescent="0.25">
      <c r="A27" s="275" t="s">
        <v>2178</v>
      </c>
      <c r="B27" s="182"/>
      <c r="C27" s="182"/>
      <c r="D27" s="186"/>
      <c r="E27" s="186"/>
      <c r="F27" s="186"/>
      <c r="G27" s="186"/>
      <c r="H27" s="186"/>
      <c r="I27" s="186"/>
      <c r="J27" s="186"/>
      <c r="K27" s="186"/>
      <c r="L27" s="186"/>
      <c r="M27" s="186"/>
      <c r="N27" s="186"/>
      <c r="O27" s="186"/>
      <c r="P27" s="186"/>
      <c r="Q27" s="186"/>
      <c r="R27" s="186"/>
      <c r="S27" s="186"/>
      <c r="T27" s="186"/>
      <c r="U27" s="186"/>
    </row>
    <row r="28" spans="1:21" x14ac:dyDescent="0.25">
      <c r="A28" s="275" t="s">
        <v>2179</v>
      </c>
      <c r="B28" s="182"/>
      <c r="C28" s="182"/>
      <c r="D28" s="186"/>
      <c r="E28" s="186"/>
      <c r="F28" s="186"/>
      <c r="G28" s="186"/>
      <c r="H28" s="186"/>
      <c r="I28" s="186"/>
      <c r="J28" s="186"/>
      <c r="K28" s="186"/>
      <c r="L28" s="186"/>
      <c r="M28" s="186"/>
      <c r="N28" s="186"/>
      <c r="O28" s="186"/>
      <c r="P28" s="186"/>
      <c r="Q28" s="186"/>
      <c r="R28" s="186"/>
      <c r="S28" s="186"/>
      <c r="T28" s="186"/>
      <c r="U28" s="186"/>
    </row>
    <row r="29" spans="1:21" x14ac:dyDescent="0.25">
      <c r="A29" s="275" t="s">
        <v>2180</v>
      </c>
      <c r="B29" s="182"/>
      <c r="C29" s="182"/>
      <c r="D29" s="186"/>
      <c r="E29" s="186"/>
      <c r="F29" s="186"/>
      <c r="G29" s="186"/>
      <c r="H29" s="186"/>
      <c r="I29" s="186"/>
      <c r="J29" s="186"/>
      <c r="K29" s="186"/>
      <c r="L29" s="186"/>
      <c r="M29" s="186"/>
      <c r="N29" s="186"/>
      <c r="O29" s="186"/>
      <c r="P29" s="186"/>
      <c r="Q29" s="186"/>
      <c r="R29" s="186"/>
      <c r="S29" s="186"/>
      <c r="T29" s="186"/>
      <c r="U29" s="186"/>
    </row>
    <row r="30" spans="1:21" x14ac:dyDescent="0.25">
      <c r="A30" s="275" t="s">
        <v>2181</v>
      </c>
      <c r="B30" s="182"/>
      <c r="C30" s="182"/>
      <c r="D30" s="186"/>
      <c r="E30" s="186"/>
      <c r="F30" s="186"/>
      <c r="G30" s="186"/>
      <c r="H30" s="186"/>
      <c r="I30" s="186"/>
      <c r="J30" s="186"/>
      <c r="K30" s="186"/>
      <c r="L30" s="186"/>
      <c r="M30" s="186"/>
      <c r="N30" s="186"/>
      <c r="O30" s="186"/>
      <c r="P30" s="186"/>
      <c r="Q30" s="186"/>
      <c r="R30" s="186"/>
      <c r="S30" s="186"/>
      <c r="T30" s="186"/>
      <c r="U30" s="186"/>
    </row>
    <row r="31" spans="1:21" x14ac:dyDescent="0.25">
      <c r="A31" s="275" t="s">
        <v>2182</v>
      </c>
      <c r="B31" s="182"/>
      <c r="C31" s="182"/>
      <c r="D31" s="186"/>
      <c r="E31" s="186"/>
      <c r="F31" s="186"/>
      <c r="G31" s="186"/>
      <c r="H31" s="186"/>
      <c r="I31" s="186"/>
      <c r="J31" s="186"/>
      <c r="K31" s="186"/>
      <c r="L31" s="186"/>
      <c r="M31" s="186"/>
      <c r="N31" s="186"/>
      <c r="O31" s="186"/>
      <c r="P31" s="186"/>
      <c r="Q31" s="186"/>
      <c r="R31" s="186"/>
      <c r="S31" s="186"/>
      <c r="T31" s="186"/>
      <c r="U31" s="186"/>
    </row>
    <row r="32" spans="1:21" x14ac:dyDescent="0.25">
      <c r="A32" s="275" t="s">
        <v>2183</v>
      </c>
      <c r="B32" s="182"/>
      <c r="C32" s="182"/>
      <c r="D32" s="186"/>
      <c r="E32" s="186"/>
      <c r="F32" s="186"/>
      <c r="G32" s="186"/>
      <c r="H32" s="186"/>
      <c r="I32" s="186"/>
      <c r="J32" s="186"/>
      <c r="K32" s="186"/>
      <c r="L32" s="186"/>
      <c r="M32" s="186"/>
      <c r="N32" s="186"/>
      <c r="O32" s="186"/>
      <c r="P32" s="186"/>
      <c r="Q32" s="186"/>
      <c r="R32" s="186"/>
      <c r="S32" s="186"/>
      <c r="T32" s="186"/>
      <c r="U32" s="186"/>
    </row>
    <row r="33" spans="1:21" x14ac:dyDescent="0.25">
      <c r="A33" s="275" t="s">
        <v>2184</v>
      </c>
      <c r="B33" s="182"/>
      <c r="C33" s="182"/>
      <c r="D33" s="186"/>
      <c r="E33" s="186"/>
      <c r="F33" s="186"/>
      <c r="G33" s="186"/>
      <c r="H33" s="186"/>
      <c r="I33" s="186"/>
      <c r="J33" s="186"/>
      <c r="K33" s="186"/>
      <c r="L33" s="186"/>
      <c r="M33" s="186"/>
      <c r="N33" s="186"/>
      <c r="O33" s="186"/>
      <c r="P33" s="186"/>
      <c r="Q33" s="186"/>
      <c r="R33" s="186"/>
      <c r="S33" s="186"/>
      <c r="T33" s="186"/>
      <c r="U33" s="186"/>
    </row>
    <row r="34" spans="1:21" x14ac:dyDescent="0.25">
      <c r="A34" s="275" t="s">
        <v>2185</v>
      </c>
      <c r="B34" s="182"/>
      <c r="C34" s="182"/>
      <c r="D34" s="186"/>
      <c r="E34" s="186"/>
      <c r="F34" s="186"/>
      <c r="G34" s="186"/>
      <c r="H34" s="186"/>
      <c r="I34" s="186"/>
      <c r="J34" s="186"/>
      <c r="K34" s="186"/>
      <c r="L34" s="186"/>
      <c r="M34" s="186"/>
      <c r="N34" s="186"/>
      <c r="O34" s="186"/>
      <c r="P34" s="186"/>
      <c r="Q34" s="186"/>
      <c r="R34" s="186"/>
      <c r="S34" s="186"/>
      <c r="T34" s="186"/>
      <c r="U34" s="186"/>
    </row>
    <row r="35" spans="1:21" x14ac:dyDescent="0.25">
      <c r="A35" s="275" t="s">
        <v>2186</v>
      </c>
      <c r="B35" s="182"/>
      <c r="C35" s="182"/>
      <c r="D35" s="186"/>
      <c r="E35" s="186"/>
      <c r="F35" s="186"/>
      <c r="G35" s="186"/>
      <c r="H35" s="186"/>
      <c r="I35" s="186"/>
      <c r="J35" s="186"/>
      <c r="K35" s="186"/>
      <c r="L35" s="186"/>
      <c r="M35" s="186"/>
      <c r="N35" s="186"/>
      <c r="O35" s="186"/>
      <c r="P35" s="186"/>
      <c r="Q35" s="186"/>
      <c r="R35" s="186"/>
      <c r="S35" s="186"/>
      <c r="T35" s="186"/>
      <c r="U35" s="186"/>
    </row>
    <row r="36" spans="1:21" x14ac:dyDescent="0.25">
      <c r="A36" s="275" t="s">
        <v>2187</v>
      </c>
      <c r="B36" s="182"/>
      <c r="C36" s="182"/>
      <c r="D36" s="186"/>
      <c r="E36" s="186"/>
      <c r="F36" s="186"/>
      <c r="G36" s="186"/>
      <c r="H36" s="186"/>
      <c r="I36" s="186"/>
      <c r="J36" s="186"/>
      <c r="K36" s="186"/>
      <c r="L36" s="186"/>
      <c r="M36" s="186"/>
      <c r="N36" s="186"/>
      <c r="O36" s="186"/>
      <c r="P36" s="186"/>
      <c r="Q36" s="186"/>
      <c r="R36" s="186"/>
      <c r="S36" s="186"/>
      <c r="T36" s="186"/>
      <c r="U36" s="186"/>
    </row>
    <row r="37" spans="1:21" x14ac:dyDescent="0.25">
      <c r="A37" s="275" t="s">
        <v>2188</v>
      </c>
      <c r="B37" s="182"/>
      <c r="C37" s="182"/>
      <c r="D37" s="186"/>
      <c r="E37" s="186"/>
      <c r="F37" s="186"/>
      <c r="G37" s="186"/>
      <c r="H37" s="186"/>
      <c r="I37" s="186"/>
      <c r="J37" s="186"/>
      <c r="K37" s="186"/>
      <c r="L37" s="186"/>
      <c r="M37" s="186"/>
      <c r="N37" s="186"/>
      <c r="O37" s="186"/>
      <c r="P37" s="186"/>
      <c r="Q37" s="186"/>
      <c r="R37" s="186"/>
      <c r="S37" s="186"/>
      <c r="T37" s="186"/>
      <c r="U37" s="186"/>
    </row>
    <row r="38" spans="1:21" x14ac:dyDescent="0.25">
      <c r="A38" s="275" t="s">
        <v>2189</v>
      </c>
      <c r="B38" s="182"/>
      <c r="C38" s="182"/>
      <c r="D38" s="186"/>
      <c r="E38" s="186"/>
      <c r="F38" s="186"/>
      <c r="G38" s="186"/>
      <c r="H38" s="186"/>
      <c r="I38" s="186"/>
      <c r="J38" s="186"/>
      <c r="K38" s="186"/>
      <c r="L38" s="186"/>
      <c r="M38" s="186"/>
      <c r="N38" s="186"/>
      <c r="O38" s="186"/>
      <c r="P38" s="186"/>
      <c r="Q38" s="186"/>
      <c r="R38" s="186"/>
      <c r="S38" s="186"/>
      <c r="T38" s="186"/>
      <c r="U38" s="186"/>
    </row>
    <row r="39" spans="1:21" x14ac:dyDescent="0.25">
      <c r="A39" s="275" t="s">
        <v>2190</v>
      </c>
      <c r="B39" s="182"/>
      <c r="C39" s="182"/>
      <c r="D39" s="186"/>
      <c r="E39" s="186"/>
      <c r="F39" s="186"/>
      <c r="G39" s="186"/>
      <c r="H39" s="186"/>
      <c r="I39" s="186"/>
      <c r="J39" s="186"/>
      <c r="K39" s="186"/>
      <c r="L39" s="186"/>
      <c r="M39" s="186"/>
      <c r="N39" s="186"/>
      <c r="O39" s="186"/>
      <c r="P39" s="186"/>
      <c r="Q39" s="186"/>
      <c r="R39" s="186"/>
      <c r="S39" s="186"/>
      <c r="T39" s="186"/>
      <c r="U39" s="186"/>
    </row>
    <row r="40" spans="1:21" x14ac:dyDescent="0.25">
      <c r="A40" s="275" t="s">
        <v>2191</v>
      </c>
      <c r="B40" s="182"/>
      <c r="C40" s="182"/>
      <c r="D40" s="186"/>
      <c r="E40" s="186"/>
      <c r="F40" s="186"/>
      <c r="G40" s="186"/>
      <c r="H40" s="186"/>
      <c r="I40" s="186"/>
      <c r="J40" s="186"/>
      <c r="K40" s="186"/>
      <c r="L40" s="186"/>
      <c r="M40" s="186"/>
      <c r="N40" s="186"/>
      <c r="O40" s="186"/>
      <c r="P40" s="186"/>
      <c r="Q40" s="186"/>
      <c r="R40" s="186"/>
      <c r="S40" s="186"/>
      <c r="T40" s="186"/>
      <c r="U40" s="186"/>
    </row>
    <row r="41" spans="1:21" x14ac:dyDescent="0.25">
      <c r="A41" s="186"/>
      <c r="B41" s="186"/>
      <c r="C41" s="186"/>
      <c r="D41" s="186"/>
      <c r="E41" s="186"/>
      <c r="F41" s="186"/>
      <c r="G41" s="186"/>
      <c r="H41" s="186"/>
      <c r="I41" s="186"/>
      <c r="J41" s="186"/>
      <c r="K41" s="186"/>
      <c r="L41" s="186"/>
      <c r="M41" s="186"/>
      <c r="N41" s="186"/>
      <c r="O41" s="186"/>
      <c r="P41" s="186"/>
      <c r="Q41" s="186"/>
      <c r="R41" s="186"/>
      <c r="S41" s="186"/>
      <c r="T41" s="186"/>
      <c r="U41" s="186"/>
    </row>
    <row r="42" spans="1:21" ht="90" x14ac:dyDescent="0.25">
      <c r="A42" s="175" t="s">
        <v>2192</v>
      </c>
      <c r="B42" s="239" t="s">
        <v>2193</v>
      </c>
      <c r="C42" s="186"/>
      <c r="D42" s="186"/>
      <c r="E42" s="186"/>
      <c r="F42" s="186"/>
      <c r="G42" s="186"/>
      <c r="H42" s="186"/>
      <c r="I42" s="186"/>
      <c r="J42" s="186"/>
      <c r="K42" s="186"/>
      <c r="L42" s="186"/>
      <c r="M42" s="186"/>
      <c r="N42" s="186"/>
      <c r="O42" s="186"/>
      <c r="P42" s="186"/>
      <c r="Q42" s="186"/>
      <c r="R42" s="186"/>
      <c r="S42" s="186"/>
      <c r="T42" s="186"/>
      <c r="U42" s="186"/>
    </row>
    <row r="43" spans="1:21" ht="60" x14ac:dyDescent="0.25">
      <c r="A43" s="175" t="s">
        <v>2194</v>
      </c>
      <c r="B43" s="239" t="s">
        <v>2195</v>
      </c>
      <c r="C43" s="186"/>
      <c r="D43" s="186"/>
      <c r="E43" s="186"/>
      <c r="F43" s="186"/>
      <c r="G43" s="186"/>
      <c r="H43" s="186"/>
      <c r="I43" s="186"/>
      <c r="J43" s="186"/>
      <c r="K43" s="186"/>
      <c r="L43" s="186"/>
      <c r="M43" s="186"/>
      <c r="N43" s="186"/>
      <c r="O43" s="186"/>
      <c r="P43" s="186"/>
      <c r="Q43" s="186"/>
      <c r="R43" s="186"/>
      <c r="S43" s="186"/>
      <c r="T43" s="186"/>
      <c r="U43" s="186"/>
    </row>
    <row r="44" spans="1:21" x14ac:dyDescent="0.25">
      <c r="A44" s="186"/>
      <c r="B44" s="186"/>
      <c r="C44" s="186"/>
      <c r="D44" s="186"/>
      <c r="E44" s="186"/>
      <c r="F44" s="186"/>
      <c r="G44" s="186"/>
      <c r="H44" s="186"/>
      <c r="I44" s="186"/>
      <c r="J44" s="186"/>
      <c r="K44" s="186"/>
      <c r="L44" s="186"/>
      <c r="M44" s="186"/>
      <c r="N44" s="186"/>
      <c r="O44" s="186"/>
      <c r="P44" s="186"/>
      <c r="Q44" s="186"/>
      <c r="R44" s="186"/>
      <c r="S44" s="186"/>
      <c r="T44" s="186"/>
      <c r="U44" s="186"/>
    </row>
    <row r="45" spans="1:21" x14ac:dyDescent="0.25">
      <c r="A45" s="487" t="s">
        <v>2196</v>
      </c>
      <c r="B45" s="488" t="s">
        <v>1621</v>
      </c>
      <c r="C45" s="488"/>
      <c r="D45" s="488"/>
      <c r="E45" s="186"/>
      <c r="F45" s="186"/>
      <c r="G45" s="186"/>
      <c r="H45" s="186"/>
      <c r="I45" s="186"/>
      <c r="J45" s="186"/>
      <c r="K45" s="186"/>
      <c r="L45" s="186"/>
      <c r="M45" s="186"/>
      <c r="N45" s="186"/>
      <c r="O45" s="186"/>
      <c r="P45" s="186"/>
      <c r="Q45" s="186"/>
      <c r="R45" s="186"/>
      <c r="S45" s="186"/>
      <c r="T45" s="186"/>
      <c r="U45" s="186"/>
    </row>
    <row r="46" spans="1:21" x14ac:dyDescent="0.25">
      <c r="A46" s="487"/>
      <c r="B46" s="193" t="s">
        <v>2197</v>
      </c>
      <c r="C46" s="193" t="s">
        <v>2198</v>
      </c>
      <c r="D46" s="203" t="s">
        <v>2199</v>
      </c>
      <c r="E46" s="186"/>
      <c r="F46" s="186"/>
      <c r="G46" s="186"/>
      <c r="H46" s="186"/>
      <c r="I46" s="186"/>
      <c r="J46" s="186"/>
      <c r="K46" s="186"/>
      <c r="L46" s="186"/>
      <c r="M46" s="186"/>
      <c r="N46" s="186"/>
      <c r="O46" s="186"/>
      <c r="P46" s="186"/>
      <c r="Q46" s="186"/>
      <c r="R46" s="186"/>
      <c r="S46" s="186"/>
      <c r="T46" s="186"/>
      <c r="U46" s="186"/>
    </row>
    <row r="47" spans="1:21" x14ac:dyDescent="0.25">
      <c r="A47" s="487"/>
      <c r="B47" s="276" t="s">
        <v>2200</v>
      </c>
      <c r="C47" s="276" t="s">
        <v>2201</v>
      </c>
      <c r="D47" s="276" t="s">
        <v>2202</v>
      </c>
      <c r="E47" s="186"/>
      <c r="F47" s="186"/>
      <c r="G47" s="186"/>
      <c r="H47" s="186"/>
      <c r="I47" s="186"/>
      <c r="J47" s="186"/>
      <c r="K47" s="186"/>
      <c r="L47" s="186"/>
      <c r="M47" s="186"/>
      <c r="N47" s="186"/>
      <c r="O47" s="186"/>
      <c r="P47" s="186"/>
      <c r="Q47" s="186"/>
      <c r="R47" s="186"/>
      <c r="S47" s="186"/>
      <c r="T47" s="186"/>
      <c r="U47" s="186"/>
    </row>
    <row r="48" spans="1:21" x14ac:dyDescent="0.25">
      <c r="A48" s="182">
        <v>1</v>
      </c>
      <c r="B48" s="182"/>
      <c r="C48" s="182"/>
      <c r="D48" s="182"/>
      <c r="E48" s="186"/>
      <c r="F48" s="186"/>
      <c r="G48" s="186"/>
      <c r="H48" s="186"/>
      <c r="I48" s="186"/>
      <c r="J48" s="186"/>
      <c r="K48" s="186"/>
      <c r="L48" s="186"/>
      <c r="M48" s="186"/>
      <c r="N48" s="186"/>
      <c r="O48" s="186"/>
      <c r="P48" s="186"/>
      <c r="Q48" s="186"/>
      <c r="R48" s="186"/>
      <c r="S48" s="186"/>
      <c r="T48" s="186"/>
      <c r="U48" s="186"/>
    </row>
    <row r="49" spans="1:21" x14ac:dyDescent="0.25">
      <c r="A49" s="182">
        <v>2</v>
      </c>
      <c r="B49" s="182"/>
      <c r="C49" s="182"/>
      <c r="D49" s="182"/>
      <c r="E49" s="186"/>
      <c r="F49" s="186"/>
      <c r="G49" s="186"/>
      <c r="H49" s="186"/>
      <c r="I49" s="186"/>
      <c r="J49" s="186"/>
      <c r="K49" s="186"/>
      <c r="L49" s="186"/>
      <c r="M49" s="186"/>
      <c r="N49" s="186"/>
      <c r="O49" s="186"/>
      <c r="P49" s="186"/>
      <c r="Q49" s="186"/>
      <c r="R49" s="186"/>
      <c r="S49" s="186"/>
      <c r="T49" s="186"/>
      <c r="U49" s="186"/>
    </row>
    <row r="50" spans="1:21" x14ac:dyDescent="0.25">
      <c r="A50" s="182">
        <v>3</v>
      </c>
      <c r="B50" s="182"/>
      <c r="C50" s="182"/>
      <c r="D50" s="182"/>
      <c r="E50" s="186"/>
      <c r="F50" s="186"/>
      <c r="G50" s="186"/>
      <c r="H50" s="186"/>
      <c r="I50" s="186"/>
      <c r="J50" s="186"/>
      <c r="K50" s="186"/>
      <c r="L50" s="186"/>
      <c r="M50" s="186"/>
      <c r="N50" s="186"/>
      <c r="O50" s="186"/>
      <c r="P50" s="186"/>
      <c r="Q50" s="186"/>
      <c r="R50" s="186"/>
      <c r="S50" s="186"/>
      <c r="T50" s="186"/>
      <c r="U50" s="186"/>
    </row>
    <row r="51" spans="1:21" x14ac:dyDescent="0.25">
      <c r="A51" s="182">
        <v>4</v>
      </c>
      <c r="B51" s="182"/>
      <c r="C51" s="182"/>
      <c r="D51" s="182"/>
      <c r="E51" s="186"/>
      <c r="F51" s="186"/>
      <c r="G51" s="186"/>
      <c r="H51" s="186"/>
      <c r="I51" s="186"/>
      <c r="J51" s="186"/>
      <c r="K51" s="186"/>
      <c r="L51" s="186"/>
      <c r="M51" s="186"/>
      <c r="N51" s="186"/>
      <c r="O51" s="186"/>
      <c r="P51" s="186"/>
      <c r="Q51" s="186"/>
      <c r="R51" s="186"/>
      <c r="S51" s="186"/>
      <c r="T51" s="186"/>
      <c r="U51" s="186"/>
    </row>
    <row r="52" spans="1:21" x14ac:dyDescent="0.25">
      <c r="A52" s="182">
        <v>5</v>
      </c>
      <c r="B52" s="182"/>
      <c r="C52" s="182"/>
      <c r="D52" s="182"/>
      <c r="E52" s="186"/>
      <c r="F52" s="186"/>
      <c r="G52" s="186"/>
      <c r="H52" s="186"/>
      <c r="I52" s="186"/>
      <c r="J52" s="186"/>
      <c r="K52" s="186"/>
      <c r="L52" s="186"/>
      <c r="M52" s="186"/>
      <c r="N52" s="186"/>
      <c r="O52" s="186"/>
      <c r="P52" s="186"/>
      <c r="Q52" s="186"/>
      <c r="R52" s="186"/>
      <c r="S52" s="186"/>
      <c r="T52" s="186"/>
      <c r="U52" s="186"/>
    </row>
    <row r="53" spans="1:21" x14ac:dyDescent="0.25">
      <c r="A53" s="182">
        <v>6</v>
      </c>
      <c r="B53" s="182"/>
      <c r="C53" s="182"/>
      <c r="D53" s="182"/>
      <c r="E53" s="186"/>
      <c r="F53" s="186"/>
      <c r="G53" s="186"/>
      <c r="H53" s="186"/>
      <c r="I53" s="186"/>
      <c r="J53" s="186"/>
      <c r="K53" s="186"/>
      <c r="L53" s="186"/>
      <c r="M53" s="186"/>
      <c r="N53" s="186"/>
      <c r="O53" s="186"/>
      <c r="P53" s="186"/>
      <c r="Q53" s="186"/>
      <c r="R53" s="186"/>
      <c r="S53" s="186"/>
      <c r="T53" s="186"/>
      <c r="U53" s="186"/>
    </row>
    <row r="54" spans="1:21" x14ac:dyDescent="0.25">
      <c r="A54" s="182">
        <v>7</v>
      </c>
      <c r="B54" s="182"/>
      <c r="C54" s="182"/>
      <c r="D54" s="182"/>
      <c r="E54" s="186"/>
      <c r="F54" s="186"/>
      <c r="G54" s="186"/>
      <c r="H54" s="186"/>
      <c r="I54" s="186"/>
      <c r="J54" s="186"/>
      <c r="K54" s="186"/>
      <c r="L54" s="186"/>
      <c r="M54" s="186"/>
      <c r="N54" s="186"/>
      <c r="O54" s="186"/>
      <c r="P54" s="186"/>
      <c r="Q54" s="186"/>
      <c r="R54" s="186"/>
      <c r="S54" s="186"/>
      <c r="T54" s="186"/>
      <c r="U54" s="186"/>
    </row>
    <row r="55" spans="1:21" x14ac:dyDescent="0.25">
      <c r="A55" s="182">
        <v>8</v>
      </c>
      <c r="B55" s="182"/>
      <c r="C55" s="182"/>
      <c r="D55" s="182"/>
      <c r="E55" s="186"/>
      <c r="F55" s="186"/>
      <c r="G55" s="186"/>
      <c r="H55" s="186"/>
      <c r="I55" s="186"/>
      <c r="J55" s="186"/>
      <c r="K55" s="186"/>
      <c r="L55" s="186"/>
      <c r="M55" s="186"/>
      <c r="N55" s="186"/>
      <c r="O55" s="186"/>
      <c r="P55" s="186"/>
      <c r="Q55" s="186"/>
      <c r="R55" s="186"/>
      <c r="S55" s="186"/>
      <c r="T55" s="186"/>
      <c r="U55" s="186"/>
    </row>
    <row r="56" spans="1:21" x14ac:dyDescent="0.25">
      <c r="A56" s="182">
        <v>9</v>
      </c>
      <c r="B56" s="182"/>
      <c r="C56" s="182"/>
      <c r="D56" s="182"/>
      <c r="E56" s="186"/>
      <c r="F56" s="186"/>
      <c r="G56" s="186"/>
      <c r="H56" s="186"/>
      <c r="I56" s="186"/>
      <c r="J56" s="186"/>
      <c r="K56" s="186"/>
      <c r="L56" s="186"/>
      <c r="M56" s="186"/>
      <c r="N56" s="186"/>
      <c r="O56" s="186"/>
      <c r="P56" s="186"/>
      <c r="Q56" s="186"/>
      <c r="R56" s="186"/>
      <c r="S56" s="186"/>
      <c r="T56" s="186"/>
      <c r="U56" s="186"/>
    </row>
    <row r="57" spans="1:21" x14ac:dyDescent="0.25">
      <c r="A57" s="182">
        <v>10</v>
      </c>
      <c r="B57" s="182"/>
      <c r="C57" s="182"/>
      <c r="D57" s="182"/>
      <c r="E57" s="186"/>
      <c r="F57" s="186"/>
      <c r="G57" s="186"/>
      <c r="H57" s="186"/>
      <c r="I57" s="186"/>
      <c r="J57" s="186"/>
      <c r="K57" s="186"/>
      <c r="L57" s="186"/>
      <c r="M57" s="186"/>
      <c r="N57" s="186"/>
      <c r="O57" s="186"/>
      <c r="P57" s="186"/>
      <c r="Q57" s="186"/>
      <c r="R57" s="186"/>
      <c r="S57" s="186"/>
      <c r="T57" s="186"/>
      <c r="U57" s="186"/>
    </row>
    <row r="58" spans="1:21" x14ac:dyDescent="0.25">
      <c r="A58" s="182">
        <v>11</v>
      </c>
      <c r="B58" s="182"/>
      <c r="C58" s="182"/>
      <c r="D58" s="182"/>
      <c r="E58" s="186"/>
      <c r="F58" s="186"/>
      <c r="G58" s="186"/>
      <c r="H58" s="186"/>
      <c r="I58" s="186"/>
      <c r="J58" s="186"/>
      <c r="K58" s="186"/>
      <c r="L58" s="186"/>
      <c r="M58" s="186"/>
      <c r="N58" s="186"/>
      <c r="O58" s="186"/>
      <c r="P58" s="186"/>
      <c r="Q58" s="186"/>
      <c r="R58" s="186"/>
      <c r="S58" s="186"/>
      <c r="T58" s="186"/>
      <c r="U58" s="186"/>
    </row>
    <row r="59" spans="1:21" x14ac:dyDescent="0.25">
      <c r="A59" s="182">
        <v>12</v>
      </c>
      <c r="B59" s="182"/>
      <c r="C59" s="182"/>
      <c r="D59" s="182"/>
      <c r="E59" s="186"/>
      <c r="F59" s="186"/>
      <c r="G59" s="186"/>
      <c r="H59" s="186"/>
      <c r="I59" s="186"/>
      <c r="J59" s="186"/>
      <c r="K59" s="186"/>
      <c r="L59" s="186"/>
      <c r="M59" s="186"/>
      <c r="N59" s="186"/>
      <c r="O59" s="186"/>
      <c r="P59" s="186"/>
      <c r="Q59" s="186"/>
      <c r="R59" s="186"/>
      <c r="S59" s="186"/>
      <c r="T59" s="186"/>
      <c r="U59" s="186"/>
    </row>
    <row r="60" spans="1:21" x14ac:dyDescent="0.25">
      <c r="A60" s="182">
        <v>13</v>
      </c>
      <c r="B60" s="182"/>
      <c r="C60" s="182"/>
      <c r="D60" s="182"/>
      <c r="E60" s="186"/>
      <c r="F60" s="186"/>
      <c r="G60" s="186"/>
      <c r="H60" s="186"/>
      <c r="I60" s="186"/>
      <c r="J60" s="186"/>
      <c r="K60" s="186"/>
      <c r="L60" s="186"/>
      <c r="M60" s="186"/>
      <c r="N60" s="186"/>
      <c r="O60" s="186"/>
      <c r="P60" s="186"/>
      <c r="Q60" s="186"/>
      <c r="R60" s="186"/>
      <c r="S60" s="186"/>
      <c r="T60" s="186"/>
      <c r="U60" s="186"/>
    </row>
    <row r="61" spans="1:21" x14ac:dyDescent="0.25">
      <c r="A61" s="182">
        <v>14</v>
      </c>
      <c r="B61" s="182"/>
      <c r="C61" s="182"/>
      <c r="D61" s="182"/>
      <c r="E61" s="186"/>
      <c r="F61" s="186"/>
      <c r="G61" s="186"/>
      <c r="H61" s="186"/>
      <c r="I61" s="186"/>
      <c r="J61" s="186"/>
      <c r="K61" s="186"/>
      <c r="L61" s="186"/>
      <c r="M61" s="186"/>
      <c r="N61" s="186"/>
      <c r="O61" s="186"/>
      <c r="P61" s="186"/>
      <c r="Q61" s="186"/>
      <c r="R61" s="186"/>
      <c r="S61" s="186"/>
      <c r="T61" s="186"/>
      <c r="U61" s="186"/>
    </row>
    <row r="62" spans="1:21" x14ac:dyDescent="0.25">
      <c r="A62" s="182">
        <v>15</v>
      </c>
      <c r="B62" s="182"/>
      <c r="C62" s="182"/>
      <c r="D62" s="182"/>
      <c r="E62" s="186"/>
      <c r="F62" s="186"/>
      <c r="G62" s="186"/>
      <c r="H62" s="186"/>
      <c r="I62" s="186"/>
      <c r="J62" s="186"/>
      <c r="K62" s="186"/>
      <c r="L62" s="186"/>
      <c r="M62" s="186"/>
      <c r="N62" s="186"/>
      <c r="O62" s="186"/>
      <c r="P62" s="186"/>
      <c r="Q62" s="186"/>
      <c r="R62" s="186"/>
      <c r="S62" s="186"/>
      <c r="T62" s="186"/>
      <c r="U62" s="186"/>
    </row>
    <row r="63" spans="1:21" x14ac:dyDescent="0.25">
      <c r="A63" s="182">
        <v>16</v>
      </c>
      <c r="B63" s="182"/>
      <c r="C63" s="182"/>
      <c r="D63" s="182"/>
      <c r="E63" s="186"/>
      <c r="F63" s="186"/>
      <c r="G63" s="186"/>
      <c r="H63" s="186"/>
      <c r="I63" s="186"/>
      <c r="J63" s="186"/>
      <c r="K63" s="186"/>
      <c r="L63" s="186"/>
      <c r="M63" s="186"/>
      <c r="N63" s="186"/>
      <c r="O63" s="186"/>
      <c r="P63" s="186"/>
      <c r="Q63" s="186"/>
      <c r="R63" s="186"/>
      <c r="S63" s="186"/>
      <c r="T63" s="186"/>
      <c r="U63" s="186"/>
    </row>
    <row r="64" spans="1:21" x14ac:dyDescent="0.25">
      <c r="A64" s="182">
        <v>17</v>
      </c>
      <c r="B64" s="182"/>
      <c r="C64" s="182"/>
      <c r="D64" s="182"/>
      <c r="E64" s="186"/>
      <c r="F64" s="186"/>
      <c r="G64" s="186"/>
      <c r="H64" s="186"/>
      <c r="I64" s="186"/>
      <c r="J64" s="186"/>
      <c r="K64" s="186"/>
      <c r="L64" s="186"/>
      <c r="M64" s="186"/>
      <c r="N64" s="186"/>
      <c r="O64" s="186"/>
      <c r="P64" s="186"/>
      <c r="Q64" s="186"/>
      <c r="R64" s="186"/>
      <c r="S64" s="186"/>
      <c r="T64" s="186"/>
      <c r="U64" s="186"/>
    </row>
    <row r="65" spans="1:21" x14ac:dyDescent="0.25">
      <c r="A65" s="182">
        <v>18</v>
      </c>
      <c r="B65" s="182"/>
      <c r="C65" s="182"/>
      <c r="D65" s="182"/>
      <c r="E65" s="186"/>
      <c r="F65" s="186"/>
      <c r="G65" s="186"/>
      <c r="H65" s="186"/>
      <c r="I65" s="186"/>
      <c r="J65" s="186"/>
      <c r="K65" s="186"/>
      <c r="L65" s="186"/>
      <c r="M65" s="186"/>
      <c r="N65" s="186"/>
      <c r="O65" s="186"/>
      <c r="P65" s="186"/>
      <c r="Q65" s="186"/>
      <c r="R65" s="186"/>
      <c r="S65" s="186"/>
      <c r="T65" s="186"/>
      <c r="U65" s="186"/>
    </row>
    <row r="66" spans="1:21" x14ac:dyDescent="0.25">
      <c r="A66" s="182">
        <v>19</v>
      </c>
      <c r="B66" s="182"/>
      <c r="C66" s="182"/>
      <c r="D66" s="182"/>
      <c r="E66" s="186"/>
      <c r="F66" s="186"/>
      <c r="G66" s="186"/>
      <c r="H66" s="186"/>
      <c r="I66" s="186"/>
      <c r="J66" s="186"/>
      <c r="K66" s="186"/>
      <c r="L66" s="186"/>
      <c r="M66" s="186"/>
      <c r="N66" s="186"/>
      <c r="O66" s="186"/>
      <c r="P66" s="186"/>
      <c r="Q66" s="186"/>
      <c r="R66" s="186"/>
      <c r="S66" s="186"/>
      <c r="T66" s="186"/>
      <c r="U66" s="186"/>
    </row>
    <row r="67" spans="1:21" x14ac:dyDescent="0.25">
      <c r="A67" s="182">
        <v>20</v>
      </c>
      <c r="B67" s="182"/>
      <c r="C67" s="182"/>
      <c r="D67" s="182"/>
      <c r="E67" s="186"/>
      <c r="F67" s="186"/>
      <c r="G67" s="186"/>
      <c r="H67" s="186"/>
      <c r="I67" s="186"/>
      <c r="J67" s="186"/>
      <c r="K67" s="186"/>
      <c r="L67" s="186"/>
      <c r="M67" s="186"/>
      <c r="N67" s="186"/>
      <c r="O67" s="186"/>
      <c r="P67" s="186"/>
      <c r="Q67" s="186"/>
      <c r="R67" s="186"/>
      <c r="S67" s="186"/>
      <c r="T67" s="186"/>
      <c r="U67" s="186"/>
    </row>
    <row r="68" spans="1:21" ht="15" customHeight="1" x14ac:dyDescent="0.25">
      <c r="A68" s="489" t="s">
        <v>2203</v>
      </c>
      <c r="B68" s="182"/>
      <c r="C68" s="182"/>
      <c r="D68" s="182"/>
      <c r="E68" s="186"/>
      <c r="F68" s="186"/>
      <c r="G68" s="186"/>
      <c r="H68" s="186"/>
      <c r="I68" s="186"/>
      <c r="J68" s="186"/>
      <c r="K68" s="186"/>
      <c r="L68" s="186"/>
      <c r="M68" s="186"/>
      <c r="N68" s="186"/>
      <c r="O68" s="186"/>
      <c r="P68" s="186"/>
      <c r="Q68" s="186"/>
      <c r="R68" s="186"/>
      <c r="S68" s="186"/>
      <c r="T68" s="186"/>
      <c r="U68" s="186"/>
    </row>
    <row r="69" spans="1:21" x14ac:dyDescent="0.25">
      <c r="A69" s="490"/>
      <c r="B69" s="214" t="s">
        <v>2204</v>
      </c>
      <c r="C69" s="214" t="s">
        <v>2205</v>
      </c>
      <c r="D69" s="214" t="s">
        <v>2206</v>
      </c>
      <c r="E69" s="186"/>
      <c r="F69" s="186"/>
      <c r="G69" s="186"/>
      <c r="H69" s="186"/>
      <c r="I69" s="186"/>
      <c r="J69" s="186"/>
      <c r="K69" s="186"/>
      <c r="L69" s="186"/>
      <c r="M69" s="186"/>
      <c r="N69" s="186"/>
      <c r="O69" s="186"/>
      <c r="P69" s="186"/>
      <c r="Q69" s="186"/>
      <c r="R69" s="186"/>
      <c r="S69" s="186"/>
      <c r="T69" s="186"/>
      <c r="U69" s="186"/>
    </row>
    <row r="70" spans="1:21" x14ac:dyDescent="0.25">
      <c r="A70" s="186"/>
      <c r="B70" s="186"/>
      <c r="C70" s="186"/>
      <c r="D70" s="186"/>
      <c r="E70" s="186"/>
      <c r="F70" s="186"/>
      <c r="G70" s="186"/>
      <c r="H70" s="186"/>
      <c r="I70" s="186"/>
      <c r="J70" s="186"/>
      <c r="K70" s="186"/>
      <c r="L70" s="186"/>
      <c r="M70" s="186"/>
      <c r="N70" s="186"/>
      <c r="O70" s="186"/>
      <c r="P70" s="186"/>
      <c r="Q70" s="186"/>
      <c r="R70" s="186"/>
      <c r="S70" s="186"/>
      <c r="T70" s="186"/>
      <c r="U70" s="186"/>
    </row>
    <row r="71" spans="1:21" x14ac:dyDescent="0.25">
      <c r="A71" s="491" t="s">
        <v>2196</v>
      </c>
      <c r="B71" s="494" t="s">
        <v>2207</v>
      </c>
      <c r="C71" s="495"/>
      <c r="D71" s="495"/>
      <c r="E71" s="495"/>
      <c r="F71" s="495"/>
      <c r="G71" s="496"/>
      <c r="H71" s="186"/>
      <c r="I71" s="186"/>
      <c r="J71" s="186"/>
      <c r="K71" s="186"/>
      <c r="L71" s="186"/>
      <c r="M71" s="186"/>
      <c r="N71" s="186"/>
      <c r="O71" s="186"/>
      <c r="P71" s="186"/>
      <c r="Q71" s="186"/>
      <c r="R71" s="186"/>
      <c r="S71" s="186"/>
      <c r="T71" s="186"/>
      <c r="U71" s="186"/>
    </row>
    <row r="72" spans="1:21" ht="39.75" customHeight="1" x14ac:dyDescent="0.25">
      <c r="A72" s="492"/>
      <c r="B72" s="497" t="s">
        <v>2208</v>
      </c>
      <c r="C72" s="498"/>
      <c r="D72" s="499"/>
      <c r="E72" s="500" t="s">
        <v>2209</v>
      </c>
      <c r="F72" s="501"/>
      <c r="G72" s="502"/>
      <c r="H72" s="186"/>
      <c r="I72" s="186"/>
      <c r="J72" s="186"/>
      <c r="K72" s="186"/>
      <c r="L72" s="186"/>
      <c r="M72" s="186"/>
      <c r="N72" s="186"/>
      <c r="O72" s="186"/>
      <c r="P72" s="186"/>
      <c r="Q72" s="186"/>
      <c r="R72" s="186"/>
      <c r="S72" s="186"/>
      <c r="T72" s="186"/>
      <c r="U72" s="186"/>
    </row>
    <row r="73" spans="1:21" ht="30.75" customHeight="1" x14ac:dyDescent="0.25">
      <c r="A73" s="492"/>
      <c r="B73" s="503" t="s">
        <v>2210</v>
      </c>
      <c r="C73" s="504"/>
      <c r="D73" s="491" t="s">
        <v>2211</v>
      </c>
      <c r="E73" s="485" t="s">
        <v>2212</v>
      </c>
      <c r="F73" s="486"/>
      <c r="G73" s="506" t="s">
        <v>2213</v>
      </c>
      <c r="H73" s="186"/>
      <c r="I73" s="186"/>
      <c r="J73" s="186"/>
      <c r="K73" s="186"/>
      <c r="L73" s="186"/>
      <c r="M73" s="186"/>
      <c r="N73" s="186"/>
      <c r="O73" s="186"/>
      <c r="P73" s="186"/>
      <c r="Q73" s="186"/>
      <c r="R73" s="186"/>
      <c r="S73" s="186"/>
      <c r="T73" s="186"/>
      <c r="U73" s="186"/>
    </row>
    <row r="74" spans="1:21" ht="45" x14ac:dyDescent="0.25">
      <c r="A74" s="492"/>
      <c r="B74" s="214" t="s">
        <v>2214</v>
      </c>
      <c r="C74" s="230" t="s">
        <v>2215</v>
      </c>
      <c r="D74" s="493"/>
      <c r="E74" s="230" t="s">
        <v>2216</v>
      </c>
      <c r="F74" s="230" t="s">
        <v>2217</v>
      </c>
      <c r="G74" s="507"/>
      <c r="H74" s="186"/>
      <c r="I74" s="186"/>
      <c r="J74" s="186"/>
      <c r="K74" s="186"/>
      <c r="L74" s="186"/>
      <c r="M74" s="186"/>
      <c r="N74" s="186"/>
      <c r="O74" s="186"/>
      <c r="P74" s="186"/>
      <c r="Q74" s="186"/>
      <c r="R74" s="186"/>
      <c r="S74" s="186"/>
      <c r="T74" s="186"/>
      <c r="U74" s="186"/>
    </row>
    <row r="75" spans="1:21" x14ac:dyDescent="0.25">
      <c r="A75" s="493"/>
      <c r="B75" s="277" t="s">
        <v>2218</v>
      </c>
      <c r="C75" s="277" t="s">
        <v>2219</v>
      </c>
      <c r="D75" s="277" t="s">
        <v>2220</v>
      </c>
      <c r="E75" s="277" t="s">
        <v>2221</v>
      </c>
      <c r="F75" s="277" t="s">
        <v>2222</v>
      </c>
      <c r="G75" s="277" t="s">
        <v>2223</v>
      </c>
      <c r="H75" s="186"/>
      <c r="I75" s="186"/>
      <c r="J75" s="186"/>
      <c r="K75" s="186"/>
      <c r="L75" s="186"/>
      <c r="M75" s="186"/>
      <c r="N75" s="186"/>
      <c r="O75" s="186"/>
      <c r="P75" s="186"/>
      <c r="Q75" s="186"/>
      <c r="R75" s="186"/>
      <c r="S75" s="186"/>
      <c r="T75" s="186"/>
      <c r="U75" s="186"/>
    </row>
    <row r="76" spans="1:21" x14ac:dyDescent="0.25">
      <c r="A76" s="182">
        <v>1</v>
      </c>
      <c r="B76" s="182"/>
      <c r="C76" s="182"/>
      <c r="D76" s="182"/>
      <c r="E76" s="182"/>
      <c r="F76" s="182"/>
      <c r="G76" s="182"/>
      <c r="H76" s="186"/>
      <c r="I76" s="186"/>
      <c r="J76" s="186"/>
      <c r="K76" s="186"/>
      <c r="L76" s="186"/>
      <c r="M76" s="186"/>
      <c r="N76" s="186"/>
      <c r="O76" s="186"/>
      <c r="P76" s="186"/>
      <c r="Q76" s="186"/>
      <c r="R76" s="186"/>
      <c r="S76" s="186"/>
      <c r="T76" s="186"/>
      <c r="U76" s="186"/>
    </row>
    <row r="77" spans="1:21" x14ac:dyDescent="0.25">
      <c r="A77" s="182">
        <v>2</v>
      </c>
      <c r="B77" s="182"/>
      <c r="C77" s="182"/>
      <c r="D77" s="182"/>
      <c r="E77" s="182"/>
      <c r="F77" s="182"/>
      <c r="G77" s="182"/>
      <c r="H77" s="186"/>
      <c r="I77" s="186"/>
      <c r="J77" s="186"/>
      <c r="K77" s="186"/>
      <c r="L77" s="186"/>
      <c r="M77" s="186"/>
      <c r="N77" s="186"/>
      <c r="O77" s="186"/>
      <c r="P77" s="186"/>
      <c r="Q77" s="186"/>
      <c r="R77" s="186"/>
      <c r="S77" s="186"/>
      <c r="T77" s="186"/>
      <c r="U77" s="186"/>
    </row>
    <row r="78" spans="1:21" x14ac:dyDescent="0.25">
      <c r="A78" s="182">
        <v>3</v>
      </c>
      <c r="B78" s="182"/>
      <c r="C78" s="182"/>
      <c r="D78" s="182"/>
      <c r="E78" s="182"/>
      <c r="F78" s="182"/>
      <c r="G78" s="182"/>
      <c r="H78" s="186"/>
      <c r="I78" s="186"/>
      <c r="J78" s="186"/>
      <c r="K78" s="186"/>
      <c r="L78" s="186"/>
      <c r="M78" s="186"/>
      <c r="N78" s="186"/>
      <c r="O78" s="186"/>
      <c r="P78" s="186"/>
      <c r="Q78" s="186"/>
      <c r="R78" s="186"/>
      <c r="S78" s="186"/>
      <c r="T78" s="186"/>
      <c r="U78" s="186"/>
    </row>
    <row r="79" spans="1:21" x14ac:dyDescent="0.25">
      <c r="A79" s="182">
        <v>4</v>
      </c>
      <c r="B79" s="182"/>
      <c r="C79" s="182"/>
      <c r="D79" s="182"/>
      <c r="E79" s="182"/>
      <c r="F79" s="182"/>
      <c r="G79" s="182"/>
      <c r="H79" s="186"/>
      <c r="I79" s="186"/>
      <c r="J79" s="186"/>
      <c r="K79" s="186"/>
      <c r="L79" s="186"/>
      <c r="M79" s="186"/>
      <c r="N79" s="186"/>
      <c r="O79" s="186"/>
      <c r="P79" s="186"/>
      <c r="Q79" s="186"/>
      <c r="R79" s="186"/>
      <c r="S79" s="186"/>
      <c r="T79" s="186"/>
      <c r="U79" s="186"/>
    </row>
    <row r="80" spans="1:21" x14ac:dyDescent="0.25">
      <c r="A80" s="182">
        <v>5</v>
      </c>
      <c r="B80" s="182"/>
      <c r="C80" s="182"/>
      <c r="D80" s="182"/>
      <c r="E80" s="182"/>
      <c r="F80" s="182"/>
      <c r="G80" s="182"/>
      <c r="H80" s="186"/>
      <c r="I80" s="186"/>
      <c r="J80" s="186"/>
      <c r="K80" s="186"/>
      <c r="L80" s="186"/>
      <c r="M80" s="186"/>
      <c r="N80" s="186"/>
      <c r="O80" s="186"/>
      <c r="P80" s="186"/>
      <c r="Q80" s="186"/>
      <c r="R80" s="186"/>
      <c r="S80" s="186"/>
      <c r="T80" s="186"/>
      <c r="U80" s="186"/>
    </row>
    <row r="81" spans="1:21" x14ac:dyDescent="0.25">
      <c r="A81" s="182">
        <v>6</v>
      </c>
      <c r="B81" s="182"/>
      <c r="C81" s="182"/>
      <c r="D81" s="182"/>
      <c r="E81" s="182"/>
      <c r="F81" s="182"/>
      <c r="G81" s="182"/>
      <c r="H81" s="186"/>
      <c r="I81" s="186"/>
      <c r="J81" s="186"/>
      <c r="K81" s="186"/>
      <c r="L81" s="186"/>
      <c r="M81" s="186"/>
      <c r="N81" s="186"/>
      <c r="O81" s="186"/>
      <c r="P81" s="186"/>
      <c r="Q81" s="186"/>
      <c r="R81" s="186"/>
      <c r="S81" s="186"/>
      <c r="T81" s="186"/>
      <c r="U81" s="186"/>
    </row>
    <row r="82" spans="1:21" x14ac:dyDescent="0.25">
      <c r="A82" s="182">
        <v>7</v>
      </c>
      <c r="B82" s="182"/>
      <c r="C82" s="182"/>
      <c r="D82" s="182"/>
      <c r="E82" s="182"/>
      <c r="F82" s="182"/>
      <c r="G82" s="182"/>
      <c r="H82" s="186"/>
      <c r="I82" s="186"/>
      <c r="J82" s="186"/>
      <c r="K82" s="186"/>
      <c r="L82" s="186"/>
      <c r="M82" s="186"/>
      <c r="N82" s="186"/>
      <c r="O82" s="186"/>
      <c r="P82" s="186"/>
      <c r="Q82" s="186"/>
      <c r="R82" s="186"/>
      <c r="S82" s="186"/>
      <c r="T82" s="186"/>
      <c r="U82" s="186"/>
    </row>
    <row r="83" spans="1:21" x14ac:dyDescent="0.25">
      <c r="A83" s="182">
        <v>8</v>
      </c>
      <c r="B83" s="182"/>
      <c r="C83" s="182"/>
      <c r="D83" s="182"/>
      <c r="E83" s="182"/>
      <c r="F83" s="182"/>
      <c r="G83" s="182"/>
      <c r="H83" s="186"/>
      <c r="I83" s="186"/>
      <c r="J83" s="186"/>
      <c r="K83" s="186"/>
      <c r="L83" s="186"/>
      <c r="M83" s="186"/>
      <c r="N83" s="186"/>
      <c r="O83" s="186"/>
      <c r="P83" s="186"/>
      <c r="Q83" s="186"/>
      <c r="R83" s="186"/>
      <c r="S83" s="186"/>
      <c r="T83" s="186"/>
      <c r="U83" s="186"/>
    </row>
    <row r="84" spans="1:21" x14ac:dyDescent="0.25">
      <c r="A84" s="182">
        <v>9</v>
      </c>
      <c r="B84" s="182"/>
      <c r="C84" s="182"/>
      <c r="D84" s="182"/>
      <c r="E84" s="182"/>
      <c r="F84" s="182"/>
      <c r="G84" s="182"/>
      <c r="H84" s="186"/>
      <c r="I84" s="186"/>
      <c r="J84" s="186"/>
      <c r="K84" s="186"/>
      <c r="L84" s="186"/>
      <c r="M84" s="186"/>
      <c r="N84" s="186"/>
      <c r="O84" s="186"/>
      <c r="P84" s="186"/>
      <c r="Q84" s="186"/>
      <c r="R84" s="186"/>
      <c r="S84" s="186"/>
      <c r="T84" s="186"/>
      <c r="U84" s="186"/>
    </row>
    <row r="85" spans="1:21" x14ac:dyDescent="0.25">
      <c r="A85" s="182">
        <v>10</v>
      </c>
      <c r="B85" s="182"/>
      <c r="C85" s="182"/>
      <c r="D85" s="182"/>
      <c r="E85" s="182"/>
      <c r="F85" s="182"/>
      <c r="G85" s="182"/>
      <c r="H85" s="186"/>
      <c r="I85" s="186"/>
      <c r="J85" s="186"/>
      <c r="K85" s="186"/>
      <c r="L85" s="186"/>
      <c r="M85" s="186"/>
      <c r="N85" s="186"/>
      <c r="O85" s="186"/>
      <c r="P85" s="186"/>
      <c r="Q85" s="186"/>
      <c r="R85" s="186"/>
      <c r="S85" s="186"/>
      <c r="T85" s="186"/>
      <c r="U85" s="186"/>
    </row>
    <row r="86" spans="1:21" x14ac:dyDescent="0.25">
      <c r="A86" s="182">
        <v>11</v>
      </c>
      <c r="B86" s="182"/>
      <c r="C86" s="182"/>
      <c r="D86" s="182"/>
      <c r="E86" s="182"/>
      <c r="F86" s="182"/>
      <c r="G86" s="182"/>
      <c r="H86" s="186"/>
      <c r="I86" s="186"/>
      <c r="J86" s="186"/>
      <c r="K86" s="186"/>
      <c r="L86" s="186"/>
      <c r="M86" s="186"/>
      <c r="N86" s="186"/>
      <c r="O86" s="186"/>
      <c r="P86" s="186"/>
      <c r="Q86" s="186"/>
      <c r="R86" s="186"/>
      <c r="S86" s="186"/>
      <c r="T86" s="186"/>
      <c r="U86" s="186"/>
    </row>
    <row r="87" spans="1:21" x14ac:dyDescent="0.25">
      <c r="A87" s="182">
        <v>12</v>
      </c>
      <c r="B87" s="182"/>
      <c r="C87" s="182"/>
      <c r="D87" s="182"/>
      <c r="E87" s="182"/>
      <c r="F87" s="182"/>
      <c r="G87" s="182"/>
      <c r="H87" s="186"/>
      <c r="I87" s="186"/>
      <c r="J87" s="186"/>
      <c r="K87" s="186"/>
      <c r="L87" s="186"/>
      <c r="M87" s="186"/>
      <c r="N87" s="186"/>
      <c r="O87" s="186"/>
      <c r="P87" s="186"/>
      <c r="Q87" s="186"/>
      <c r="R87" s="186"/>
      <c r="S87" s="186"/>
      <c r="T87" s="186"/>
      <c r="U87" s="186"/>
    </row>
    <row r="88" spans="1:21" x14ac:dyDescent="0.25">
      <c r="A88" s="182">
        <v>13</v>
      </c>
      <c r="B88" s="182"/>
      <c r="C88" s="182"/>
      <c r="D88" s="182"/>
      <c r="E88" s="182"/>
      <c r="F88" s="182"/>
      <c r="G88" s="182"/>
      <c r="H88" s="186"/>
      <c r="I88" s="186"/>
      <c r="J88" s="186"/>
      <c r="K88" s="186"/>
      <c r="L88" s="186"/>
      <c r="M88" s="186"/>
      <c r="N88" s="186"/>
      <c r="O88" s="186"/>
      <c r="P88" s="186"/>
      <c r="Q88" s="186"/>
      <c r="R88" s="186"/>
      <c r="S88" s="186"/>
      <c r="T88" s="186"/>
      <c r="U88" s="186"/>
    </row>
    <row r="89" spans="1:21" x14ac:dyDescent="0.25">
      <c r="A89" s="182">
        <v>14</v>
      </c>
      <c r="B89" s="182"/>
      <c r="C89" s="182"/>
      <c r="D89" s="182"/>
      <c r="E89" s="182"/>
      <c r="F89" s="182"/>
      <c r="G89" s="182"/>
      <c r="H89" s="186"/>
      <c r="I89" s="186"/>
      <c r="J89" s="186"/>
      <c r="K89" s="186"/>
      <c r="L89" s="186"/>
      <c r="M89" s="186"/>
      <c r="N89" s="186"/>
      <c r="O89" s="186"/>
      <c r="P89" s="186"/>
      <c r="Q89" s="186"/>
      <c r="R89" s="186"/>
      <c r="S89" s="186"/>
      <c r="T89" s="186"/>
      <c r="U89" s="186"/>
    </row>
    <row r="90" spans="1:21" x14ac:dyDescent="0.25">
      <c r="A90" s="182">
        <v>15</v>
      </c>
      <c r="B90" s="182"/>
      <c r="C90" s="182"/>
      <c r="D90" s="182"/>
      <c r="E90" s="182"/>
      <c r="F90" s="182"/>
      <c r="G90" s="182"/>
      <c r="H90" s="186"/>
      <c r="I90" s="186"/>
      <c r="J90" s="186"/>
      <c r="K90" s="186"/>
      <c r="L90" s="186"/>
      <c r="M90" s="186"/>
      <c r="N90" s="186"/>
      <c r="O90" s="186"/>
      <c r="P90" s="186"/>
      <c r="Q90" s="186"/>
      <c r="R90" s="186"/>
      <c r="S90" s="186"/>
      <c r="T90" s="186"/>
      <c r="U90" s="186"/>
    </row>
    <row r="91" spans="1:21" x14ac:dyDescent="0.25">
      <c r="A91" s="182">
        <v>16</v>
      </c>
      <c r="B91" s="182"/>
      <c r="C91" s="182"/>
      <c r="D91" s="182"/>
      <c r="E91" s="182"/>
      <c r="F91" s="182"/>
      <c r="G91" s="182"/>
      <c r="H91" s="186"/>
      <c r="I91" s="186"/>
      <c r="J91" s="186"/>
      <c r="K91" s="186"/>
      <c r="L91" s="186"/>
      <c r="M91" s="186"/>
      <c r="N91" s="186"/>
      <c r="O91" s="186"/>
      <c r="P91" s="186"/>
      <c r="Q91" s="186"/>
      <c r="R91" s="186"/>
      <c r="S91" s="186"/>
      <c r="T91" s="186"/>
      <c r="U91" s="186"/>
    </row>
    <row r="92" spans="1:21" x14ac:dyDescent="0.25">
      <c r="A92" s="182">
        <v>17</v>
      </c>
      <c r="B92" s="182"/>
      <c r="C92" s="182"/>
      <c r="D92" s="182"/>
      <c r="E92" s="182"/>
      <c r="F92" s="182"/>
      <c r="G92" s="182"/>
      <c r="H92" s="186"/>
      <c r="I92" s="186"/>
      <c r="J92" s="186"/>
      <c r="K92" s="186"/>
      <c r="L92" s="186"/>
      <c r="M92" s="186"/>
      <c r="N92" s="186"/>
      <c r="O92" s="186"/>
      <c r="P92" s="186"/>
      <c r="Q92" s="186"/>
      <c r="R92" s="186"/>
      <c r="S92" s="186"/>
      <c r="T92" s="186"/>
      <c r="U92" s="186"/>
    </row>
    <row r="93" spans="1:21" x14ac:dyDescent="0.25">
      <c r="A93" s="182">
        <v>18</v>
      </c>
      <c r="B93" s="182"/>
      <c r="C93" s="182"/>
      <c r="D93" s="182"/>
      <c r="E93" s="182"/>
      <c r="F93" s="182"/>
      <c r="G93" s="182"/>
      <c r="H93" s="186"/>
      <c r="I93" s="186"/>
      <c r="J93" s="186"/>
      <c r="K93" s="186"/>
      <c r="L93" s="186"/>
      <c r="M93" s="186"/>
      <c r="N93" s="186"/>
      <c r="O93" s="186"/>
      <c r="P93" s="186"/>
      <c r="Q93" s="186"/>
      <c r="R93" s="186"/>
      <c r="S93" s="186"/>
      <c r="T93" s="186"/>
      <c r="U93" s="186"/>
    </row>
    <row r="94" spans="1:21" x14ac:dyDescent="0.25">
      <c r="A94" s="182">
        <v>19</v>
      </c>
      <c r="B94" s="182"/>
      <c r="C94" s="182"/>
      <c r="D94" s="182"/>
      <c r="E94" s="182"/>
      <c r="F94" s="182"/>
      <c r="G94" s="182"/>
      <c r="H94" s="186"/>
      <c r="I94" s="186"/>
      <c r="J94" s="186"/>
      <c r="K94" s="186"/>
      <c r="L94" s="186"/>
      <c r="M94" s="186"/>
      <c r="N94" s="186"/>
      <c r="O94" s="186"/>
      <c r="P94" s="186"/>
      <c r="Q94" s="186"/>
      <c r="R94" s="186"/>
      <c r="S94" s="186"/>
      <c r="T94" s="186"/>
      <c r="U94" s="186"/>
    </row>
    <row r="95" spans="1:21" x14ac:dyDescent="0.25">
      <c r="A95" s="182">
        <v>20</v>
      </c>
      <c r="B95" s="182"/>
      <c r="C95" s="182"/>
      <c r="D95" s="182"/>
      <c r="E95" s="182"/>
      <c r="F95" s="182"/>
      <c r="G95" s="182"/>
      <c r="H95" s="186"/>
      <c r="I95" s="186"/>
      <c r="J95" s="186"/>
      <c r="K95" s="186"/>
      <c r="L95" s="186"/>
      <c r="M95" s="186"/>
      <c r="N95" s="186"/>
      <c r="O95" s="186"/>
      <c r="P95" s="186"/>
      <c r="Q95" s="186"/>
      <c r="R95" s="186"/>
      <c r="S95" s="186"/>
      <c r="T95" s="186"/>
      <c r="U95" s="186"/>
    </row>
    <row r="96" spans="1:21" ht="15" customHeight="1" x14ac:dyDescent="0.25">
      <c r="A96" s="489" t="s">
        <v>2203</v>
      </c>
      <c r="B96" s="182"/>
      <c r="C96" s="182"/>
      <c r="D96" s="182"/>
      <c r="E96" s="182"/>
      <c r="F96" s="182"/>
      <c r="G96" s="182"/>
      <c r="H96" s="186"/>
      <c r="I96" s="186"/>
      <c r="J96" s="186"/>
      <c r="K96" s="186"/>
      <c r="L96" s="186"/>
      <c r="M96" s="186"/>
      <c r="N96" s="186"/>
      <c r="O96" s="186"/>
      <c r="P96" s="186"/>
      <c r="Q96" s="186"/>
      <c r="R96" s="186"/>
      <c r="S96" s="186"/>
      <c r="T96" s="186"/>
      <c r="U96" s="186"/>
    </row>
    <row r="97" spans="1:21" x14ac:dyDescent="0.25">
      <c r="A97" s="490"/>
      <c r="B97" s="214"/>
      <c r="C97" s="214"/>
      <c r="D97" s="214" t="s">
        <v>2224</v>
      </c>
      <c r="E97" s="214"/>
      <c r="F97" s="214"/>
      <c r="G97" s="214" t="s">
        <v>2225</v>
      </c>
      <c r="H97" s="186"/>
      <c r="I97" s="186"/>
      <c r="J97" s="186"/>
      <c r="K97" s="186"/>
      <c r="L97" s="186"/>
      <c r="M97" s="186"/>
      <c r="N97" s="186"/>
      <c r="O97" s="186"/>
      <c r="P97" s="186"/>
      <c r="Q97" s="186"/>
      <c r="R97" s="186"/>
      <c r="S97" s="186"/>
      <c r="T97" s="186"/>
      <c r="U97" s="186"/>
    </row>
    <row r="98" spans="1:21" x14ac:dyDescent="0.25">
      <c r="A98" s="186"/>
      <c r="B98" s="186"/>
      <c r="C98" s="186"/>
      <c r="D98" s="186"/>
      <c r="E98" s="186"/>
      <c r="F98" s="186"/>
      <c r="G98" s="186"/>
      <c r="H98" s="186"/>
      <c r="I98" s="186"/>
      <c r="J98" s="186"/>
      <c r="K98" s="186"/>
      <c r="L98" s="186"/>
      <c r="M98" s="186"/>
      <c r="N98" s="186"/>
      <c r="O98" s="186"/>
      <c r="P98" s="186"/>
      <c r="Q98" s="186"/>
      <c r="R98" s="186"/>
      <c r="S98" s="186"/>
      <c r="T98" s="186"/>
      <c r="U98" s="186"/>
    </row>
    <row r="99" spans="1:21" ht="30" x14ac:dyDescent="0.25">
      <c r="A99" s="491" t="s">
        <v>2196</v>
      </c>
      <c r="B99" s="508" t="s">
        <v>1677</v>
      </c>
      <c r="C99" s="508"/>
      <c r="D99" s="508"/>
      <c r="E99" s="281" t="s">
        <v>2226</v>
      </c>
      <c r="F99" s="186"/>
      <c r="G99" s="186"/>
      <c r="H99" s="186"/>
      <c r="I99" s="186"/>
      <c r="J99" s="186"/>
      <c r="K99" s="186"/>
      <c r="L99" s="186"/>
      <c r="M99" s="186"/>
      <c r="N99" s="186"/>
      <c r="O99" s="186"/>
      <c r="P99" s="186"/>
      <c r="Q99" s="186"/>
      <c r="R99" s="186"/>
      <c r="S99" s="186"/>
      <c r="T99" s="186"/>
      <c r="U99" s="186"/>
    </row>
    <row r="100" spans="1:21" ht="30" x14ac:dyDescent="0.25">
      <c r="A100" s="492"/>
      <c r="B100" s="509" t="s">
        <v>2227</v>
      </c>
      <c r="C100" s="509" t="s">
        <v>2228</v>
      </c>
      <c r="D100" s="509" t="s">
        <v>2229</v>
      </c>
      <c r="E100" s="280" t="s">
        <v>2230</v>
      </c>
      <c r="F100" s="186"/>
      <c r="G100" s="186"/>
      <c r="H100" s="186"/>
      <c r="I100" s="186"/>
      <c r="J100" s="186"/>
      <c r="K100" s="186"/>
      <c r="L100" s="186"/>
      <c r="M100" s="186"/>
      <c r="N100" s="186"/>
      <c r="O100" s="186"/>
      <c r="P100" s="186"/>
      <c r="Q100" s="186"/>
      <c r="R100" s="186"/>
      <c r="S100" s="186"/>
      <c r="T100" s="186"/>
      <c r="U100" s="186"/>
    </row>
    <row r="101" spans="1:21" ht="45" x14ac:dyDescent="0.25">
      <c r="A101" s="492"/>
      <c r="B101" s="509"/>
      <c r="C101" s="509"/>
      <c r="D101" s="509"/>
      <c r="E101" s="279" t="s">
        <v>2231</v>
      </c>
      <c r="F101" s="186"/>
      <c r="G101" s="186"/>
      <c r="H101" s="186"/>
      <c r="I101" s="186"/>
      <c r="J101" s="186"/>
      <c r="K101" s="186"/>
      <c r="L101" s="186"/>
      <c r="M101" s="186"/>
      <c r="N101" s="186"/>
      <c r="O101" s="186"/>
      <c r="P101" s="186"/>
      <c r="Q101" s="186"/>
      <c r="R101" s="186"/>
      <c r="S101" s="186"/>
      <c r="T101" s="186"/>
      <c r="U101" s="186"/>
    </row>
    <row r="102" spans="1:21" x14ac:dyDescent="0.25">
      <c r="A102" s="493"/>
      <c r="B102" s="278" t="s">
        <v>2232</v>
      </c>
      <c r="C102" s="278" t="s">
        <v>2233</v>
      </c>
      <c r="D102" s="278" t="s">
        <v>2234</v>
      </c>
      <c r="E102" s="278" t="s">
        <v>2235</v>
      </c>
      <c r="F102" s="186"/>
      <c r="G102" s="186"/>
      <c r="H102" s="186"/>
      <c r="I102" s="186"/>
      <c r="J102" s="186"/>
      <c r="K102" s="186"/>
      <c r="L102" s="186"/>
      <c r="M102" s="186"/>
      <c r="N102" s="186"/>
      <c r="O102" s="186"/>
      <c r="P102" s="186"/>
      <c r="Q102" s="186"/>
      <c r="R102" s="186"/>
      <c r="S102" s="186"/>
      <c r="T102" s="186"/>
      <c r="U102" s="186"/>
    </row>
    <row r="103" spans="1:21" x14ac:dyDescent="0.25">
      <c r="A103" s="182">
        <v>1</v>
      </c>
      <c r="B103" s="182"/>
      <c r="C103" s="182"/>
      <c r="D103" s="182"/>
      <c r="E103" s="182"/>
      <c r="F103" s="186"/>
      <c r="G103" s="186"/>
      <c r="H103" s="186"/>
      <c r="I103" s="186"/>
      <c r="J103" s="186"/>
      <c r="K103" s="186"/>
      <c r="L103" s="186"/>
      <c r="M103" s="186"/>
      <c r="N103" s="186"/>
      <c r="O103" s="186"/>
      <c r="P103" s="186"/>
      <c r="Q103" s="186"/>
      <c r="R103" s="186"/>
      <c r="S103" s="186"/>
      <c r="T103" s="186"/>
      <c r="U103" s="186"/>
    </row>
    <row r="104" spans="1:21" x14ac:dyDescent="0.25">
      <c r="A104" s="182">
        <v>2</v>
      </c>
      <c r="B104" s="182"/>
      <c r="C104" s="182"/>
      <c r="D104" s="182"/>
      <c r="E104" s="182"/>
      <c r="F104" s="186"/>
      <c r="G104" s="186"/>
      <c r="H104" s="186"/>
      <c r="I104" s="186"/>
      <c r="J104" s="186"/>
      <c r="K104" s="186"/>
      <c r="L104" s="186"/>
      <c r="M104" s="186"/>
      <c r="N104" s="186"/>
      <c r="O104" s="186"/>
      <c r="P104" s="186"/>
      <c r="Q104" s="186"/>
      <c r="R104" s="186"/>
      <c r="S104" s="186"/>
      <c r="T104" s="186"/>
      <c r="U104" s="186"/>
    </row>
    <row r="105" spans="1:21" x14ac:dyDescent="0.25">
      <c r="A105" s="182">
        <v>3</v>
      </c>
      <c r="B105" s="182"/>
      <c r="C105" s="182"/>
      <c r="D105" s="182"/>
      <c r="E105" s="182"/>
      <c r="F105" s="186"/>
      <c r="G105" s="186"/>
      <c r="H105" s="186"/>
      <c r="I105" s="186"/>
      <c r="J105" s="186"/>
      <c r="K105" s="186"/>
      <c r="L105" s="186"/>
      <c r="M105" s="186"/>
      <c r="N105" s="186"/>
      <c r="O105" s="186"/>
      <c r="P105" s="186"/>
      <c r="Q105" s="186"/>
      <c r="R105" s="186"/>
      <c r="S105" s="186"/>
      <c r="T105" s="186"/>
      <c r="U105" s="186"/>
    </row>
    <row r="106" spans="1:21" x14ac:dyDescent="0.25">
      <c r="A106" s="182">
        <v>4</v>
      </c>
      <c r="B106" s="182"/>
      <c r="C106" s="182"/>
      <c r="D106" s="182"/>
      <c r="E106" s="182"/>
      <c r="F106" s="186"/>
      <c r="G106" s="186"/>
      <c r="H106" s="186"/>
      <c r="I106" s="186"/>
      <c r="J106" s="186"/>
      <c r="K106" s="186"/>
      <c r="L106" s="186"/>
      <c r="M106" s="186"/>
      <c r="N106" s="186"/>
      <c r="O106" s="186"/>
      <c r="P106" s="186"/>
      <c r="Q106" s="186"/>
      <c r="R106" s="186"/>
      <c r="S106" s="186"/>
      <c r="T106" s="186"/>
      <c r="U106" s="186"/>
    </row>
    <row r="107" spans="1:21" x14ac:dyDescent="0.25">
      <c r="A107" s="182">
        <v>5</v>
      </c>
      <c r="B107" s="182"/>
      <c r="C107" s="182"/>
      <c r="D107" s="182"/>
      <c r="E107" s="182"/>
      <c r="F107" s="186"/>
      <c r="G107" s="186"/>
      <c r="H107" s="186"/>
      <c r="I107" s="186"/>
      <c r="J107" s="186"/>
      <c r="K107" s="186"/>
      <c r="L107" s="186"/>
      <c r="M107" s="186"/>
      <c r="N107" s="186"/>
      <c r="O107" s="186"/>
      <c r="P107" s="186"/>
      <c r="Q107" s="186"/>
      <c r="R107" s="186"/>
      <c r="S107" s="186"/>
      <c r="T107" s="186"/>
      <c r="U107" s="186"/>
    </row>
    <row r="108" spans="1:21" x14ac:dyDescent="0.25">
      <c r="A108" s="182">
        <v>6</v>
      </c>
      <c r="B108" s="182"/>
      <c r="C108" s="182"/>
      <c r="D108" s="182"/>
      <c r="E108" s="182"/>
      <c r="F108" s="186"/>
      <c r="G108" s="186"/>
      <c r="H108" s="186"/>
      <c r="I108" s="186"/>
      <c r="J108" s="186"/>
      <c r="K108" s="186"/>
      <c r="L108" s="186"/>
      <c r="M108" s="186"/>
      <c r="N108" s="186"/>
      <c r="O108" s="186"/>
      <c r="P108" s="186"/>
      <c r="Q108" s="186"/>
      <c r="R108" s="186"/>
      <c r="S108" s="186"/>
      <c r="T108" s="186"/>
      <c r="U108" s="186"/>
    </row>
    <row r="109" spans="1:21" x14ac:dyDescent="0.25">
      <c r="A109" s="182">
        <v>7</v>
      </c>
      <c r="B109" s="182"/>
      <c r="C109" s="182"/>
      <c r="D109" s="182"/>
      <c r="E109" s="182"/>
      <c r="F109" s="186"/>
      <c r="G109" s="186"/>
      <c r="H109" s="186"/>
      <c r="I109" s="186"/>
      <c r="J109" s="186"/>
      <c r="K109" s="186"/>
      <c r="L109" s="186"/>
      <c r="M109" s="186"/>
      <c r="N109" s="186"/>
      <c r="O109" s="186"/>
      <c r="P109" s="186"/>
      <c r="Q109" s="186"/>
      <c r="R109" s="186"/>
      <c r="S109" s="186"/>
      <c r="T109" s="186"/>
      <c r="U109" s="186"/>
    </row>
    <row r="110" spans="1:21" x14ac:dyDescent="0.25">
      <c r="A110" s="182">
        <v>8</v>
      </c>
      <c r="B110" s="182"/>
      <c r="C110" s="182"/>
      <c r="D110" s="182"/>
      <c r="E110" s="182"/>
      <c r="F110" s="186"/>
      <c r="G110" s="186"/>
      <c r="H110" s="186"/>
      <c r="I110" s="186"/>
      <c r="J110" s="186"/>
      <c r="K110" s="186"/>
      <c r="L110" s="186"/>
      <c r="M110" s="186"/>
      <c r="N110" s="186"/>
      <c r="O110" s="186"/>
      <c r="P110" s="186"/>
      <c r="Q110" s="186"/>
      <c r="R110" s="186"/>
      <c r="S110" s="186"/>
      <c r="T110" s="186"/>
      <c r="U110" s="186"/>
    </row>
    <row r="111" spans="1:21" x14ac:dyDescent="0.25">
      <c r="A111" s="182">
        <v>9</v>
      </c>
      <c r="B111" s="182"/>
      <c r="C111" s="182"/>
      <c r="D111" s="182"/>
      <c r="E111" s="182"/>
      <c r="F111" s="186"/>
      <c r="G111" s="186"/>
      <c r="H111" s="186"/>
      <c r="I111" s="186"/>
      <c r="J111" s="186"/>
      <c r="K111" s="186"/>
      <c r="L111" s="186"/>
      <c r="M111" s="186"/>
      <c r="N111" s="186"/>
      <c r="O111" s="186"/>
      <c r="P111" s="186"/>
      <c r="Q111" s="186"/>
      <c r="R111" s="186"/>
      <c r="S111" s="186"/>
      <c r="T111" s="186"/>
      <c r="U111" s="186"/>
    </row>
    <row r="112" spans="1:21" x14ac:dyDescent="0.25">
      <c r="A112" s="182">
        <v>10</v>
      </c>
      <c r="B112" s="182"/>
      <c r="C112" s="182"/>
      <c r="D112" s="182"/>
      <c r="E112" s="182"/>
      <c r="F112" s="186"/>
      <c r="G112" s="186"/>
      <c r="H112" s="186"/>
      <c r="I112" s="186"/>
      <c r="J112" s="186"/>
      <c r="K112" s="186"/>
      <c r="L112" s="186"/>
      <c r="M112" s="186"/>
      <c r="N112" s="186"/>
      <c r="O112" s="186"/>
      <c r="P112" s="186"/>
      <c r="Q112" s="186"/>
      <c r="R112" s="186"/>
      <c r="S112" s="186"/>
      <c r="T112" s="186"/>
      <c r="U112" s="186"/>
    </row>
    <row r="113" spans="1:21" x14ac:dyDescent="0.25">
      <c r="A113" s="182">
        <v>11</v>
      </c>
      <c r="B113" s="182"/>
      <c r="C113" s="182"/>
      <c r="D113" s="182"/>
      <c r="E113" s="182"/>
      <c r="F113" s="186"/>
      <c r="G113" s="186"/>
      <c r="H113" s="186"/>
      <c r="I113" s="186"/>
      <c r="J113" s="186"/>
      <c r="K113" s="186"/>
      <c r="L113" s="186"/>
      <c r="M113" s="186"/>
      <c r="N113" s="186"/>
      <c r="O113" s="186"/>
      <c r="P113" s="186"/>
      <c r="Q113" s="186"/>
      <c r="R113" s="186"/>
      <c r="S113" s="186"/>
      <c r="T113" s="186"/>
      <c r="U113" s="186"/>
    </row>
    <row r="114" spans="1:21" x14ac:dyDescent="0.25">
      <c r="A114" s="182">
        <v>12</v>
      </c>
      <c r="B114" s="182"/>
      <c r="C114" s="182"/>
      <c r="D114" s="182"/>
      <c r="E114" s="182"/>
      <c r="F114" s="186"/>
      <c r="G114" s="186"/>
      <c r="H114" s="186"/>
      <c r="I114" s="186"/>
      <c r="J114" s="186"/>
      <c r="K114" s="186"/>
      <c r="L114" s="186"/>
      <c r="M114" s="186"/>
      <c r="N114" s="186"/>
      <c r="O114" s="186"/>
      <c r="P114" s="186"/>
      <c r="Q114" s="186"/>
      <c r="R114" s="186"/>
      <c r="S114" s="186"/>
      <c r="T114" s="186"/>
      <c r="U114" s="186"/>
    </row>
    <row r="115" spans="1:21" x14ac:dyDescent="0.25">
      <c r="A115" s="182">
        <v>13</v>
      </c>
      <c r="B115" s="182"/>
      <c r="C115" s="182"/>
      <c r="D115" s="182"/>
      <c r="E115" s="182"/>
      <c r="F115" s="186"/>
      <c r="G115" s="186"/>
      <c r="H115" s="186"/>
      <c r="I115" s="186"/>
      <c r="J115" s="186"/>
      <c r="K115" s="186"/>
      <c r="L115" s="186"/>
      <c r="M115" s="186"/>
      <c r="N115" s="186"/>
      <c r="O115" s="186"/>
      <c r="P115" s="186"/>
      <c r="Q115" s="186"/>
      <c r="R115" s="186"/>
      <c r="S115" s="186"/>
      <c r="T115" s="186"/>
      <c r="U115" s="186"/>
    </row>
    <row r="116" spans="1:21" x14ac:dyDescent="0.25">
      <c r="A116" s="182">
        <v>14</v>
      </c>
      <c r="B116" s="182"/>
      <c r="C116" s="182"/>
      <c r="D116" s="182"/>
      <c r="E116" s="182"/>
      <c r="F116" s="186"/>
      <c r="G116" s="186"/>
      <c r="H116" s="186"/>
      <c r="I116" s="186"/>
      <c r="J116" s="186"/>
      <c r="K116" s="186"/>
      <c r="L116" s="186"/>
      <c r="M116" s="186"/>
      <c r="N116" s="186"/>
      <c r="O116" s="186"/>
      <c r="P116" s="186"/>
      <c r="Q116" s="186"/>
      <c r="R116" s="186"/>
      <c r="S116" s="186"/>
      <c r="T116" s="186"/>
      <c r="U116" s="186"/>
    </row>
    <row r="117" spans="1:21" x14ac:dyDescent="0.25">
      <c r="A117" s="182">
        <v>15</v>
      </c>
      <c r="B117" s="182"/>
      <c r="C117" s="182"/>
      <c r="D117" s="182"/>
      <c r="E117" s="182"/>
      <c r="F117" s="186"/>
      <c r="G117" s="186"/>
      <c r="H117" s="186"/>
      <c r="I117" s="186"/>
      <c r="J117" s="186"/>
      <c r="K117" s="186"/>
      <c r="L117" s="186"/>
      <c r="M117" s="186"/>
      <c r="N117" s="186"/>
      <c r="O117" s="186"/>
      <c r="P117" s="186"/>
      <c r="Q117" s="186"/>
      <c r="R117" s="186"/>
      <c r="S117" s="186"/>
      <c r="T117" s="186"/>
      <c r="U117" s="186"/>
    </row>
    <row r="118" spans="1:21" x14ac:dyDescent="0.25">
      <c r="A118" s="182">
        <v>16</v>
      </c>
      <c r="B118" s="182"/>
      <c r="C118" s="182"/>
      <c r="D118" s="182"/>
      <c r="E118" s="182"/>
      <c r="F118" s="186"/>
      <c r="G118" s="186"/>
      <c r="H118" s="186"/>
      <c r="I118" s="186"/>
      <c r="J118" s="186"/>
      <c r="K118" s="186"/>
      <c r="L118" s="186"/>
      <c r="M118" s="186"/>
      <c r="N118" s="186"/>
      <c r="O118" s="186"/>
      <c r="P118" s="186"/>
      <c r="Q118" s="186"/>
      <c r="R118" s="186"/>
      <c r="S118" s="186"/>
      <c r="T118" s="186"/>
      <c r="U118" s="186"/>
    </row>
    <row r="119" spans="1:21" x14ac:dyDescent="0.25">
      <c r="A119" s="182">
        <v>17</v>
      </c>
      <c r="B119" s="182"/>
      <c r="C119" s="182"/>
      <c r="D119" s="182"/>
      <c r="E119" s="182"/>
      <c r="F119" s="186"/>
      <c r="G119" s="186"/>
      <c r="H119" s="186"/>
      <c r="I119" s="186"/>
      <c r="J119" s="186"/>
      <c r="K119" s="186"/>
      <c r="L119" s="186"/>
      <c r="M119" s="186"/>
      <c r="N119" s="186"/>
      <c r="O119" s="186"/>
      <c r="P119" s="186"/>
      <c r="Q119" s="186"/>
      <c r="R119" s="186"/>
      <c r="S119" s="186"/>
      <c r="T119" s="186"/>
      <c r="U119" s="186"/>
    </row>
    <row r="120" spans="1:21" x14ac:dyDescent="0.25">
      <c r="A120" s="182">
        <v>18</v>
      </c>
      <c r="B120" s="182"/>
      <c r="C120" s="182"/>
      <c r="D120" s="182"/>
      <c r="E120" s="182"/>
      <c r="F120" s="186"/>
      <c r="G120" s="186"/>
      <c r="H120" s="186"/>
      <c r="I120" s="186"/>
      <c r="J120" s="186"/>
      <c r="K120" s="186"/>
      <c r="L120" s="186"/>
      <c r="M120" s="186"/>
      <c r="N120" s="186"/>
      <c r="O120" s="186"/>
      <c r="P120" s="186"/>
      <c r="Q120" s="186"/>
      <c r="R120" s="186"/>
      <c r="S120" s="186"/>
      <c r="T120" s="186"/>
      <c r="U120" s="186"/>
    </row>
    <row r="121" spans="1:21" x14ac:dyDescent="0.25">
      <c r="A121" s="182">
        <v>19</v>
      </c>
      <c r="B121" s="182"/>
      <c r="C121" s="182"/>
      <c r="D121" s="182"/>
      <c r="E121" s="182"/>
      <c r="F121" s="186"/>
      <c r="G121" s="186"/>
      <c r="H121" s="186"/>
      <c r="I121" s="186"/>
      <c r="J121" s="186"/>
      <c r="K121" s="186"/>
      <c r="L121" s="186"/>
      <c r="M121" s="186"/>
      <c r="N121" s="186"/>
      <c r="O121" s="186"/>
      <c r="P121" s="186"/>
      <c r="Q121" s="186"/>
      <c r="R121" s="186"/>
      <c r="S121" s="186"/>
      <c r="T121" s="186"/>
      <c r="U121" s="186"/>
    </row>
    <row r="122" spans="1:21" x14ac:dyDescent="0.25">
      <c r="A122" s="182">
        <v>20</v>
      </c>
      <c r="B122" s="182"/>
      <c r="C122" s="182"/>
      <c r="D122" s="182"/>
      <c r="E122" s="182"/>
      <c r="F122" s="186"/>
      <c r="G122" s="186"/>
      <c r="H122" s="186"/>
      <c r="I122" s="186"/>
      <c r="J122" s="186"/>
      <c r="K122" s="186"/>
      <c r="L122" s="186"/>
      <c r="M122" s="186"/>
      <c r="N122" s="186"/>
      <c r="O122" s="186"/>
      <c r="P122" s="186"/>
      <c r="Q122" s="186"/>
      <c r="R122" s="186"/>
      <c r="S122" s="186"/>
      <c r="T122" s="186"/>
      <c r="U122" s="186"/>
    </row>
    <row r="123" spans="1:21" ht="15" customHeight="1" x14ac:dyDescent="0.25">
      <c r="A123" s="505" t="s">
        <v>2203</v>
      </c>
      <c r="B123" s="182"/>
      <c r="C123" s="182"/>
      <c r="D123" s="182"/>
      <c r="E123" s="182"/>
      <c r="F123" s="186"/>
      <c r="G123" s="186"/>
      <c r="H123" s="186"/>
      <c r="I123" s="186"/>
      <c r="J123" s="186"/>
      <c r="K123" s="186"/>
      <c r="L123" s="186"/>
      <c r="M123" s="186"/>
      <c r="N123" s="186"/>
      <c r="O123" s="186"/>
      <c r="P123" s="186"/>
      <c r="Q123" s="186"/>
      <c r="R123" s="186"/>
      <c r="S123" s="186"/>
      <c r="T123" s="186"/>
      <c r="U123" s="186"/>
    </row>
    <row r="124" spans="1:21" x14ac:dyDescent="0.25">
      <c r="A124" s="489"/>
      <c r="B124" s="214" t="s">
        <v>2236</v>
      </c>
      <c r="C124" s="214" t="s">
        <v>2237</v>
      </c>
      <c r="D124" s="182"/>
      <c r="E124" s="182"/>
      <c r="F124" s="186"/>
      <c r="G124" s="186"/>
      <c r="H124" s="186"/>
      <c r="I124" s="186"/>
      <c r="J124" s="186"/>
      <c r="K124" s="186"/>
      <c r="L124" s="186"/>
      <c r="M124" s="186"/>
      <c r="N124" s="186"/>
      <c r="O124" s="186"/>
      <c r="P124" s="186"/>
      <c r="Q124" s="186"/>
      <c r="R124" s="186"/>
      <c r="S124" s="186"/>
      <c r="T124" s="186"/>
      <c r="U124" s="186"/>
    </row>
    <row r="125" spans="1:21" ht="15" customHeight="1" x14ac:dyDescent="0.25">
      <c r="A125" s="505" t="s">
        <v>2238</v>
      </c>
      <c r="B125" s="505"/>
      <c r="C125" s="505"/>
      <c r="D125" s="182"/>
      <c r="E125" s="182"/>
      <c r="F125" s="186"/>
      <c r="G125" s="186"/>
      <c r="H125" s="186"/>
      <c r="I125" s="186"/>
      <c r="J125" s="186"/>
      <c r="K125" s="186"/>
      <c r="L125" s="186"/>
      <c r="M125" s="186"/>
      <c r="N125" s="186"/>
      <c r="O125" s="186"/>
      <c r="P125" s="186"/>
      <c r="Q125" s="186"/>
      <c r="R125" s="186"/>
      <c r="S125" s="186"/>
      <c r="T125" s="186"/>
      <c r="U125" s="186"/>
    </row>
    <row r="126" spans="1:21" x14ac:dyDescent="0.25">
      <c r="A126" s="505"/>
      <c r="B126" s="505"/>
      <c r="C126" s="505"/>
      <c r="D126" s="182"/>
      <c r="E126" s="182"/>
      <c r="F126" s="186"/>
      <c r="G126" s="186"/>
      <c r="H126" s="186"/>
      <c r="I126" s="186"/>
      <c r="J126" s="186"/>
      <c r="K126" s="186"/>
      <c r="L126" s="186"/>
      <c r="M126" s="186"/>
      <c r="N126" s="186"/>
      <c r="O126" s="186"/>
      <c r="P126" s="186"/>
      <c r="Q126" s="186"/>
      <c r="R126" s="186"/>
      <c r="S126" s="186"/>
      <c r="T126" s="186"/>
      <c r="U126" s="186"/>
    </row>
    <row r="127" spans="1:21" x14ac:dyDescent="0.25">
      <c r="A127" s="186"/>
      <c r="B127" s="186"/>
      <c r="C127" s="186"/>
      <c r="D127" s="186"/>
      <c r="E127" s="186"/>
      <c r="F127" s="186"/>
      <c r="G127" s="186"/>
      <c r="H127" s="186"/>
      <c r="I127" s="186"/>
      <c r="J127" s="186"/>
      <c r="K127" s="186"/>
      <c r="L127" s="186"/>
      <c r="M127" s="186"/>
      <c r="N127" s="186"/>
      <c r="O127" s="186"/>
      <c r="P127" s="186"/>
      <c r="Q127" s="186"/>
      <c r="R127" s="186"/>
      <c r="S127" s="186"/>
      <c r="T127" s="186"/>
      <c r="U127" s="186"/>
    </row>
    <row r="128" spans="1:21" ht="405" x14ac:dyDescent="0.25">
      <c r="A128" s="239" t="s">
        <v>2239</v>
      </c>
      <c r="B128" s="186"/>
      <c r="C128" s="186"/>
      <c r="D128" s="186"/>
      <c r="E128" s="186"/>
      <c r="F128" s="186"/>
      <c r="G128" s="186"/>
      <c r="H128" s="186"/>
      <c r="I128" s="186"/>
      <c r="J128" s="186"/>
      <c r="K128" s="186"/>
      <c r="L128" s="186"/>
      <c r="M128" s="186"/>
      <c r="N128" s="186"/>
      <c r="O128" s="186"/>
      <c r="P128" s="186"/>
      <c r="Q128" s="186"/>
      <c r="R128" s="186"/>
      <c r="S128" s="186"/>
      <c r="T128" s="186"/>
      <c r="U128" s="186"/>
    </row>
    <row r="129" spans="1:21" x14ac:dyDescent="0.25">
      <c r="A129" s="186"/>
      <c r="B129" s="186"/>
      <c r="C129" s="186"/>
      <c r="D129" s="186"/>
      <c r="E129" s="186"/>
      <c r="F129" s="186"/>
      <c r="G129" s="186"/>
      <c r="H129" s="186"/>
      <c r="I129" s="186"/>
      <c r="J129" s="186"/>
      <c r="K129" s="186"/>
      <c r="L129" s="186"/>
      <c r="M129" s="186"/>
      <c r="N129" s="186"/>
      <c r="O129" s="186"/>
      <c r="P129" s="186"/>
      <c r="Q129" s="186"/>
      <c r="R129" s="186"/>
      <c r="S129" s="186"/>
      <c r="T129" s="186"/>
      <c r="U129" s="186"/>
    </row>
    <row r="130" spans="1:21" x14ac:dyDescent="0.25">
      <c r="A130" s="186"/>
      <c r="B130" s="186"/>
      <c r="C130" s="186"/>
      <c r="D130" s="186"/>
      <c r="E130" s="186"/>
      <c r="F130" s="186"/>
      <c r="G130" s="186"/>
      <c r="H130" s="186"/>
      <c r="I130" s="186"/>
      <c r="J130" s="186"/>
      <c r="K130" s="186"/>
      <c r="L130" s="186"/>
      <c r="M130" s="186"/>
      <c r="N130" s="186"/>
      <c r="O130" s="186"/>
      <c r="P130" s="186"/>
      <c r="Q130" s="186"/>
      <c r="R130" s="186"/>
      <c r="S130" s="186"/>
      <c r="T130" s="186"/>
      <c r="U130" s="186"/>
    </row>
    <row r="131" spans="1:21" x14ac:dyDescent="0.25">
      <c r="A131" s="186"/>
      <c r="B131" s="186"/>
      <c r="C131" s="186"/>
      <c r="D131" s="186"/>
      <c r="E131" s="186"/>
      <c r="F131" s="186"/>
      <c r="G131" s="186"/>
      <c r="H131" s="186"/>
      <c r="I131" s="186"/>
      <c r="J131" s="186"/>
      <c r="K131" s="186"/>
      <c r="L131" s="186"/>
      <c r="M131" s="186"/>
      <c r="N131" s="186"/>
      <c r="O131" s="186"/>
      <c r="P131" s="186"/>
      <c r="Q131" s="186"/>
      <c r="R131" s="186"/>
      <c r="S131" s="186"/>
      <c r="T131" s="186"/>
      <c r="U131" s="186"/>
    </row>
    <row r="132" spans="1:21" x14ac:dyDescent="0.25">
      <c r="A132" s="186"/>
      <c r="B132" s="186"/>
      <c r="C132" s="186"/>
      <c r="D132" s="186"/>
      <c r="E132" s="186"/>
      <c r="F132" s="186"/>
      <c r="G132" s="186"/>
      <c r="H132" s="186"/>
      <c r="I132" s="186"/>
      <c r="J132" s="186"/>
      <c r="K132" s="186"/>
      <c r="L132" s="186"/>
      <c r="M132" s="186"/>
      <c r="N132" s="186"/>
      <c r="O132" s="186"/>
      <c r="P132" s="186"/>
      <c r="Q132" s="186"/>
      <c r="R132" s="186"/>
      <c r="S132" s="186"/>
      <c r="T132" s="186"/>
      <c r="U132" s="186"/>
    </row>
    <row r="133" spans="1:21" x14ac:dyDescent="0.25">
      <c r="A133" s="186"/>
      <c r="B133" s="186"/>
      <c r="C133" s="186"/>
      <c r="D133" s="186"/>
      <c r="E133" s="186"/>
      <c r="F133" s="186"/>
      <c r="G133" s="186"/>
      <c r="H133" s="186"/>
      <c r="I133" s="186"/>
      <c r="J133" s="186"/>
      <c r="K133" s="186"/>
      <c r="L133" s="186"/>
      <c r="M133" s="186"/>
      <c r="N133" s="186"/>
      <c r="O133" s="186"/>
      <c r="P133" s="186"/>
      <c r="Q133" s="186"/>
      <c r="R133" s="186"/>
      <c r="S133" s="186"/>
      <c r="T133" s="186"/>
      <c r="U133" s="186"/>
    </row>
    <row r="134" spans="1:21" x14ac:dyDescent="0.25">
      <c r="A134" s="186"/>
      <c r="B134" s="186"/>
      <c r="C134" s="186"/>
      <c r="D134" s="186"/>
      <c r="E134" s="186"/>
      <c r="F134" s="186"/>
      <c r="G134" s="186"/>
      <c r="H134" s="186"/>
      <c r="I134" s="186"/>
      <c r="J134" s="186"/>
      <c r="K134" s="186"/>
      <c r="L134" s="186"/>
      <c r="M134" s="186"/>
      <c r="N134" s="186"/>
      <c r="O134" s="186"/>
      <c r="P134" s="186"/>
      <c r="Q134" s="186"/>
      <c r="R134" s="186"/>
      <c r="S134" s="186"/>
      <c r="T134" s="186"/>
      <c r="U134" s="186"/>
    </row>
    <row r="135" spans="1:21" x14ac:dyDescent="0.25">
      <c r="A135" s="186"/>
      <c r="B135" s="186"/>
      <c r="C135" s="186"/>
      <c r="D135" s="186"/>
      <c r="E135" s="186"/>
      <c r="F135" s="186"/>
      <c r="G135" s="186"/>
      <c r="H135" s="186"/>
      <c r="I135" s="186"/>
      <c r="J135" s="186"/>
      <c r="K135" s="186"/>
      <c r="L135" s="186"/>
      <c r="M135" s="186"/>
      <c r="N135" s="186"/>
      <c r="O135" s="186"/>
      <c r="P135" s="186"/>
      <c r="Q135" s="186"/>
      <c r="R135" s="186"/>
      <c r="S135" s="186"/>
      <c r="T135" s="186"/>
      <c r="U135" s="186"/>
    </row>
    <row r="136" spans="1:21" x14ac:dyDescent="0.25">
      <c r="A136" s="186"/>
      <c r="B136" s="186"/>
      <c r="C136" s="186"/>
      <c r="D136" s="186"/>
      <c r="E136" s="186"/>
      <c r="F136" s="186"/>
      <c r="G136" s="186"/>
      <c r="H136" s="186"/>
      <c r="I136" s="186"/>
      <c r="J136" s="186"/>
      <c r="K136" s="186"/>
      <c r="L136" s="186"/>
      <c r="M136" s="186"/>
      <c r="N136" s="186"/>
      <c r="O136" s="186"/>
      <c r="P136" s="186"/>
      <c r="Q136" s="186"/>
      <c r="R136" s="186"/>
      <c r="S136" s="186"/>
      <c r="T136" s="186"/>
      <c r="U136" s="186"/>
    </row>
    <row r="137" spans="1:21" x14ac:dyDescent="0.25">
      <c r="A137" s="186"/>
      <c r="B137" s="186"/>
      <c r="C137" s="186"/>
      <c r="D137" s="186"/>
      <c r="E137" s="186"/>
      <c r="F137" s="186"/>
      <c r="G137" s="186"/>
      <c r="H137" s="186"/>
      <c r="I137" s="186"/>
      <c r="J137" s="186"/>
      <c r="K137" s="186"/>
      <c r="L137" s="186"/>
      <c r="M137" s="186"/>
      <c r="N137" s="186"/>
      <c r="O137" s="186"/>
      <c r="P137" s="186"/>
      <c r="Q137" s="186"/>
      <c r="R137" s="186"/>
      <c r="S137" s="186"/>
      <c r="T137" s="186"/>
      <c r="U137" s="186"/>
    </row>
    <row r="138" spans="1:21" x14ac:dyDescent="0.25">
      <c r="A138" s="186"/>
      <c r="B138" s="186"/>
      <c r="C138" s="186"/>
      <c r="D138" s="186"/>
      <c r="E138" s="186"/>
      <c r="F138" s="186"/>
      <c r="G138" s="186"/>
      <c r="H138" s="186"/>
      <c r="I138" s="186"/>
      <c r="J138" s="186"/>
      <c r="K138" s="186"/>
      <c r="L138" s="186"/>
      <c r="M138" s="186"/>
      <c r="N138" s="186"/>
      <c r="O138" s="186"/>
      <c r="P138" s="186"/>
      <c r="Q138" s="186"/>
      <c r="R138" s="186"/>
      <c r="S138" s="186"/>
      <c r="T138" s="186"/>
      <c r="U138" s="186"/>
    </row>
    <row r="139" spans="1:21" x14ac:dyDescent="0.25">
      <c r="A139" s="186"/>
      <c r="B139" s="186"/>
      <c r="C139" s="186"/>
      <c r="D139" s="186"/>
      <c r="E139" s="186"/>
      <c r="F139" s="186"/>
      <c r="G139" s="186"/>
      <c r="H139" s="186"/>
      <c r="I139" s="186"/>
      <c r="J139" s="186"/>
      <c r="K139" s="186"/>
      <c r="L139" s="186"/>
      <c r="M139" s="186"/>
      <c r="N139" s="186"/>
      <c r="O139" s="186"/>
      <c r="P139" s="186"/>
      <c r="Q139" s="186"/>
      <c r="R139" s="186"/>
      <c r="S139" s="186"/>
      <c r="T139" s="186"/>
      <c r="U139" s="186"/>
    </row>
    <row r="140" spans="1:21" x14ac:dyDescent="0.25">
      <c r="A140" s="186"/>
      <c r="B140" s="186"/>
      <c r="C140" s="186"/>
      <c r="D140" s="186"/>
      <c r="E140" s="186"/>
      <c r="F140" s="186"/>
      <c r="G140" s="186"/>
      <c r="H140" s="186"/>
      <c r="I140" s="186"/>
      <c r="J140" s="186"/>
      <c r="K140" s="186"/>
      <c r="L140" s="186"/>
      <c r="M140" s="186"/>
      <c r="N140" s="186"/>
      <c r="O140" s="186"/>
      <c r="P140" s="186"/>
      <c r="Q140" s="186"/>
      <c r="R140" s="186"/>
      <c r="S140" s="186"/>
      <c r="T140" s="186"/>
      <c r="U140" s="186"/>
    </row>
    <row r="141" spans="1:21" x14ac:dyDescent="0.25">
      <c r="A141" s="186"/>
      <c r="B141" s="186"/>
      <c r="C141" s="186"/>
      <c r="D141" s="186"/>
      <c r="E141" s="186"/>
      <c r="F141" s="186"/>
      <c r="G141" s="186"/>
      <c r="H141" s="186"/>
      <c r="I141" s="186"/>
      <c r="J141" s="186"/>
      <c r="K141" s="186"/>
      <c r="L141" s="186"/>
      <c r="M141" s="186"/>
      <c r="N141" s="186"/>
      <c r="O141" s="186"/>
      <c r="P141" s="186"/>
      <c r="Q141" s="186"/>
      <c r="R141" s="186"/>
      <c r="S141" s="186"/>
      <c r="T141" s="186"/>
      <c r="U141" s="186"/>
    </row>
    <row r="142" spans="1:21" x14ac:dyDescent="0.25">
      <c r="A142" s="186"/>
      <c r="B142" s="186"/>
      <c r="C142" s="186"/>
      <c r="D142" s="186"/>
      <c r="E142" s="186"/>
      <c r="F142" s="186"/>
      <c r="G142" s="186"/>
      <c r="H142" s="186"/>
      <c r="I142" s="186"/>
      <c r="J142" s="186"/>
      <c r="K142" s="186"/>
      <c r="L142" s="186"/>
      <c r="M142" s="186"/>
      <c r="N142" s="186"/>
      <c r="O142" s="186"/>
      <c r="P142" s="186"/>
      <c r="Q142" s="186"/>
      <c r="R142" s="186"/>
      <c r="S142" s="186"/>
      <c r="T142" s="186"/>
      <c r="U142" s="186"/>
    </row>
    <row r="143" spans="1:21" x14ac:dyDescent="0.25">
      <c r="A143" s="186"/>
      <c r="B143" s="186"/>
      <c r="C143" s="186"/>
      <c r="D143" s="186"/>
      <c r="E143" s="186"/>
      <c r="F143" s="186"/>
      <c r="G143" s="186"/>
      <c r="H143" s="186"/>
      <c r="I143" s="186"/>
      <c r="J143" s="186"/>
      <c r="K143" s="186"/>
      <c r="L143" s="186"/>
      <c r="M143" s="186"/>
      <c r="N143" s="186"/>
      <c r="O143" s="186"/>
      <c r="P143" s="186"/>
      <c r="Q143" s="186"/>
      <c r="R143" s="186"/>
      <c r="S143" s="186"/>
      <c r="T143" s="186"/>
      <c r="U143" s="186"/>
    </row>
    <row r="144" spans="1:21" x14ac:dyDescent="0.25">
      <c r="A144" s="186"/>
      <c r="B144" s="186"/>
      <c r="C144" s="186"/>
      <c r="D144" s="186"/>
      <c r="E144" s="186"/>
      <c r="F144" s="186"/>
      <c r="G144" s="186"/>
      <c r="H144" s="186"/>
      <c r="I144" s="186"/>
      <c r="J144" s="186"/>
      <c r="K144" s="186"/>
      <c r="L144" s="186"/>
      <c r="M144" s="186"/>
      <c r="N144" s="186"/>
      <c r="O144" s="186"/>
      <c r="P144" s="186"/>
      <c r="Q144" s="186"/>
      <c r="R144" s="186"/>
      <c r="S144" s="186"/>
      <c r="T144" s="186"/>
      <c r="U144" s="186"/>
    </row>
    <row r="145" spans="1:21" x14ac:dyDescent="0.25">
      <c r="A145" s="186"/>
      <c r="B145" s="186"/>
      <c r="C145" s="186"/>
      <c r="D145" s="186"/>
      <c r="E145" s="186"/>
      <c r="F145" s="186"/>
      <c r="G145" s="186"/>
      <c r="H145" s="186"/>
      <c r="I145" s="186"/>
      <c r="J145" s="186"/>
      <c r="K145" s="186"/>
      <c r="L145" s="186"/>
      <c r="M145" s="186"/>
      <c r="N145" s="186"/>
      <c r="O145" s="186"/>
      <c r="P145" s="186"/>
      <c r="Q145" s="186"/>
      <c r="R145" s="186"/>
      <c r="S145" s="186"/>
      <c r="T145" s="186"/>
      <c r="U145" s="186"/>
    </row>
    <row r="146" spans="1:21" x14ac:dyDescent="0.25">
      <c r="A146" s="186"/>
      <c r="B146" s="186"/>
      <c r="C146" s="186"/>
      <c r="D146" s="186"/>
      <c r="E146" s="186"/>
      <c r="F146" s="186"/>
      <c r="G146" s="186"/>
      <c r="H146" s="186"/>
      <c r="I146" s="186"/>
      <c r="J146" s="186"/>
      <c r="K146" s="186"/>
      <c r="L146" s="186"/>
      <c r="M146" s="186"/>
      <c r="N146" s="186"/>
      <c r="O146" s="186"/>
      <c r="P146" s="186"/>
      <c r="Q146" s="186"/>
      <c r="R146" s="186"/>
      <c r="S146" s="186"/>
      <c r="T146" s="186"/>
      <c r="U146" s="186"/>
    </row>
    <row r="147" spans="1:21" x14ac:dyDescent="0.25">
      <c r="A147" s="186"/>
      <c r="B147" s="186"/>
      <c r="C147" s="186"/>
      <c r="D147" s="186"/>
      <c r="E147" s="186"/>
      <c r="F147" s="186"/>
      <c r="G147" s="186"/>
      <c r="H147" s="186"/>
      <c r="I147" s="186"/>
      <c r="J147" s="186"/>
      <c r="K147" s="186"/>
      <c r="L147" s="186"/>
      <c r="M147" s="186"/>
      <c r="N147" s="186"/>
      <c r="O147" s="186"/>
      <c r="P147" s="186"/>
      <c r="Q147" s="186"/>
      <c r="R147" s="186"/>
      <c r="S147" s="186"/>
      <c r="T147" s="186"/>
      <c r="U147" s="186"/>
    </row>
    <row r="148" spans="1:21" x14ac:dyDescent="0.25">
      <c r="A148" s="186"/>
      <c r="B148" s="186"/>
      <c r="C148" s="186"/>
      <c r="D148" s="186"/>
      <c r="E148" s="186"/>
      <c r="F148" s="186"/>
      <c r="G148" s="186"/>
      <c r="H148" s="186"/>
      <c r="I148" s="186"/>
      <c r="J148" s="186"/>
      <c r="K148" s="186"/>
      <c r="L148" s="186"/>
      <c r="M148" s="186"/>
      <c r="N148" s="186"/>
      <c r="O148" s="186"/>
      <c r="P148" s="186"/>
      <c r="Q148" s="186"/>
      <c r="R148" s="186"/>
      <c r="S148" s="186"/>
      <c r="T148" s="186"/>
      <c r="U148" s="186"/>
    </row>
    <row r="149" spans="1:21" x14ac:dyDescent="0.25">
      <c r="A149" s="186"/>
      <c r="B149" s="186"/>
      <c r="C149" s="186"/>
      <c r="D149" s="186"/>
      <c r="E149" s="186"/>
      <c r="F149" s="186"/>
      <c r="G149" s="186"/>
      <c r="H149" s="186"/>
      <c r="I149" s="186"/>
      <c r="J149" s="186"/>
      <c r="K149" s="186"/>
      <c r="L149" s="186"/>
      <c r="M149" s="186"/>
      <c r="N149" s="186"/>
      <c r="O149" s="186"/>
      <c r="P149" s="186"/>
      <c r="Q149" s="186"/>
      <c r="R149" s="186"/>
      <c r="S149" s="186"/>
      <c r="T149" s="186"/>
      <c r="U149" s="186"/>
    </row>
    <row r="150" spans="1:21" x14ac:dyDescent="0.25">
      <c r="A150" s="186"/>
      <c r="B150" s="186"/>
      <c r="C150" s="186"/>
      <c r="D150" s="186"/>
      <c r="E150" s="186"/>
      <c r="F150" s="186"/>
      <c r="G150" s="186"/>
      <c r="H150" s="186"/>
      <c r="I150" s="186"/>
      <c r="J150" s="186"/>
      <c r="K150" s="186"/>
      <c r="L150" s="186"/>
      <c r="M150" s="186"/>
      <c r="N150" s="186"/>
      <c r="O150" s="186"/>
      <c r="P150" s="186"/>
      <c r="Q150" s="186"/>
      <c r="R150" s="186"/>
      <c r="S150" s="186"/>
      <c r="T150" s="186"/>
      <c r="U150" s="186"/>
    </row>
    <row r="151" spans="1:21" x14ac:dyDescent="0.25">
      <c r="A151" s="186"/>
      <c r="B151" s="186"/>
      <c r="C151" s="186"/>
      <c r="D151" s="186"/>
      <c r="E151" s="186"/>
      <c r="F151" s="186"/>
      <c r="G151" s="186"/>
      <c r="H151" s="186"/>
      <c r="I151" s="186"/>
      <c r="J151" s="186"/>
      <c r="K151" s="186"/>
      <c r="L151" s="186"/>
      <c r="M151" s="186"/>
      <c r="N151" s="186"/>
      <c r="O151" s="186"/>
      <c r="P151" s="186"/>
      <c r="Q151" s="186"/>
      <c r="R151" s="186"/>
      <c r="S151" s="186"/>
      <c r="T151" s="186"/>
      <c r="U151" s="186"/>
    </row>
    <row r="152" spans="1:21" x14ac:dyDescent="0.25">
      <c r="A152" s="186"/>
      <c r="B152" s="186"/>
      <c r="C152" s="186"/>
      <c r="D152" s="186"/>
      <c r="E152" s="186"/>
      <c r="F152" s="186"/>
      <c r="G152" s="186"/>
      <c r="H152" s="186"/>
      <c r="I152" s="186"/>
      <c r="J152" s="186"/>
      <c r="K152" s="186"/>
      <c r="L152" s="186"/>
      <c r="M152" s="186"/>
      <c r="N152" s="186"/>
      <c r="O152" s="186"/>
      <c r="P152" s="186"/>
      <c r="Q152" s="186"/>
      <c r="R152" s="186"/>
      <c r="S152" s="186"/>
      <c r="T152" s="186"/>
      <c r="U152" s="186"/>
    </row>
    <row r="153" spans="1:21" x14ac:dyDescent="0.25">
      <c r="A153" s="186"/>
      <c r="B153" s="186"/>
      <c r="C153" s="186"/>
      <c r="D153" s="186"/>
      <c r="E153" s="186"/>
      <c r="F153" s="186"/>
      <c r="G153" s="186"/>
      <c r="H153" s="186"/>
      <c r="I153" s="186"/>
      <c r="J153" s="186"/>
      <c r="K153" s="186"/>
      <c r="L153" s="186"/>
      <c r="M153" s="186"/>
      <c r="N153" s="186"/>
      <c r="O153" s="186"/>
      <c r="P153" s="186"/>
      <c r="Q153" s="186"/>
      <c r="R153" s="186"/>
      <c r="S153" s="186"/>
      <c r="T153" s="186"/>
      <c r="U153" s="186"/>
    </row>
    <row r="154" spans="1:21" x14ac:dyDescent="0.25">
      <c r="A154" s="186"/>
      <c r="B154" s="186"/>
      <c r="C154" s="186"/>
      <c r="D154" s="186"/>
      <c r="E154" s="186"/>
      <c r="F154" s="186"/>
      <c r="G154" s="186"/>
      <c r="H154" s="186"/>
      <c r="I154" s="186"/>
      <c r="J154" s="186"/>
      <c r="K154" s="186"/>
      <c r="L154" s="186"/>
      <c r="M154" s="186"/>
      <c r="N154" s="186"/>
      <c r="O154" s="186"/>
      <c r="P154" s="186"/>
      <c r="Q154" s="186"/>
      <c r="R154" s="186"/>
      <c r="S154" s="186"/>
      <c r="T154" s="186"/>
      <c r="U154" s="186"/>
    </row>
    <row r="155" spans="1:21" x14ac:dyDescent="0.25">
      <c r="A155" s="186"/>
      <c r="B155" s="186"/>
      <c r="C155" s="186"/>
      <c r="D155" s="186"/>
      <c r="E155" s="186"/>
      <c r="F155" s="186"/>
      <c r="G155" s="186"/>
      <c r="H155" s="186"/>
      <c r="I155" s="186"/>
      <c r="J155" s="186"/>
      <c r="K155" s="186"/>
      <c r="L155" s="186"/>
      <c r="M155" s="186"/>
      <c r="N155" s="186"/>
      <c r="O155" s="186"/>
      <c r="P155" s="186"/>
      <c r="Q155" s="186"/>
      <c r="R155" s="186"/>
      <c r="S155" s="186"/>
      <c r="T155" s="186"/>
      <c r="U155" s="186"/>
    </row>
    <row r="156" spans="1:21" x14ac:dyDescent="0.25">
      <c r="A156" s="186"/>
      <c r="B156" s="186"/>
      <c r="C156" s="186"/>
      <c r="D156" s="186"/>
      <c r="E156" s="186"/>
      <c r="F156" s="186"/>
      <c r="G156" s="186"/>
      <c r="H156" s="186"/>
      <c r="I156" s="186"/>
      <c r="J156" s="186"/>
      <c r="K156" s="186"/>
      <c r="L156" s="186"/>
      <c r="M156" s="186"/>
      <c r="N156" s="186"/>
      <c r="O156" s="186"/>
      <c r="P156" s="186"/>
      <c r="Q156" s="186"/>
      <c r="R156" s="186"/>
      <c r="S156" s="186"/>
      <c r="T156" s="186"/>
      <c r="U156" s="186"/>
    </row>
    <row r="157" spans="1:21" x14ac:dyDescent="0.25">
      <c r="A157" s="186"/>
      <c r="B157" s="186"/>
      <c r="C157" s="186"/>
      <c r="D157" s="186"/>
      <c r="E157" s="186"/>
      <c r="F157" s="186"/>
      <c r="G157" s="186"/>
      <c r="H157" s="186"/>
      <c r="I157" s="186"/>
      <c r="J157" s="186"/>
      <c r="K157" s="186"/>
      <c r="L157" s="186"/>
      <c r="M157" s="186"/>
      <c r="N157" s="186"/>
      <c r="O157" s="186"/>
      <c r="P157" s="186"/>
      <c r="Q157" s="186"/>
      <c r="R157" s="186"/>
      <c r="S157" s="186"/>
      <c r="T157" s="186"/>
      <c r="U157" s="186"/>
    </row>
    <row r="158" spans="1:21" x14ac:dyDescent="0.25">
      <c r="A158" s="186"/>
      <c r="B158" s="186"/>
      <c r="C158" s="186"/>
      <c r="D158" s="186"/>
      <c r="E158" s="186"/>
      <c r="F158" s="186"/>
      <c r="G158" s="186"/>
      <c r="H158" s="186"/>
      <c r="I158" s="186"/>
      <c r="J158" s="186"/>
      <c r="K158" s="186"/>
      <c r="L158" s="186"/>
      <c r="M158" s="186"/>
      <c r="N158" s="186"/>
      <c r="O158" s="186"/>
      <c r="P158" s="186"/>
      <c r="Q158" s="186"/>
      <c r="R158" s="186"/>
      <c r="S158" s="186"/>
      <c r="T158" s="186"/>
      <c r="U158" s="186"/>
    </row>
    <row r="159" spans="1:21" x14ac:dyDescent="0.25">
      <c r="A159" s="186"/>
      <c r="B159" s="186"/>
      <c r="C159" s="186"/>
      <c r="D159" s="186"/>
      <c r="E159" s="186"/>
      <c r="F159" s="186"/>
      <c r="G159" s="186"/>
      <c r="H159" s="186"/>
      <c r="I159" s="186"/>
      <c r="J159" s="186"/>
      <c r="K159" s="186"/>
      <c r="L159" s="186"/>
      <c r="M159" s="186"/>
      <c r="N159" s="186"/>
      <c r="O159" s="186"/>
      <c r="P159" s="186"/>
      <c r="Q159" s="186"/>
      <c r="R159" s="186"/>
      <c r="S159" s="186"/>
      <c r="T159" s="186"/>
      <c r="U159" s="186"/>
    </row>
    <row r="160" spans="1:21" x14ac:dyDescent="0.25">
      <c r="A160" s="186"/>
      <c r="B160" s="186"/>
      <c r="C160" s="186"/>
      <c r="D160" s="186"/>
      <c r="E160" s="186"/>
      <c r="F160" s="186"/>
      <c r="G160" s="186"/>
      <c r="H160" s="186"/>
      <c r="I160" s="186"/>
      <c r="J160" s="186"/>
      <c r="K160" s="186"/>
      <c r="L160" s="186"/>
      <c r="M160" s="186"/>
      <c r="N160" s="186"/>
      <c r="O160" s="186"/>
      <c r="P160" s="186"/>
      <c r="Q160" s="186"/>
      <c r="R160" s="186"/>
      <c r="S160" s="186"/>
      <c r="T160" s="186"/>
      <c r="U160" s="186"/>
    </row>
    <row r="161" spans="1:21" x14ac:dyDescent="0.25">
      <c r="A161" s="186"/>
      <c r="B161" s="186"/>
      <c r="C161" s="186"/>
      <c r="D161" s="186"/>
      <c r="E161" s="186"/>
      <c r="F161" s="186"/>
      <c r="G161" s="186"/>
      <c r="H161" s="186"/>
      <c r="I161" s="186"/>
      <c r="J161" s="186"/>
      <c r="K161" s="186"/>
      <c r="L161" s="186"/>
      <c r="M161" s="186"/>
      <c r="N161" s="186"/>
      <c r="O161" s="186"/>
      <c r="P161" s="186"/>
      <c r="Q161" s="186"/>
      <c r="R161" s="186"/>
      <c r="S161" s="186"/>
      <c r="T161" s="186"/>
      <c r="U161" s="186"/>
    </row>
    <row r="162" spans="1:21" x14ac:dyDescent="0.25">
      <c r="A162" s="186"/>
      <c r="B162" s="186"/>
      <c r="C162" s="186"/>
      <c r="D162" s="186"/>
      <c r="E162" s="186"/>
      <c r="F162" s="186"/>
      <c r="G162" s="186"/>
      <c r="H162" s="186"/>
      <c r="I162" s="186"/>
      <c r="J162" s="186"/>
      <c r="K162" s="186"/>
      <c r="L162" s="186"/>
      <c r="M162" s="186"/>
      <c r="N162" s="186"/>
      <c r="O162" s="186"/>
      <c r="P162" s="186"/>
      <c r="Q162" s="186"/>
      <c r="R162" s="186"/>
      <c r="S162" s="186"/>
      <c r="T162" s="186"/>
      <c r="U162" s="186"/>
    </row>
    <row r="163" spans="1:21" x14ac:dyDescent="0.25">
      <c r="A163" s="186"/>
      <c r="B163" s="186"/>
      <c r="C163" s="186"/>
      <c r="D163" s="186"/>
      <c r="E163" s="186"/>
      <c r="F163" s="186"/>
      <c r="G163" s="186"/>
      <c r="H163" s="186"/>
      <c r="I163" s="186"/>
      <c r="J163" s="186"/>
      <c r="K163" s="186"/>
      <c r="L163" s="186"/>
      <c r="M163" s="186"/>
      <c r="N163" s="186"/>
      <c r="O163" s="186"/>
      <c r="P163" s="186"/>
      <c r="Q163" s="186"/>
      <c r="R163" s="186"/>
      <c r="S163" s="186"/>
      <c r="T163" s="186"/>
      <c r="U163" s="186"/>
    </row>
    <row r="164" spans="1:21" x14ac:dyDescent="0.25">
      <c r="A164" s="186"/>
      <c r="B164" s="186"/>
      <c r="C164" s="186"/>
      <c r="D164" s="186"/>
      <c r="E164" s="186"/>
      <c r="F164" s="186"/>
      <c r="G164" s="186"/>
      <c r="H164" s="186"/>
      <c r="I164" s="186"/>
      <c r="J164" s="186"/>
      <c r="K164" s="186"/>
      <c r="L164" s="186"/>
      <c r="M164" s="186"/>
      <c r="N164" s="186"/>
      <c r="O164" s="186"/>
      <c r="P164" s="186"/>
      <c r="Q164" s="186"/>
      <c r="R164" s="186"/>
      <c r="S164" s="186"/>
      <c r="T164" s="186"/>
      <c r="U164" s="186"/>
    </row>
    <row r="165" spans="1:21" x14ac:dyDescent="0.25">
      <c r="A165" s="186"/>
      <c r="B165" s="186"/>
      <c r="C165" s="186"/>
      <c r="D165" s="186"/>
      <c r="E165" s="186"/>
      <c r="F165" s="186"/>
      <c r="G165" s="186"/>
      <c r="H165" s="186"/>
      <c r="I165" s="186"/>
      <c r="J165" s="186"/>
      <c r="K165" s="186"/>
      <c r="L165" s="186"/>
      <c r="M165" s="186"/>
      <c r="N165" s="186"/>
      <c r="O165" s="186"/>
      <c r="P165" s="186"/>
      <c r="Q165" s="186"/>
      <c r="R165" s="186"/>
      <c r="S165" s="186"/>
      <c r="T165" s="186"/>
      <c r="U165" s="186"/>
    </row>
    <row r="166" spans="1:21" x14ac:dyDescent="0.25">
      <c r="A166" s="186"/>
      <c r="B166" s="186"/>
      <c r="C166" s="186"/>
      <c r="D166" s="186"/>
      <c r="E166" s="186"/>
      <c r="F166" s="186"/>
      <c r="G166" s="186"/>
      <c r="H166" s="186"/>
      <c r="I166" s="186"/>
      <c r="J166" s="186"/>
      <c r="K166" s="186"/>
      <c r="L166" s="186"/>
      <c r="M166" s="186"/>
      <c r="N166" s="186"/>
      <c r="O166" s="186"/>
      <c r="P166" s="186"/>
      <c r="Q166" s="186"/>
      <c r="R166" s="186"/>
      <c r="S166" s="186"/>
      <c r="T166" s="186"/>
      <c r="U166" s="186"/>
    </row>
    <row r="167" spans="1:21" x14ac:dyDescent="0.25">
      <c r="A167" s="186"/>
      <c r="B167" s="186"/>
      <c r="C167" s="186"/>
      <c r="D167" s="186"/>
      <c r="E167" s="186"/>
      <c r="F167" s="186"/>
      <c r="G167" s="186"/>
      <c r="H167" s="186"/>
      <c r="I167" s="186"/>
      <c r="J167" s="186"/>
      <c r="K167" s="186"/>
      <c r="L167" s="186"/>
      <c r="M167" s="186"/>
      <c r="N167" s="186"/>
      <c r="O167" s="186"/>
      <c r="P167" s="186"/>
      <c r="Q167" s="186"/>
      <c r="R167" s="186"/>
      <c r="S167" s="186"/>
      <c r="T167" s="186"/>
      <c r="U167" s="186"/>
    </row>
    <row r="168" spans="1:21" x14ac:dyDescent="0.25">
      <c r="A168" s="186"/>
      <c r="B168" s="186"/>
      <c r="C168" s="186"/>
      <c r="D168" s="186"/>
      <c r="E168" s="186"/>
      <c r="F168" s="186"/>
      <c r="G168" s="186"/>
      <c r="H168" s="186"/>
      <c r="I168" s="186"/>
      <c r="J168" s="186"/>
      <c r="K168" s="186"/>
      <c r="L168" s="186"/>
      <c r="M168" s="186"/>
      <c r="N168" s="186"/>
      <c r="O168" s="186"/>
      <c r="P168" s="186"/>
      <c r="Q168" s="186"/>
      <c r="R168" s="186"/>
      <c r="S168" s="186"/>
      <c r="T168" s="186"/>
      <c r="U168" s="186"/>
    </row>
    <row r="169" spans="1:21" x14ac:dyDescent="0.25">
      <c r="A169" s="186"/>
      <c r="B169" s="186"/>
      <c r="C169" s="186"/>
      <c r="D169" s="186"/>
      <c r="E169" s="186"/>
      <c r="F169" s="186"/>
      <c r="G169" s="186"/>
      <c r="H169" s="186"/>
      <c r="I169" s="186"/>
      <c r="J169" s="186"/>
      <c r="K169" s="186"/>
      <c r="L169" s="186"/>
      <c r="M169" s="186"/>
      <c r="N169" s="186"/>
      <c r="O169" s="186"/>
      <c r="P169" s="186"/>
      <c r="Q169" s="186"/>
      <c r="R169" s="186"/>
      <c r="S169" s="186"/>
      <c r="T169" s="186"/>
      <c r="U169" s="186"/>
    </row>
    <row r="170" spans="1:21" x14ac:dyDescent="0.25">
      <c r="A170" s="186"/>
      <c r="B170" s="186"/>
      <c r="C170" s="186"/>
      <c r="D170" s="186"/>
      <c r="E170" s="186"/>
      <c r="F170" s="186"/>
      <c r="G170" s="186"/>
      <c r="H170" s="186"/>
      <c r="I170" s="186"/>
      <c r="J170" s="186"/>
      <c r="K170" s="186"/>
      <c r="L170" s="186"/>
      <c r="M170" s="186"/>
      <c r="N170" s="186"/>
      <c r="O170" s="186"/>
      <c r="P170" s="186"/>
      <c r="Q170" s="186"/>
      <c r="R170" s="186"/>
      <c r="S170" s="186"/>
      <c r="T170" s="186"/>
      <c r="U170" s="186"/>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282" t="s">
        <v>2240</v>
      </c>
      <c r="B1" s="186"/>
      <c r="C1" s="186"/>
      <c r="D1" s="186"/>
      <c r="E1" s="186"/>
      <c r="F1" s="186"/>
      <c r="G1" s="186"/>
      <c r="H1" s="274"/>
      <c r="I1" s="274"/>
      <c r="J1" s="274"/>
      <c r="K1" s="274"/>
    </row>
    <row r="2" spans="1:11" x14ac:dyDescent="0.25">
      <c r="A2" s="186"/>
      <c r="B2" s="186"/>
      <c r="C2" s="186"/>
      <c r="D2" s="186"/>
      <c r="E2" s="186"/>
      <c r="F2" s="186"/>
      <c r="G2" s="186"/>
      <c r="H2" s="274"/>
      <c r="I2" s="274"/>
      <c r="J2" s="274"/>
      <c r="K2" s="274"/>
    </row>
    <row r="3" spans="1:11" x14ac:dyDescent="0.25">
      <c r="A3" s="252" t="s">
        <v>2241</v>
      </c>
      <c r="B3" s="186"/>
      <c r="C3" s="186"/>
      <c r="D3" s="186"/>
      <c r="E3" s="186"/>
      <c r="F3" s="186"/>
      <c r="G3" s="186"/>
      <c r="H3" s="274"/>
      <c r="I3" s="274"/>
      <c r="J3" s="274"/>
      <c r="K3" s="274"/>
    </row>
    <row r="4" spans="1:11" x14ac:dyDescent="0.25">
      <c r="A4" s="186"/>
      <c r="B4" s="186"/>
      <c r="C4" s="186"/>
      <c r="D4" s="186"/>
      <c r="E4" s="186"/>
      <c r="F4" s="186"/>
      <c r="G4" s="186"/>
      <c r="H4" s="274"/>
      <c r="I4" s="274"/>
      <c r="J4" s="274"/>
      <c r="K4" s="274"/>
    </row>
    <row r="5" spans="1:11" x14ac:dyDescent="0.25">
      <c r="A5" s="172" t="s">
        <v>2242</v>
      </c>
      <c r="B5" s="205"/>
      <c r="C5" s="172" t="s">
        <v>2243</v>
      </c>
      <c r="D5" s="205"/>
      <c r="E5" s="186"/>
      <c r="F5" s="186"/>
      <c r="G5" s="186"/>
      <c r="H5" s="274"/>
      <c r="I5" s="274"/>
      <c r="J5" s="274"/>
      <c r="K5" s="274"/>
    </row>
    <row r="6" spans="1:11" x14ac:dyDescent="0.25">
      <c r="A6" s="186"/>
      <c r="B6" s="186"/>
      <c r="C6" s="186"/>
      <c r="D6" s="186"/>
      <c r="E6" s="186"/>
      <c r="F6" s="186"/>
      <c r="G6" s="186"/>
      <c r="H6" s="274"/>
      <c r="I6" s="274"/>
      <c r="J6" s="274"/>
      <c r="K6" s="274"/>
    </row>
    <row r="7" spans="1:11" x14ac:dyDescent="0.25">
      <c r="A7" s="257" t="s">
        <v>2244</v>
      </c>
      <c r="B7" s="186"/>
      <c r="C7" s="186"/>
      <c r="D7" s="186"/>
      <c r="E7" s="186"/>
      <c r="F7" s="186"/>
      <c r="G7" s="186"/>
      <c r="H7" s="274"/>
      <c r="I7" s="274"/>
      <c r="J7" s="274"/>
      <c r="K7" s="274"/>
    </row>
    <row r="8" spans="1:11" ht="45" x14ac:dyDescent="0.25">
      <c r="A8" s="234" t="s">
        <v>2245</v>
      </c>
      <c r="B8" s="172" t="s">
        <v>2246</v>
      </c>
      <c r="C8" s="118"/>
      <c r="D8" s="186"/>
      <c r="E8" s="186"/>
      <c r="F8" s="186"/>
      <c r="G8" s="186"/>
      <c r="H8" s="274"/>
      <c r="I8" s="274"/>
      <c r="J8" s="274"/>
      <c r="K8" s="274"/>
    </row>
    <row r="9" spans="1:11" ht="30" x14ac:dyDescent="0.25">
      <c r="A9" s="234" t="s">
        <v>2247</v>
      </c>
      <c r="B9" s="172" t="s">
        <v>2248</v>
      </c>
      <c r="C9" s="118"/>
      <c r="D9" s="186"/>
      <c r="E9" s="186"/>
      <c r="F9" s="186"/>
      <c r="G9" s="186"/>
      <c r="H9" s="274"/>
      <c r="I9" s="274"/>
      <c r="J9" s="274"/>
      <c r="K9" s="274"/>
    </row>
    <row r="10" spans="1:11" ht="30" x14ac:dyDescent="0.25">
      <c r="A10" s="234" t="s">
        <v>2249</v>
      </c>
      <c r="B10" s="172" t="s">
        <v>2250</v>
      </c>
      <c r="C10" s="118"/>
      <c r="D10" s="186"/>
      <c r="E10" s="186"/>
      <c r="F10" s="186"/>
      <c r="G10" s="186"/>
      <c r="H10" s="274"/>
      <c r="I10" s="274"/>
      <c r="J10" s="274"/>
      <c r="K10" s="274"/>
    </row>
    <row r="11" spans="1:11" x14ac:dyDescent="0.25">
      <c r="A11" s="172" t="s">
        <v>2251</v>
      </c>
      <c r="B11" s="172" t="s">
        <v>2252</v>
      </c>
      <c r="C11" s="118"/>
      <c r="D11" s="186"/>
      <c r="E11" s="186"/>
      <c r="F11" s="186"/>
      <c r="G11" s="186"/>
      <c r="H11" s="274"/>
      <c r="I11" s="274"/>
      <c r="J11" s="274"/>
      <c r="K11" s="274"/>
    </row>
    <row r="12" spans="1:11" x14ac:dyDescent="0.25">
      <c r="A12" s="172" t="s">
        <v>535</v>
      </c>
      <c r="B12" s="172"/>
      <c r="C12" s="118"/>
      <c r="D12" s="186"/>
      <c r="E12" s="186"/>
      <c r="F12" s="186"/>
      <c r="G12" s="186"/>
      <c r="H12" s="274"/>
      <c r="I12" s="274"/>
      <c r="J12" s="274"/>
      <c r="K12" s="274"/>
    </row>
    <row r="13" spans="1:11" x14ac:dyDescent="0.25">
      <c r="A13" s="172" t="s">
        <v>2253</v>
      </c>
      <c r="B13" s="172" t="s">
        <v>2254</v>
      </c>
      <c r="C13" s="118"/>
      <c r="D13" s="186"/>
      <c r="E13" s="186"/>
      <c r="F13" s="186"/>
      <c r="G13" s="186"/>
      <c r="H13" s="274"/>
      <c r="I13" s="274"/>
      <c r="J13" s="274"/>
      <c r="K13" s="274"/>
    </row>
    <row r="14" spans="1:11" x14ac:dyDescent="0.25">
      <c r="A14" s="186"/>
      <c r="B14" s="186"/>
      <c r="C14" s="186"/>
      <c r="D14" s="186"/>
      <c r="E14" s="186"/>
      <c r="F14" s="186"/>
      <c r="G14" s="186"/>
      <c r="H14" s="274"/>
      <c r="I14" s="274"/>
      <c r="J14" s="274"/>
      <c r="K14" s="274"/>
    </row>
    <row r="15" spans="1:11" x14ac:dyDescent="0.25">
      <c r="A15" s="257" t="s">
        <v>2255</v>
      </c>
      <c r="B15" s="186"/>
      <c r="C15" s="186"/>
      <c r="D15" s="186"/>
      <c r="E15" s="186"/>
      <c r="F15" s="186"/>
      <c r="G15" s="186"/>
      <c r="H15" s="274"/>
      <c r="I15" s="274"/>
      <c r="J15" s="274"/>
      <c r="K15" s="274"/>
    </row>
    <row r="16" spans="1:11" ht="135" x14ac:dyDescent="0.25">
      <c r="A16" s="234" t="s">
        <v>2256</v>
      </c>
      <c r="B16" s="172" t="s">
        <v>2257</v>
      </c>
      <c r="C16" s="118"/>
      <c r="D16" s="186"/>
      <c r="E16" s="186"/>
      <c r="F16" s="186"/>
      <c r="G16" s="186"/>
      <c r="H16" s="274"/>
      <c r="I16" s="274"/>
      <c r="J16" s="274"/>
      <c r="K16" s="274"/>
    </row>
    <row r="17" spans="1:11" x14ac:dyDescent="0.25">
      <c r="A17" s="186"/>
      <c r="B17" s="186"/>
      <c r="C17" s="186"/>
      <c r="D17" s="186"/>
      <c r="E17" s="186"/>
      <c r="F17" s="186"/>
      <c r="G17" s="186"/>
      <c r="H17" s="274"/>
      <c r="I17" s="274"/>
      <c r="J17" s="274"/>
      <c r="K17" s="274"/>
    </row>
    <row r="18" spans="1:11" x14ac:dyDescent="0.25">
      <c r="A18" s="172" t="s">
        <v>2258</v>
      </c>
      <c r="B18" s="172" t="s">
        <v>2259</v>
      </c>
      <c r="C18" s="182"/>
      <c r="D18" s="186"/>
      <c r="E18" s="186"/>
      <c r="F18" s="186"/>
      <c r="G18" s="186"/>
      <c r="H18" s="274"/>
      <c r="I18" s="274"/>
      <c r="J18" s="274"/>
      <c r="K18" s="274"/>
    </row>
    <row r="19" spans="1:11" x14ac:dyDescent="0.25">
      <c r="A19" s="186"/>
      <c r="B19" s="186"/>
      <c r="C19" s="186"/>
      <c r="D19" s="186"/>
      <c r="E19" s="186"/>
      <c r="F19" s="186"/>
      <c r="G19" s="186"/>
      <c r="H19" s="274"/>
      <c r="I19" s="274"/>
      <c r="J19" s="274"/>
      <c r="K19" s="274"/>
    </row>
    <row r="20" spans="1:11" ht="30" x14ac:dyDescent="0.25">
      <c r="A20" s="282" t="s">
        <v>2260</v>
      </c>
      <c r="B20" s="186"/>
      <c r="C20" s="186"/>
      <c r="D20" s="186"/>
      <c r="E20" s="186"/>
      <c r="F20" s="186"/>
      <c r="G20" s="186"/>
      <c r="H20" s="274"/>
      <c r="I20" s="274"/>
      <c r="J20" s="274"/>
      <c r="K20" s="274"/>
    </row>
    <row r="21" spans="1:11" ht="45" x14ac:dyDescent="0.25">
      <c r="A21" s="283" t="s">
        <v>2261</v>
      </c>
      <c r="B21" s="186"/>
      <c r="C21" s="186"/>
      <c r="D21" s="186"/>
      <c r="E21" s="186"/>
      <c r="F21" s="186"/>
      <c r="G21" s="186"/>
      <c r="H21" s="274"/>
      <c r="I21" s="274"/>
      <c r="J21" s="274"/>
      <c r="K21" s="274"/>
    </row>
    <row r="22" spans="1:11" x14ac:dyDescent="0.25">
      <c r="A22" s="172" t="s">
        <v>2259</v>
      </c>
      <c r="B22" s="172"/>
      <c r="C22" s="182"/>
      <c r="D22" s="186"/>
      <c r="E22" s="186"/>
      <c r="F22" s="186"/>
      <c r="G22" s="186"/>
      <c r="H22" s="274"/>
      <c r="I22" s="274"/>
      <c r="J22" s="274"/>
      <c r="K22" s="274"/>
    </row>
    <row r="23" spans="1:11" x14ac:dyDescent="0.25">
      <c r="A23" s="175" t="s">
        <v>465</v>
      </c>
      <c r="B23" s="175"/>
      <c r="C23" s="175"/>
      <c r="D23" s="186"/>
      <c r="E23" s="186"/>
      <c r="F23" s="186"/>
      <c r="G23" s="186"/>
      <c r="H23" s="274"/>
      <c r="I23" s="274"/>
      <c r="J23" s="274"/>
      <c r="K23" s="274"/>
    </row>
    <row r="24" spans="1:11" x14ac:dyDescent="0.25">
      <c r="A24" s="172" t="s">
        <v>2262</v>
      </c>
      <c r="B24" s="172"/>
      <c r="C24" s="182"/>
      <c r="D24" s="186"/>
      <c r="E24" s="186"/>
      <c r="F24" s="186"/>
      <c r="G24" s="186"/>
      <c r="H24" s="274"/>
      <c r="I24" s="274"/>
      <c r="J24" s="274"/>
      <c r="K24" s="274"/>
    </row>
    <row r="25" spans="1:11" ht="75" x14ac:dyDescent="0.25">
      <c r="A25" s="175" t="s">
        <v>473</v>
      </c>
      <c r="B25" s="175"/>
      <c r="C25" s="175"/>
      <c r="D25" s="239" t="s">
        <v>2263</v>
      </c>
      <c r="E25" s="186"/>
      <c r="F25" s="186"/>
      <c r="G25" s="186"/>
      <c r="H25" s="274"/>
      <c r="I25" s="274"/>
      <c r="J25" s="274"/>
      <c r="K25" s="274"/>
    </row>
    <row r="26" spans="1:11" ht="30" x14ac:dyDescent="0.25">
      <c r="A26" s="172" t="s">
        <v>2264</v>
      </c>
      <c r="B26" s="172" t="s">
        <v>462</v>
      </c>
      <c r="C26" s="182"/>
      <c r="D26" s="239" t="s">
        <v>2265</v>
      </c>
      <c r="E26" s="186"/>
      <c r="F26" s="186"/>
      <c r="G26" s="186"/>
      <c r="H26" s="274"/>
      <c r="I26" s="274"/>
      <c r="J26" s="274"/>
      <c r="K26" s="274"/>
    </row>
    <row r="27" spans="1:11" x14ac:dyDescent="0.25">
      <c r="A27" s="175" t="s">
        <v>535</v>
      </c>
      <c r="B27" s="175"/>
      <c r="C27" s="175"/>
      <c r="D27" s="175" t="s">
        <v>535</v>
      </c>
      <c r="E27" s="186"/>
      <c r="F27" s="186"/>
      <c r="G27" s="186"/>
      <c r="H27" s="274"/>
      <c r="I27" s="274"/>
      <c r="J27" s="274"/>
      <c r="K27" s="274"/>
    </row>
    <row r="28" spans="1:11" ht="30" x14ac:dyDescent="0.25">
      <c r="A28" s="172" t="s">
        <v>2266</v>
      </c>
      <c r="B28" s="172" t="s">
        <v>465</v>
      </c>
      <c r="C28" s="182"/>
      <c r="D28" s="239" t="s">
        <v>2267</v>
      </c>
      <c r="E28" s="186"/>
      <c r="F28" s="186"/>
      <c r="G28" s="186"/>
      <c r="H28" s="274"/>
      <c r="I28" s="274"/>
      <c r="J28" s="274"/>
      <c r="K28" s="274"/>
    </row>
    <row r="29" spans="1:11" x14ac:dyDescent="0.25">
      <c r="A29" s="186"/>
      <c r="B29" s="186"/>
      <c r="C29" s="186"/>
      <c r="D29" s="186"/>
      <c r="E29" s="186"/>
      <c r="F29" s="186"/>
      <c r="G29" s="186"/>
      <c r="H29" s="274"/>
      <c r="I29" s="274"/>
      <c r="J29" s="274"/>
      <c r="K29" s="274"/>
    </row>
    <row r="30" spans="1:11" ht="180" x14ac:dyDescent="0.25">
      <c r="A30" s="284" t="s">
        <v>2268</v>
      </c>
      <c r="B30" s="186"/>
      <c r="C30" s="186"/>
      <c r="D30" s="186"/>
      <c r="E30" s="186"/>
      <c r="F30" s="186"/>
      <c r="G30" s="186"/>
      <c r="H30" s="274"/>
      <c r="I30" s="274"/>
      <c r="J30" s="274"/>
      <c r="K30" s="274"/>
    </row>
    <row r="31" spans="1:11" x14ac:dyDescent="0.25">
      <c r="A31" s="186"/>
      <c r="B31" s="186"/>
      <c r="C31" s="186"/>
      <c r="D31" s="186"/>
      <c r="E31" s="186"/>
      <c r="F31" s="186"/>
      <c r="G31" s="186"/>
      <c r="H31" s="274"/>
      <c r="I31" s="274"/>
      <c r="J31" s="274"/>
      <c r="K31" s="274"/>
    </row>
    <row r="32" spans="1:11" x14ac:dyDescent="0.25">
      <c r="A32" s="175" t="s">
        <v>2269</v>
      </c>
      <c r="B32" s="186"/>
      <c r="C32" s="186"/>
      <c r="D32" s="186"/>
      <c r="E32" s="186"/>
      <c r="F32" s="186"/>
      <c r="G32" s="186"/>
      <c r="H32" s="274"/>
      <c r="I32" s="274"/>
      <c r="J32" s="274"/>
      <c r="K32" s="274"/>
    </row>
    <row r="33" spans="1:11" x14ac:dyDescent="0.25">
      <c r="A33" s="175" t="s">
        <v>1776</v>
      </c>
      <c r="B33" s="182"/>
      <c r="C33" s="186"/>
      <c r="D33" s="186"/>
      <c r="E33" s="186"/>
      <c r="F33" s="186"/>
      <c r="G33" s="186"/>
      <c r="H33" s="274"/>
      <c r="I33" s="274"/>
      <c r="J33" s="274"/>
      <c r="K33" s="274"/>
    </row>
    <row r="34" spans="1:11" x14ac:dyDescent="0.25">
      <c r="A34" s="175" t="s">
        <v>2015</v>
      </c>
      <c r="B34" s="182"/>
      <c r="C34" s="186"/>
      <c r="D34" s="186"/>
      <c r="E34" s="186"/>
      <c r="F34" s="186"/>
      <c r="G34" s="186"/>
      <c r="H34" s="274"/>
      <c r="I34" s="274"/>
      <c r="J34" s="274"/>
      <c r="K34" s="274"/>
    </row>
    <row r="35" spans="1:11" x14ac:dyDescent="0.25">
      <c r="A35" s="175" t="s">
        <v>1543</v>
      </c>
      <c r="B35" s="182"/>
      <c r="C35" s="186"/>
      <c r="D35" s="186"/>
      <c r="E35" s="186"/>
      <c r="F35" s="186"/>
      <c r="G35" s="186"/>
      <c r="H35" s="274"/>
      <c r="I35" s="274"/>
      <c r="J35" s="274"/>
      <c r="K35" s="274"/>
    </row>
    <row r="36" spans="1:11" x14ac:dyDescent="0.25">
      <c r="A36" s="186"/>
      <c r="B36" s="186"/>
      <c r="C36" s="186"/>
      <c r="D36" s="186"/>
      <c r="E36" s="186"/>
      <c r="F36" s="186"/>
      <c r="G36" s="186"/>
      <c r="H36" s="274"/>
      <c r="I36" s="274"/>
      <c r="J36" s="274"/>
      <c r="K36" s="274"/>
    </row>
    <row r="37" spans="1:11" x14ac:dyDescent="0.25">
      <c r="A37" s="172" t="s">
        <v>2270</v>
      </c>
      <c r="B37" s="182"/>
      <c r="C37" s="186"/>
      <c r="D37" s="186"/>
      <c r="E37" s="186"/>
      <c r="F37" s="186"/>
      <c r="G37" s="186"/>
      <c r="H37" s="274"/>
      <c r="I37" s="274"/>
      <c r="J37" s="274"/>
      <c r="K37" s="274"/>
    </row>
    <row r="38" spans="1:11" x14ac:dyDescent="0.25">
      <c r="A38" s="172" t="s">
        <v>2271</v>
      </c>
      <c r="B38" s="182"/>
      <c r="C38" s="186"/>
      <c r="D38" s="186"/>
      <c r="E38" s="186"/>
      <c r="F38" s="186"/>
      <c r="G38" s="186"/>
      <c r="H38" s="274"/>
      <c r="I38" s="274"/>
      <c r="J38" s="274"/>
      <c r="K38" s="274"/>
    </row>
    <row r="39" spans="1:11" x14ac:dyDescent="0.25">
      <c r="A39" s="172" t="s">
        <v>2164</v>
      </c>
      <c r="B39" s="182"/>
      <c r="C39" s="186"/>
      <c r="D39" s="186"/>
      <c r="E39" s="186"/>
      <c r="F39" s="186"/>
      <c r="G39" s="186"/>
      <c r="H39" s="274"/>
      <c r="I39" s="274"/>
      <c r="J39" s="274"/>
      <c r="K39" s="274"/>
    </row>
    <row r="40" spans="1:11" x14ac:dyDescent="0.25">
      <c r="A40" s="172" t="s">
        <v>1526</v>
      </c>
      <c r="B40" s="182"/>
      <c r="C40" s="186"/>
      <c r="D40" s="186"/>
      <c r="E40" s="186"/>
      <c r="F40" s="186"/>
      <c r="G40" s="186"/>
      <c r="H40" s="274"/>
      <c r="I40" s="274"/>
      <c r="J40" s="274"/>
      <c r="K40" s="274"/>
    </row>
    <row r="41" spans="1:11" x14ac:dyDescent="0.25">
      <c r="A41" s="172" t="s">
        <v>2272</v>
      </c>
      <c r="B41" s="182"/>
      <c r="C41" s="186"/>
      <c r="D41" s="186"/>
      <c r="E41" s="186"/>
      <c r="F41" s="186"/>
      <c r="G41" s="186"/>
      <c r="H41" s="274"/>
      <c r="I41" s="274"/>
      <c r="J41" s="274"/>
      <c r="K41" s="274"/>
    </row>
    <row r="42" spans="1:11" x14ac:dyDescent="0.25">
      <c r="A42" s="172" t="s">
        <v>1528</v>
      </c>
      <c r="B42" s="182"/>
      <c r="C42" s="186"/>
      <c r="D42" s="186"/>
      <c r="E42" s="186"/>
      <c r="F42" s="186"/>
      <c r="G42" s="186"/>
      <c r="H42" s="274"/>
      <c r="I42" s="274"/>
      <c r="J42" s="274"/>
      <c r="K42" s="274"/>
    </row>
    <row r="43" spans="1:11" x14ac:dyDescent="0.25">
      <c r="A43" s="172" t="s">
        <v>1529</v>
      </c>
      <c r="B43" s="182"/>
      <c r="C43" s="186"/>
      <c r="D43" s="186"/>
      <c r="E43" s="186"/>
      <c r="F43" s="186"/>
      <c r="G43" s="186"/>
      <c r="H43" s="274"/>
      <c r="I43" s="274"/>
      <c r="J43" s="274"/>
      <c r="K43" s="274"/>
    </row>
    <row r="44" spans="1:11" x14ac:dyDescent="0.25">
      <c r="A44" s="172" t="s">
        <v>2273</v>
      </c>
      <c r="B44" s="182"/>
      <c r="C44" s="186"/>
      <c r="D44" s="186"/>
      <c r="E44" s="186"/>
      <c r="F44" s="186"/>
      <c r="G44" s="186"/>
      <c r="H44" s="274"/>
      <c r="I44" s="274"/>
      <c r="J44" s="274"/>
      <c r="K44" s="274"/>
    </row>
    <row r="45" spans="1:11" x14ac:dyDescent="0.25">
      <c r="A45" s="172" t="s">
        <v>1532</v>
      </c>
      <c r="B45" s="182"/>
      <c r="C45" s="186"/>
      <c r="D45" s="186"/>
      <c r="E45" s="186"/>
      <c r="F45" s="186"/>
      <c r="G45" s="186"/>
      <c r="H45" s="274"/>
      <c r="I45" s="274"/>
      <c r="J45" s="274"/>
      <c r="K45" s="274"/>
    </row>
    <row r="46" spans="1:11" x14ac:dyDescent="0.25">
      <c r="A46" s="172" t="s">
        <v>1533</v>
      </c>
      <c r="B46" s="182"/>
      <c r="C46" s="186"/>
      <c r="D46" s="186"/>
      <c r="E46" s="186"/>
      <c r="F46" s="186"/>
      <c r="G46" s="186"/>
      <c r="H46" s="274"/>
      <c r="I46" s="274"/>
      <c r="J46" s="274"/>
      <c r="K46" s="274"/>
    </row>
    <row r="47" spans="1:11" x14ac:dyDescent="0.25">
      <c r="A47" s="186"/>
      <c r="B47" s="186"/>
      <c r="C47" s="186"/>
      <c r="D47" s="186"/>
      <c r="E47" s="186"/>
      <c r="F47" s="186"/>
      <c r="G47" s="186"/>
      <c r="H47" s="274"/>
      <c r="I47" s="274"/>
      <c r="J47" s="274"/>
      <c r="K47" s="274"/>
    </row>
    <row r="48" spans="1:11" ht="105" x14ac:dyDescent="0.25">
      <c r="A48" s="239" t="s">
        <v>2274</v>
      </c>
      <c r="B48" s="186"/>
      <c r="C48" s="186"/>
      <c r="D48" s="186"/>
      <c r="E48" s="186"/>
      <c r="F48" s="186"/>
      <c r="G48" s="186"/>
      <c r="H48" s="274"/>
      <c r="I48" s="274"/>
      <c r="J48" s="274"/>
      <c r="K48" s="274"/>
    </row>
    <row r="49" spans="1:11" x14ac:dyDescent="0.25">
      <c r="A49" s="186"/>
      <c r="B49" s="186"/>
      <c r="C49" s="186"/>
      <c r="D49" s="186"/>
      <c r="E49" s="186"/>
      <c r="F49" s="186"/>
      <c r="G49" s="186"/>
      <c r="H49" s="274"/>
      <c r="I49" s="274"/>
      <c r="J49" s="274"/>
      <c r="K49" s="274"/>
    </row>
    <row r="50" spans="1:11" x14ac:dyDescent="0.25">
      <c r="A50" s="175" t="s">
        <v>2275</v>
      </c>
      <c r="B50" s="186"/>
      <c r="C50" s="186"/>
      <c r="D50" s="186"/>
      <c r="E50" s="186"/>
      <c r="F50" s="186"/>
      <c r="G50" s="186"/>
      <c r="H50" s="274"/>
      <c r="I50" s="274"/>
      <c r="J50" s="274"/>
      <c r="K50" s="274"/>
    </row>
    <row r="51" spans="1:11" x14ac:dyDescent="0.25">
      <c r="A51" s="186"/>
      <c r="B51" s="186"/>
      <c r="C51" s="186"/>
      <c r="D51" s="186"/>
      <c r="E51" s="186"/>
      <c r="F51" s="186"/>
      <c r="G51" s="186"/>
      <c r="H51" s="274"/>
      <c r="I51" s="274"/>
      <c r="J51" s="274"/>
      <c r="K51" s="274"/>
    </row>
    <row r="52" spans="1:11" x14ac:dyDescent="0.25">
      <c r="A52" s="186"/>
      <c r="B52" s="186"/>
      <c r="C52" s="186"/>
      <c r="D52" s="186"/>
      <c r="E52" s="186"/>
      <c r="F52" s="186"/>
      <c r="G52" s="186"/>
      <c r="H52" s="274"/>
      <c r="I52" s="274"/>
      <c r="J52" s="274"/>
      <c r="K52" s="274"/>
    </row>
    <row r="53" spans="1:11" x14ac:dyDescent="0.25">
      <c r="A53" s="186"/>
      <c r="B53" s="186"/>
      <c r="C53" s="186"/>
      <c r="D53" s="186"/>
      <c r="E53" s="186"/>
      <c r="F53" s="186"/>
      <c r="G53" s="186"/>
      <c r="H53" s="274"/>
      <c r="I53" s="274"/>
      <c r="J53" s="274"/>
      <c r="K53" s="274"/>
    </row>
    <row r="54" spans="1:11" x14ac:dyDescent="0.25">
      <c r="A54" s="186"/>
      <c r="B54" s="186"/>
      <c r="C54" s="186"/>
      <c r="D54" s="186"/>
      <c r="E54" s="186"/>
      <c r="F54" s="186"/>
      <c r="G54" s="186"/>
      <c r="H54" s="274"/>
      <c r="I54" s="274"/>
      <c r="J54" s="274"/>
      <c r="K54" s="274"/>
    </row>
    <row r="55" spans="1:11" x14ac:dyDescent="0.25">
      <c r="A55" s="186"/>
      <c r="B55" s="186"/>
      <c r="C55" s="186"/>
      <c r="D55" s="186"/>
      <c r="E55" s="186"/>
      <c r="F55" s="186"/>
      <c r="G55" s="186"/>
    </row>
    <row r="56" spans="1:11" x14ac:dyDescent="0.25">
      <c r="A56" s="186"/>
      <c r="B56" s="186"/>
      <c r="C56" s="186"/>
      <c r="D56" s="186"/>
      <c r="E56" s="186"/>
      <c r="F56" s="186"/>
      <c r="G56" s="186"/>
    </row>
    <row r="57" spans="1:11" x14ac:dyDescent="0.25">
      <c r="A57" s="186"/>
      <c r="B57" s="186"/>
      <c r="C57" s="186"/>
      <c r="D57" s="186"/>
      <c r="E57" s="186"/>
      <c r="F57" s="186"/>
      <c r="G57" s="186"/>
    </row>
    <row r="58" spans="1:11" x14ac:dyDescent="0.25">
      <c r="A58" s="186"/>
      <c r="B58" s="186"/>
      <c r="C58" s="186"/>
      <c r="D58" s="186"/>
      <c r="E58" s="186"/>
      <c r="F58" s="186"/>
      <c r="G58" s="186"/>
    </row>
    <row r="59" spans="1:11" x14ac:dyDescent="0.25">
      <c r="A59" s="186"/>
      <c r="B59" s="186"/>
      <c r="C59" s="186"/>
      <c r="D59" s="186"/>
      <c r="E59" s="186"/>
      <c r="F59" s="186"/>
      <c r="G59" s="18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D1" workbookViewId="0">
      <selection activeCell="G36" sqref="G36"/>
    </sheetView>
  </sheetViews>
  <sheetFormatPr baseColWidth="10" defaultRowHeight="15" x14ac:dyDescent="0.25"/>
  <cols>
    <col min="1" max="1" width="59.140625" bestFit="1" customWidth="1"/>
    <col min="2" max="2" width="91.42578125" bestFit="1" customWidth="1"/>
    <col min="3" max="3" width="11.7109375" bestFit="1" customWidth="1"/>
    <col min="4" max="4" width="3.42578125" customWidth="1"/>
    <col min="5" max="5" width="55.42578125" bestFit="1" customWidth="1"/>
    <col min="6" max="6" width="127" bestFit="1" customWidth="1"/>
    <col min="7" max="7" width="11.7109375" bestFit="1" customWidth="1"/>
  </cols>
  <sheetData>
    <row r="1" spans="1:7" x14ac:dyDescent="0.25">
      <c r="A1" s="1" t="s">
        <v>129</v>
      </c>
      <c r="B1" s="7" t="s">
        <v>69</v>
      </c>
      <c r="C1" s="7" t="s">
        <v>70</v>
      </c>
      <c r="E1" s="1" t="s">
        <v>189</v>
      </c>
      <c r="F1" s="7" t="s">
        <v>69</v>
      </c>
      <c r="G1" s="7" t="s">
        <v>70</v>
      </c>
    </row>
    <row r="2" spans="1:7" x14ac:dyDescent="0.25">
      <c r="A2" s="2" t="s">
        <v>130</v>
      </c>
      <c r="B2" s="8"/>
      <c r="C2" s="8"/>
      <c r="E2" s="2" t="s">
        <v>190</v>
      </c>
      <c r="F2" s="8"/>
      <c r="G2" s="8"/>
    </row>
    <row r="3" spans="1:7" x14ac:dyDescent="0.25">
      <c r="A3" s="3" t="s">
        <v>131</v>
      </c>
      <c r="B3" s="9">
        <f>SUM(B4:B5)</f>
        <v>0</v>
      </c>
      <c r="C3" s="9">
        <f>SUM(C4:C5)</f>
        <v>0</v>
      </c>
      <c r="E3" s="3" t="s">
        <v>191</v>
      </c>
      <c r="F3" s="9">
        <f>0</f>
        <v>0</v>
      </c>
      <c r="G3" s="9">
        <v>0</v>
      </c>
    </row>
    <row r="4" spans="1:7" x14ac:dyDescent="0.25">
      <c r="A4" s="4" t="s">
        <v>132</v>
      </c>
      <c r="B4" s="10">
        <f>0</f>
        <v>0</v>
      </c>
      <c r="C4" s="10">
        <f>0</f>
        <v>0</v>
      </c>
      <c r="E4" s="3" t="s">
        <v>192</v>
      </c>
      <c r="F4" s="9">
        <f>SUM(F5:F7)</f>
        <v>0</v>
      </c>
      <c r="G4" s="9">
        <f>SUM(G5:G7)</f>
        <v>0</v>
      </c>
    </row>
    <row r="5" spans="1:7" x14ac:dyDescent="0.25">
      <c r="A5" s="4" t="s">
        <v>133</v>
      </c>
      <c r="B5" s="10">
        <f>0</f>
        <v>0</v>
      </c>
      <c r="C5" s="10">
        <f>0</f>
        <v>0</v>
      </c>
      <c r="E5" s="4" t="s">
        <v>193</v>
      </c>
      <c r="F5" s="10">
        <v>0</v>
      </c>
      <c r="G5" s="10">
        <f>0</f>
        <v>0</v>
      </c>
    </row>
    <row r="6" spans="1:7" x14ac:dyDescent="0.25">
      <c r="A6" s="3" t="s">
        <v>134</v>
      </c>
      <c r="B6" s="9">
        <f>SUM(B7,B10:B13)</f>
        <v>0</v>
      </c>
      <c r="C6" s="9">
        <f>SUM(C7,C10:C13)</f>
        <v>0</v>
      </c>
      <c r="E6" s="4" t="s">
        <v>194</v>
      </c>
      <c r="F6" s="10">
        <v>0</v>
      </c>
      <c r="G6" s="10">
        <f>0</f>
        <v>0</v>
      </c>
    </row>
    <row r="7" spans="1:7" x14ac:dyDescent="0.25">
      <c r="A7" s="4" t="s">
        <v>135</v>
      </c>
      <c r="B7" s="10">
        <f>SUM(B8:B9)</f>
        <v>0</v>
      </c>
      <c r="C7" s="10">
        <f>SUM(C8:C9)</f>
        <v>0</v>
      </c>
      <c r="E7" s="4" t="s">
        <v>195</v>
      </c>
      <c r="F7" s="10">
        <f>0</f>
        <v>0</v>
      </c>
      <c r="G7" s="10">
        <f>0</f>
        <v>0</v>
      </c>
    </row>
    <row r="8" spans="1:7" x14ac:dyDescent="0.25">
      <c r="A8" s="13" t="s">
        <v>136</v>
      </c>
      <c r="B8" s="14">
        <f>0</f>
        <v>0</v>
      </c>
      <c r="C8" s="14">
        <f>0</f>
        <v>0</v>
      </c>
      <c r="E8" s="20" t="s">
        <v>196</v>
      </c>
      <c r="F8" s="21">
        <f>SUM(F3:F4)</f>
        <v>0</v>
      </c>
      <c r="G8" s="21">
        <f>SUM(G3:G4)</f>
        <v>0</v>
      </c>
    </row>
    <row r="9" spans="1:7" x14ac:dyDescent="0.25">
      <c r="A9" s="13" t="s">
        <v>137</v>
      </c>
      <c r="B9" s="14">
        <f>0</f>
        <v>0</v>
      </c>
      <c r="C9" s="14">
        <f>0</f>
        <v>0</v>
      </c>
      <c r="E9" s="22" t="s">
        <v>197</v>
      </c>
      <c r="F9" s="23">
        <f>0</f>
        <v>0</v>
      </c>
      <c r="G9" s="23">
        <f>0</f>
        <v>0</v>
      </c>
    </row>
    <row r="10" spans="1:7" x14ac:dyDescent="0.25">
      <c r="A10" s="4" t="s">
        <v>138</v>
      </c>
      <c r="B10" s="10">
        <f>0</f>
        <v>0</v>
      </c>
      <c r="C10" s="10">
        <f>0</f>
        <v>0</v>
      </c>
      <c r="E10" s="3" t="s">
        <v>198</v>
      </c>
      <c r="F10" s="9">
        <f>SUM(F11:F13)</f>
        <v>0</v>
      </c>
      <c r="G10" s="9">
        <f>SUM(G11:G13)</f>
        <v>0</v>
      </c>
    </row>
    <row r="11" spans="1:7" x14ac:dyDescent="0.25">
      <c r="A11" s="4" t="s">
        <v>139</v>
      </c>
      <c r="B11" s="10">
        <f>0</f>
        <v>0</v>
      </c>
      <c r="C11" s="10">
        <f>0</f>
        <v>0</v>
      </c>
      <c r="E11" s="4" t="s">
        <v>199</v>
      </c>
      <c r="F11" s="10">
        <f>0</f>
        <v>0</v>
      </c>
      <c r="G11" s="10">
        <f>0</f>
        <v>0</v>
      </c>
    </row>
    <row r="12" spans="1:7" x14ac:dyDescent="0.25">
      <c r="A12" s="4" t="s">
        <v>140</v>
      </c>
      <c r="B12" s="10">
        <f>0</f>
        <v>0</v>
      </c>
      <c r="C12" s="10">
        <f>0</f>
        <v>0</v>
      </c>
      <c r="E12" s="4" t="s">
        <v>200</v>
      </c>
      <c r="F12" s="10">
        <f>0</f>
        <v>0</v>
      </c>
      <c r="G12" s="10">
        <f>0</f>
        <v>0</v>
      </c>
    </row>
    <row r="13" spans="1:7" x14ac:dyDescent="0.25">
      <c r="A13" s="4" t="s">
        <v>141</v>
      </c>
      <c r="B13" s="10">
        <f>SUM(B14:B16)</f>
        <v>0</v>
      </c>
      <c r="C13" s="10">
        <f>SUM(C14:C16)</f>
        <v>0</v>
      </c>
      <c r="E13" s="4" t="s">
        <v>201</v>
      </c>
      <c r="F13" s="10">
        <f>0</f>
        <v>0</v>
      </c>
      <c r="G13" s="10">
        <f>0</f>
        <v>0</v>
      </c>
    </row>
    <row r="14" spans="1:7" x14ac:dyDescent="0.25">
      <c r="A14" s="13" t="s">
        <v>142</v>
      </c>
      <c r="B14" s="14">
        <f>0</f>
        <v>0</v>
      </c>
      <c r="C14" s="14">
        <f>0</f>
        <v>0</v>
      </c>
      <c r="E14" s="3" t="s">
        <v>202</v>
      </c>
      <c r="F14" s="9">
        <f>0</f>
        <v>0</v>
      </c>
      <c r="G14" s="9">
        <f>0</f>
        <v>0</v>
      </c>
    </row>
    <row r="15" spans="1:7" x14ac:dyDescent="0.25">
      <c r="A15" s="13" t="s">
        <v>143</v>
      </c>
      <c r="B15" s="14">
        <f>0</f>
        <v>0</v>
      </c>
      <c r="C15" s="14">
        <f>0</f>
        <v>0</v>
      </c>
      <c r="E15" s="3" t="s">
        <v>203</v>
      </c>
      <c r="F15" s="9">
        <f>0</f>
        <v>0</v>
      </c>
      <c r="G15" s="9">
        <f>0</f>
        <v>0</v>
      </c>
    </row>
    <row r="16" spans="1:7" x14ac:dyDescent="0.25">
      <c r="A16" s="13" t="s">
        <v>144</v>
      </c>
      <c r="B16" s="14">
        <f>0</f>
        <v>0</v>
      </c>
      <c r="C16" s="14">
        <f>0</f>
        <v>0</v>
      </c>
      <c r="E16" s="3" t="s">
        <v>204</v>
      </c>
      <c r="F16" s="9">
        <f>0</f>
        <v>0</v>
      </c>
      <c r="G16" s="9">
        <f>0</f>
        <v>0</v>
      </c>
    </row>
    <row r="17" spans="1:7" x14ac:dyDescent="0.25">
      <c r="A17" s="3" t="s">
        <v>145</v>
      </c>
      <c r="B17" s="9">
        <f>SUM(B18:B19)</f>
        <v>0</v>
      </c>
      <c r="C17" s="9">
        <f>SUM(C18:C19)</f>
        <v>0</v>
      </c>
      <c r="E17" s="3" t="s">
        <v>205</v>
      </c>
      <c r="F17" s="9">
        <f>0</f>
        <v>0</v>
      </c>
      <c r="G17" s="9">
        <f>0</f>
        <v>0</v>
      </c>
    </row>
    <row r="18" spans="1:7" x14ac:dyDescent="0.25">
      <c r="A18" s="4" t="s">
        <v>146</v>
      </c>
      <c r="B18" s="10">
        <f>0</f>
        <v>0</v>
      </c>
      <c r="C18" s="10">
        <f>0</f>
        <v>0</v>
      </c>
      <c r="E18" s="3" t="s">
        <v>206</v>
      </c>
      <c r="F18" s="9">
        <f>0</f>
        <v>0</v>
      </c>
      <c r="G18" s="9">
        <f>0</f>
        <v>0</v>
      </c>
    </row>
    <row r="19" spans="1:7" x14ac:dyDescent="0.25">
      <c r="A19" s="4" t="s">
        <v>8</v>
      </c>
      <c r="B19" s="10">
        <f>0</f>
        <v>0</v>
      </c>
      <c r="C19" s="10">
        <f>0</f>
        <v>0</v>
      </c>
      <c r="E19" s="5" t="s">
        <v>207</v>
      </c>
      <c r="F19" s="11">
        <f>SUM(F8,F10,F14:F18)</f>
        <v>0</v>
      </c>
      <c r="G19" s="11">
        <f>SUM(G8,G10,G14:G18)</f>
        <v>0</v>
      </c>
    </row>
    <row r="20" spans="1:7" x14ac:dyDescent="0.25">
      <c r="A20" s="3" t="s">
        <v>147</v>
      </c>
      <c r="B20" s="9">
        <f>SUM(B21:B22)</f>
        <v>0</v>
      </c>
      <c r="C20" s="9">
        <f>SUM(C21:C22)</f>
        <v>0</v>
      </c>
      <c r="E20" s="3" t="s">
        <v>157</v>
      </c>
      <c r="F20" s="9">
        <f>0</f>
        <v>0</v>
      </c>
      <c r="G20" s="9">
        <f>0</f>
        <v>0</v>
      </c>
    </row>
    <row r="21" spans="1:7" x14ac:dyDescent="0.25">
      <c r="A21" s="4" t="s">
        <v>148</v>
      </c>
      <c r="B21" s="10">
        <f>0</f>
        <v>0</v>
      </c>
      <c r="C21" s="10">
        <f>0</f>
        <v>0</v>
      </c>
      <c r="E21" s="3" t="s">
        <v>208</v>
      </c>
      <c r="F21" s="9">
        <f>SUM(F22:F27)</f>
        <v>0</v>
      </c>
      <c r="G21" s="9">
        <f>SUM(G22:G27)</f>
        <v>0</v>
      </c>
    </row>
    <row r="22" spans="1:7" x14ac:dyDescent="0.25">
      <c r="A22" s="4" t="s">
        <v>149</v>
      </c>
      <c r="B22" s="10">
        <f>0</f>
        <v>0</v>
      </c>
      <c r="C22" s="10">
        <f>0</f>
        <v>0</v>
      </c>
      <c r="E22" s="4" t="s">
        <v>209</v>
      </c>
      <c r="F22" s="10">
        <f>0</f>
        <v>0</v>
      </c>
      <c r="G22" s="10">
        <f>0</f>
        <v>0</v>
      </c>
    </row>
    <row r="23" spans="1:7" x14ac:dyDescent="0.25">
      <c r="A23" s="3" t="s">
        <v>150</v>
      </c>
      <c r="B23" s="9">
        <f>SUM(B24:B27)</f>
        <v>0</v>
      </c>
      <c r="C23" s="9">
        <f>SUM(C24:C27)</f>
        <v>0</v>
      </c>
      <c r="E23" s="4" t="s">
        <v>210</v>
      </c>
      <c r="F23" s="10">
        <f>0</f>
        <v>0</v>
      </c>
      <c r="G23" s="10">
        <f>0</f>
        <v>0</v>
      </c>
    </row>
    <row r="24" spans="1:7" x14ac:dyDescent="0.25">
      <c r="A24" s="4" t="s">
        <v>151</v>
      </c>
      <c r="B24" s="10">
        <f>0</f>
        <v>0</v>
      </c>
      <c r="C24" s="10">
        <f>0</f>
        <v>0</v>
      </c>
      <c r="E24" s="4" t="s">
        <v>211</v>
      </c>
      <c r="F24" s="10">
        <f>0</f>
        <v>0</v>
      </c>
      <c r="G24" s="10">
        <f>0</f>
        <v>0</v>
      </c>
    </row>
    <row r="25" spans="1:7" x14ac:dyDescent="0.25">
      <c r="A25" s="4" t="s">
        <v>152</v>
      </c>
      <c r="B25" s="10">
        <f>0</f>
        <v>0</v>
      </c>
      <c r="C25" s="10">
        <f>0</f>
        <v>0</v>
      </c>
      <c r="E25" s="4" t="s">
        <v>212</v>
      </c>
      <c r="F25" s="10">
        <f>0</f>
        <v>0</v>
      </c>
      <c r="G25" s="10">
        <f>0</f>
        <v>0</v>
      </c>
    </row>
    <row r="26" spans="1:7" x14ac:dyDescent="0.25">
      <c r="A26" s="4" t="s">
        <v>153</v>
      </c>
      <c r="B26" s="10">
        <f>0</f>
        <v>0</v>
      </c>
      <c r="C26" s="10">
        <f>0</f>
        <v>0</v>
      </c>
      <c r="E26" s="4" t="s">
        <v>213</v>
      </c>
      <c r="F26" s="10">
        <f>0</f>
        <v>0</v>
      </c>
      <c r="G26" s="10">
        <f>0</f>
        <v>0</v>
      </c>
    </row>
    <row r="27" spans="1:7" x14ac:dyDescent="0.25">
      <c r="A27" s="4" t="s">
        <v>154</v>
      </c>
      <c r="B27" s="10">
        <f>0</f>
        <v>0</v>
      </c>
      <c r="C27" s="10">
        <f>0</f>
        <v>0</v>
      </c>
      <c r="E27" s="4" t="s">
        <v>214</v>
      </c>
      <c r="F27" s="10">
        <f>0</f>
        <v>0</v>
      </c>
      <c r="G27" s="10">
        <f>0</f>
        <v>0</v>
      </c>
    </row>
    <row r="28" spans="1:7" x14ac:dyDescent="0.25">
      <c r="A28" s="3" t="s">
        <v>155</v>
      </c>
      <c r="B28" s="9">
        <f>0</f>
        <v>0</v>
      </c>
      <c r="C28" s="9">
        <f>0</f>
        <v>0</v>
      </c>
      <c r="E28" s="3" t="s">
        <v>215</v>
      </c>
      <c r="F28" s="9">
        <f>SUM(F29:F30)</f>
        <v>0</v>
      </c>
      <c r="G28" s="9">
        <f>SUM(G29:G30)</f>
        <v>0</v>
      </c>
    </row>
    <row r="29" spans="1:7" x14ac:dyDescent="0.25">
      <c r="A29" s="5" t="s">
        <v>156</v>
      </c>
      <c r="B29" s="11">
        <f>SUM(B28,B23,B20,B17,B6,B3)</f>
        <v>0</v>
      </c>
      <c r="C29" s="11">
        <f>SUM(C3,C6,C17,C20,C23,C28)</f>
        <v>0</v>
      </c>
      <c r="E29" s="4" t="s">
        <v>164</v>
      </c>
      <c r="F29" s="10">
        <f>0</f>
        <v>0</v>
      </c>
      <c r="G29" s="10"/>
    </row>
    <row r="30" spans="1:7" x14ac:dyDescent="0.25">
      <c r="A30" s="3" t="s">
        <v>157</v>
      </c>
      <c r="B30" s="9">
        <f>0</f>
        <v>0</v>
      </c>
      <c r="C30" s="9">
        <f>0</f>
        <v>0</v>
      </c>
      <c r="E30" s="4" t="s">
        <v>165</v>
      </c>
      <c r="F30" s="10">
        <f>SUM(F31:F33)</f>
        <v>0</v>
      </c>
      <c r="G30" s="10">
        <f>SUM(G31:G33)</f>
        <v>0</v>
      </c>
    </row>
    <row r="31" spans="1:7" x14ac:dyDescent="0.25">
      <c r="A31" s="3" t="s">
        <v>158</v>
      </c>
      <c r="B31" s="9">
        <f>SUM(B32:B35)</f>
        <v>0</v>
      </c>
      <c r="C31" s="9">
        <f>SUM(C32:C35)</f>
        <v>0</v>
      </c>
      <c r="E31" s="13" t="s">
        <v>216</v>
      </c>
      <c r="F31" s="14">
        <v>0</v>
      </c>
      <c r="G31" s="14">
        <f>0</f>
        <v>0</v>
      </c>
    </row>
    <row r="32" spans="1:7" x14ac:dyDescent="0.25">
      <c r="A32" s="4" t="s">
        <v>159</v>
      </c>
      <c r="B32" s="10">
        <v>0</v>
      </c>
      <c r="C32" s="10">
        <f>0</f>
        <v>0</v>
      </c>
      <c r="E32" s="13" t="s">
        <v>217</v>
      </c>
      <c r="F32" s="14">
        <v>0</v>
      </c>
      <c r="G32" s="14">
        <f>0</f>
        <v>0</v>
      </c>
    </row>
    <row r="33" spans="1:7" x14ac:dyDescent="0.25">
      <c r="A33" s="4" t="s">
        <v>160</v>
      </c>
      <c r="B33" s="10">
        <v>0</v>
      </c>
      <c r="C33" s="10">
        <f>0</f>
        <v>0</v>
      </c>
      <c r="E33" s="13" t="s">
        <v>144</v>
      </c>
      <c r="F33" s="14">
        <v>0</v>
      </c>
      <c r="G33" s="14">
        <f>0</f>
        <v>0</v>
      </c>
    </row>
    <row r="34" spans="1:7" x14ac:dyDescent="0.25">
      <c r="A34" s="4" t="s">
        <v>161</v>
      </c>
      <c r="B34" s="10">
        <v>0</v>
      </c>
      <c r="C34" s="10">
        <f>0</f>
        <v>0</v>
      </c>
      <c r="E34" s="3" t="s">
        <v>218</v>
      </c>
      <c r="F34" s="9">
        <f>0</f>
        <v>0</v>
      </c>
      <c r="G34" s="9">
        <f>0</f>
        <v>0</v>
      </c>
    </row>
    <row r="35" spans="1:7" x14ac:dyDescent="0.25">
      <c r="A35" s="4" t="s">
        <v>162</v>
      </c>
      <c r="B35" s="10">
        <v>0</v>
      </c>
      <c r="C35" s="10">
        <f>0</f>
        <v>0</v>
      </c>
      <c r="E35" s="3" t="s">
        <v>219</v>
      </c>
      <c r="F35" s="9">
        <f>0</f>
        <v>0</v>
      </c>
      <c r="G35" s="9">
        <v>0</v>
      </c>
    </row>
    <row r="36" spans="1:7" x14ac:dyDescent="0.25">
      <c r="A36" s="3" t="s">
        <v>163</v>
      </c>
      <c r="B36" s="9">
        <f>SUM(B37:B38,B41)</f>
        <v>0</v>
      </c>
      <c r="C36" s="9">
        <v>0</v>
      </c>
      <c r="E36" s="5" t="s">
        <v>173</v>
      </c>
      <c r="F36" s="11">
        <f>SUM(F19:F21,F28,F34:F35)</f>
        <v>0</v>
      </c>
      <c r="G36" s="16">
        <f>SUM(G19,G20,G21,G28,G35,G34)</f>
        <v>0</v>
      </c>
    </row>
    <row r="37" spans="1:7" x14ac:dyDescent="0.25">
      <c r="A37" s="4" t="s">
        <v>164</v>
      </c>
      <c r="B37" s="10">
        <v>0</v>
      </c>
      <c r="C37" s="10">
        <f>0</f>
        <v>0</v>
      </c>
      <c r="E37" s="446" t="s">
        <v>41</v>
      </c>
      <c r="F37" s="17" t="s">
        <v>220</v>
      </c>
      <c r="G37" s="18"/>
    </row>
    <row r="38" spans="1:7" x14ac:dyDescent="0.25">
      <c r="A38" s="4" t="s">
        <v>165</v>
      </c>
      <c r="B38" s="10">
        <f>SUM(B39:B40)</f>
        <v>0</v>
      </c>
      <c r="C38" s="10">
        <f>SUM(C39:C40)</f>
        <v>0</v>
      </c>
      <c r="E38" s="446"/>
      <c r="F38" s="17" t="s">
        <v>221</v>
      </c>
      <c r="G38" s="19"/>
    </row>
    <row r="39" spans="1:7" x14ac:dyDescent="0.25">
      <c r="A39" s="13" t="s">
        <v>166</v>
      </c>
      <c r="B39" s="14">
        <v>0</v>
      </c>
      <c r="C39" s="14">
        <f>0</f>
        <v>0</v>
      </c>
      <c r="E39" s="446"/>
      <c r="F39" s="17" t="s">
        <v>222</v>
      </c>
      <c r="G39" s="19"/>
    </row>
    <row r="40" spans="1:7" x14ac:dyDescent="0.25">
      <c r="A40" s="13" t="s">
        <v>144</v>
      </c>
      <c r="B40" s="14">
        <v>0</v>
      </c>
      <c r="C40" s="14">
        <f>0</f>
        <v>0</v>
      </c>
      <c r="E40" s="446"/>
      <c r="F40" s="17" t="s">
        <v>177</v>
      </c>
      <c r="G40" s="19"/>
    </row>
    <row r="41" spans="1:7" x14ac:dyDescent="0.25">
      <c r="A41" s="4" t="s">
        <v>167</v>
      </c>
      <c r="B41" s="10">
        <f>SUM(B42:B43)</f>
        <v>0</v>
      </c>
      <c r="C41" s="10">
        <f>SUM(C42:C43)</f>
        <v>0</v>
      </c>
      <c r="E41" s="6" t="s">
        <v>43</v>
      </c>
      <c r="F41" s="17" t="s">
        <v>223</v>
      </c>
      <c r="G41" s="19"/>
    </row>
    <row r="42" spans="1:7" x14ac:dyDescent="0.25">
      <c r="A42" s="13" t="s">
        <v>168</v>
      </c>
      <c r="B42" s="14">
        <v>0</v>
      </c>
      <c r="C42" s="14">
        <f>0</f>
        <v>0</v>
      </c>
      <c r="E42" s="6" t="s">
        <v>179</v>
      </c>
      <c r="F42" s="17" t="s">
        <v>224</v>
      </c>
      <c r="G42" s="19"/>
    </row>
    <row r="43" spans="1:7" x14ac:dyDescent="0.25">
      <c r="A43" s="13" t="s">
        <v>169</v>
      </c>
      <c r="B43" s="14">
        <v>0</v>
      </c>
      <c r="C43" s="14">
        <f>0</f>
        <v>0</v>
      </c>
      <c r="E43" s="6" t="s">
        <v>183</v>
      </c>
      <c r="F43" s="17" t="s">
        <v>188</v>
      </c>
      <c r="G43" s="19"/>
    </row>
    <row r="44" spans="1:7" x14ac:dyDescent="0.25">
      <c r="A44" s="3" t="s">
        <v>170</v>
      </c>
      <c r="B44" s="9">
        <f>0</f>
        <v>0</v>
      </c>
      <c r="C44" s="9">
        <f>0</f>
        <v>0</v>
      </c>
    </row>
    <row r="45" spans="1:7" x14ac:dyDescent="0.25">
      <c r="A45" s="3" t="s">
        <v>171</v>
      </c>
      <c r="B45" s="9">
        <f>0</f>
        <v>0</v>
      </c>
      <c r="C45" s="9">
        <f>0</f>
        <v>0</v>
      </c>
    </row>
    <row r="46" spans="1:7" x14ac:dyDescent="0.25">
      <c r="A46" s="3" t="s">
        <v>172</v>
      </c>
      <c r="B46" s="9">
        <f>0</f>
        <v>0</v>
      </c>
      <c r="C46" s="9">
        <f>0</f>
        <v>0</v>
      </c>
    </row>
    <row r="47" spans="1:7" x14ac:dyDescent="0.25">
      <c r="A47" s="15" t="s">
        <v>173</v>
      </c>
      <c r="B47" s="16">
        <f>SUM(B29:B31,B36,B44:B46)</f>
        <v>0</v>
      </c>
      <c r="C47" s="16">
        <f>SUM(C29,C30,C31,C36,C44,C45,C46)</f>
        <v>0</v>
      </c>
    </row>
    <row r="48" spans="1:7" x14ac:dyDescent="0.25">
      <c r="A48" s="443" t="s">
        <v>41</v>
      </c>
      <c r="B48" s="17" t="s">
        <v>174</v>
      </c>
      <c r="C48" s="18"/>
    </row>
    <row r="49" spans="1:3" x14ac:dyDescent="0.25">
      <c r="A49" s="444"/>
      <c r="B49" s="17" t="s">
        <v>175</v>
      </c>
      <c r="C49" s="19"/>
    </row>
    <row r="50" spans="1:3" x14ac:dyDescent="0.25">
      <c r="A50" s="444"/>
      <c r="B50" s="17" t="s">
        <v>176</v>
      </c>
      <c r="C50" s="19"/>
    </row>
    <row r="51" spans="1:3" x14ac:dyDescent="0.25">
      <c r="A51" s="445"/>
      <c r="B51" s="17" t="s">
        <v>177</v>
      </c>
      <c r="C51" s="19"/>
    </row>
    <row r="52" spans="1:3" x14ac:dyDescent="0.25">
      <c r="A52" s="6" t="s">
        <v>43</v>
      </c>
      <c r="B52" s="17" t="s">
        <v>178</v>
      </c>
      <c r="C52" s="19"/>
    </row>
    <row r="53" spans="1:3" x14ac:dyDescent="0.25">
      <c r="A53" s="6" t="s">
        <v>179</v>
      </c>
      <c r="B53" s="17" t="s">
        <v>180</v>
      </c>
      <c r="C53" s="19"/>
    </row>
    <row r="54" spans="1:3" x14ac:dyDescent="0.25">
      <c r="A54" s="6" t="s">
        <v>181</v>
      </c>
      <c r="B54" s="17" t="s">
        <v>182</v>
      </c>
      <c r="C54" s="19"/>
    </row>
    <row r="55" spans="1:3" x14ac:dyDescent="0.25">
      <c r="A55" s="6" t="s">
        <v>183</v>
      </c>
      <c r="B55" s="17" t="s">
        <v>184</v>
      </c>
      <c r="C55" s="19"/>
    </row>
    <row r="56" spans="1:3" x14ac:dyDescent="0.25">
      <c r="A56" s="6" t="s">
        <v>185</v>
      </c>
      <c r="B56" s="17" t="s">
        <v>186</v>
      </c>
      <c r="C56" s="19"/>
    </row>
    <row r="57" spans="1:3" x14ac:dyDescent="0.25">
      <c r="A57" s="6" t="s">
        <v>187</v>
      </c>
      <c r="B57" s="17" t="s">
        <v>188</v>
      </c>
      <c r="C57" s="19"/>
    </row>
  </sheetData>
  <mergeCells count="2">
    <mergeCell ref="A48:A51"/>
    <mergeCell ref="E37:E40"/>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s>
  <sheetData>
    <row r="1" spans="1:5" ht="30" x14ac:dyDescent="0.25">
      <c r="A1" s="211" t="s">
        <v>1808</v>
      </c>
    </row>
    <row r="2" spans="1:5" ht="60" x14ac:dyDescent="0.25">
      <c r="A2" s="238" t="s">
        <v>1809</v>
      </c>
      <c r="B2" s="238" t="s">
        <v>1810</v>
      </c>
      <c r="C2" s="238" t="s">
        <v>1811</v>
      </c>
      <c r="D2" s="238" t="s">
        <v>1812</v>
      </c>
      <c r="E2" s="238" t="s">
        <v>1813</v>
      </c>
    </row>
    <row r="3" spans="1:5" x14ac:dyDescent="0.25">
      <c r="A3" s="182"/>
      <c r="B3" s="182"/>
      <c r="C3" s="118">
        <f>0</f>
        <v>0</v>
      </c>
      <c r="D3" s="182"/>
      <c r="E3" s="118">
        <f>0</f>
        <v>0</v>
      </c>
    </row>
    <row r="4" spans="1:5" x14ac:dyDescent="0.25">
      <c r="A4" s="182"/>
      <c r="B4" s="182"/>
      <c r="C4" s="118">
        <f>0</f>
        <v>0</v>
      </c>
      <c r="D4" s="182"/>
      <c r="E4" s="118">
        <f>0</f>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56" t="s">
        <v>1808</v>
      </c>
    </row>
    <row r="2" spans="1:4" ht="120" x14ac:dyDescent="0.25">
      <c r="A2" s="155" t="s">
        <v>1809</v>
      </c>
      <c r="B2" s="238" t="s">
        <v>1810</v>
      </c>
      <c r="C2" s="238" t="s">
        <v>1814</v>
      </c>
      <c r="D2" s="238" t="s">
        <v>1813</v>
      </c>
    </row>
    <row r="3" spans="1:4" x14ac:dyDescent="0.25">
      <c r="A3" s="182"/>
      <c r="B3" s="182"/>
      <c r="C3" s="118">
        <f>0</f>
        <v>0</v>
      </c>
      <c r="D3" s="118">
        <f>0</f>
        <v>0</v>
      </c>
    </row>
    <row r="4" spans="1:4" x14ac:dyDescent="0.25">
      <c r="A4" s="182"/>
      <c r="B4" s="182"/>
      <c r="C4" s="118">
        <f>0</f>
        <v>0</v>
      </c>
      <c r="D4" s="118">
        <f>0</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topLeftCell="A165" zoomScaleNormal="100" workbookViewId="0">
      <selection activeCell="B181" sqref="B181"/>
    </sheetView>
  </sheetViews>
  <sheetFormatPr baseColWidth="10" defaultRowHeight="15" x14ac:dyDescent="0.25"/>
  <cols>
    <col min="1" max="1" width="57.5703125" customWidth="1"/>
  </cols>
  <sheetData>
    <row r="1" spans="1:2" x14ac:dyDescent="0.25">
      <c r="A1" s="155" t="s">
        <v>2276</v>
      </c>
      <c r="B1" s="204"/>
    </row>
    <row r="2" spans="1:2" x14ac:dyDescent="0.25">
      <c r="A2" s="288"/>
      <c r="B2" s="204"/>
    </row>
    <row r="3" spans="1:2" x14ac:dyDescent="0.25">
      <c r="A3" s="156" t="s">
        <v>2277</v>
      </c>
      <c r="B3" s="182"/>
    </row>
    <row r="4" spans="1:2" x14ac:dyDescent="0.25">
      <c r="A4" s="156" t="s">
        <v>2278</v>
      </c>
      <c r="B4" s="182"/>
    </row>
    <row r="5" spans="1:2" x14ac:dyDescent="0.25">
      <c r="A5" s="204"/>
      <c r="B5" s="204"/>
    </row>
    <row r="6" spans="1:2" x14ac:dyDescent="0.25">
      <c r="A6" s="156" t="s">
        <v>2279</v>
      </c>
      <c r="B6" s="182"/>
    </row>
    <row r="7" spans="1:2" x14ac:dyDescent="0.25">
      <c r="A7" s="211" t="s">
        <v>2280</v>
      </c>
      <c r="B7" s="182"/>
    </row>
    <row r="8" spans="1:2" x14ac:dyDescent="0.25">
      <c r="A8" s="156" t="s">
        <v>2281</v>
      </c>
      <c r="B8" s="182"/>
    </row>
    <row r="9" spans="1:2" x14ac:dyDescent="0.25">
      <c r="A9" s="156" t="s">
        <v>2282</v>
      </c>
      <c r="B9" s="182"/>
    </row>
    <row r="10" spans="1:2" ht="30" x14ac:dyDescent="0.25">
      <c r="A10" s="211" t="s">
        <v>2283</v>
      </c>
      <c r="B10" s="182"/>
    </row>
    <row r="12" spans="1:2" x14ac:dyDescent="0.25">
      <c r="A12" s="170" t="s">
        <v>2284</v>
      </c>
    </row>
    <row r="13" spans="1:2" x14ac:dyDescent="0.25">
      <c r="A13" s="156" t="s">
        <v>2285</v>
      </c>
    </row>
    <row r="14" spans="1:2" x14ac:dyDescent="0.25">
      <c r="A14" s="182"/>
    </row>
    <row r="15" spans="1:2" x14ac:dyDescent="0.25">
      <c r="A15" s="156" t="s">
        <v>2286</v>
      </c>
    </row>
    <row r="16" spans="1:2" x14ac:dyDescent="0.25">
      <c r="A16" s="182"/>
    </row>
    <row r="17" spans="1:1" x14ac:dyDescent="0.25">
      <c r="A17" s="156" t="s">
        <v>2287</v>
      </c>
    </row>
    <row r="18" spans="1:1" x14ac:dyDescent="0.25">
      <c r="A18" s="182"/>
    </row>
    <row r="19" spans="1:1" x14ac:dyDescent="0.25">
      <c r="A19" s="156" t="s">
        <v>1756</v>
      </c>
    </row>
    <row r="20" spans="1:1" x14ac:dyDescent="0.25">
      <c r="A20" s="182"/>
    </row>
    <row r="21" spans="1:1" x14ac:dyDescent="0.25">
      <c r="A21" s="156" t="s">
        <v>2288</v>
      </c>
    </row>
    <row r="22" spans="1:1" x14ac:dyDescent="0.25">
      <c r="A22" s="182"/>
    </row>
    <row r="23" spans="1:1" x14ac:dyDescent="0.25">
      <c r="A23" s="156" t="s">
        <v>2289</v>
      </c>
    </row>
    <row r="24" spans="1:1" x14ac:dyDescent="0.25">
      <c r="A24" s="182"/>
    </row>
    <row r="26" spans="1:1" x14ac:dyDescent="0.25">
      <c r="A26" s="170" t="s">
        <v>2290</v>
      </c>
    </row>
    <row r="27" spans="1:1" ht="45" x14ac:dyDescent="0.25">
      <c r="A27" s="289" t="s">
        <v>2291</v>
      </c>
    </row>
    <row r="28" spans="1:1" x14ac:dyDescent="0.25">
      <c r="A28" s="156" t="s">
        <v>2292</v>
      </c>
    </row>
    <row r="29" spans="1:1" x14ac:dyDescent="0.25">
      <c r="A29" s="182"/>
    </row>
    <row r="30" spans="1:1" ht="30" x14ac:dyDescent="0.25">
      <c r="A30" s="211" t="s">
        <v>2293</v>
      </c>
    </row>
    <row r="31" spans="1:1" x14ac:dyDescent="0.25">
      <c r="A31" s="182"/>
    </row>
    <row r="32" spans="1:1" x14ac:dyDescent="0.25">
      <c r="A32" s="156" t="s">
        <v>2287</v>
      </c>
    </row>
    <row r="33" spans="1:1" x14ac:dyDescent="0.25">
      <c r="A33" s="182"/>
    </row>
    <row r="35" spans="1:1" x14ac:dyDescent="0.25">
      <c r="A35" s="170" t="s">
        <v>2294</v>
      </c>
    </row>
    <row r="36" spans="1:1" x14ac:dyDescent="0.25">
      <c r="A36" s="156" t="s">
        <v>2295</v>
      </c>
    </row>
    <row r="37" spans="1:1" x14ac:dyDescent="0.25">
      <c r="A37" s="182"/>
    </row>
    <row r="38" spans="1:1" x14ac:dyDescent="0.25">
      <c r="A38" s="156" t="s">
        <v>2296</v>
      </c>
    </row>
    <row r="39" spans="1:1" x14ac:dyDescent="0.25">
      <c r="A39" s="182"/>
    </row>
    <row r="41" spans="1:1" ht="30" x14ac:dyDescent="0.25">
      <c r="A41" s="229" t="s">
        <v>2297</v>
      </c>
    </row>
    <row r="42" spans="1:1" x14ac:dyDescent="0.25">
      <c r="A42" s="157" t="s">
        <v>2298</v>
      </c>
    </row>
    <row r="43" spans="1:1" x14ac:dyDescent="0.25">
      <c r="A43" s="156" t="s">
        <v>2299</v>
      </c>
    </row>
    <row r="44" spans="1:1" x14ac:dyDescent="0.25">
      <c r="A44" s="182"/>
    </row>
    <row r="45" spans="1:1" x14ac:dyDescent="0.25">
      <c r="A45" s="156" t="s">
        <v>2300</v>
      </c>
    </row>
    <row r="46" spans="1:1" x14ac:dyDescent="0.25">
      <c r="A46" s="182"/>
    </row>
    <row r="47" spans="1:1" x14ac:dyDescent="0.25">
      <c r="A47" s="156" t="s">
        <v>2301</v>
      </c>
    </row>
    <row r="48" spans="1:1" x14ac:dyDescent="0.25">
      <c r="A48" s="182"/>
    </row>
    <row r="49" spans="1:1" x14ac:dyDescent="0.25">
      <c r="A49" s="156" t="s">
        <v>2302</v>
      </c>
    </row>
    <row r="50" spans="1:1" x14ac:dyDescent="0.25">
      <c r="A50" s="182"/>
    </row>
    <row r="51" spans="1:1" x14ac:dyDescent="0.25">
      <c r="A51" s="157" t="s">
        <v>2303</v>
      </c>
    </row>
    <row r="52" spans="1:1" x14ac:dyDescent="0.25">
      <c r="A52" s="156" t="s">
        <v>2304</v>
      </c>
    </row>
    <row r="53" spans="1:1" x14ac:dyDescent="0.25">
      <c r="A53" s="182"/>
    </row>
    <row r="54" spans="1:1" ht="30" x14ac:dyDescent="0.25">
      <c r="A54" s="211" t="s">
        <v>2305</v>
      </c>
    </row>
    <row r="55" spans="1:1" x14ac:dyDescent="0.25">
      <c r="A55" s="182"/>
    </row>
    <row r="56" spans="1:1" ht="30" x14ac:dyDescent="0.25">
      <c r="A56" s="211" t="s">
        <v>2306</v>
      </c>
    </row>
    <row r="57" spans="1:1" x14ac:dyDescent="0.25">
      <c r="A57" s="182"/>
    </row>
    <row r="58" spans="1:1" ht="30" x14ac:dyDescent="0.25">
      <c r="A58" s="211" t="s">
        <v>2307</v>
      </c>
    </row>
    <row r="59" spans="1:1" x14ac:dyDescent="0.25">
      <c r="A59" s="182"/>
    </row>
    <row r="60" spans="1:1" ht="30" x14ac:dyDescent="0.25">
      <c r="A60" s="211" t="s">
        <v>2308</v>
      </c>
    </row>
    <row r="61" spans="1:1" x14ac:dyDescent="0.25">
      <c r="A61" s="182"/>
    </row>
    <row r="62" spans="1:1" ht="30" x14ac:dyDescent="0.25">
      <c r="A62" s="211" t="s">
        <v>2309</v>
      </c>
    </row>
    <row r="63" spans="1:1" x14ac:dyDescent="0.25">
      <c r="A63" s="182"/>
    </row>
    <row r="64" spans="1:1" ht="45" x14ac:dyDescent="0.25">
      <c r="A64" s="290" t="s">
        <v>2310</v>
      </c>
    </row>
    <row r="65" spans="1:2" x14ac:dyDescent="0.25">
      <c r="A65" s="156" t="s">
        <v>2311</v>
      </c>
      <c r="B65" s="182"/>
    </row>
    <row r="66" spans="1:2" ht="30" x14ac:dyDescent="0.25">
      <c r="A66" s="211" t="s">
        <v>2312</v>
      </c>
      <c r="B66" s="182"/>
    </row>
    <row r="67" spans="1:2" x14ac:dyDescent="0.25">
      <c r="A67" s="211" t="s">
        <v>2313</v>
      </c>
      <c r="B67" s="182"/>
    </row>
    <row r="68" spans="1:2" x14ac:dyDescent="0.25">
      <c r="A68" s="156" t="s">
        <v>2314</v>
      </c>
      <c r="B68" s="182"/>
    </row>
    <row r="69" spans="1:2" x14ac:dyDescent="0.25">
      <c r="A69" s="211" t="s">
        <v>2315</v>
      </c>
      <c r="B69" s="182"/>
    </row>
    <row r="70" spans="1:2" ht="30" x14ac:dyDescent="0.25">
      <c r="A70" s="211" t="s">
        <v>2316</v>
      </c>
      <c r="B70" s="182"/>
    </row>
    <row r="71" spans="1:2" ht="30" x14ac:dyDescent="0.25">
      <c r="A71" s="211" t="s">
        <v>2317</v>
      </c>
      <c r="B71" s="182"/>
    </row>
    <row r="72" spans="1:2" ht="30" x14ac:dyDescent="0.25">
      <c r="A72" s="211" t="s">
        <v>2318</v>
      </c>
      <c r="B72" s="182"/>
    </row>
    <row r="73" spans="1:2" x14ac:dyDescent="0.25">
      <c r="A73" s="156" t="s">
        <v>2319</v>
      </c>
      <c r="B73" s="182"/>
    </row>
    <row r="74" spans="1:2" x14ac:dyDescent="0.25">
      <c r="A74" s="211" t="s">
        <v>2320</v>
      </c>
      <c r="B74" s="182"/>
    </row>
    <row r="75" spans="1:2" ht="30" x14ac:dyDescent="0.25">
      <c r="A75" s="211" t="s">
        <v>2321</v>
      </c>
      <c r="B75" s="182"/>
    </row>
    <row r="76" spans="1:2" ht="30" x14ac:dyDescent="0.25">
      <c r="A76" s="211" t="s">
        <v>2322</v>
      </c>
      <c r="B76" s="182"/>
    </row>
    <row r="77" spans="1:2" x14ac:dyDescent="0.25">
      <c r="A77" s="157" t="s">
        <v>2323</v>
      </c>
    </row>
    <row r="78" spans="1:2" x14ac:dyDescent="0.25">
      <c r="A78" s="156" t="s">
        <v>2324</v>
      </c>
    </row>
    <row r="79" spans="1:2" x14ac:dyDescent="0.25">
      <c r="A79" s="182"/>
    </row>
    <row r="80" spans="1:2" x14ac:dyDescent="0.25">
      <c r="A80" s="156" t="s">
        <v>2325</v>
      </c>
    </row>
    <row r="81" spans="1:2" x14ac:dyDescent="0.25">
      <c r="A81" s="182"/>
    </row>
    <row r="83" spans="1:2" x14ac:dyDescent="0.25">
      <c r="A83" s="170" t="s">
        <v>2326</v>
      </c>
    </row>
    <row r="84" spans="1:2" ht="45" x14ac:dyDescent="0.25">
      <c r="A84" s="211" t="s">
        <v>2327</v>
      </c>
    </row>
    <row r="85" spans="1:2" x14ac:dyDescent="0.25">
      <c r="A85" s="182"/>
    </row>
    <row r="86" spans="1:2" ht="75" x14ac:dyDescent="0.25">
      <c r="A86" s="211" t="s">
        <v>2328</v>
      </c>
    </row>
    <row r="87" spans="1:2" x14ac:dyDescent="0.25">
      <c r="A87" s="182"/>
    </row>
    <row r="89" spans="1:2" ht="30" x14ac:dyDescent="0.25">
      <c r="A89" s="229" t="s">
        <v>2329</v>
      </c>
    </row>
    <row r="90" spans="1:2" x14ac:dyDescent="0.25">
      <c r="A90" s="156" t="s">
        <v>2330</v>
      </c>
    </row>
    <row r="91" spans="1:2" x14ac:dyDescent="0.25">
      <c r="A91" s="182"/>
    </row>
    <row r="93" spans="1:2" ht="45" x14ac:dyDescent="0.25">
      <c r="A93" s="291" t="s">
        <v>2331</v>
      </c>
    </row>
    <row r="94" spans="1:2" ht="45" x14ac:dyDescent="0.25">
      <c r="A94" s="211" t="s">
        <v>2332</v>
      </c>
      <c r="B94" s="182"/>
    </row>
    <row r="95" spans="1:2" ht="75" x14ac:dyDescent="0.25">
      <c r="A95" s="292" t="s">
        <v>2333</v>
      </c>
    </row>
    <row r="96" spans="1:2" x14ac:dyDescent="0.25">
      <c r="A96" s="157" t="s">
        <v>2334</v>
      </c>
    </row>
    <row r="97" spans="1:2" x14ac:dyDescent="0.25">
      <c r="A97" s="182"/>
    </row>
    <row r="98" spans="1:2" x14ac:dyDescent="0.25">
      <c r="A98" s="157" t="s">
        <v>1524</v>
      </c>
    </row>
    <row r="99" spans="1:2" x14ac:dyDescent="0.25">
      <c r="A99" s="182"/>
    </row>
    <row r="100" spans="1:2" x14ac:dyDescent="0.25">
      <c r="A100" s="157" t="s">
        <v>2335</v>
      </c>
    </row>
    <row r="101" spans="1:2" x14ac:dyDescent="0.25">
      <c r="A101" s="269"/>
    </row>
    <row r="102" spans="1:2" ht="45" x14ac:dyDescent="0.25">
      <c r="A102" s="211" t="s">
        <v>2336</v>
      </c>
      <c r="B102" s="183"/>
    </row>
    <row r="103" spans="1:2" ht="45" x14ac:dyDescent="0.25">
      <c r="A103" s="293" t="s">
        <v>2337</v>
      </c>
    </row>
    <row r="104" spans="1:2" x14ac:dyDescent="0.25">
      <c r="A104" s="157" t="s">
        <v>2334</v>
      </c>
    </row>
    <row r="105" spans="1:2" x14ac:dyDescent="0.25">
      <c r="A105" s="182"/>
    </row>
    <row r="106" spans="1:2" x14ac:dyDescent="0.25">
      <c r="A106" s="157" t="s">
        <v>1524</v>
      </c>
    </row>
    <row r="107" spans="1:2" x14ac:dyDescent="0.25">
      <c r="A107" s="182"/>
    </row>
    <row r="108" spans="1:2" x14ac:dyDescent="0.25">
      <c r="A108" s="157" t="s">
        <v>2335</v>
      </c>
    </row>
    <row r="109" spans="1:2" x14ac:dyDescent="0.25">
      <c r="A109" s="182"/>
    </row>
    <row r="111" spans="1:2" x14ac:dyDescent="0.25">
      <c r="A111" s="170" t="s">
        <v>2338</v>
      </c>
    </row>
    <row r="112" spans="1:2" ht="32.25" customHeight="1" x14ac:dyDescent="0.25">
      <c r="A112" s="297" t="s">
        <v>2339</v>
      </c>
      <c r="B112" s="186"/>
    </row>
    <row r="113" spans="1:2" x14ac:dyDescent="0.25">
      <c r="A113" s="157" t="s">
        <v>2340</v>
      </c>
      <c r="B113" s="182"/>
    </row>
    <row r="114" spans="1:2" x14ac:dyDescent="0.25">
      <c r="A114" s="157" t="s">
        <v>2341</v>
      </c>
      <c r="B114" s="182"/>
    </row>
    <row r="115" spans="1:2" x14ac:dyDescent="0.25">
      <c r="A115" s="156" t="s">
        <v>2342</v>
      </c>
    </row>
    <row r="116" spans="1:2" x14ac:dyDescent="0.25">
      <c r="A116" s="182"/>
    </row>
    <row r="118" spans="1:2" ht="120" x14ac:dyDescent="0.25">
      <c r="A118" s="289" t="s">
        <v>2343</v>
      </c>
    </row>
    <row r="120" spans="1:2" ht="34.5" customHeight="1" x14ac:dyDescent="0.25">
      <c r="A120" s="211" t="s">
        <v>2344</v>
      </c>
    </row>
    <row r="121" spans="1:2" x14ac:dyDescent="0.25">
      <c r="A121" s="182"/>
    </row>
    <row r="122" spans="1:2" x14ac:dyDescent="0.25">
      <c r="A122" s="156" t="s">
        <v>2345</v>
      </c>
    </row>
    <row r="123" spans="1:2" x14ac:dyDescent="0.25">
      <c r="A123" s="182"/>
    </row>
    <row r="124" spans="1:2" x14ac:dyDescent="0.25">
      <c r="A124" s="157" t="s">
        <v>2346</v>
      </c>
    </row>
    <row r="125" spans="1:2" x14ac:dyDescent="0.25">
      <c r="A125" s="182"/>
    </row>
    <row r="126" spans="1:2" x14ac:dyDescent="0.25">
      <c r="A126" s="156" t="s">
        <v>2347</v>
      </c>
    </row>
    <row r="127" spans="1:2" x14ac:dyDescent="0.25">
      <c r="A127" s="182"/>
    </row>
    <row r="128" spans="1:2" x14ac:dyDescent="0.25">
      <c r="A128" s="156" t="s">
        <v>2348</v>
      </c>
    </row>
    <row r="129" spans="1:1" x14ac:dyDescent="0.25">
      <c r="A129" s="182"/>
    </row>
    <row r="130" spans="1:1" x14ac:dyDescent="0.25">
      <c r="A130" s="157" t="s">
        <v>2349</v>
      </c>
    </row>
    <row r="131" spans="1:1" x14ac:dyDescent="0.25">
      <c r="A131" s="182"/>
    </row>
    <row r="132" spans="1:1" x14ac:dyDescent="0.25">
      <c r="A132" s="157" t="s">
        <v>2350</v>
      </c>
    </row>
    <row r="133" spans="1:1" x14ac:dyDescent="0.25">
      <c r="A133" s="182"/>
    </row>
    <row r="134" spans="1:1" x14ac:dyDescent="0.25">
      <c r="A134" s="156" t="s">
        <v>2351</v>
      </c>
    </row>
    <row r="135" spans="1:1" x14ac:dyDescent="0.25">
      <c r="A135" s="182"/>
    </row>
    <row r="136" spans="1:1" x14ac:dyDescent="0.25">
      <c r="A136" s="157" t="s">
        <v>2352</v>
      </c>
    </row>
    <row r="137" spans="1:1" x14ac:dyDescent="0.25">
      <c r="A137" s="182"/>
    </row>
    <row r="138" spans="1:1" x14ac:dyDescent="0.25">
      <c r="A138" s="157" t="s">
        <v>2353</v>
      </c>
    </row>
    <row r="139" spans="1:1" x14ac:dyDescent="0.25">
      <c r="A139" s="182"/>
    </row>
    <row r="140" spans="1:1" x14ac:dyDescent="0.25">
      <c r="A140" s="157" t="s">
        <v>2354</v>
      </c>
    </row>
    <row r="141" spans="1:1" x14ac:dyDescent="0.25">
      <c r="A141" s="182"/>
    </row>
    <row r="142" spans="1:1" x14ac:dyDescent="0.25">
      <c r="A142" s="157" t="s">
        <v>2355</v>
      </c>
    </row>
    <row r="143" spans="1:1" x14ac:dyDescent="0.25">
      <c r="A143" s="182"/>
    </row>
    <row r="145" spans="1:3" ht="90" x14ac:dyDescent="0.25">
      <c r="A145" s="289" t="s">
        <v>2356</v>
      </c>
    </row>
    <row r="148" spans="1:3" x14ac:dyDescent="0.25">
      <c r="A148" s="155" t="s">
        <v>2357</v>
      </c>
    </row>
    <row r="149" spans="1:3" ht="30" x14ac:dyDescent="0.25">
      <c r="A149" s="291" t="s">
        <v>2358</v>
      </c>
    </row>
    <row r="150" spans="1:3" ht="30" x14ac:dyDescent="0.25">
      <c r="A150" s="211" t="s">
        <v>2359</v>
      </c>
      <c r="B150" s="156" t="s">
        <v>2262</v>
      </c>
      <c r="C150" s="118"/>
    </row>
    <row r="151" spans="1:3" ht="30" x14ac:dyDescent="0.25">
      <c r="A151" s="211" t="s">
        <v>2360</v>
      </c>
      <c r="B151" s="156" t="s">
        <v>2250</v>
      </c>
      <c r="C151" s="118"/>
    </row>
    <row r="152" spans="1:3" ht="45" x14ac:dyDescent="0.25">
      <c r="A152" s="211" t="s">
        <v>2361</v>
      </c>
      <c r="B152" s="156" t="s">
        <v>2362</v>
      </c>
      <c r="C152" s="118"/>
    </row>
    <row r="153" spans="1:3" ht="60" x14ac:dyDescent="0.25">
      <c r="A153" s="211" t="s">
        <v>2363</v>
      </c>
      <c r="B153" s="156" t="s">
        <v>2254</v>
      </c>
      <c r="C153" s="118"/>
    </row>
    <row r="154" spans="1:3" ht="45" x14ac:dyDescent="0.25">
      <c r="A154" s="211" t="s">
        <v>2364</v>
      </c>
      <c r="B154" s="156" t="s">
        <v>2257</v>
      </c>
      <c r="C154" s="118"/>
    </row>
    <row r="155" spans="1:3" ht="45" x14ac:dyDescent="0.25">
      <c r="A155" s="211" t="s">
        <v>2364</v>
      </c>
      <c r="B155" s="156" t="s">
        <v>2259</v>
      </c>
      <c r="C155" s="118"/>
    </row>
    <row r="156" spans="1:3" ht="45" x14ac:dyDescent="0.25">
      <c r="A156" s="211" t="s">
        <v>2364</v>
      </c>
      <c r="B156" s="156" t="s">
        <v>2264</v>
      </c>
      <c r="C156" s="118"/>
    </row>
    <row r="157" spans="1:3" ht="45" x14ac:dyDescent="0.25">
      <c r="A157" s="211" t="s">
        <v>2364</v>
      </c>
      <c r="B157" s="156" t="s">
        <v>2266</v>
      </c>
      <c r="C157" s="118"/>
    </row>
    <row r="158" spans="1:3" ht="30" x14ac:dyDescent="0.25">
      <c r="A158" s="211" t="s">
        <v>2365</v>
      </c>
      <c r="B158" s="156" t="s">
        <v>2366</v>
      </c>
      <c r="C158" s="118"/>
    </row>
    <row r="159" spans="1:3" ht="30" x14ac:dyDescent="0.25">
      <c r="A159" s="211" t="s">
        <v>2367</v>
      </c>
      <c r="B159" s="156" t="s">
        <v>2368</v>
      </c>
      <c r="C159" s="118"/>
    </row>
    <row r="160" spans="1:3" ht="28.5" customHeight="1" x14ac:dyDescent="0.25">
      <c r="A160" s="211" t="s">
        <v>2369</v>
      </c>
      <c r="B160" s="211" t="s">
        <v>2370</v>
      </c>
      <c r="C160" s="118">
        <f>SUM(C150:C159)</f>
        <v>0</v>
      </c>
    </row>
    <row r="162" spans="1:8" ht="45" x14ac:dyDescent="0.25">
      <c r="A162" s="229" t="s">
        <v>2371</v>
      </c>
    </row>
    <row r="164" spans="1:8" x14ac:dyDescent="0.25">
      <c r="A164" s="515" t="s">
        <v>2372</v>
      </c>
      <c r="B164" s="156" t="s">
        <v>2373</v>
      </c>
      <c r="C164" s="510" t="s">
        <v>2374</v>
      </c>
      <c r="D164" s="518"/>
      <c r="E164" s="518"/>
      <c r="F164" s="518"/>
      <c r="G164" s="518"/>
      <c r="H164" s="511"/>
    </row>
    <row r="165" spans="1:8" x14ac:dyDescent="0.25">
      <c r="A165" s="516"/>
      <c r="B165" s="515" t="s">
        <v>2375</v>
      </c>
      <c r="C165" s="515" t="s">
        <v>2376</v>
      </c>
      <c r="D165" s="510" t="s">
        <v>2377</v>
      </c>
      <c r="E165" s="518"/>
      <c r="F165" s="518"/>
      <c r="G165" s="518"/>
      <c r="H165" s="511"/>
    </row>
    <row r="166" spans="1:8" x14ac:dyDescent="0.25">
      <c r="A166" s="516"/>
      <c r="B166" s="519"/>
      <c r="C166" s="519"/>
      <c r="D166" s="515" t="s">
        <v>2378</v>
      </c>
      <c r="E166" s="510" t="s">
        <v>2379</v>
      </c>
      <c r="F166" s="464"/>
      <c r="G166" s="510" t="s">
        <v>2380</v>
      </c>
      <c r="H166" s="464"/>
    </row>
    <row r="167" spans="1:8" ht="45" x14ac:dyDescent="0.25">
      <c r="A167" s="517"/>
      <c r="B167" s="461"/>
      <c r="C167" s="461"/>
      <c r="D167" s="461"/>
      <c r="E167" s="211" t="s">
        <v>2381</v>
      </c>
      <c r="F167" s="156" t="s">
        <v>2382</v>
      </c>
      <c r="G167" s="211" t="s">
        <v>2383</v>
      </c>
      <c r="H167" s="156" t="s">
        <v>2384</v>
      </c>
    </row>
    <row r="168" spans="1:8" x14ac:dyDescent="0.25">
      <c r="A168" s="182"/>
      <c r="B168" s="467"/>
      <c r="C168" s="467"/>
      <c r="D168" s="467"/>
      <c r="E168" s="467"/>
      <c r="F168" s="467"/>
      <c r="G168" s="467"/>
      <c r="H168" s="467"/>
    </row>
    <row r="169" spans="1:8" x14ac:dyDescent="0.25">
      <c r="A169" s="182"/>
      <c r="B169" s="469"/>
      <c r="C169" s="469"/>
      <c r="D169" s="469"/>
      <c r="E169" s="469"/>
      <c r="F169" s="469"/>
      <c r="G169" s="469"/>
      <c r="H169" s="469"/>
    </row>
    <row r="170" spans="1:8" x14ac:dyDescent="0.25">
      <c r="A170" s="182"/>
      <c r="B170" s="467"/>
      <c r="C170" s="467"/>
      <c r="D170" s="467"/>
      <c r="E170" s="467"/>
      <c r="F170" s="467"/>
      <c r="G170" s="467"/>
      <c r="H170" s="467"/>
    </row>
    <row r="171" spans="1:8" x14ac:dyDescent="0.25">
      <c r="A171" s="182"/>
      <c r="B171" s="469"/>
      <c r="C171" s="469"/>
      <c r="D171" s="469"/>
      <c r="E171" s="468"/>
      <c r="F171" s="468"/>
      <c r="G171" s="468"/>
      <c r="H171" s="469"/>
    </row>
    <row r="172" spans="1:8" x14ac:dyDescent="0.25">
      <c r="A172" s="182"/>
      <c r="B172" s="467"/>
      <c r="C172" s="467"/>
      <c r="D172" s="467"/>
      <c r="E172" s="514"/>
      <c r="F172" s="514"/>
      <c r="G172" s="514"/>
      <c r="H172" s="467"/>
    </row>
    <row r="173" spans="1:8" x14ac:dyDescent="0.25">
      <c r="A173" s="182"/>
      <c r="B173" s="469"/>
      <c r="C173" s="469"/>
      <c r="D173" s="469"/>
      <c r="E173" s="514"/>
      <c r="F173" s="514"/>
      <c r="G173" s="514"/>
      <c r="H173" s="469"/>
    </row>
    <row r="174" spans="1:8" x14ac:dyDescent="0.25">
      <c r="A174" s="182"/>
      <c r="B174" s="467"/>
      <c r="C174" s="467"/>
      <c r="D174" s="467"/>
      <c r="E174" s="467"/>
      <c r="F174" s="467"/>
      <c r="G174" s="467"/>
      <c r="H174" s="467"/>
    </row>
    <row r="175" spans="1:8" x14ac:dyDescent="0.25">
      <c r="A175" s="182"/>
      <c r="B175" s="469"/>
      <c r="C175" s="469"/>
      <c r="D175" s="469"/>
      <c r="E175" s="469"/>
      <c r="F175" s="469"/>
      <c r="G175" s="469"/>
      <c r="H175" s="469"/>
    </row>
    <row r="176" spans="1:8" x14ac:dyDescent="0.25">
      <c r="A176" s="182"/>
      <c r="B176" s="467"/>
      <c r="C176" s="467"/>
      <c r="D176" s="467"/>
      <c r="E176" s="467"/>
      <c r="F176" s="467"/>
      <c r="G176" s="467"/>
      <c r="H176" s="467"/>
    </row>
    <row r="177" spans="1:8" x14ac:dyDescent="0.25">
      <c r="A177" s="182"/>
      <c r="B177" s="469"/>
      <c r="C177" s="469"/>
      <c r="D177" s="469"/>
      <c r="E177" s="469"/>
      <c r="F177" s="469"/>
      <c r="G177" s="469"/>
      <c r="H177" s="469"/>
    </row>
    <row r="178" spans="1:8" x14ac:dyDescent="0.25">
      <c r="A178" s="182"/>
      <c r="B178" s="467"/>
      <c r="C178" s="467"/>
      <c r="D178" s="467"/>
      <c r="E178" s="467"/>
      <c r="F178" s="467"/>
      <c r="G178" s="467"/>
      <c r="H178" s="467"/>
    </row>
    <row r="179" spans="1:8" x14ac:dyDescent="0.25">
      <c r="A179" s="182"/>
      <c r="B179" s="469"/>
      <c r="C179" s="469"/>
      <c r="D179" s="469"/>
      <c r="E179" s="469"/>
      <c r="F179" s="469"/>
      <c r="G179" s="469"/>
      <c r="H179" s="469"/>
    </row>
    <row r="181" spans="1:8" x14ac:dyDescent="0.25">
      <c r="A181" s="170" t="s">
        <v>2385</v>
      </c>
    </row>
    <row r="182" spans="1:8" ht="30" x14ac:dyDescent="0.25">
      <c r="A182" s="211" t="s">
        <v>2386</v>
      </c>
    </row>
    <row r="183" spans="1:8" x14ac:dyDescent="0.25">
      <c r="A183" s="182"/>
    </row>
    <row r="184" spans="1:8" ht="30" x14ac:dyDescent="0.25">
      <c r="A184" s="211" t="s">
        <v>2387</v>
      </c>
    </row>
    <row r="185" spans="1:8" x14ac:dyDescent="0.25">
      <c r="A185" s="182"/>
    </row>
    <row r="187" spans="1:8" ht="30" x14ac:dyDescent="0.25">
      <c r="A187" s="291" t="s">
        <v>2388</v>
      </c>
    </row>
    <row r="188" spans="1:8" x14ac:dyDescent="0.25">
      <c r="A188" s="459" t="s">
        <v>2389</v>
      </c>
      <c r="B188" s="459"/>
      <c r="C188" s="510" t="s">
        <v>2390</v>
      </c>
      <c r="D188" s="511"/>
    </row>
    <row r="189" spans="1:8" ht="90" x14ac:dyDescent="0.25">
      <c r="A189" s="512" t="s">
        <v>2391</v>
      </c>
      <c r="B189" s="513"/>
      <c r="C189" s="296" t="s">
        <v>2392</v>
      </c>
      <c r="D189" s="182"/>
    </row>
    <row r="190" spans="1:8" ht="75" x14ac:dyDescent="0.25">
      <c r="A190" s="512"/>
      <c r="B190" s="513"/>
      <c r="C190" s="296" t="s">
        <v>2393</v>
      </c>
      <c r="D190" s="182"/>
    </row>
    <row r="191" spans="1:8" ht="60" x14ac:dyDescent="0.25">
      <c r="A191" s="512" t="s">
        <v>2394</v>
      </c>
      <c r="B191" s="514"/>
      <c r="C191" s="296" t="s">
        <v>2395</v>
      </c>
      <c r="D191" s="182"/>
    </row>
    <row r="192" spans="1:8" ht="45" x14ac:dyDescent="0.25">
      <c r="A192" s="512"/>
      <c r="B192" s="514"/>
      <c r="C192" s="296" t="s">
        <v>2396</v>
      </c>
      <c r="D192" s="182"/>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opLeftCell="A63" workbookViewId="0">
      <selection activeCell="C82" sqref="C82"/>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55" t="s">
        <v>2397</v>
      </c>
    </row>
    <row r="2" spans="1:4" x14ac:dyDescent="0.25">
      <c r="A2" s="186"/>
    </row>
    <row r="3" spans="1:4" x14ac:dyDescent="0.25">
      <c r="A3" s="272" t="s">
        <v>2398</v>
      </c>
    </row>
    <row r="4" spans="1:4" x14ac:dyDescent="0.25">
      <c r="A4" s="182"/>
    </row>
    <row r="5" spans="1:4" x14ac:dyDescent="0.25">
      <c r="A5" s="272" t="s">
        <v>2399</v>
      </c>
    </row>
    <row r="6" spans="1:4" x14ac:dyDescent="0.25">
      <c r="A6" s="182"/>
    </row>
    <row r="7" spans="1:4" x14ac:dyDescent="0.25">
      <c r="A7" s="272" t="s">
        <v>1820</v>
      </c>
    </row>
    <row r="8" spans="1:4" x14ac:dyDescent="0.25">
      <c r="A8" s="182"/>
    </row>
    <row r="9" spans="1:4" x14ac:dyDescent="0.25">
      <c r="A9" s="272" t="s">
        <v>2400</v>
      </c>
    </row>
    <row r="10" spans="1:4" x14ac:dyDescent="0.25">
      <c r="A10" s="182"/>
    </row>
    <row r="11" spans="1:4" x14ac:dyDescent="0.25">
      <c r="A11" s="272" t="s">
        <v>2401</v>
      </c>
    </row>
    <row r="12" spans="1:4" x14ac:dyDescent="0.25">
      <c r="A12" s="182"/>
    </row>
    <row r="13" spans="1:4" x14ac:dyDescent="0.25">
      <c r="A13" s="272" t="s">
        <v>2402</v>
      </c>
    </row>
    <row r="14" spans="1:4" x14ac:dyDescent="0.25">
      <c r="A14" s="182"/>
    </row>
    <row r="15" spans="1:4" x14ac:dyDescent="0.25">
      <c r="D15" s="272" t="s">
        <v>2403</v>
      </c>
    </row>
    <row r="16" spans="1:4" x14ac:dyDescent="0.25">
      <c r="D16" s="182"/>
    </row>
    <row r="17" spans="1:6" x14ac:dyDescent="0.25">
      <c r="A17" s="272" t="s">
        <v>2404</v>
      </c>
      <c r="B17" s="272" t="s">
        <v>2405</v>
      </c>
      <c r="C17" s="272" t="s">
        <v>2406</v>
      </c>
      <c r="D17" s="272" t="s">
        <v>2407</v>
      </c>
      <c r="E17" s="272" t="s">
        <v>2408</v>
      </c>
      <c r="F17" s="272" t="s">
        <v>2409</v>
      </c>
    </row>
    <row r="18" spans="1:6" x14ac:dyDescent="0.25">
      <c r="A18" s="252" t="s">
        <v>2410</v>
      </c>
      <c r="B18" s="252" t="s">
        <v>2411</v>
      </c>
      <c r="C18" s="298"/>
      <c r="D18" s="252"/>
      <c r="E18" s="299"/>
      <c r="F18" s="298"/>
    </row>
    <row r="19" spans="1:6" x14ac:dyDescent="0.25">
      <c r="A19" s="193" t="s">
        <v>2412</v>
      </c>
      <c r="B19" s="193"/>
      <c r="C19" s="195">
        <f>SUM(C18)</f>
        <v>0</v>
      </c>
      <c r="D19" s="193"/>
      <c r="E19" s="195"/>
      <c r="F19" s="195">
        <f>SUM(F18)</f>
        <v>0</v>
      </c>
    </row>
    <row r="20" spans="1:6" x14ac:dyDescent="0.25">
      <c r="A20" s="252" t="s">
        <v>2413</v>
      </c>
      <c r="B20" s="300"/>
      <c r="C20" s="298"/>
      <c r="D20" s="252"/>
      <c r="E20" s="298"/>
      <c r="F20" s="298"/>
    </row>
    <row r="21" spans="1:6" x14ac:dyDescent="0.25">
      <c r="A21" s="172" t="s">
        <v>236</v>
      </c>
      <c r="B21" s="172"/>
      <c r="C21" s="199">
        <f>SUM(C22:C27)</f>
        <v>0</v>
      </c>
      <c r="D21" s="172"/>
      <c r="E21" s="199">
        <f>SUM(E22:E27)</f>
        <v>0</v>
      </c>
      <c r="F21" s="199">
        <f>SUM(F22:F27)</f>
        <v>0</v>
      </c>
    </row>
    <row r="22" spans="1:6" x14ac:dyDescent="0.25">
      <c r="A22" s="160" t="s">
        <v>2414</v>
      </c>
      <c r="B22" s="160" t="s">
        <v>2415</v>
      </c>
      <c r="C22" s="301"/>
      <c r="D22" s="160" t="s">
        <v>2416</v>
      </c>
      <c r="E22" s="301"/>
      <c r="F22" s="301"/>
    </row>
    <row r="23" spans="1:6" x14ac:dyDescent="0.25">
      <c r="A23" s="160" t="s">
        <v>2417</v>
      </c>
      <c r="B23" s="160" t="s">
        <v>2418</v>
      </c>
      <c r="C23" s="301"/>
      <c r="D23" s="160" t="s">
        <v>2419</v>
      </c>
      <c r="E23" s="301"/>
      <c r="F23" s="301"/>
    </row>
    <row r="24" spans="1:6" x14ac:dyDescent="0.25">
      <c r="A24" s="160" t="s">
        <v>2420</v>
      </c>
      <c r="B24" s="160" t="s">
        <v>2421</v>
      </c>
      <c r="C24" s="301"/>
      <c r="D24" s="160" t="s">
        <v>2422</v>
      </c>
      <c r="E24" s="301"/>
      <c r="F24" s="301"/>
    </row>
    <row r="25" spans="1:6" x14ac:dyDescent="0.25">
      <c r="A25" s="160" t="s">
        <v>7</v>
      </c>
      <c r="B25" s="160" t="s">
        <v>2423</v>
      </c>
      <c r="C25" s="301"/>
      <c r="D25" s="160" t="s">
        <v>2424</v>
      </c>
      <c r="E25" s="301"/>
      <c r="F25" s="301"/>
    </row>
    <row r="26" spans="1:6" x14ac:dyDescent="0.25">
      <c r="A26" s="160" t="s">
        <v>2425</v>
      </c>
      <c r="B26" s="160" t="s">
        <v>2426</v>
      </c>
      <c r="C26" s="302"/>
      <c r="D26" s="160" t="s">
        <v>2427</v>
      </c>
      <c r="E26" s="302"/>
      <c r="F26" s="302"/>
    </row>
    <row r="27" spans="1:6" x14ac:dyDescent="0.25">
      <c r="A27" s="160" t="s">
        <v>2428</v>
      </c>
      <c r="B27" s="160" t="s">
        <v>2429</v>
      </c>
      <c r="C27" s="302"/>
      <c r="D27" s="160" t="s">
        <v>2430</v>
      </c>
      <c r="E27" s="302"/>
      <c r="F27" s="302"/>
    </row>
    <row r="28" spans="1:6" x14ac:dyDescent="0.25">
      <c r="A28" s="172" t="s">
        <v>237</v>
      </c>
      <c r="B28" s="172"/>
      <c r="C28" s="260">
        <f>SUM(C29:C34)</f>
        <v>0</v>
      </c>
      <c r="D28" s="172"/>
      <c r="E28" s="260">
        <f>SUM(E29:E34)</f>
        <v>0</v>
      </c>
      <c r="F28" s="260">
        <f>SUM(F29:F34)</f>
        <v>0</v>
      </c>
    </row>
    <row r="29" spans="1:6" x14ac:dyDescent="0.25">
      <c r="A29" s="160" t="s">
        <v>12</v>
      </c>
      <c r="B29" s="160" t="s">
        <v>2431</v>
      </c>
      <c r="C29" s="301"/>
      <c r="D29" s="160" t="s">
        <v>2432</v>
      </c>
      <c r="E29" s="301"/>
      <c r="F29" s="301"/>
    </row>
    <row r="30" spans="1:6" x14ac:dyDescent="0.25">
      <c r="A30" s="160" t="s">
        <v>13</v>
      </c>
      <c r="B30" s="160" t="s">
        <v>2433</v>
      </c>
      <c r="C30" s="301"/>
      <c r="D30" s="160" t="s">
        <v>2434</v>
      </c>
      <c r="E30" s="301"/>
      <c r="F30" s="301"/>
    </row>
    <row r="31" spans="1:6" x14ac:dyDescent="0.25">
      <c r="A31" s="160" t="s">
        <v>2435</v>
      </c>
      <c r="B31" s="160" t="s">
        <v>2436</v>
      </c>
      <c r="C31" s="301"/>
      <c r="D31" s="160" t="s">
        <v>2437</v>
      </c>
      <c r="E31" s="301"/>
      <c r="F31" s="301"/>
    </row>
    <row r="32" spans="1:6" x14ac:dyDescent="0.25">
      <c r="A32" s="160" t="s">
        <v>994</v>
      </c>
      <c r="B32" s="160" t="s">
        <v>2438</v>
      </c>
      <c r="C32" s="301"/>
      <c r="D32" s="160" t="s">
        <v>2439</v>
      </c>
      <c r="E32" s="301"/>
      <c r="F32" s="301"/>
    </row>
    <row r="33" spans="1:6" x14ac:dyDescent="0.25">
      <c r="A33" s="160" t="s">
        <v>1042</v>
      </c>
      <c r="B33" s="160" t="s">
        <v>2440</v>
      </c>
      <c r="C33" s="301"/>
      <c r="D33" s="160" t="s">
        <v>2441</v>
      </c>
      <c r="E33" s="301"/>
      <c r="F33" s="301"/>
    </row>
    <row r="34" spans="1:6" x14ac:dyDescent="0.25">
      <c r="A34" s="160" t="s">
        <v>10</v>
      </c>
      <c r="B34" s="160" t="s">
        <v>2442</v>
      </c>
      <c r="C34" s="301"/>
      <c r="D34" s="160" t="s">
        <v>2443</v>
      </c>
      <c r="E34" s="301"/>
      <c r="F34" s="301"/>
    </row>
    <row r="35" spans="1:6" x14ac:dyDescent="0.25">
      <c r="A35" s="172" t="s">
        <v>2444</v>
      </c>
      <c r="B35" s="172"/>
      <c r="C35" s="199">
        <f>SUM(C36:C41)</f>
        <v>0</v>
      </c>
      <c r="D35" s="172"/>
      <c r="E35" s="199">
        <f>SUM(E36:E41)</f>
        <v>0</v>
      </c>
      <c r="F35" s="199">
        <f>SUM(F36:F41)</f>
        <v>0</v>
      </c>
    </row>
    <row r="36" spans="1:6" x14ac:dyDescent="0.25">
      <c r="A36" s="160" t="s">
        <v>2445</v>
      </c>
      <c r="B36" s="160" t="s">
        <v>2446</v>
      </c>
      <c r="C36" s="301"/>
      <c r="D36" s="160" t="s">
        <v>2447</v>
      </c>
      <c r="E36" s="301"/>
      <c r="F36" s="301"/>
    </row>
    <row r="37" spans="1:6" x14ac:dyDescent="0.25">
      <c r="A37" s="160" t="s">
        <v>2448</v>
      </c>
      <c r="B37" s="160" t="s">
        <v>2449</v>
      </c>
      <c r="C37" s="301"/>
      <c r="D37" s="160" t="s">
        <v>2450</v>
      </c>
      <c r="E37" s="301"/>
      <c r="F37" s="301"/>
    </row>
    <row r="38" spans="1:6" x14ac:dyDescent="0.25">
      <c r="A38" s="160" t="s">
        <v>18</v>
      </c>
      <c r="B38" s="160" t="s">
        <v>2451</v>
      </c>
      <c r="C38" s="301"/>
      <c r="D38" s="160" t="s">
        <v>2452</v>
      </c>
      <c r="E38" s="301"/>
      <c r="F38" s="301"/>
    </row>
    <row r="39" spans="1:6" x14ac:dyDescent="0.25">
      <c r="A39" s="160" t="s">
        <v>20</v>
      </c>
      <c r="B39" s="160" t="s">
        <v>2453</v>
      </c>
      <c r="C39" s="301"/>
      <c r="D39" s="160" t="s">
        <v>2454</v>
      </c>
      <c r="E39" s="301"/>
      <c r="F39" s="301"/>
    </row>
    <row r="40" spans="1:6" x14ac:dyDescent="0.25">
      <c r="A40" s="160" t="s">
        <v>21</v>
      </c>
      <c r="B40" s="160" t="s">
        <v>2455</v>
      </c>
      <c r="C40" s="301"/>
      <c r="D40" s="160" t="s">
        <v>2456</v>
      </c>
      <c r="E40" s="301"/>
      <c r="F40" s="301"/>
    </row>
    <row r="41" spans="1:6" x14ac:dyDescent="0.25">
      <c r="A41" s="160" t="s">
        <v>2457</v>
      </c>
      <c r="B41" s="160" t="s">
        <v>2458</v>
      </c>
      <c r="C41" s="301"/>
      <c r="D41" s="160" t="s">
        <v>2459</v>
      </c>
      <c r="E41" s="301"/>
      <c r="F41" s="301"/>
    </row>
    <row r="42" spans="1:6" x14ac:dyDescent="0.25">
      <c r="A42" s="193" t="s">
        <v>2460</v>
      </c>
      <c r="B42" s="193"/>
      <c r="C42" s="195">
        <f>SUM(C35,C28,C21)</f>
        <v>0</v>
      </c>
      <c r="D42" s="193"/>
      <c r="E42" s="195">
        <f>SUM(E35,E28,E21)</f>
        <v>0</v>
      </c>
      <c r="F42" s="195">
        <f>SUM(F35,F28,F21)</f>
        <v>0</v>
      </c>
    </row>
    <row r="43" spans="1:6" x14ac:dyDescent="0.25">
      <c r="A43" s="252" t="s">
        <v>23</v>
      </c>
      <c r="B43" s="252"/>
      <c r="C43" s="303"/>
      <c r="D43" s="252"/>
      <c r="E43" s="303"/>
      <c r="F43" s="303"/>
    </row>
    <row r="44" spans="1:6" x14ac:dyDescent="0.25">
      <c r="A44" s="172" t="s">
        <v>2461</v>
      </c>
      <c r="B44" s="172"/>
      <c r="C44" s="199">
        <f>SUM(C45:C49)</f>
        <v>0</v>
      </c>
      <c r="D44" s="172"/>
      <c r="E44" s="199">
        <f>SUM(E45:E49)</f>
        <v>0</v>
      </c>
      <c r="F44" s="199">
        <f>SUM(F45:F49)</f>
        <v>0</v>
      </c>
    </row>
    <row r="45" spans="1:6" x14ac:dyDescent="0.25">
      <c r="A45" s="160" t="s">
        <v>2462</v>
      </c>
      <c r="B45" s="160" t="s">
        <v>2463</v>
      </c>
      <c r="C45" s="301"/>
      <c r="D45" s="160" t="s">
        <v>2464</v>
      </c>
      <c r="E45" s="301"/>
      <c r="F45" s="301"/>
    </row>
    <row r="46" spans="1:6" x14ac:dyDescent="0.25">
      <c r="A46" s="160" t="s">
        <v>2465</v>
      </c>
      <c r="B46" s="160" t="s">
        <v>2466</v>
      </c>
      <c r="C46" s="301"/>
      <c r="D46" s="160" t="s">
        <v>2467</v>
      </c>
      <c r="E46" s="301"/>
      <c r="F46" s="301"/>
    </row>
    <row r="47" spans="1:6" x14ac:dyDescent="0.25">
      <c r="A47" s="160" t="s">
        <v>2468</v>
      </c>
      <c r="B47" s="160" t="s">
        <v>2469</v>
      </c>
      <c r="C47" s="301"/>
      <c r="D47" s="160" t="s">
        <v>2470</v>
      </c>
      <c r="E47" s="301"/>
      <c r="F47" s="301"/>
    </row>
    <row r="48" spans="1:6" x14ac:dyDescent="0.25">
      <c r="A48" s="160" t="s">
        <v>27</v>
      </c>
      <c r="B48" s="160" t="s">
        <v>2471</v>
      </c>
      <c r="C48" s="301"/>
      <c r="D48" s="160" t="s">
        <v>2472</v>
      </c>
      <c r="E48" s="301"/>
      <c r="F48" s="301"/>
    </row>
    <row r="49" spans="1:6" x14ac:dyDescent="0.25">
      <c r="A49" s="160" t="s">
        <v>28</v>
      </c>
      <c r="B49" s="160" t="s">
        <v>2473</v>
      </c>
      <c r="C49" s="301"/>
      <c r="D49" s="160" t="s">
        <v>2474</v>
      </c>
      <c r="E49" s="301"/>
      <c r="F49" s="301"/>
    </row>
    <row r="50" spans="1:6" x14ac:dyDescent="0.25">
      <c r="A50" s="172" t="s">
        <v>2475</v>
      </c>
      <c r="B50" s="172" t="s">
        <v>2476</v>
      </c>
      <c r="C50" s="199"/>
      <c r="D50" s="172" t="s">
        <v>2477</v>
      </c>
      <c r="E50" s="199"/>
      <c r="F50" s="199"/>
    </row>
    <row r="51" spans="1:6" x14ac:dyDescent="0.25">
      <c r="A51" s="172" t="s">
        <v>1255</v>
      </c>
      <c r="B51" s="172"/>
      <c r="C51" s="199">
        <f>SUM(C52:C54)</f>
        <v>0</v>
      </c>
      <c r="D51" s="172"/>
      <c r="E51" s="199">
        <f>SUM(E52:E54)</f>
        <v>0</v>
      </c>
      <c r="F51" s="199">
        <f>SUM(F52:F54)</f>
        <v>0</v>
      </c>
    </row>
    <row r="52" spans="1:6" x14ac:dyDescent="0.25">
      <c r="A52" s="160" t="s">
        <v>2478</v>
      </c>
      <c r="B52" s="160" t="s">
        <v>2479</v>
      </c>
      <c r="C52" s="302"/>
      <c r="D52" s="160" t="s">
        <v>2480</v>
      </c>
      <c r="E52" s="302"/>
      <c r="F52" s="302"/>
    </row>
    <row r="53" spans="1:6" x14ac:dyDescent="0.25">
      <c r="A53" s="160" t="s">
        <v>2481</v>
      </c>
      <c r="B53" s="160" t="s">
        <v>2482</v>
      </c>
      <c r="C53" s="302"/>
      <c r="D53" s="160" t="s">
        <v>2483</v>
      </c>
      <c r="E53" s="302"/>
      <c r="F53" s="302"/>
    </row>
    <row r="54" spans="1:6" x14ac:dyDescent="0.25">
      <c r="A54" s="160" t="s">
        <v>2484</v>
      </c>
      <c r="B54" s="160" t="s">
        <v>2485</v>
      </c>
      <c r="C54" s="302"/>
      <c r="D54" s="160" t="s">
        <v>2486</v>
      </c>
      <c r="E54" s="302"/>
      <c r="F54" s="302"/>
    </row>
    <row r="55" spans="1:6" x14ac:dyDescent="0.25">
      <c r="A55" s="172" t="s">
        <v>1058</v>
      </c>
      <c r="B55" s="172"/>
      <c r="C55" s="199">
        <f>SUM(C56:C57)</f>
        <v>0</v>
      </c>
      <c r="D55" s="172"/>
      <c r="E55" s="199">
        <f>SUM(E56:E57)</f>
        <v>0</v>
      </c>
      <c r="F55" s="199">
        <f>SUM(F56:F57)</f>
        <v>0</v>
      </c>
    </row>
    <row r="56" spans="1:6" x14ac:dyDescent="0.25">
      <c r="A56" s="160" t="s">
        <v>2487</v>
      </c>
      <c r="B56" s="160" t="s">
        <v>2488</v>
      </c>
      <c r="C56" s="302"/>
      <c r="D56" s="160" t="s">
        <v>2489</v>
      </c>
      <c r="E56" s="302"/>
      <c r="F56" s="302"/>
    </row>
    <row r="57" spans="1:6" x14ac:dyDescent="0.25">
      <c r="A57" s="160" t="s">
        <v>37</v>
      </c>
      <c r="B57" s="160" t="s">
        <v>2490</v>
      </c>
      <c r="C57" s="302"/>
      <c r="D57" s="160" t="s">
        <v>2491</v>
      </c>
      <c r="E57" s="302"/>
      <c r="F57" s="302"/>
    </row>
    <row r="58" spans="1:6" x14ac:dyDescent="0.25">
      <c r="A58" s="252" t="s">
        <v>651</v>
      </c>
      <c r="B58" s="252"/>
      <c r="C58" s="303"/>
      <c r="D58" s="252"/>
      <c r="E58" s="303"/>
      <c r="F58" s="303"/>
    </row>
    <row r="59" spans="1:6" x14ac:dyDescent="0.25">
      <c r="A59" s="172" t="s">
        <v>2492</v>
      </c>
      <c r="B59" s="172" t="s">
        <v>2493</v>
      </c>
      <c r="C59" s="260"/>
      <c r="D59" s="172" t="s">
        <v>2494</v>
      </c>
      <c r="E59" s="260"/>
      <c r="F59" s="260"/>
    </row>
    <row r="60" spans="1:6" x14ac:dyDescent="0.25">
      <c r="A60" s="193" t="s">
        <v>2495</v>
      </c>
      <c r="B60" s="193" t="s">
        <v>2496</v>
      </c>
      <c r="C60" s="195">
        <f>SUM(C59,C55,C51,C50,C44)</f>
        <v>0</v>
      </c>
      <c r="D60" s="193" t="s">
        <v>2497</v>
      </c>
      <c r="E60" s="195">
        <f>SUM(E59,E55,E51,E50,E44)</f>
        <v>0</v>
      </c>
      <c r="F60" s="195">
        <f>SUM(F59,F55,F51,F50,F44)</f>
        <v>0</v>
      </c>
    </row>
    <row r="61" spans="1:6" x14ac:dyDescent="0.25">
      <c r="A61" s="193" t="s">
        <v>2498</v>
      </c>
      <c r="B61" s="193" t="s">
        <v>2499</v>
      </c>
      <c r="C61" s="195"/>
      <c r="D61" s="193"/>
      <c r="E61" s="299"/>
      <c r="F61" s="195"/>
    </row>
    <row r="62" spans="1:6" x14ac:dyDescent="0.25">
      <c r="A62" s="193" t="s">
        <v>2500</v>
      </c>
      <c r="B62" s="193" t="s">
        <v>1530</v>
      </c>
      <c r="C62" s="195"/>
      <c r="D62" s="193"/>
      <c r="E62" s="299"/>
      <c r="F62" s="195"/>
    </row>
    <row r="63" spans="1:6" x14ac:dyDescent="0.25">
      <c r="A63" s="193" t="s">
        <v>2501</v>
      </c>
      <c r="B63" s="193" t="s">
        <v>2502</v>
      </c>
      <c r="C63" s="195"/>
      <c r="D63" s="193"/>
      <c r="E63" s="299"/>
      <c r="F63" s="195"/>
    </row>
    <row r="64" spans="1:6" x14ac:dyDescent="0.25">
      <c r="A64" s="193" t="s">
        <v>2503</v>
      </c>
      <c r="B64" s="193" t="s">
        <v>2504</v>
      </c>
      <c r="C64" s="195">
        <f>SUM(C60:C63,C42,C19)</f>
        <v>0</v>
      </c>
      <c r="D64" s="193" t="s">
        <v>2505</v>
      </c>
      <c r="E64" s="195">
        <f>SUM(E60:E63,E42,E19)</f>
        <v>0</v>
      </c>
      <c r="F64" s="195">
        <f>SUM(F60:F63,F42,F19)</f>
        <v>0</v>
      </c>
    </row>
    <row r="66" spans="1:1" x14ac:dyDescent="0.25">
      <c r="A66" s="272" t="s">
        <v>2506</v>
      </c>
    </row>
    <row r="67" spans="1:1" x14ac:dyDescent="0.25">
      <c r="A67" s="182"/>
    </row>
    <row r="68" spans="1:1" x14ac:dyDescent="0.25">
      <c r="A68" s="272" t="s">
        <v>2507</v>
      </c>
    </row>
    <row r="69" spans="1:1" x14ac:dyDescent="0.25">
      <c r="A69" s="182"/>
    </row>
    <row r="70" spans="1:1" x14ac:dyDescent="0.25">
      <c r="A70" s="272" t="s">
        <v>2508</v>
      </c>
    </row>
    <row r="71" spans="1:1" x14ac:dyDescent="0.25">
      <c r="A71" s="182"/>
    </row>
    <row r="72" spans="1:1" x14ac:dyDescent="0.25">
      <c r="A72" s="272" t="s">
        <v>2509</v>
      </c>
    </row>
    <row r="73" spans="1:1" x14ac:dyDescent="0.25">
      <c r="A73" s="252" t="s">
        <v>2510</v>
      </c>
    </row>
    <row r="74" spans="1:1" x14ac:dyDescent="0.25">
      <c r="A74" s="118"/>
    </row>
    <row r="75" spans="1:1" x14ac:dyDescent="0.25">
      <c r="A75" s="252" t="s">
        <v>2511</v>
      </c>
    </row>
    <row r="76" spans="1:1" x14ac:dyDescent="0.25">
      <c r="A76" s="118"/>
    </row>
    <row r="77" spans="1:1" x14ac:dyDescent="0.25">
      <c r="A77" s="252" t="s">
        <v>2512</v>
      </c>
    </row>
    <row r="78" spans="1:1" x14ac:dyDescent="0.25">
      <c r="A78" s="118"/>
    </row>
    <row r="80" spans="1:1" x14ac:dyDescent="0.25">
      <c r="A80" s="175" t="s">
        <v>2513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6" sqref="C6"/>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55" t="s">
        <v>2514</v>
      </c>
    </row>
    <row r="3" spans="1:3" x14ac:dyDescent="0.25">
      <c r="A3" s="272" t="s">
        <v>2515</v>
      </c>
    </row>
    <row r="4" spans="1:3" x14ac:dyDescent="0.25">
      <c r="A4" s="182"/>
    </row>
    <row r="5" spans="1:3" x14ac:dyDescent="0.25">
      <c r="A5" s="272" t="s">
        <v>2402</v>
      </c>
    </row>
    <row r="6" spans="1:3" x14ac:dyDescent="0.25">
      <c r="A6" s="182"/>
    </row>
    <row r="8" spans="1:3" x14ac:dyDescent="0.25">
      <c r="A8" s="272" t="s">
        <v>2404</v>
      </c>
      <c r="B8" s="272" t="s">
        <v>2516</v>
      </c>
      <c r="C8" s="273" t="s">
        <v>2517</v>
      </c>
    </row>
    <row r="9" spans="1:3" x14ac:dyDescent="0.25">
      <c r="A9" s="252" t="s">
        <v>2518</v>
      </c>
      <c r="B9" s="252"/>
      <c r="C9" s="304"/>
    </row>
    <row r="10" spans="1:3" x14ac:dyDescent="0.25">
      <c r="A10" s="172" t="s">
        <v>2519</v>
      </c>
      <c r="B10" s="172" t="s">
        <v>2520</v>
      </c>
      <c r="C10" s="305"/>
    </row>
    <row r="11" spans="1:3" x14ac:dyDescent="0.25">
      <c r="A11" s="172" t="s">
        <v>2521</v>
      </c>
      <c r="B11" s="172" t="s">
        <v>2522</v>
      </c>
      <c r="C11" s="305"/>
    </row>
    <row r="12" spans="1:3" x14ac:dyDescent="0.25">
      <c r="A12" s="172" t="s">
        <v>2523</v>
      </c>
      <c r="B12" s="172" t="s">
        <v>2524</v>
      </c>
      <c r="C12" s="305"/>
    </row>
    <row r="13" spans="1:3" x14ac:dyDescent="0.25">
      <c r="A13" s="172" t="s">
        <v>2525</v>
      </c>
      <c r="B13" s="172" t="s">
        <v>2526</v>
      </c>
      <c r="C13" s="305"/>
    </row>
    <row r="14" spans="1:3" x14ac:dyDescent="0.25">
      <c r="A14" s="172" t="s">
        <v>78</v>
      </c>
      <c r="B14" s="172" t="s">
        <v>2527</v>
      </c>
      <c r="C14" s="305"/>
    </row>
    <row r="15" spans="1:3" x14ac:dyDescent="0.25">
      <c r="A15" s="172" t="s">
        <v>2528</v>
      </c>
      <c r="B15" s="172" t="s">
        <v>2529</v>
      </c>
      <c r="C15" s="305"/>
    </row>
    <row r="16" spans="1:3" x14ac:dyDescent="0.25">
      <c r="A16" s="172" t="s">
        <v>2530</v>
      </c>
      <c r="B16" s="172" t="s">
        <v>2531</v>
      </c>
      <c r="C16" s="305"/>
    </row>
    <row r="17" spans="1:3" x14ac:dyDescent="0.25">
      <c r="A17" s="172" t="s">
        <v>597</v>
      </c>
      <c r="B17" s="172" t="s">
        <v>2532</v>
      </c>
      <c r="C17" s="305"/>
    </row>
    <row r="18" spans="1:3" x14ac:dyDescent="0.25">
      <c r="A18" s="172" t="s">
        <v>2533</v>
      </c>
      <c r="B18" s="172" t="s">
        <v>2534</v>
      </c>
      <c r="C18" s="306"/>
    </row>
    <row r="19" spans="1:3" x14ac:dyDescent="0.25">
      <c r="A19" s="172" t="s">
        <v>603</v>
      </c>
      <c r="B19" s="172" t="s">
        <v>2535</v>
      </c>
      <c r="C19" s="306"/>
    </row>
    <row r="20" spans="1:3" x14ac:dyDescent="0.25">
      <c r="A20" s="172" t="s">
        <v>2536</v>
      </c>
      <c r="B20" s="172" t="s">
        <v>2537</v>
      </c>
      <c r="C20" s="306"/>
    </row>
    <row r="21" spans="1:3" x14ac:dyDescent="0.25">
      <c r="A21" s="193" t="s">
        <v>2538</v>
      </c>
      <c r="B21" s="193" t="s">
        <v>2539</v>
      </c>
      <c r="C21" s="307">
        <f>SUM(C10:C20)</f>
        <v>0</v>
      </c>
    </row>
    <row r="22" spans="1:3" x14ac:dyDescent="0.25">
      <c r="A22" s="252" t="s">
        <v>2540</v>
      </c>
      <c r="B22" s="252"/>
      <c r="C22" s="304"/>
    </row>
    <row r="23" spans="1:3" x14ac:dyDescent="0.25">
      <c r="A23" s="172" t="s">
        <v>2541</v>
      </c>
      <c r="B23" s="172" t="s">
        <v>2542</v>
      </c>
      <c r="C23" s="306"/>
    </row>
    <row r="24" spans="1:3" x14ac:dyDescent="0.25">
      <c r="A24" s="172" t="s">
        <v>2543</v>
      </c>
      <c r="B24" s="172" t="s">
        <v>2544</v>
      </c>
      <c r="C24" s="306"/>
    </row>
    <row r="25" spans="1:3" x14ac:dyDescent="0.25">
      <c r="A25" s="224" t="s">
        <v>2460</v>
      </c>
      <c r="B25" s="193" t="s">
        <v>2545</v>
      </c>
      <c r="C25" s="308">
        <f>SUM(C23:C24)</f>
        <v>0</v>
      </c>
    </row>
    <row r="26" spans="1:3" x14ac:dyDescent="0.25">
      <c r="A26" s="252" t="s">
        <v>2546</v>
      </c>
      <c r="B26" s="252"/>
      <c r="C26" s="304"/>
    </row>
    <row r="27" spans="1:3" x14ac:dyDescent="0.25">
      <c r="A27" s="172" t="s">
        <v>84</v>
      </c>
      <c r="B27" s="172" t="s">
        <v>2547</v>
      </c>
      <c r="C27" s="305"/>
    </row>
    <row r="28" spans="1:3" x14ac:dyDescent="0.25">
      <c r="A28" s="172" t="s">
        <v>85</v>
      </c>
      <c r="B28" s="172" t="s">
        <v>2548</v>
      </c>
      <c r="C28" s="305"/>
    </row>
    <row r="29" spans="1:3" x14ac:dyDescent="0.25">
      <c r="A29" s="193" t="s">
        <v>2495</v>
      </c>
      <c r="B29" s="193" t="s">
        <v>2549</v>
      </c>
      <c r="C29" s="309">
        <f>SUM(C27:C28)</f>
        <v>0</v>
      </c>
    </row>
    <row r="30" spans="1:3" x14ac:dyDescent="0.25">
      <c r="A30" s="252" t="s">
        <v>2550</v>
      </c>
      <c r="B30" s="252"/>
      <c r="C30" s="304"/>
    </row>
    <row r="31" spans="1:3" x14ac:dyDescent="0.25">
      <c r="A31" s="172" t="s">
        <v>88</v>
      </c>
      <c r="B31" s="172" t="s">
        <v>2551</v>
      </c>
      <c r="C31" s="305"/>
    </row>
    <row r="32" spans="1:3" x14ac:dyDescent="0.25">
      <c r="A32" s="172" t="s">
        <v>89</v>
      </c>
      <c r="B32" s="172" t="s">
        <v>2552</v>
      </c>
      <c r="C32" s="305"/>
    </row>
    <row r="33" spans="1:3" x14ac:dyDescent="0.25">
      <c r="A33" s="172" t="s">
        <v>2553</v>
      </c>
      <c r="B33" s="172" t="s">
        <v>2554</v>
      </c>
      <c r="C33" s="305"/>
    </row>
    <row r="34" spans="1:3" x14ac:dyDescent="0.25">
      <c r="A34" s="172" t="s">
        <v>2555</v>
      </c>
      <c r="B34" s="172" t="s">
        <v>2556</v>
      </c>
      <c r="C34" s="305"/>
    </row>
    <row r="35" spans="1:3" x14ac:dyDescent="0.25">
      <c r="A35" s="172" t="s">
        <v>524</v>
      </c>
      <c r="B35" s="172" t="s">
        <v>2557</v>
      </c>
      <c r="C35" s="305"/>
    </row>
    <row r="36" spans="1:3" x14ac:dyDescent="0.25">
      <c r="A36" s="172" t="s">
        <v>2558</v>
      </c>
      <c r="B36" s="172" t="s">
        <v>2559</v>
      </c>
      <c r="C36" s="305"/>
    </row>
    <row r="37" spans="1:3" x14ac:dyDescent="0.25">
      <c r="A37" s="172" t="s">
        <v>95</v>
      </c>
      <c r="B37" s="172" t="s">
        <v>2560</v>
      </c>
      <c r="C37" s="305"/>
    </row>
    <row r="38" spans="1:3" x14ac:dyDescent="0.25">
      <c r="A38" s="172" t="s">
        <v>2561</v>
      </c>
      <c r="B38" s="172" t="s">
        <v>2562</v>
      </c>
      <c r="C38" s="305"/>
    </row>
    <row r="39" spans="1:3" x14ac:dyDescent="0.25">
      <c r="A39" s="172" t="s">
        <v>125</v>
      </c>
      <c r="B39" s="172" t="s">
        <v>2563</v>
      </c>
      <c r="C39" s="305"/>
    </row>
    <row r="40" spans="1:3" x14ac:dyDescent="0.25">
      <c r="A40" s="172" t="s">
        <v>2564</v>
      </c>
      <c r="B40" s="172" t="s">
        <v>465</v>
      </c>
      <c r="C40" s="306">
        <f>C41</f>
        <v>0</v>
      </c>
    </row>
    <row r="41" spans="1:3" x14ac:dyDescent="0.25">
      <c r="A41" s="310" t="s">
        <v>2565</v>
      </c>
      <c r="B41" s="160" t="s">
        <v>2566</v>
      </c>
      <c r="C41" s="311"/>
    </row>
    <row r="42" spans="1:3" x14ac:dyDescent="0.25">
      <c r="A42" s="193" t="s">
        <v>2567</v>
      </c>
      <c r="B42" s="193" t="s">
        <v>2568</v>
      </c>
      <c r="C42" s="309">
        <f>SUM(C31:C40)</f>
        <v>0</v>
      </c>
    </row>
    <row r="43" spans="1:3" x14ac:dyDescent="0.25">
      <c r="A43" s="224" t="s">
        <v>2569</v>
      </c>
      <c r="B43" s="193" t="s">
        <v>2570</v>
      </c>
      <c r="C43" s="308"/>
    </row>
    <row r="44" spans="1:3" x14ac:dyDescent="0.25">
      <c r="A44" s="193" t="s">
        <v>2571</v>
      </c>
      <c r="B44" s="193" t="s">
        <v>2572</v>
      </c>
      <c r="C44" s="309">
        <f>SUM(C42:C43,C29,C25,C21)</f>
        <v>0</v>
      </c>
    </row>
    <row r="45" spans="1:3" x14ac:dyDescent="0.25">
      <c r="A45" s="300" t="s">
        <v>2573</v>
      </c>
      <c r="B45" s="252"/>
      <c r="C45" s="312"/>
    </row>
    <row r="46" spans="1:3" x14ac:dyDescent="0.25">
      <c r="A46" s="313" t="s">
        <v>2574</v>
      </c>
      <c r="B46" s="172" t="s">
        <v>2575</v>
      </c>
      <c r="C46" s="314"/>
    </row>
    <row r="47" spans="1:3" x14ac:dyDescent="0.25">
      <c r="A47" s="172" t="s">
        <v>2576</v>
      </c>
      <c r="B47" s="172" t="s">
        <v>2577</v>
      </c>
      <c r="C47" s="305"/>
    </row>
    <row r="48" spans="1:3" x14ac:dyDescent="0.25">
      <c r="A48" s="172" t="s">
        <v>2578</v>
      </c>
      <c r="B48" s="172" t="s">
        <v>2579</v>
      </c>
      <c r="C48" s="305"/>
    </row>
    <row r="49" spans="1:3" x14ac:dyDescent="0.25">
      <c r="A49" s="172" t="s">
        <v>2580</v>
      </c>
      <c r="B49" s="172" t="s">
        <v>2581</v>
      </c>
      <c r="C49" s="306"/>
    </row>
    <row r="50" spans="1:3" x14ac:dyDescent="0.25">
      <c r="A50" s="172" t="s">
        <v>2582</v>
      </c>
      <c r="B50" s="172" t="s">
        <v>2583</v>
      </c>
      <c r="C50" s="306"/>
    </row>
    <row r="51" spans="1:3" x14ac:dyDescent="0.25">
      <c r="A51" s="172" t="s">
        <v>2584</v>
      </c>
      <c r="B51" s="172" t="s">
        <v>2585</v>
      </c>
      <c r="C51" s="306"/>
    </row>
    <row r="52" spans="1:3" x14ac:dyDescent="0.25">
      <c r="A52" s="259" t="s">
        <v>2586</v>
      </c>
      <c r="B52" s="172" t="s">
        <v>2587</v>
      </c>
      <c r="C52" s="306"/>
    </row>
    <row r="54" spans="1:3" x14ac:dyDescent="0.25">
      <c r="A54" s="175" t="s">
        <v>2513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316" t="s">
        <v>2588</v>
      </c>
    </row>
    <row r="3" spans="1:7" x14ac:dyDescent="0.25">
      <c r="A3" s="287" t="s">
        <v>2398</v>
      </c>
    </row>
    <row r="4" spans="1:7" x14ac:dyDescent="0.25">
      <c r="A4" s="294"/>
    </row>
    <row r="5" spans="1:7" x14ac:dyDescent="0.25">
      <c r="A5" s="287" t="s">
        <v>2402</v>
      </c>
    </row>
    <row r="6" spans="1:7" x14ac:dyDescent="0.25">
      <c r="A6" s="294"/>
    </row>
    <row r="8" spans="1:7" ht="45" x14ac:dyDescent="0.25">
      <c r="A8" s="287" t="s">
        <v>2404</v>
      </c>
      <c r="B8" s="287" t="s">
        <v>2589</v>
      </c>
      <c r="C8" s="287" t="s">
        <v>2590</v>
      </c>
      <c r="D8" s="287" t="s">
        <v>2591</v>
      </c>
      <c r="E8" s="282" t="s">
        <v>2592</v>
      </c>
      <c r="F8" s="287" t="s">
        <v>2593</v>
      </c>
      <c r="G8" s="287" t="s">
        <v>2594</v>
      </c>
    </row>
    <row r="9" spans="1:7" x14ac:dyDescent="0.25">
      <c r="A9" s="252" t="s">
        <v>2595</v>
      </c>
      <c r="B9" s="252"/>
      <c r="C9" s="298"/>
      <c r="D9" s="252"/>
      <c r="E9" s="298"/>
      <c r="F9" s="252"/>
      <c r="G9" s="298"/>
    </row>
    <row r="10" spans="1:7" x14ac:dyDescent="0.25">
      <c r="A10" s="172" t="s">
        <v>2603</v>
      </c>
      <c r="B10" s="172" t="s">
        <v>2596</v>
      </c>
      <c r="C10" s="199"/>
      <c r="D10" s="172" t="s">
        <v>2597</v>
      </c>
      <c r="E10" s="199"/>
      <c r="F10" s="172" t="s">
        <v>2598</v>
      </c>
      <c r="G10" s="199"/>
    </row>
    <row r="11" spans="1:7" x14ac:dyDescent="0.25">
      <c r="A11" s="172" t="s">
        <v>2604</v>
      </c>
      <c r="B11" s="172" t="s">
        <v>2605</v>
      </c>
      <c r="C11" s="199"/>
      <c r="D11" s="172" t="s">
        <v>2606</v>
      </c>
      <c r="E11" s="199"/>
      <c r="F11" s="172" t="s">
        <v>2607</v>
      </c>
      <c r="G11" s="199"/>
    </row>
    <row r="12" spans="1:7" x14ac:dyDescent="0.25">
      <c r="A12" s="172" t="s">
        <v>2608</v>
      </c>
      <c r="B12" s="172" t="s">
        <v>2609</v>
      </c>
      <c r="C12" s="199"/>
      <c r="D12" s="172" t="s">
        <v>2610</v>
      </c>
      <c r="E12" s="199"/>
      <c r="F12" s="172" t="s">
        <v>2611</v>
      </c>
      <c r="G12" s="199"/>
    </row>
    <row r="13" spans="1:7" x14ac:dyDescent="0.25">
      <c r="A13" s="172" t="s">
        <v>2612</v>
      </c>
      <c r="B13" s="172" t="s">
        <v>2613</v>
      </c>
      <c r="C13" s="199"/>
      <c r="D13" s="172" t="s">
        <v>2614</v>
      </c>
      <c r="E13" s="199"/>
      <c r="F13" s="172" t="s">
        <v>2615</v>
      </c>
      <c r="G13" s="199"/>
    </row>
    <row r="14" spans="1:7" x14ac:dyDescent="0.25">
      <c r="A14" s="172" t="s">
        <v>2616</v>
      </c>
      <c r="B14" s="317"/>
      <c r="C14" s="299"/>
      <c r="D14" s="317"/>
      <c r="E14" s="299"/>
      <c r="F14" s="172" t="s">
        <v>2617</v>
      </c>
      <c r="G14" s="199"/>
    </row>
    <row r="15" spans="1:7" x14ac:dyDescent="0.25">
      <c r="A15" s="172" t="s">
        <v>2618</v>
      </c>
      <c r="B15" s="317"/>
      <c r="C15" s="299"/>
      <c r="D15" s="317"/>
      <c r="E15" s="299"/>
      <c r="F15" s="172" t="s">
        <v>2619</v>
      </c>
      <c r="G15" s="199"/>
    </row>
    <row r="16" spans="1:7" x14ac:dyDescent="0.25">
      <c r="A16" s="172" t="s">
        <v>622</v>
      </c>
      <c r="B16" s="317"/>
      <c r="C16" s="299"/>
      <c r="D16" s="317"/>
      <c r="E16" s="299"/>
      <c r="F16" s="172" t="s">
        <v>2620</v>
      </c>
      <c r="G16" s="199"/>
    </row>
    <row r="17" spans="1:7" ht="30" x14ac:dyDescent="0.25">
      <c r="A17" s="234" t="s">
        <v>2621</v>
      </c>
      <c r="B17" s="317"/>
      <c r="C17" s="299"/>
      <c r="D17" s="317"/>
      <c r="E17" s="299"/>
      <c r="F17" s="172" t="s">
        <v>2622</v>
      </c>
      <c r="G17" s="199"/>
    </row>
    <row r="18" spans="1:7" x14ac:dyDescent="0.25">
      <c r="A18" s="172" t="s">
        <v>2623</v>
      </c>
      <c r="B18" s="317"/>
      <c r="C18" s="299"/>
      <c r="D18" s="317"/>
      <c r="E18" s="299"/>
      <c r="F18" s="172" t="s">
        <v>2624</v>
      </c>
      <c r="G18" s="199"/>
    </row>
    <row r="19" spans="1:7" x14ac:dyDescent="0.25">
      <c r="A19" s="193" t="s">
        <v>2625</v>
      </c>
      <c r="B19" s="317"/>
      <c r="C19" s="299"/>
      <c r="D19" s="317"/>
      <c r="E19" s="299"/>
      <c r="F19" s="193" t="s">
        <v>2626</v>
      </c>
      <c r="G19" s="195">
        <f t="shared" ref="G19" si="0">SUM(G10:G18)</f>
        <v>0</v>
      </c>
    </row>
    <row r="20" spans="1:7" x14ac:dyDescent="0.25">
      <c r="A20" s="252" t="s">
        <v>2599</v>
      </c>
      <c r="B20" s="317"/>
      <c r="C20" s="299"/>
      <c r="D20" s="317"/>
      <c r="E20" s="299"/>
      <c r="F20" s="252"/>
      <c r="G20" s="298"/>
    </row>
    <row r="21" spans="1:7" x14ac:dyDescent="0.25">
      <c r="A21" s="172" t="s">
        <v>2627</v>
      </c>
      <c r="B21" s="317"/>
      <c r="C21" s="299"/>
      <c r="D21" s="317"/>
      <c r="E21" s="299"/>
      <c r="F21" s="172" t="s">
        <v>2628</v>
      </c>
      <c r="G21" s="199"/>
    </row>
    <row r="22" spans="1:7" x14ac:dyDescent="0.25">
      <c r="A22" s="172" t="s">
        <v>2629</v>
      </c>
      <c r="B22" s="317"/>
      <c r="C22" s="299"/>
      <c r="D22" s="317"/>
      <c r="E22" s="299"/>
      <c r="F22" s="172" t="s">
        <v>2630</v>
      </c>
      <c r="G22" s="199"/>
    </row>
    <row r="23" spans="1:7" ht="30" x14ac:dyDescent="0.25">
      <c r="A23" s="234" t="s">
        <v>2631</v>
      </c>
      <c r="B23" s="317"/>
      <c r="C23" s="299"/>
      <c r="D23" s="317"/>
      <c r="E23" s="299"/>
      <c r="F23" s="172" t="s">
        <v>2632</v>
      </c>
      <c r="G23" s="199"/>
    </row>
    <row r="24" spans="1:7" ht="30" x14ac:dyDescent="0.25">
      <c r="A24" s="234" t="s">
        <v>2633</v>
      </c>
      <c r="B24" s="317"/>
      <c r="C24" s="299"/>
      <c r="D24" s="317"/>
      <c r="E24" s="299"/>
      <c r="F24" s="172" t="s">
        <v>2634</v>
      </c>
      <c r="G24" s="199"/>
    </row>
    <row r="25" spans="1:7" x14ac:dyDescent="0.25">
      <c r="A25" s="172" t="s">
        <v>2635</v>
      </c>
      <c r="B25" s="317"/>
      <c r="C25" s="299"/>
      <c r="D25" s="317"/>
      <c r="E25" s="299"/>
      <c r="F25" s="172" t="s">
        <v>2636</v>
      </c>
      <c r="G25" s="199"/>
    </row>
    <row r="26" spans="1:7" x14ac:dyDescent="0.25">
      <c r="A26" s="172" t="s">
        <v>2637</v>
      </c>
      <c r="B26" s="317"/>
      <c r="C26" s="299"/>
      <c r="D26" s="317"/>
      <c r="E26" s="299"/>
      <c r="F26" s="172" t="s">
        <v>2638</v>
      </c>
      <c r="G26" s="199"/>
    </row>
    <row r="27" spans="1:7" x14ac:dyDescent="0.25">
      <c r="A27" s="172" t="s">
        <v>2639</v>
      </c>
      <c r="B27" s="317"/>
      <c r="C27" s="299"/>
      <c r="D27" s="317"/>
      <c r="E27" s="299"/>
      <c r="F27" s="172" t="s">
        <v>2640</v>
      </c>
      <c r="G27" s="199"/>
    </row>
    <row r="28" spans="1:7" x14ac:dyDescent="0.25">
      <c r="A28" s="234" t="s">
        <v>2641</v>
      </c>
      <c r="B28" s="317"/>
      <c r="C28" s="299"/>
      <c r="D28" s="317"/>
      <c r="E28" s="299"/>
      <c r="F28" s="172" t="s">
        <v>2642</v>
      </c>
      <c r="G28" s="199"/>
    </row>
    <row r="29" spans="1:7" ht="30" x14ac:dyDescent="0.25">
      <c r="A29" s="234" t="s">
        <v>2643</v>
      </c>
      <c r="B29" s="317"/>
      <c r="C29" s="299"/>
      <c r="D29" s="317"/>
      <c r="E29" s="299"/>
      <c r="F29" s="172" t="s">
        <v>2644</v>
      </c>
      <c r="G29" s="199"/>
    </row>
    <row r="30" spans="1:7" ht="30" x14ac:dyDescent="0.25">
      <c r="A30" s="234" t="s">
        <v>2645</v>
      </c>
      <c r="B30" s="317"/>
      <c r="C30" s="299"/>
      <c r="D30" s="317"/>
      <c r="E30" s="299"/>
      <c r="F30" s="172" t="s">
        <v>2646</v>
      </c>
      <c r="G30" s="199"/>
    </row>
    <row r="31" spans="1:7" ht="30" x14ac:dyDescent="0.25">
      <c r="A31" s="234" t="s">
        <v>2647</v>
      </c>
      <c r="B31" s="317"/>
      <c r="C31" s="299"/>
      <c r="D31" s="317"/>
      <c r="E31" s="299"/>
      <c r="F31" s="172" t="s">
        <v>2648</v>
      </c>
      <c r="G31" s="199"/>
    </row>
    <row r="32" spans="1:7" ht="30" x14ac:dyDescent="0.25">
      <c r="A32" s="234" t="s">
        <v>2649</v>
      </c>
      <c r="B32" s="317"/>
      <c r="C32" s="299"/>
      <c r="D32" s="317"/>
      <c r="E32" s="299"/>
      <c r="F32" s="172" t="s">
        <v>2650</v>
      </c>
      <c r="G32" s="199"/>
    </row>
    <row r="33" spans="1:7" x14ac:dyDescent="0.25">
      <c r="A33" s="172" t="s">
        <v>2651</v>
      </c>
      <c r="B33" s="317"/>
      <c r="C33" s="299"/>
      <c r="D33" s="317"/>
      <c r="E33" s="299"/>
      <c r="F33" s="172" t="s">
        <v>2652</v>
      </c>
      <c r="G33" s="199"/>
    </row>
    <row r="34" spans="1:7" x14ac:dyDescent="0.25">
      <c r="A34" s="193" t="s">
        <v>2653</v>
      </c>
      <c r="B34" s="317"/>
      <c r="C34" s="299"/>
      <c r="D34" s="317"/>
      <c r="E34" s="299"/>
      <c r="F34" s="193" t="s">
        <v>2654</v>
      </c>
      <c r="G34" s="195">
        <f>SUM(G21:G33)</f>
        <v>0</v>
      </c>
    </row>
    <row r="35" spans="1:7" x14ac:dyDescent="0.25">
      <c r="A35" s="193" t="s">
        <v>2600</v>
      </c>
      <c r="B35" s="317"/>
      <c r="C35" s="299"/>
      <c r="D35" s="317"/>
      <c r="E35" s="299"/>
      <c r="F35" s="193"/>
      <c r="G35" s="195">
        <f>G19-G34</f>
        <v>0</v>
      </c>
    </row>
    <row r="36" spans="1:7" ht="30" x14ac:dyDescent="0.25">
      <c r="A36" s="234" t="s">
        <v>2655</v>
      </c>
      <c r="B36" s="317"/>
      <c r="C36" s="299"/>
      <c r="D36" s="317"/>
      <c r="E36" s="299"/>
      <c r="F36" s="172" t="s">
        <v>2656</v>
      </c>
      <c r="G36" s="199"/>
    </row>
    <row r="37" spans="1:7" ht="30" x14ac:dyDescent="0.25">
      <c r="A37" s="234" t="s">
        <v>2657</v>
      </c>
      <c r="B37" s="317"/>
      <c r="C37" s="299"/>
      <c r="D37" s="317"/>
      <c r="E37" s="299"/>
      <c r="F37" s="172" t="s">
        <v>2658</v>
      </c>
      <c r="G37" s="199"/>
    </row>
    <row r="38" spans="1:7" x14ac:dyDescent="0.25">
      <c r="A38" s="252" t="s">
        <v>208</v>
      </c>
      <c r="B38" s="317"/>
      <c r="C38" s="299"/>
      <c r="D38" s="317"/>
      <c r="E38" s="299"/>
      <c r="F38" s="252"/>
      <c r="G38" s="298"/>
    </row>
    <row r="39" spans="1:7" x14ac:dyDescent="0.25">
      <c r="A39" s="172" t="s">
        <v>2659</v>
      </c>
      <c r="B39" s="317"/>
      <c r="C39" s="299"/>
      <c r="D39" s="317"/>
      <c r="E39" s="299"/>
      <c r="F39" s="172" t="s">
        <v>2660</v>
      </c>
      <c r="G39" s="199"/>
    </row>
    <row r="40" spans="1:7" ht="30" x14ac:dyDescent="0.25">
      <c r="A40" s="234" t="s">
        <v>2661</v>
      </c>
      <c r="B40" s="317"/>
      <c r="C40" s="299"/>
      <c r="D40" s="317"/>
      <c r="E40" s="299"/>
      <c r="F40" s="172" t="s">
        <v>2662</v>
      </c>
      <c r="G40" s="199"/>
    </row>
    <row r="41" spans="1:7" x14ac:dyDescent="0.25">
      <c r="A41" s="172" t="s">
        <v>2663</v>
      </c>
      <c r="B41" s="317"/>
      <c r="C41" s="299"/>
      <c r="D41" s="317"/>
      <c r="E41" s="299"/>
      <c r="F41" s="172" t="s">
        <v>2664</v>
      </c>
      <c r="G41" s="199"/>
    </row>
    <row r="42" spans="1:7" x14ac:dyDescent="0.25">
      <c r="A42" s="172" t="s">
        <v>2665</v>
      </c>
      <c r="B42" s="317"/>
      <c r="C42" s="299"/>
      <c r="D42" s="317"/>
      <c r="E42" s="299"/>
      <c r="F42" s="172" t="s">
        <v>2666</v>
      </c>
      <c r="G42" s="199"/>
    </row>
    <row r="43" spans="1:7" x14ac:dyDescent="0.25">
      <c r="A43" s="172" t="s">
        <v>213</v>
      </c>
      <c r="B43" s="317"/>
      <c r="C43" s="299"/>
      <c r="D43" s="317"/>
      <c r="E43" s="299"/>
      <c r="F43" s="172" t="s">
        <v>2667</v>
      </c>
      <c r="G43" s="199"/>
    </row>
    <row r="44" spans="1:7" ht="30" x14ac:dyDescent="0.25">
      <c r="A44" s="234" t="s">
        <v>214</v>
      </c>
      <c r="B44" s="317"/>
      <c r="C44" s="299"/>
      <c r="D44" s="317"/>
      <c r="E44" s="299"/>
      <c r="F44" s="172" t="s">
        <v>2668</v>
      </c>
      <c r="G44" s="199"/>
    </row>
    <row r="45" spans="1:7" x14ac:dyDescent="0.25">
      <c r="A45" s="193" t="s">
        <v>2669</v>
      </c>
      <c r="B45" s="317"/>
      <c r="C45" s="299"/>
      <c r="D45" s="317"/>
      <c r="E45" s="299"/>
      <c r="F45" s="193" t="s">
        <v>2670</v>
      </c>
      <c r="G45" s="195">
        <f>SUM(G39:G44)</f>
        <v>0</v>
      </c>
    </row>
    <row r="46" spans="1:7" x14ac:dyDescent="0.25">
      <c r="A46" s="252" t="s">
        <v>2601</v>
      </c>
      <c r="B46" s="317"/>
      <c r="C46" s="299"/>
      <c r="D46" s="317"/>
      <c r="E46" s="299"/>
      <c r="F46" s="252"/>
      <c r="G46" s="298"/>
    </row>
    <row r="47" spans="1:7" x14ac:dyDescent="0.25">
      <c r="A47" s="172" t="s">
        <v>2671</v>
      </c>
      <c r="B47" s="317"/>
      <c r="C47" s="299"/>
      <c r="D47" s="317"/>
      <c r="E47" s="299"/>
      <c r="F47" s="172" t="s">
        <v>2672</v>
      </c>
      <c r="G47" s="199"/>
    </row>
    <row r="48" spans="1:7" x14ac:dyDescent="0.25">
      <c r="A48" s="172" t="s">
        <v>2673</v>
      </c>
      <c r="B48" s="317"/>
      <c r="C48" s="299"/>
      <c r="D48" s="317"/>
      <c r="E48" s="299"/>
      <c r="F48" s="172" t="s">
        <v>2674</v>
      </c>
      <c r="G48" s="199"/>
    </row>
    <row r="49" spans="1:7" x14ac:dyDescent="0.25">
      <c r="A49" s="172" t="s">
        <v>161</v>
      </c>
      <c r="B49" s="317"/>
      <c r="C49" s="299"/>
      <c r="D49" s="317"/>
      <c r="E49" s="299"/>
      <c r="F49" s="172" t="s">
        <v>2675</v>
      </c>
      <c r="G49" s="199"/>
    </row>
    <row r="50" spans="1:7" ht="30" x14ac:dyDescent="0.25">
      <c r="A50" s="234" t="s">
        <v>162</v>
      </c>
      <c r="B50" s="317"/>
      <c r="C50" s="299"/>
      <c r="D50" s="317"/>
      <c r="E50" s="299"/>
      <c r="F50" s="172" t="s">
        <v>2676</v>
      </c>
      <c r="G50" s="199"/>
    </row>
    <row r="51" spans="1:7" x14ac:dyDescent="0.25">
      <c r="A51" s="193" t="s">
        <v>2677</v>
      </c>
      <c r="B51" s="317"/>
      <c r="C51" s="299"/>
      <c r="D51" s="317"/>
      <c r="E51" s="299"/>
      <c r="F51" s="193" t="s">
        <v>2678</v>
      </c>
      <c r="G51" s="195">
        <f>SUM(G47:G50)</f>
        <v>0</v>
      </c>
    </row>
    <row r="52" spans="1:7" x14ac:dyDescent="0.25">
      <c r="A52" s="193" t="s">
        <v>2679</v>
      </c>
      <c r="B52" s="317"/>
      <c r="C52" s="299"/>
      <c r="D52" s="317"/>
      <c r="E52" s="299"/>
      <c r="F52" s="193" t="s">
        <v>2680</v>
      </c>
      <c r="G52" s="195">
        <f>G45-G51</f>
        <v>0</v>
      </c>
    </row>
    <row r="53" spans="1:7" x14ac:dyDescent="0.25">
      <c r="A53" s="193" t="s">
        <v>2681</v>
      </c>
      <c r="B53" s="317"/>
      <c r="C53" s="299"/>
      <c r="D53" s="317"/>
      <c r="E53" s="299"/>
      <c r="F53" s="193" t="s">
        <v>2682</v>
      </c>
      <c r="G53" s="195">
        <f>G19-G34+G36-G37+G45-G51</f>
        <v>0</v>
      </c>
    </row>
    <row r="55" spans="1:7" ht="45" x14ac:dyDescent="0.25">
      <c r="A55" s="239" t="s">
        <v>2602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318" t="s">
        <v>2683</v>
      </c>
    </row>
    <row r="2" spans="1:3" x14ac:dyDescent="0.25">
      <c r="A2" s="319"/>
    </row>
    <row r="3" spans="1:3" x14ac:dyDescent="0.25">
      <c r="A3" s="282" t="s">
        <v>2515</v>
      </c>
    </row>
    <row r="4" spans="1:3" x14ac:dyDescent="0.25">
      <c r="A4" s="295"/>
    </row>
    <row r="5" spans="1:3" x14ac:dyDescent="0.25">
      <c r="A5" s="282" t="s">
        <v>2684</v>
      </c>
    </row>
    <row r="6" spans="1:3" x14ac:dyDescent="0.25">
      <c r="A6" s="295"/>
    </row>
    <row r="7" spans="1:3" x14ac:dyDescent="0.25">
      <c r="A7" s="282" t="s">
        <v>2404</v>
      </c>
      <c r="B7" s="287" t="s">
        <v>2685</v>
      </c>
      <c r="C7" s="285" t="s">
        <v>2517</v>
      </c>
    </row>
    <row r="8" spans="1:3" x14ac:dyDescent="0.25">
      <c r="A8" s="253" t="s">
        <v>215</v>
      </c>
      <c r="B8" s="252"/>
      <c r="C8" s="286"/>
    </row>
    <row r="9" spans="1:3" x14ac:dyDescent="0.25">
      <c r="A9" s="234" t="s">
        <v>2686</v>
      </c>
      <c r="B9" s="172" t="s">
        <v>2687</v>
      </c>
      <c r="C9" s="320"/>
    </row>
    <row r="10" spans="1:3" x14ac:dyDescent="0.25">
      <c r="A10" s="234" t="s">
        <v>2688</v>
      </c>
      <c r="B10" s="172" t="s">
        <v>2689</v>
      </c>
      <c r="C10" s="320"/>
    </row>
    <row r="11" spans="1:3" x14ac:dyDescent="0.25">
      <c r="A11" s="234" t="s">
        <v>2665</v>
      </c>
      <c r="B11" s="172" t="s">
        <v>2690</v>
      </c>
      <c r="C11" s="320"/>
    </row>
    <row r="12" spans="1:3" x14ac:dyDescent="0.25">
      <c r="A12" s="247" t="s">
        <v>2691</v>
      </c>
      <c r="B12" s="193" t="s">
        <v>2692</v>
      </c>
      <c r="C12" s="321"/>
    </row>
    <row r="13" spans="1:3" x14ac:dyDescent="0.25">
      <c r="A13" s="253" t="s">
        <v>163</v>
      </c>
      <c r="B13" s="252"/>
      <c r="C13" s="286"/>
    </row>
    <row r="14" spans="1:3" ht="30" x14ac:dyDescent="0.25">
      <c r="A14" s="234" t="s">
        <v>2693</v>
      </c>
      <c r="B14" s="172" t="s">
        <v>2694</v>
      </c>
      <c r="C14" s="320"/>
    </row>
    <row r="15" spans="1:3" x14ac:dyDescent="0.25">
      <c r="A15" s="234" t="s">
        <v>2695</v>
      </c>
      <c r="B15" s="172" t="s">
        <v>2696</v>
      </c>
      <c r="C15" s="320"/>
    </row>
    <row r="16" spans="1:3" ht="30" x14ac:dyDescent="0.25">
      <c r="A16" s="234" t="s">
        <v>2697</v>
      </c>
      <c r="B16" s="172" t="s">
        <v>2698</v>
      </c>
      <c r="C16" s="320"/>
    </row>
    <row r="17" spans="1:3" x14ac:dyDescent="0.25">
      <c r="A17" s="247" t="s">
        <v>2699</v>
      </c>
      <c r="B17" s="193" t="s">
        <v>2700</v>
      </c>
      <c r="C17" s="321"/>
    </row>
    <row r="18" spans="1:3" x14ac:dyDescent="0.25">
      <c r="A18" s="247" t="s">
        <v>2701</v>
      </c>
      <c r="B18" s="193" t="s">
        <v>2702</v>
      </c>
      <c r="C18" s="321"/>
    </row>
    <row r="19" spans="1:3" ht="30" x14ac:dyDescent="0.25">
      <c r="A19" s="234" t="s">
        <v>2703</v>
      </c>
      <c r="B19" s="172" t="s">
        <v>2704</v>
      </c>
      <c r="C19" s="320"/>
    </row>
    <row r="20" spans="1:3" x14ac:dyDescent="0.25">
      <c r="A20" s="234" t="s">
        <v>2705</v>
      </c>
      <c r="B20" s="172" t="s">
        <v>2706</v>
      </c>
      <c r="C20" s="320"/>
    </row>
    <row r="21" spans="1:3" x14ac:dyDescent="0.25">
      <c r="A21" s="247" t="s">
        <v>2707</v>
      </c>
      <c r="B21" s="193" t="s">
        <v>2708</v>
      </c>
      <c r="C21" s="322"/>
    </row>
    <row r="22" spans="1:3" x14ac:dyDescent="0.25">
      <c r="A22" s="247" t="s">
        <v>2709</v>
      </c>
      <c r="B22" s="193" t="s">
        <v>2710</v>
      </c>
      <c r="C22" s="322"/>
    </row>
    <row r="23" spans="1:3" ht="30" x14ac:dyDescent="0.25">
      <c r="A23" s="247" t="s">
        <v>2711</v>
      </c>
      <c r="B23" s="193" t="s">
        <v>2712</v>
      </c>
      <c r="C23" s="321"/>
    </row>
    <row r="24" spans="1:3" x14ac:dyDescent="0.25">
      <c r="A24" s="253" t="s">
        <v>2573</v>
      </c>
      <c r="B24" s="252"/>
      <c r="C24" s="286"/>
    </row>
    <row r="25" spans="1:3" ht="30" x14ac:dyDescent="0.25">
      <c r="A25" s="234" t="s">
        <v>2713</v>
      </c>
      <c r="B25" s="172" t="s">
        <v>2714</v>
      </c>
      <c r="C25" s="323"/>
    </row>
    <row r="26" spans="1:3" x14ac:dyDescent="0.25">
      <c r="A26" s="234" t="s">
        <v>2715</v>
      </c>
      <c r="B26" s="172" t="s">
        <v>2716</v>
      </c>
      <c r="C26" s="320"/>
    </row>
    <row r="27" spans="1:3" ht="30" x14ac:dyDescent="0.25">
      <c r="A27" s="234" t="s">
        <v>2717</v>
      </c>
      <c r="B27" s="172" t="s">
        <v>2718</v>
      </c>
      <c r="C27" s="320"/>
    </row>
    <row r="28" spans="1:3" x14ac:dyDescent="0.25">
      <c r="A28" s="234" t="s">
        <v>2719</v>
      </c>
      <c r="B28" s="172" t="s">
        <v>2720</v>
      </c>
      <c r="C28" s="320"/>
    </row>
    <row r="29" spans="1:3" x14ac:dyDescent="0.25">
      <c r="A29" s="234" t="s">
        <v>2721</v>
      </c>
      <c r="B29" s="172" t="s">
        <v>2722</v>
      </c>
      <c r="C29" s="320"/>
    </row>
    <row r="30" spans="1:3" ht="30" x14ac:dyDescent="0.25">
      <c r="A30" s="234" t="s">
        <v>2723</v>
      </c>
      <c r="B30" s="172" t="s">
        <v>2724</v>
      </c>
      <c r="C30" s="320"/>
    </row>
    <row r="31" spans="1:3" x14ac:dyDescent="0.25">
      <c r="A31" s="234" t="s">
        <v>2725</v>
      </c>
      <c r="B31" s="172" t="s">
        <v>2726</v>
      </c>
      <c r="C31" s="323"/>
    </row>
    <row r="32" spans="1:3" x14ac:dyDescent="0.25">
      <c r="A32" s="234" t="s">
        <v>2727</v>
      </c>
      <c r="B32" s="172" t="s">
        <v>2728</v>
      </c>
      <c r="C32" s="323"/>
    </row>
    <row r="33" spans="1:3" ht="30" x14ac:dyDescent="0.25">
      <c r="A33" s="234" t="s">
        <v>2729</v>
      </c>
      <c r="B33" s="172" t="s">
        <v>2730</v>
      </c>
      <c r="C33" s="323"/>
    </row>
    <row r="34" spans="1:3" ht="30" x14ac:dyDescent="0.25">
      <c r="A34" s="234" t="s">
        <v>2731</v>
      </c>
      <c r="B34" s="172" t="s">
        <v>2732</v>
      </c>
      <c r="C34" s="323"/>
    </row>
    <row r="35" spans="1:3" ht="30" x14ac:dyDescent="0.25">
      <c r="A35" s="234" t="s">
        <v>2733</v>
      </c>
      <c r="B35" s="172" t="s">
        <v>2734</v>
      </c>
      <c r="C35" s="323"/>
    </row>
    <row r="36" spans="1:3" x14ac:dyDescent="0.25">
      <c r="A36" s="234" t="s">
        <v>2735</v>
      </c>
      <c r="B36" s="172" t="s">
        <v>2736</v>
      </c>
      <c r="C36" s="320"/>
    </row>
    <row r="37" spans="1:3" ht="30" x14ac:dyDescent="0.25">
      <c r="A37" s="234" t="s">
        <v>2737</v>
      </c>
      <c r="B37" s="172" t="s">
        <v>2738</v>
      </c>
      <c r="C37" s="320"/>
    </row>
    <row r="38" spans="1:3" ht="30" x14ac:dyDescent="0.25">
      <c r="A38" s="234" t="s">
        <v>2739</v>
      </c>
      <c r="B38" s="172" t="s">
        <v>2740</v>
      </c>
      <c r="C38" s="320"/>
    </row>
    <row r="39" spans="1:3" ht="30" x14ac:dyDescent="0.25">
      <c r="A39" s="234" t="s">
        <v>2741</v>
      </c>
      <c r="B39" s="172" t="s">
        <v>2742</v>
      </c>
      <c r="C39" s="320"/>
    </row>
    <row r="40" spans="1:3" ht="30" x14ac:dyDescent="0.25">
      <c r="A40" s="234" t="s">
        <v>2743</v>
      </c>
      <c r="B40" s="172" t="s">
        <v>2744</v>
      </c>
      <c r="C40" s="320"/>
    </row>
    <row r="41" spans="1:3" ht="30" x14ac:dyDescent="0.25">
      <c r="A41" s="234" t="s">
        <v>2745</v>
      </c>
      <c r="B41" s="172" t="s">
        <v>2746</v>
      </c>
      <c r="C41" s="320"/>
    </row>
    <row r="42" spans="1:3" ht="45" x14ac:dyDescent="0.25">
      <c r="A42" s="324" t="s">
        <v>2747</v>
      </c>
      <c r="B42" s="172"/>
      <c r="C42" s="325"/>
    </row>
    <row r="43" spans="1:3" x14ac:dyDescent="0.25">
      <c r="A43" s="264" t="s">
        <v>2748</v>
      </c>
      <c r="B43" s="160"/>
      <c r="C43" s="326"/>
    </row>
    <row r="44" spans="1:3" x14ac:dyDescent="0.25">
      <c r="A44" s="233"/>
      <c r="B44" s="223"/>
      <c r="C44" s="327"/>
    </row>
    <row r="45" spans="1:3" x14ac:dyDescent="0.25">
      <c r="A45" s="233"/>
      <c r="B45" s="223"/>
      <c r="C45" s="327"/>
    </row>
    <row r="46" spans="1:3" x14ac:dyDescent="0.25">
      <c r="A46" s="233"/>
      <c r="B46" s="223"/>
      <c r="C46" s="327"/>
    </row>
    <row r="47" spans="1:3" x14ac:dyDescent="0.25">
      <c r="A47" s="233"/>
      <c r="B47" s="223"/>
      <c r="C47" s="327"/>
    </row>
    <row r="48" spans="1:3" x14ac:dyDescent="0.25">
      <c r="A48" s="264" t="s">
        <v>2749</v>
      </c>
      <c r="B48" s="160"/>
      <c r="C48" s="326"/>
    </row>
    <row r="49" spans="1:3" x14ac:dyDescent="0.25">
      <c r="A49" s="233"/>
      <c r="B49" s="223"/>
      <c r="C49" s="327"/>
    </row>
    <row r="50" spans="1:3" x14ac:dyDescent="0.25">
      <c r="A50" s="233"/>
      <c r="B50" s="223"/>
      <c r="C50" s="327"/>
    </row>
    <row r="51" spans="1:3" x14ac:dyDescent="0.25">
      <c r="A51" s="233"/>
      <c r="B51" s="223"/>
      <c r="C51" s="327"/>
    </row>
    <row r="52" spans="1:3" x14ac:dyDescent="0.25">
      <c r="A52" s="233"/>
      <c r="B52" s="223"/>
      <c r="C52" s="327"/>
    </row>
    <row r="53" spans="1:3" ht="30" x14ac:dyDescent="0.25">
      <c r="A53" s="234" t="s">
        <v>2750</v>
      </c>
      <c r="B53" s="172"/>
      <c r="C53" s="320"/>
    </row>
    <row r="54" spans="1:3" x14ac:dyDescent="0.25">
      <c r="A54" s="264" t="s">
        <v>2748</v>
      </c>
      <c r="B54" s="160"/>
      <c r="C54" s="326"/>
    </row>
    <row r="55" spans="1:3" x14ac:dyDescent="0.25">
      <c r="A55" s="233"/>
      <c r="B55" s="223"/>
      <c r="C55" s="327"/>
    </row>
    <row r="56" spans="1:3" x14ac:dyDescent="0.25">
      <c r="A56" s="233"/>
      <c r="B56" s="223"/>
      <c r="C56" s="327"/>
    </row>
    <row r="57" spans="1:3" x14ac:dyDescent="0.25">
      <c r="A57" s="233"/>
      <c r="B57" s="223"/>
      <c r="C57" s="327"/>
    </row>
    <row r="58" spans="1:3" x14ac:dyDescent="0.25">
      <c r="A58" s="233"/>
      <c r="B58" s="223"/>
      <c r="C58" s="327"/>
    </row>
    <row r="59" spans="1:3" x14ac:dyDescent="0.25">
      <c r="A59" s="264" t="s">
        <v>2749</v>
      </c>
      <c r="B59" s="160"/>
      <c r="C59" s="326"/>
    </row>
    <row r="60" spans="1:3" x14ac:dyDescent="0.25">
      <c r="A60" s="233"/>
      <c r="B60" s="223"/>
      <c r="C60" s="327"/>
    </row>
    <row r="61" spans="1:3" x14ac:dyDescent="0.25">
      <c r="A61" s="233"/>
      <c r="B61" s="223"/>
      <c r="C61" s="327"/>
    </row>
    <row r="62" spans="1:3" x14ac:dyDescent="0.25">
      <c r="A62" s="233"/>
      <c r="B62" s="223"/>
      <c r="C62" s="327"/>
    </row>
    <row r="63" spans="1:3" x14ac:dyDescent="0.25">
      <c r="A63" s="233"/>
      <c r="B63" s="223"/>
      <c r="C63" s="327"/>
    </row>
    <row r="64" spans="1:3" x14ac:dyDescent="0.25">
      <c r="A64" s="319"/>
    </row>
    <row r="65" spans="1:1" ht="30" x14ac:dyDescent="0.25">
      <c r="A65" s="239" t="s">
        <v>2751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47" workbookViewId="0">
      <selection activeCell="A60" sqref="A60"/>
    </sheetView>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238" t="s">
        <v>2752</v>
      </c>
    </row>
    <row r="2" spans="1:7" x14ac:dyDescent="0.25">
      <c r="A2" s="319"/>
    </row>
    <row r="3" spans="1:7" x14ac:dyDescent="0.25">
      <c r="A3" s="318" t="s">
        <v>2515</v>
      </c>
    </row>
    <row r="4" spans="1:7" x14ac:dyDescent="0.25">
      <c r="A4" s="295"/>
    </row>
    <row r="5" spans="1:7" x14ac:dyDescent="0.25">
      <c r="A5" s="318" t="s">
        <v>2402</v>
      </c>
    </row>
    <row r="6" spans="1:7" x14ac:dyDescent="0.25">
      <c r="A6" s="295"/>
    </row>
    <row r="7" spans="1:7" ht="75" x14ac:dyDescent="0.25">
      <c r="A7" s="233" t="s">
        <v>2404</v>
      </c>
      <c r="B7" s="223" t="s">
        <v>2753</v>
      </c>
      <c r="C7" s="233" t="s">
        <v>2754</v>
      </c>
      <c r="D7" s="223" t="s">
        <v>2755</v>
      </c>
      <c r="E7" s="233" t="s">
        <v>2756</v>
      </c>
      <c r="F7" s="223" t="s">
        <v>2757</v>
      </c>
      <c r="G7" s="233" t="s">
        <v>2758</v>
      </c>
    </row>
    <row r="8" spans="1:7" x14ac:dyDescent="0.25">
      <c r="A8" s="282" t="s">
        <v>2759</v>
      </c>
      <c r="B8" s="287"/>
      <c r="C8" s="287" t="s">
        <v>2760</v>
      </c>
      <c r="D8" s="287"/>
      <c r="E8" s="287"/>
      <c r="F8" s="287"/>
      <c r="G8" s="287"/>
    </row>
    <row r="9" spans="1:7" x14ac:dyDescent="0.25">
      <c r="A9" s="253" t="s">
        <v>2761</v>
      </c>
      <c r="B9" s="252"/>
      <c r="C9" s="298"/>
      <c r="D9" s="252"/>
      <c r="E9" s="298"/>
      <c r="F9" s="252"/>
      <c r="G9" s="298"/>
    </row>
    <row r="10" spans="1:7" ht="30" x14ac:dyDescent="0.25">
      <c r="A10" s="247" t="s">
        <v>2762</v>
      </c>
      <c r="B10" s="193" t="s">
        <v>2763</v>
      </c>
      <c r="C10" s="195">
        <f>0</f>
        <v>0</v>
      </c>
      <c r="D10" s="193" t="s">
        <v>2764</v>
      </c>
      <c r="E10" s="195"/>
      <c r="F10" s="193" t="s">
        <v>2765</v>
      </c>
      <c r="G10" s="195"/>
    </row>
    <row r="11" spans="1:7" ht="45" x14ac:dyDescent="0.25">
      <c r="A11" s="247" t="s">
        <v>2766</v>
      </c>
      <c r="B11" s="193" t="s">
        <v>2767</v>
      </c>
      <c r="C11" s="195">
        <f>0</f>
        <v>0</v>
      </c>
      <c r="D11" s="193" t="s">
        <v>2768</v>
      </c>
      <c r="E11" s="195"/>
      <c r="F11" s="193" t="s">
        <v>2769</v>
      </c>
      <c r="G11" s="195"/>
    </row>
    <row r="12" spans="1:7" x14ac:dyDescent="0.25">
      <c r="A12" s="253" t="s">
        <v>2770</v>
      </c>
      <c r="B12" s="252"/>
      <c r="C12" s="298"/>
      <c r="D12" s="252"/>
      <c r="E12" s="298"/>
      <c r="F12" s="252"/>
      <c r="G12" s="298"/>
    </row>
    <row r="13" spans="1:7" x14ac:dyDescent="0.25">
      <c r="A13" s="234" t="s">
        <v>12</v>
      </c>
      <c r="B13" s="172" t="s">
        <v>2771</v>
      </c>
      <c r="C13" s="199"/>
      <c r="D13" s="172" t="s">
        <v>2772</v>
      </c>
      <c r="E13" s="199"/>
      <c r="F13" s="172" t="s">
        <v>2773</v>
      </c>
      <c r="G13" s="199"/>
    </row>
    <row r="14" spans="1:7" ht="30" x14ac:dyDescent="0.25">
      <c r="A14" s="234" t="s">
        <v>2774</v>
      </c>
      <c r="B14" s="172" t="s">
        <v>2775</v>
      </c>
      <c r="C14" s="199"/>
      <c r="D14" s="172" t="s">
        <v>2776</v>
      </c>
      <c r="E14" s="199"/>
      <c r="F14" s="172" t="s">
        <v>2777</v>
      </c>
      <c r="G14" s="199"/>
    </row>
    <row r="15" spans="1:7" ht="45" x14ac:dyDescent="0.25">
      <c r="A15" s="234" t="s">
        <v>2778</v>
      </c>
      <c r="B15" s="172" t="s">
        <v>2779</v>
      </c>
      <c r="C15" s="199"/>
      <c r="D15" s="172" t="s">
        <v>2780</v>
      </c>
      <c r="E15" s="199"/>
      <c r="F15" s="172" t="s">
        <v>2781</v>
      </c>
      <c r="G15" s="199"/>
    </row>
    <row r="16" spans="1:7" ht="75" x14ac:dyDescent="0.25">
      <c r="A16" s="234" t="s">
        <v>2782</v>
      </c>
      <c r="B16" s="172" t="s">
        <v>2783</v>
      </c>
      <c r="C16" s="199"/>
      <c r="D16" s="172" t="s">
        <v>2784</v>
      </c>
      <c r="E16" s="199"/>
      <c r="F16" s="172" t="s">
        <v>2785</v>
      </c>
      <c r="G16" s="199"/>
    </row>
    <row r="17" spans="1:9" ht="60" x14ac:dyDescent="0.25">
      <c r="A17" s="234" t="s">
        <v>2786</v>
      </c>
      <c r="B17" s="172" t="s">
        <v>2787</v>
      </c>
      <c r="C17" s="199"/>
      <c r="D17" s="172" t="s">
        <v>2788</v>
      </c>
      <c r="E17" s="199"/>
      <c r="F17" s="172" t="s">
        <v>2789</v>
      </c>
      <c r="G17" s="199"/>
    </row>
    <row r="18" spans="1:9" ht="60" x14ac:dyDescent="0.25">
      <c r="A18" s="234" t="s">
        <v>2790</v>
      </c>
      <c r="B18" s="172" t="s">
        <v>2791</v>
      </c>
      <c r="C18" s="199"/>
      <c r="D18" s="172" t="s">
        <v>2792</v>
      </c>
      <c r="E18" s="199"/>
      <c r="F18" s="172" t="s">
        <v>2793</v>
      </c>
      <c r="G18" s="199"/>
    </row>
    <row r="19" spans="1:9" ht="45" x14ac:dyDescent="0.25">
      <c r="A19" s="234" t="s">
        <v>2794</v>
      </c>
      <c r="B19" s="172" t="s">
        <v>2795</v>
      </c>
      <c r="C19" s="199"/>
      <c r="D19" s="172" t="s">
        <v>2796</v>
      </c>
      <c r="E19" s="199"/>
      <c r="F19" s="172" t="s">
        <v>2797</v>
      </c>
      <c r="G19" s="199"/>
    </row>
    <row r="20" spans="1:9" ht="60" x14ac:dyDescent="0.25">
      <c r="A20" s="234" t="s">
        <v>2798</v>
      </c>
      <c r="B20" s="172" t="s">
        <v>2799</v>
      </c>
      <c r="C20" s="199"/>
      <c r="D20" s="172" t="s">
        <v>2800</v>
      </c>
      <c r="E20" s="199"/>
      <c r="F20" s="172" t="s">
        <v>2801</v>
      </c>
      <c r="G20" s="199"/>
    </row>
    <row r="21" spans="1:9" ht="45" x14ac:dyDescent="0.25">
      <c r="A21" s="234" t="s">
        <v>2802</v>
      </c>
      <c r="B21" s="172" t="s">
        <v>2803</v>
      </c>
      <c r="C21" s="199"/>
      <c r="D21" s="172" t="s">
        <v>2804</v>
      </c>
      <c r="E21" s="199"/>
      <c r="F21" s="172" t="s">
        <v>2805</v>
      </c>
      <c r="G21" s="199"/>
    </row>
    <row r="22" spans="1:9" ht="30" x14ac:dyDescent="0.25">
      <c r="A22" s="234" t="s">
        <v>15</v>
      </c>
      <c r="B22" s="172" t="s">
        <v>2806</v>
      </c>
      <c r="C22" s="199"/>
      <c r="D22" s="172" t="s">
        <v>2807</v>
      </c>
      <c r="E22" s="199"/>
      <c r="F22" s="172" t="s">
        <v>2808</v>
      </c>
      <c r="G22" s="199"/>
    </row>
    <row r="23" spans="1:9" x14ac:dyDescent="0.25">
      <c r="A23" s="234" t="s">
        <v>10</v>
      </c>
      <c r="B23" s="172" t="s">
        <v>2809</v>
      </c>
      <c r="C23" s="199"/>
      <c r="D23" s="172" t="s">
        <v>2810</v>
      </c>
      <c r="E23" s="199"/>
      <c r="F23" s="172" t="s">
        <v>2811</v>
      </c>
      <c r="G23" s="199"/>
    </row>
    <row r="24" spans="1:9" x14ac:dyDescent="0.25">
      <c r="A24" s="247" t="s">
        <v>2812</v>
      </c>
      <c r="B24" s="193" t="s">
        <v>2813</v>
      </c>
      <c r="C24" s="195">
        <f>SUM(C13:C23)</f>
        <v>0</v>
      </c>
      <c r="D24" s="193" t="s">
        <v>2814</v>
      </c>
      <c r="E24" s="195">
        <f t="shared" ref="E24" si="0">SUM(E13:E23)</f>
        <v>0</v>
      </c>
      <c r="F24" s="193" t="s">
        <v>2815</v>
      </c>
      <c r="G24" s="195">
        <f>SUM(G13:G23)</f>
        <v>0</v>
      </c>
    </row>
    <row r="25" spans="1:9" x14ac:dyDescent="0.25">
      <c r="A25" s="253" t="s">
        <v>2816</v>
      </c>
      <c r="B25" s="252"/>
      <c r="C25" s="298"/>
      <c r="D25" s="252"/>
      <c r="E25" s="298"/>
      <c r="F25" s="252"/>
      <c r="G25" s="298"/>
    </row>
    <row r="26" spans="1:9" ht="30" x14ac:dyDescent="0.25">
      <c r="A26" s="234" t="s">
        <v>2817</v>
      </c>
      <c r="B26" s="172" t="s">
        <v>2818</v>
      </c>
      <c r="C26" s="199"/>
      <c r="D26" s="172" t="s">
        <v>2819</v>
      </c>
      <c r="E26" s="199"/>
      <c r="F26" s="172" t="s">
        <v>2820</v>
      </c>
      <c r="G26" s="199"/>
    </row>
    <row r="27" spans="1:9" x14ac:dyDescent="0.25">
      <c r="A27" s="234" t="s">
        <v>2448</v>
      </c>
      <c r="B27" s="172" t="s">
        <v>2821</v>
      </c>
      <c r="C27" s="199"/>
      <c r="D27" s="172" t="s">
        <v>2822</v>
      </c>
      <c r="E27" s="199"/>
      <c r="F27" s="172" t="s">
        <v>2823</v>
      </c>
      <c r="G27" s="199"/>
    </row>
    <row r="28" spans="1:9" x14ac:dyDescent="0.25">
      <c r="A28" s="234" t="s">
        <v>20</v>
      </c>
      <c r="B28" s="172" t="s">
        <v>2824</v>
      </c>
      <c r="C28" s="199"/>
      <c r="D28" s="172" t="s">
        <v>2825</v>
      </c>
      <c r="E28" s="199"/>
      <c r="F28" s="172" t="s">
        <v>2826</v>
      </c>
      <c r="G28" s="199"/>
    </row>
    <row r="29" spans="1:9" ht="30" x14ac:dyDescent="0.25">
      <c r="A29" s="234" t="s">
        <v>2827</v>
      </c>
      <c r="B29" s="172" t="s">
        <v>2828</v>
      </c>
      <c r="C29" s="199"/>
      <c r="D29" s="172" t="s">
        <v>2829</v>
      </c>
      <c r="E29" s="199"/>
      <c r="F29" s="172" t="s">
        <v>2830</v>
      </c>
      <c r="G29" s="199"/>
    </row>
    <row r="30" spans="1:9" x14ac:dyDescent="0.25">
      <c r="A30" s="247" t="s">
        <v>2831</v>
      </c>
      <c r="B30" s="193" t="s">
        <v>2832</v>
      </c>
      <c r="C30" s="195">
        <f>SUM(C26:C29)</f>
        <v>0</v>
      </c>
      <c r="D30" s="193" t="s">
        <v>2833</v>
      </c>
      <c r="E30" s="195">
        <f>SUM(E26:E29)</f>
        <v>0</v>
      </c>
      <c r="F30" s="193" t="s">
        <v>2834</v>
      </c>
      <c r="G30" s="195">
        <f>SUM(G26:G29)</f>
        <v>0</v>
      </c>
    </row>
    <row r="31" spans="1:9" x14ac:dyDescent="0.25">
      <c r="A31" s="328" t="s">
        <v>2835</v>
      </c>
      <c r="B31" s="257" t="s">
        <v>2836</v>
      </c>
      <c r="C31" s="258">
        <f>C10+C11+C24+C30</f>
        <v>0</v>
      </c>
      <c r="D31" s="257" t="s">
        <v>2837</v>
      </c>
      <c r="E31" s="258">
        <f t="shared" ref="E31" si="1">E10+E11+E24+E30</f>
        <v>0</v>
      </c>
      <c r="F31" s="257" t="s">
        <v>2838</v>
      </c>
      <c r="G31" s="258">
        <f>G10+G11+G24+G30</f>
        <v>0</v>
      </c>
    </row>
    <row r="32" spans="1:9" ht="90" x14ac:dyDescent="0.25">
      <c r="A32" s="318" t="s">
        <v>2404</v>
      </c>
      <c r="B32" s="318" t="s">
        <v>2839</v>
      </c>
      <c r="C32" s="318" t="s">
        <v>2840</v>
      </c>
      <c r="D32" s="318" t="s">
        <v>2841</v>
      </c>
      <c r="E32" s="318" t="s">
        <v>2842</v>
      </c>
      <c r="F32" s="318" t="s">
        <v>2753</v>
      </c>
      <c r="G32" s="318" t="s">
        <v>2843</v>
      </c>
      <c r="H32" s="318" t="s">
        <v>2844</v>
      </c>
      <c r="I32" s="318" t="s">
        <v>2845</v>
      </c>
    </row>
    <row r="33" spans="1:9" x14ac:dyDescent="0.25">
      <c r="A33" s="282" t="s">
        <v>2846</v>
      </c>
      <c r="B33" s="282"/>
      <c r="C33" s="282" t="s">
        <v>2760</v>
      </c>
      <c r="D33" s="282"/>
      <c r="E33" s="282"/>
      <c r="F33" s="282"/>
      <c r="G33" s="282"/>
      <c r="H33" s="282"/>
      <c r="I33" s="282"/>
    </row>
    <row r="34" spans="1:9" x14ac:dyDescent="0.25">
      <c r="A34" s="253" t="s">
        <v>2761</v>
      </c>
      <c r="B34" s="253"/>
      <c r="C34" s="329"/>
      <c r="D34" s="253"/>
      <c r="E34" s="329"/>
      <c r="F34" s="253"/>
      <c r="G34" s="329"/>
      <c r="H34" s="253"/>
      <c r="I34" s="329"/>
    </row>
    <row r="35" spans="1:9" ht="30" x14ac:dyDescent="0.25">
      <c r="A35" s="247" t="s">
        <v>2847</v>
      </c>
      <c r="B35" s="247" t="s">
        <v>2848</v>
      </c>
      <c r="C35" s="330"/>
      <c r="D35" s="247" t="s">
        <v>2849</v>
      </c>
      <c r="E35" s="330"/>
      <c r="F35" s="247" t="s">
        <v>2850</v>
      </c>
      <c r="G35" s="330"/>
      <c r="H35" s="247" t="s">
        <v>2851</v>
      </c>
      <c r="I35" s="330"/>
    </row>
    <row r="36" spans="1:9" ht="45" x14ac:dyDescent="0.25">
      <c r="A36" s="247" t="s">
        <v>2852</v>
      </c>
      <c r="B36" s="247" t="s">
        <v>2853</v>
      </c>
      <c r="C36" s="330"/>
      <c r="D36" s="247" t="s">
        <v>2854</v>
      </c>
      <c r="E36" s="330"/>
      <c r="F36" s="247" t="s">
        <v>2855</v>
      </c>
      <c r="G36" s="330"/>
      <c r="H36" s="247" t="s">
        <v>2856</v>
      </c>
      <c r="I36" s="330"/>
    </row>
    <row r="37" spans="1:9" x14ac:dyDescent="0.25">
      <c r="A37" s="253" t="s">
        <v>2770</v>
      </c>
      <c r="B37" s="253"/>
      <c r="C37" s="329"/>
      <c r="D37" s="253"/>
      <c r="E37" s="329"/>
      <c r="F37" s="253"/>
      <c r="G37" s="329"/>
      <c r="H37" s="253"/>
      <c r="I37" s="329"/>
    </row>
    <row r="38" spans="1:9" x14ac:dyDescent="0.25">
      <c r="A38" s="234" t="s">
        <v>12</v>
      </c>
      <c r="B38" s="234" t="s">
        <v>2857</v>
      </c>
      <c r="C38" s="331"/>
      <c r="D38" s="234" t="s">
        <v>2858</v>
      </c>
      <c r="E38" s="331"/>
      <c r="F38" s="234" t="s">
        <v>2859</v>
      </c>
      <c r="G38" s="331"/>
      <c r="H38" s="234" t="s">
        <v>2860</v>
      </c>
      <c r="I38" s="331"/>
    </row>
    <row r="39" spans="1:9" x14ac:dyDescent="0.25">
      <c r="A39" s="234" t="s">
        <v>2861</v>
      </c>
      <c r="B39" s="234" t="s">
        <v>2862</v>
      </c>
      <c r="C39" s="331"/>
      <c r="D39" s="234" t="s">
        <v>2863</v>
      </c>
      <c r="E39" s="331"/>
      <c r="F39" s="234" t="s">
        <v>2864</v>
      </c>
      <c r="G39" s="331"/>
      <c r="H39" s="172" t="s">
        <v>2865</v>
      </c>
      <c r="I39" s="331"/>
    </row>
    <row r="40" spans="1:9" ht="30" x14ac:dyDescent="0.25">
      <c r="A40" s="234" t="s">
        <v>2866</v>
      </c>
      <c r="B40" s="234" t="s">
        <v>2867</v>
      </c>
      <c r="C40" s="331"/>
      <c r="D40" s="234" t="s">
        <v>2868</v>
      </c>
      <c r="E40" s="331"/>
      <c r="F40" s="234" t="s">
        <v>2869</v>
      </c>
      <c r="G40" s="331"/>
      <c r="H40" s="234" t="s">
        <v>2870</v>
      </c>
      <c r="I40" s="331"/>
    </row>
    <row r="41" spans="1:9" ht="45" x14ac:dyDescent="0.25">
      <c r="A41" s="234" t="s">
        <v>2871</v>
      </c>
      <c r="B41" s="234" t="s">
        <v>2872</v>
      </c>
      <c r="C41" s="331"/>
      <c r="D41" s="234" t="s">
        <v>2873</v>
      </c>
      <c r="E41" s="331"/>
      <c r="F41" s="234" t="s">
        <v>2874</v>
      </c>
      <c r="G41" s="331"/>
      <c r="H41" s="234" t="s">
        <v>2875</v>
      </c>
      <c r="I41" s="331"/>
    </row>
    <row r="42" spans="1:9" ht="45" x14ac:dyDescent="0.25">
      <c r="A42" s="234" t="s">
        <v>2435</v>
      </c>
      <c r="B42" s="234" t="s">
        <v>2876</v>
      </c>
      <c r="C42" s="331"/>
      <c r="D42" s="234" t="s">
        <v>2877</v>
      </c>
      <c r="E42" s="331"/>
      <c r="F42" s="234" t="s">
        <v>2878</v>
      </c>
      <c r="G42" s="331"/>
      <c r="H42" s="234" t="s">
        <v>2879</v>
      </c>
      <c r="I42" s="331"/>
    </row>
    <row r="43" spans="1:9" ht="60" x14ac:dyDescent="0.25">
      <c r="A43" s="234" t="s">
        <v>2880</v>
      </c>
      <c r="B43" s="234" t="s">
        <v>2881</v>
      </c>
      <c r="C43" s="331"/>
      <c r="D43" s="234" t="s">
        <v>2882</v>
      </c>
      <c r="E43" s="331"/>
      <c r="F43" s="234" t="s">
        <v>2883</v>
      </c>
      <c r="G43" s="331"/>
      <c r="H43" s="234" t="s">
        <v>2884</v>
      </c>
      <c r="I43" s="331"/>
    </row>
    <row r="44" spans="1:9" ht="45" x14ac:dyDescent="0.25">
      <c r="A44" s="234" t="s">
        <v>2885</v>
      </c>
      <c r="B44" s="234" t="s">
        <v>2886</v>
      </c>
      <c r="C44" s="331"/>
      <c r="D44" s="234" t="s">
        <v>2887</v>
      </c>
      <c r="E44" s="331"/>
      <c r="F44" s="234" t="s">
        <v>2888</v>
      </c>
      <c r="G44" s="331"/>
      <c r="H44" s="234" t="s">
        <v>2889</v>
      </c>
      <c r="I44" s="331"/>
    </row>
    <row r="45" spans="1:9" ht="60" x14ac:dyDescent="0.25">
      <c r="A45" s="234" t="s">
        <v>2890</v>
      </c>
      <c r="B45" s="234" t="s">
        <v>2891</v>
      </c>
      <c r="C45" s="331"/>
      <c r="D45" s="234" t="s">
        <v>2892</v>
      </c>
      <c r="E45" s="331"/>
      <c r="F45" s="234" t="s">
        <v>2893</v>
      </c>
      <c r="G45" s="331"/>
      <c r="H45" s="234" t="s">
        <v>2894</v>
      </c>
      <c r="I45" s="331"/>
    </row>
    <row r="46" spans="1:9" ht="45" x14ac:dyDescent="0.25">
      <c r="A46" s="234" t="s">
        <v>2895</v>
      </c>
      <c r="B46" s="234" t="s">
        <v>2896</v>
      </c>
      <c r="C46" s="331"/>
      <c r="D46" s="234" t="s">
        <v>2897</v>
      </c>
      <c r="E46" s="331"/>
      <c r="F46" s="234" t="s">
        <v>2898</v>
      </c>
      <c r="G46" s="331"/>
      <c r="H46" s="234" t="s">
        <v>2899</v>
      </c>
      <c r="I46" s="331"/>
    </row>
    <row r="47" spans="1:9" ht="30" x14ac:dyDescent="0.25">
      <c r="A47" s="234" t="s">
        <v>15</v>
      </c>
      <c r="B47" s="234" t="s">
        <v>2900</v>
      </c>
      <c r="C47" s="331"/>
      <c r="D47" s="234" t="s">
        <v>2901</v>
      </c>
      <c r="E47" s="331"/>
      <c r="F47" s="234" t="s">
        <v>2902</v>
      </c>
      <c r="G47" s="331"/>
      <c r="H47" s="234" t="s">
        <v>2903</v>
      </c>
      <c r="I47" s="331"/>
    </row>
    <row r="48" spans="1:9" x14ac:dyDescent="0.25">
      <c r="A48" s="234" t="s">
        <v>10</v>
      </c>
      <c r="B48" s="234" t="s">
        <v>2904</v>
      </c>
      <c r="C48" s="331"/>
      <c r="D48" s="234" t="s">
        <v>2905</v>
      </c>
      <c r="E48" s="331"/>
      <c r="F48" s="234" t="s">
        <v>2906</v>
      </c>
      <c r="G48" s="331"/>
      <c r="H48" s="234" t="s">
        <v>2907</v>
      </c>
      <c r="I48" s="331"/>
    </row>
    <row r="49" spans="1:9" x14ac:dyDescent="0.25">
      <c r="A49" s="247" t="s">
        <v>2812</v>
      </c>
      <c r="B49" s="247" t="s">
        <v>2908</v>
      </c>
      <c r="C49" s="330">
        <f>SUM(C38:C48)</f>
        <v>0</v>
      </c>
      <c r="D49" s="247" t="s">
        <v>2909</v>
      </c>
      <c r="E49" s="330">
        <f>SUM(E38:E48)</f>
        <v>0</v>
      </c>
      <c r="F49" s="247" t="s">
        <v>2910</v>
      </c>
      <c r="G49" s="330">
        <f>SUM(G38:G48)</f>
        <v>0</v>
      </c>
      <c r="H49" s="247" t="s">
        <v>2911</v>
      </c>
      <c r="I49" s="330">
        <f>SUM(I38:I48)</f>
        <v>0</v>
      </c>
    </row>
    <row r="50" spans="1:9" x14ac:dyDescent="0.25">
      <c r="A50" s="253" t="s">
        <v>2816</v>
      </c>
      <c r="B50" s="253"/>
      <c r="C50" s="329"/>
      <c r="D50" s="253"/>
      <c r="E50" s="329"/>
      <c r="F50" s="253"/>
      <c r="G50" s="329"/>
      <c r="H50" s="253"/>
      <c r="I50" s="329"/>
    </row>
    <row r="51" spans="1:9" ht="30" x14ac:dyDescent="0.25">
      <c r="A51" s="332" t="s">
        <v>2817</v>
      </c>
      <c r="B51" s="234" t="s">
        <v>2912</v>
      </c>
      <c r="C51" s="333"/>
      <c r="D51" s="234" t="s">
        <v>2913</v>
      </c>
      <c r="E51" s="333"/>
      <c r="F51" s="234" t="s">
        <v>2914</v>
      </c>
      <c r="G51" s="333"/>
      <c r="H51" s="234" t="s">
        <v>2915</v>
      </c>
      <c r="I51" s="333"/>
    </row>
    <row r="52" spans="1:9" x14ac:dyDescent="0.25">
      <c r="A52" s="332" t="s">
        <v>2448</v>
      </c>
      <c r="B52" s="234" t="s">
        <v>2916</v>
      </c>
      <c r="C52" s="333"/>
      <c r="D52" s="234" t="s">
        <v>2917</v>
      </c>
      <c r="E52" s="333"/>
      <c r="F52" s="234" t="s">
        <v>2918</v>
      </c>
      <c r="G52" s="333"/>
      <c r="H52" s="234" t="s">
        <v>2919</v>
      </c>
      <c r="I52" s="333"/>
    </row>
    <row r="53" spans="1:9" x14ac:dyDescent="0.25">
      <c r="A53" s="332" t="s">
        <v>20</v>
      </c>
      <c r="B53" s="234" t="s">
        <v>2920</v>
      </c>
      <c r="C53" s="333"/>
      <c r="D53" s="234" t="s">
        <v>2921</v>
      </c>
      <c r="E53" s="333"/>
      <c r="F53" s="234" t="s">
        <v>2922</v>
      </c>
      <c r="G53" s="333"/>
      <c r="H53" s="234" t="s">
        <v>2923</v>
      </c>
      <c r="I53" s="333"/>
    </row>
    <row r="54" spans="1:9" ht="30" x14ac:dyDescent="0.25">
      <c r="A54" s="332" t="s">
        <v>2827</v>
      </c>
      <c r="B54" s="234" t="s">
        <v>2924</v>
      </c>
      <c r="C54" s="333"/>
      <c r="D54" s="234" t="s">
        <v>2925</v>
      </c>
      <c r="E54" s="333"/>
      <c r="F54" s="234" t="s">
        <v>2926</v>
      </c>
      <c r="G54" s="333"/>
      <c r="H54" s="234" t="s">
        <v>2927</v>
      </c>
      <c r="I54" s="333"/>
    </row>
    <row r="55" spans="1:9" x14ac:dyDescent="0.25">
      <c r="A55" s="334" t="s">
        <v>2831</v>
      </c>
      <c r="B55" s="247" t="s">
        <v>2928</v>
      </c>
      <c r="C55" s="330">
        <f>SUM(C51:C54)</f>
        <v>0</v>
      </c>
      <c r="D55" s="247" t="s">
        <v>2929</v>
      </c>
      <c r="E55" s="330">
        <f>SUM(E51:E54)</f>
        <v>0</v>
      </c>
      <c r="F55" s="247" t="s">
        <v>2930</v>
      </c>
      <c r="G55" s="330">
        <f>SUM(G51:G54)</f>
        <v>0</v>
      </c>
      <c r="H55" s="247" t="s">
        <v>2931</v>
      </c>
      <c r="I55" s="330">
        <f>SUM(I51:I54)</f>
        <v>0</v>
      </c>
    </row>
    <row r="56" spans="1:9" x14ac:dyDescent="0.25">
      <c r="A56" s="334" t="s">
        <v>2835</v>
      </c>
      <c r="B56" s="247" t="s">
        <v>2932</v>
      </c>
      <c r="C56" s="330">
        <f>C35+C36+C49+C55</f>
        <v>0</v>
      </c>
      <c r="D56" s="247" t="s">
        <v>2933</v>
      </c>
      <c r="E56" s="330">
        <f>E35+E36+E49+E55</f>
        <v>0</v>
      </c>
      <c r="F56" s="247" t="s">
        <v>2934</v>
      </c>
      <c r="G56" s="330">
        <f>G35+G36+G49+G55</f>
        <v>0</v>
      </c>
      <c r="H56" s="247" t="s">
        <v>2935</v>
      </c>
      <c r="I56" s="330">
        <f>I35+I36+I49+I55</f>
        <v>0</v>
      </c>
    </row>
    <row r="57" spans="1:9" x14ac:dyDescent="0.25">
      <c r="A57" s="319"/>
    </row>
    <row r="58" spans="1:9" ht="45" x14ac:dyDescent="0.25">
      <c r="A58" s="239" t="s">
        <v>2513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26" zoomScaleNormal="100" workbookViewId="0">
      <selection activeCell="A30" sqref="A30"/>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238" t="s">
        <v>2936</v>
      </c>
      <c r="B1" s="319"/>
      <c r="C1" s="319"/>
      <c r="D1" s="319"/>
      <c r="E1" s="319"/>
      <c r="F1" s="319"/>
      <c r="G1" s="319"/>
      <c r="H1" s="319"/>
      <c r="I1" s="319"/>
      <c r="J1" s="319"/>
    </row>
    <row r="2" spans="1:10" x14ac:dyDescent="0.25">
      <c r="A2" s="319"/>
      <c r="B2" s="319"/>
      <c r="C2" s="319"/>
      <c r="D2" s="319"/>
      <c r="E2" s="319"/>
      <c r="F2" s="319"/>
      <c r="G2" s="319"/>
      <c r="H2" s="319"/>
      <c r="I2" s="319"/>
      <c r="J2" s="319"/>
    </row>
    <row r="3" spans="1:10" x14ac:dyDescent="0.25">
      <c r="A3" s="282" t="s">
        <v>2937</v>
      </c>
      <c r="B3" s="319"/>
      <c r="C3" s="319"/>
      <c r="D3" s="319"/>
      <c r="E3" s="319"/>
      <c r="F3" s="319"/>
      <c r="G3" s="319"/>
      <c r="H3" s="319"/>
      <c r="I3" s="319"/>
      <c r="J3" s="319"/>
    </row>
    <row r="4" spans="1:10" x14ac:dyDescent="0.25">
      <c r="A4" s="295"/>
      <c r="B4" s="319"/>
      <c r="C4" s="319"/>
      <c r="D4" s="319"/>
      <c r="E4" s="319"/>
      <c r="F4" s="319"/>
      <c r="G4" s="319"/>
      <c r="H4" s="319"/>
      <c r="I4" s="319"/>
      <c r="J4" s="319"/>
    </row>
    <row r="5" spans="1:10" x14ac:dyDescent="0.25">
      <c r="A5" s="319"/>
      <c r="B5" s="319"/>
      <c r="C5" s="319"/>
      <c r="D5" s="319"/>
      <c r="E5" s="319"/>
      <c r="F5" s="319"/>
      <c r="G5" s="319"/>
      <c r="H5" s="319"/>
      <c r="I5" s="319"/>
      <c r="J5" s="319"/>
    </row>
    <row r="6" spans="1:10" ht="120" x14ac:dyDescent="0.25">
      <c r="A6" s="239" t="s">
        <v>2938</v>
      </c>
      <c r="B6" s="319"/>
      <c r="C6" s="319"/>
      <c r="D6" s="319"/>
      <c r="E6" s="319"/>
      <c r="F6" s="319"/>
      <c r="G6" s="319"/>
      <c r="H6" s="319"/>
      <c r="I6" s="319"/>
      <c r="J6" s="319"/>
    </row>
    <row r="7" spans="1:10" x14ac:dyDescent="0.25">
      <c r="A7" s="319"/>
      <c r="B7" s="319"/>
      <c r="C7" s="319"/>
      <c r="D7" s="319"/>
      <c r="E7" s="319"/>
      <c r="F7" s="319"/>
      <c r="G7" s="319"/>
      <c r="H7" s="319"/>
      <c r="I7" s="319"/>
      <c r="J7" s="319"/>
    </row>
    <row r="8" spans="1:10" x14ac:dyDescent="0.25">
      <c r="A8" s="282" t="s">
        <v>2398</v>
      </c>
      <c r="B8" s="319"/>
      <c r="C8" s="319"/>
      <c r="D8" s="319"/>
      <c r="E8" s="319"/>
      <c r="F8" s="319"/>
      <c r="G8" s="319"/>
      <c r="H8" s="319"/>
      <c r="I8" s="319"/>
      <c r="J8" s="319"/>
    </row>
    <row r="9" spans="1:10" x14ac:dyDescent="0.25">
      <c r="A9" s="295"/>
      <c r="B9" s="319"/>
      <c r="C9" s="319"/>
      <c r="D9" s="319"/>
      <c r="E9" s="319"/>
      <c r="F9" s="319"/>
      <c r="G9" s="319"/>
      <c r="H9" s="319"/>
      <c r="I9" s="319"/>
      <c r="J9" s="319"/>
    </row>
    <row r="10" spans="1:10" x14ac:dyDescent="0.25">
      <c r="A10" s="282" t="s">
        <v>2402</v>
      </c>
      <c r="B10" s="319"/>
      <c r="C10" s="319"/>
      <c r="D10" s="319"/>
      <c r="E10" s="319"/>
      <c r="F10" s="319"/>
      <c r="G10" s="319"/>
      <c r="H10" s="319"/>
      <c r="I10" s="319"/>
      <c r="J10" s="319"/>
    </row>
    <row r="11" spans="1:10" x14ac:dyDescent="0.25">
      <c r="A11" s="295"/>
      <c r="B11" s="319"/>
      <c r="C11" s="319"/>
      <c r="D11" s="319"/>
      <c r="E11" s="319"/>
      <c r="F11" s="319"/>
      <c r="G11" s="319"/>
      <c r="H11" s="319"/>
      <c r="I11" s="319"/>
      <c r="J11" s="319"/>
    </row>
    <row r="12" spans="1:10" x14ac:dyDescent="0.25">
      <c r="A12" s="319"/>
      <c r="B12" s="319"/>
      <c r="C12" s="319"/>
      <c r="D12" s="319"/>
      <c r="E12" s="319"/>
      <c r="F12" s="319"/>
      <c r="G12" s="319"/>
      <c r="H12" s="319"/>
      <c r="I12" s="319"/>
      <c r="J12" s="319"/>
    </row>
    <row r="13" spans="1:10" ht="60" x14ac:dyDescent="0.25">
      <c r="A13" s="253" t="s">
        <v>2939</v>
      </c>
      <c r="B13" s="253" t="s">
        <v>2940</v>
      </c>
      <c r="C13" s="253" t="s">
        <v>2941</v>
      </c>
      <c r="D13" s="253" t="s">
        <v>2942</v>
      </c>
      <c r="E13" s="253" t="s">
        <v>2943</v>
      </c>
      <c r="F13" s="253" t="s">
        <v>2944</v>
      </c>
      <c r="G13" s="253" t="s">
        <v>2945</v>
      </c>
      <c r="H13" s="319"/>
      <c r="I13" s="319"/>
      <c r="J13" s="319"/>
    </row>
    <row r="14" spans="1:10" ht="30" x14ac:dyDescent="0.25">
      <c r="A14" s="234" t="s">
        <v>2946</v>
      </c>
      <c r="B14" s="331"/>
      <c r="C14" s="331"/>
      <c r="D14" s="331"/>
      <c r="E14" s="331"/>
      <c r="F14" s="331"/>
      <c r="G14" s="331"/>
      <c r="H14" s="319"/>
      <c r="I14" s="319"/>
      <c r="J14" s="319"/>
    </row>
    <row r="15" spans="1:10" x14ac:dyDescent="0.25">
      <c r="A15" s="234" t="s">
        <v>2947</v>
      </c>
      <c r="B15" s="331"/>
      <c r="C15" s="331"/>
      <c r="D15" s="331"/>
      <c r="E15" s="331"/>
      <c r="F15" s="331"/>
      <c r="G15" s="331"/>
      <c r="H15" s="319"/>
      <c r="I15" s="319"/>
      <c r="J15" s="319"/>
    </row>
    <row r="16" spans="1:10" x14ac:dyDescent="0.25">
      <c r="A16" s="234" t="s">
        <v>2948</v>
      </c>
      <c r="B16" s="331"/>
      <c r="C16" s="331"/>
      <c r="D16" s="331"/>
      <c r="E16" s="331"/>
      <c r="F16" s="331"/>
      <c r="G16" s="331"/>
      <c r="H16" s="319"/>
      <c r="I16" s="319"/>
      <c r="J16" s="319"/>
    </row>
    <row r="17" spans="1:10" x14ac:dyDescent="0.25">
      <c r="A17" s="234" t="s">
        <v>2949</v>
      </c>
      <c r="B17" s="331"/>
      <c r="C17" s="331"/>
      <c r="D17" s="331"/>
      <c r="E17" s="331"/>
      <c r="F17" s="331"/>
      <c r="G17" s="331"/>
      <c r="H17" s="319"/>
      <c r="I17" s="319"/>
      <c r="J17" s="319"/>
    </row>
    <row r="18" spans="1:10" ht="30" x14ac:dyDescent="0.25">
      <c r="A18" s="234" t="s">
        <v>2950</v>
      </c>
      <c r="B18" s="331"/>
      <c r="C18" s="331"/>
      <c r="D18" s="331"/>
      <c r="E18" s="331"/>
      <c r="F18" s="331"/>
      <c r="G18" s="331"/>
      <c r="H18" s="319"/>
      <c r="I18" s="319"/>
      <c r="J18" s="319"/>
    </row>
    <row r="19" spans="1:10" x14ac:dyDescent="0.25">
      <c r="A19" s="234" t="s">
        <v>2951</v>
      </c>
      <c r="B19" s="331"/>
      <c r="C19" s="331"/>
      <c r="D19" s="331"/>
      <c r="E19" s="331"/>
      <c r="F19" s="331"/>
      <c r="G19" s="331"/>
      <c r="H19" s="319"/>
      <c r="I19" s="319"/>
      <c r="J19" s="319"/>
    </row>
    <row r="20" spans="1:10" x14ac:dyDescent="0.25">
      <c r="A20" s="234" t="s">
        <v>2952</v>
      </c>
      <c r="B20" s="331"/>
      <c r="C20" s="331"/>
      <c r="D20" s="331"/>
      <c r="E20" s="331"/>
      <c r="F20" s="331"/>
      <c r="G20" s="331"/>
      <c r="H20" s="319"/>
      <c r="I20" s="319"/>
      <c r="J20" s="319"/>
    </row>
    <row r="21" spans="1:10" x14ac:dyDescent="0.25">
      <c r="A21" s="234" t="s">
        <v>2953</v>
      </c>
      <c r="B21" s="331"/>
      <c r="C21" s="331"/>
      <c r="D21" s="331"/>
      <c r="E21" s="331"/>
      <c r="F21" s="331"/>
      <c r="G21" s="331"/>
      <c r="H21" s="319"/>
      <c r="I21" s="319"/>
      <c r="J21" s="319"/>
    </row>
    <row r="22" spans="1:10" x14ac:dyDescent="0.25">
      <c r="A22" s="234" t="s">
        <v>2954</v>
      </c>
      <c r="B22" s="331"/>
      <c r="C22" s="331"/>
      <c r="D22" s="331"/>
      <c r="E22" s="331"/>
      <c r="F22" s="331"/>
      <c r="G22" s="331"/>
      <c r="H22" s="319"/>
      <c r="I22" s="319"/>
      <c r="J22" s="319"/>
    </row>
    <row r="23" spans="1:10" x14ac:dyDescent="0.25">
      <c r="A23" s="247" t="s">
        <v>2955</v>
      </c>
      <c r="B23" s="330">
        <f>SUM(B14:B22)</f>
        <v>0</v>
      </c>
      <c r="C23" s="330">
        <f t="shared" ref="C23:G23" si="0">SUM(C14:C22)</f>
        <v>0</v>
      </c>
      <c r="D23" s="330">
        <f t="shared" si="0"/>
        <v>0</v>
      </c>
      <c r="E23" s="330">
        <f t="shared" si="0"/>
        <v>0</v>
      </c>
      <c r="F23" s="330">
        <f t="shared" si="0"/>
        <v>0</v>
      </c>
      <c r="G23" s="330">
        <f t="shared" si="0"/>
        <v>0</v>
      </c>
      <c r="H23" s="319"/>
      <c r="I23" s="319"/>
      <c r="J23" s="319"/>
    </row>
    <row r="24" spans="1:10" x14ac:dyDescent="0.25">
      <c r="A24" s="319"/>
      <c r="B24" s="319"/>
      <c r="C24" s="319"/>
      <c r="D24" s="319"/>
      <c r="E24" s="319"/>
      <c r="F24" s="319"/>
      <c r="G24" s="319"/>
      <c r="H24" s="319"/>
      <c r="I24" s="319"/>
      <c r="J24" s="319"/>
    </row>
    <row r="25" spans="1:10" ht="195" x14ac:dyDescent="0.25">
      <c r="A25" s="239" t="s">
        <v>2956</v>
      </c>
      <c r="B25" s="239" t="s">
        <v>2957</v>
      </c>
      <c r="C25" s="239" t="s">
        <v>2958</v>
      </c>
      <c r="D25" s="239" t="s">
        <v>2959</v>
      </c>
      <c r="E25" s="239" t="s">
        <v>2960</v>
      </c>
      <c r="F25" s="319"/>
      <c r="G25" s="319"/>
      <c r="H25" s="319"/>
      <c r="I25" s="319"/>
      <c r="J25" s="319"/>
    </row>
    <row r="26" spans="1:10" x14ac:dyDescent="0.25">
      <c r="A26" s="319"/>
      <c r="B26" s="319"/>
      <c r="C26" s="319"/>
      <c r="D26" s="319"/>
      <c r="E26" s="319"/>
      <c r="F26" s="319"/>
      <c r="G26" s="319"/>
      <c r="H26" s="319"/>
      <c r="I26" s="319"/>
      <c r="J26" s="319"/>
    </row>
    <row r="27" spans="1:10" ht="75" x14ac:dyDescent="0.25">
      <c r="A27" s="253" t="s">
        <v>2846</v>
      </c>
      <c r="B27" s="253" t="s">
        <v>2961</v>
      </c>
      <c r="C27" s="319"/>
      <c r="D27" s="319"/>
      <c r="E27" s="319"/>
      <c r="F27" s="319"/>
      <c r="G27" s="319"/>
      <c r="H27" s="319"/>
      <c r="I27" s="319"/>
      <c r="J27" s="319"/>
    </row>
    <row r="28" spans="1:10" ht="45" x14ac:dyDescent="0.25">
      <c r="A28" s="234" t="s">
        <v>2962</v>
      </c>
      <c r="B28" s="331"/>
      <c r="C28" s="319"/>
      <c r="D28" s="319"/>
      <c r="E28" s="319"/>
      <c r="F28" s="319"/>
      <c r="G28" s="319"/>
      <c r="H28" s="319"/>
      <c r="I28" s="319"/>
      <c r="J28" s="319"/>
    </row>
    <row r="29" spans="1:10" ht="30" x14ac:dyDescent="0.25">
      <c r="A29" s="234" t="s">
        <v>2963</v>
      </c>
      <c r="B29" s="331"/>
      <c r="C29" s="319"/>
      <c r="D29" s="319"/>
      <c r="E29" s="319"/>
      <c r="F29" s="319"/>
      <c r="G29" s="319"/>
      <c r="H29" s="319"/>
      <c r="I29" s="319"/>
      <c r="J29" s="319"/>
    </row>
    <row r="30" spans="1:10" ht="45" x14ac:dyDescent="0.25">
      <c r="A30" s="234" t="s">
        <v>2964</v>
      </c>
      <c r="B30" s="331">
        <f>B28-B29</f>
        <v>0</v>
      </c>
      <c r="C30" s="319"/>
      <c r="D30" s="319"/>
      <c r="E30" s="319"/>
      <c r="F30" s="319"/>
      <c r="G30" s="319"/>
      <c r="H30" s="319"/>
      <c r="I30" s="319"/>
      <c r="J30" s="319"/>
    </row>
    <row r="31" spans="1:10" x14ac:dyDescent="0.25">
      <c r="A31" s="319"/>
      <c r="B31" s="319"/>
      <c r="C31" s="319"/>
      <c r="D31" s="319"/>
      <c r="E31" s="319"/>
      <c r="F31" s="319"/>
      <c r="G31" s="319"/>
      <c r="H31" s="319"/>
      <c r="I31" s="319"/>
      <c r="J31" s="319"/>
    </row>
    <row r="32" spans="1:10" ht="195" x14ac:dyDescent="0.25">
      <c r="A32" s="239" t="s">
        <v>2965</v>
      </c>
      <c r="B32" s="239" t="s">
        <v>2966</v>
      </c>
      <c r="C32" s="239" t="s">
        <v>2967</v>
      </c>
      <c r="D32" s="319"/>
      <c r="E32" s="319"/>
      <c r="F32" s="319"/>
      <c r="G32" s="319"/>
      <c r="H32" s="319"/>
      <c r="I32" s="319"/>
      <c r="J32" s="319"/>
    </row>
    <row r="33" spans="1:10" x14ac:dyDescent="0.25">
      <c r="A33" s="319"/>
      <c r="B33" s="319"/>
      <c r="C33" s="319"/>
      <c r="D33" s="319"/>
      <c r="E33" s="319"/>
      <c r="F33" s="319"/>
      <c r="G33" s="319"/>
      <c r="H33" s="319"/>
      <c r="I33" s="319"/>
      <c r="J33" s="319"/>
    </row>
    <row r="34" spans="1:10" ht="45" x14ac:dyDescent="0.25">
      <c r="A34" s="239" t="s">
        <v>2968</v>
      </c>
      <c r="B34" s="319"/>
      <c r="C34" s="319"/>
      <c r="D34" s="319"/>
      <c r="E34" s="319"/>
      <c r="F34" s="319"/>
      <c r="G34" s="319"/>
      <c r="H34" s="319"/>
      <c r="I34" s="319"/>
      <c r="J34" s="319"/>
    </row>
    <row r="35" spans="1:10" x14ac:dyDescent="0.25">
      <c r="A35" s="319"/>
      <c r="B35" s="319"/>
      <c r="C35" s="319"/>
      <c r="D35" s="319"/>
      <c r="E35" s="319"/>
      <c r="F35" s="319"/>
      <c r="G35" s="319"/>
      <c r="H35" s="319"/>
      <c r="I35" s="319"/>
      <c r="J35" s="319"/>
    </row>
    <row r="36" spans="1:10" x14ac:dyDescent="0.25">
      <c r="A36" s="319"/>
      <c r="B36" s="319"/>
      <c r="C36" s="319"/>
      <c r="D36" s="319"/>
      <c r="E36" s="319"/>
      <c r="F36" s="319"/>
      <c r="G36" s="319"/>
      <c r="H36" s="319"/>
      <c r="I36" s="319"/>
      <c r="J36" s="319"/>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A46" zoomScale="80" zoomScaleNormal="80" workbookViewId="0">
      <selection activeCell="A51" sqref="A51"/>
    </sheetView>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238" t="s">
        <v>3807</v>
      </c>
      <c r="B1" s="319"/>
      <c r="C1" s="319"/>
      <c r="D1" s="319"/>
      <c r="E1" s="319"/>
      <c r="F1" s="319"/>
      <c r="G1" s="319"/>
      <c r="H1" s="319"/>
      <c r="I1" s="319"/>
      <c r="J1" s="319"/>
      <c r="K1" s="319"/>
      <c r="L1" s="319"/>
      <c r="M1" s="319"/>
    </row>
    <row r="2" spans="1:13" x14ac:dyDescent="0.25">
      <c r="A2" s="319"/>
      <c r="B2" s="319"/>
      <c r="C2" s="319"/>
      <c r="D2" s="319"/>
      <c r="E2" s="319"/>
      <c r="F2" s="319"/>
      <c r="G2" s="319"/>
      <c r="H2" s="319"/>
      <c r="I2" s="319"/>
      <c r="J2" s="319"/>
      <c r="K2" s="319"/>
      <c r="L2" s="319"/>
      <c r="M2" s="319"/>
    </row>
    <row r="3" spans="1:13" x14ac:dyDescent="0.25">
      <c r="A3" s="282" t="s">
        <v>2515</v>
      </c>
      <c r="B3" s="319"/>
      <c r="C3" s="319"/>
      <c r="D3" s="319"/>
      <c r="E3" s="319"/>
      <c r="F3" s="319"/>
      <c r="G3" s="319"/>
      <c r="H3" s="319"/>
      <c r="I3" s="319"/>
      <c r="J3" s="319"/>
      <c r="K3" s="319"/>
      <c r="L3" s="319"/>
      <c r="M3" s="319"/>
    </row>
    <row r="4" spans="1:13" x14ac:dyDescent="0.25">
      <c r="A4" s="315"/>
      <c r="B4" s="319"/>
      <c r="C4" s="319"/>
      <c r="D4" s="319"/>
      <c r="E4" s="319"/>
      <c r="F4" s="319"/>
      <c r="G4" s="319"/>
      <c r="H4" s="319"/>
      <c r="I4" s="319"/>
      <c r="J4" s="319"/>
      <c r="K4" s="319"/>
      <c r="L4" s="319"/>
      <c r="M4" s="319"/>
    </row>
    <row r="5" spans="1:13" x14ac:dyDescent="0.25">
      <c r="A5" s="282" t="s">
        <v>2402</v>
      </c>
      <c r="B5" s="319"/>
      <c r="C5" s="319"/>
      <c r="D5" s="319"/>
      <c r="E5" s="319"/>
      <c r="F5" s="319"/>
      <c r="G5" s="319"/>
      <c r="H5" s="319"/>
      <c r="I5" s="319"/>
      <c r="J5" s="319"/>
      <c r="K5" s="319"/>
      <c r="L5" s="319"/>
      <c r="M5" s="319"/>
    </row>
    <row r="6" spans="1:13" x14ac:dyDescent="0.25">
      <c r="A6" s="315"/>
      <c r="B6" s="319"/>
      <c r="C6" s="319"/>
      <c r="D6" s="319"/>
      <c r="E6" s="319"/>
      <c r="F6" s="319"/>
      <c r="G6" s="319"/>
      <c r="H6" s="319"/>
      <c r="I6" s="319"/>
      <c r="J6" s="319"/>
      <c r="K6" s="319"/>
      <c r="L6" s="319"/>
      <c r="M6" s="319"/>
    </row>
    <row r="7" spans="1:13" x14ac:dyDescent="0.25">
      <c r="A7" s="319"/>
      <c r="B7" s="319"/>
      <c r="C7" s="319"/>
      <c r="D7" s="319"/>
      <c r="E7" s="319"/>
      <c r="F7" s="319"/>
      <c r="G7" s="319"/>
      <c r="H7" s="319"/>
      <c r="I7" s="319"/>
      <c r="J7" s="319"/>
      <c r="K7" s="319"/>
      <c r="L7" s="319"/>
      <c r="M7" s="319"/>
    </row>
    <row r="8" spans="1:13" ht="90" x14ac:dyDescent="0.25">
      <c r="A8" s="241" t="s">
        <v>3808</v>
      </c>
      <c r="B8" s="319"/>
      <c r="C8" s="319"/>
      <c r="D8" s="319"/>
      <c r="E8" s="319"/>
      <c r="F8" s="319"/>
      <c r="G8" s="319"/>
      <c r="H8" s="319"/>
      <c r="I8" s="319"/>
      <c r="J8" s="319"/>
      <c r="K8" s="319"/>
      <c r="L8" s="319"/>
      <c r="M8" s="319"/>
    </row>
    <row r="9" spans="1:13" ht="45" x14ac:dyDescent="0.25">
      <c r="A9" s="369" t="s">
        <v>3809</v>
      </c>
      <c r="B9" s="369" t="s">
        <v>3810</v>
      </c>
      <c r="C9" s="369" t="s">
        <v>3811</v>
      </c>
      <c r="D9" s="369" t="s">
        <v>3812</v>
      </c>
      <c r="E9" s="369" t="s">
        <v>3813</v>
      </c>
      <c r="F9" s="369" t="s">
        <v>3814</v>
      </c>
      <c r="G9" s="369" t="s">
        <v>3815</v>
      </c>
      <c r="H9" s="369" t="s">
        <v>3816</v>
      </c>
      <c r="I9" s="369" t="s">
        <v>3817</v>
      </c>
      <c r="J9" s="319"/>
      <c r="K9" s="319"/>
      <c r="L9" s="319"/>
      <c r="M9" s="319"/>
    </row>
    <row r="10" spans="1:13" ht="30" x14ac:dyDescent="0.25">
      <c r="A10" s="364" t="s">
        <v>3818</v>
      </c>
      <c r="B10" s="364" t="s">
        <v>3819</v>
      </c>
      <c r="C10" s="364"/>
      <c r="D10" s="364" t="s">
        <v>3820</v>
      </c>
      <c r="E10" s="364"/>
      <c r="F10" s="364" t="s">
        <v>3821</v>
      </c>
      <c r="G10" s="364"/>
      <c r="H10" s="364" t="s">
        <v>3822</v>
      </c>
      <c r="I10" s="364"/>
      <c r="J10" s="319"/>
      <c r="K10" s="319"/>
      <c r="L10" s="319"/>
      <c r="M10" s="319"/>
    </row>
    <row r="11" spans="1:13" ht="90" x14ac:dyDescent="0.25">
      <c r="A11" s="364" t="s">
        <v>3823</v>
      </c>
      <c r="B11" s="364" t="s">
        <v>3824</v>
      </c>
      <c r="C11" s="364"/>
      <c r="D11" s="364" t="s">
        <v>3825</v>
      </c>
      <c r="E11" s="364"/>
      <c r="F11" s="364" t="s">
        <v>3826</v>
      </c>
      <c r="G11" s="364"/>
      <c r="H11" s="364" t="s">
        <v>3827</v>
      </c>
      <c r="I11" s="364"/>
      <c r="J11" s="319"/>
      <c r="K11" s="319"/>
      <c r="L11" s="319"/>
      <c r="M11" s="319"/>
    </row>
    <row r="12" spans="1:13" x14ac:dyDescent="0.25">
      <c r="A12" s="234" t="s">
        <v>3828</v>
      </c>
      <c r="B12" s="234" t="s">
        <v>3829</v>
      </c>
      <c r="C12" s="234"/>
      <c r="D12" s="234" t="s">
        <v>3830</v>
      </c>
      <c r="E12" s="234"/>
      <c r="F12" s="234" t="s">
        <v>3831</v>
      </c>
      <c r="G12" s="234"/>
      <c r="H12" s="234" t="s">
        <v>3832</v>
      </c>
      <c r="I12" s="234"/>
      <c r="J12" s="319"/>
      <c r="K12" s="319"/>
      <c r="L12" s="319"/>
      <c r="M12" s="319"/>
    </row>
    <row r="13" spans="1:13" ht="45" x14ac:dyDescent="0.25">
      <c r="A13" s="234" t="s">
        <v>3833</v>
      </c>
      <c r="B13" s="234" t="s">
        <v>3834</v>
      </c>
      <c r="C13" s="234"/>
      <c r="D13" s="234" t="s">
        <v>3835</v>
      </c>
      <c r="E13" s="234"/>
      <c r="F13" s="234" t="s">
        <v>3836</v>
      </c>
      <c r="G13" s="234"/>
      <c r="H13" s="234" t="s">
        <v>3837</v>
      </c>
      <c r="I13" s="234"/>
      <c r="J13" s="319"/>
      <c r="K13" s="319"/>
      <c r="L13" s="319"/>
      <c r="M13" s="319"/>
    </row>
    <row r="14" spans="1:13" x14ac:dyDescent="0.25">
      <c r="A14" s="234" t="s">
        <v>3838</v>
      </c>
      <c r="B14" s="234" t="s">
        <v>3839</v>
      </c>
      <c r="C14" s="234"/>
      <c r="D14" s="234" t="s">
        <v>3840</v>
      </c>
      <c r="E14" s="234"/>
      <c r="F14" s="234" t="s">
        <v>3841</v>
      </c>
      <c r="G14" s="234"/>
      <c r="H14" s="234" t="s">
        <v>3842</v>
      </c>
      <c r="I14" s="234"/>
      <c r="J14" s="319"/>
      <c r="K14" s="319"/>
      <c r="L14" s="319"/>
      <c r="M14" s="319"/>
    </row>
    <row r="15" spans="1:13" ht="60" x14ac:dyDescent="0.25">
      <c r="A15" s="234" t="s">
        <v>3843</v>
      </c>
      <c r="B15" s="234" t="s">
        <v>3844</v>
      </c>
      <c r="C15" s="234"/>
      <c r="D15" s="234" t="s">
        <v>3845</v>
      </c>
      <c r="E15" s="234"/>
      <c r="F15" s="234" t="s">
        <v>3846</v>
      </c>
      <c r="G15" s="234"/>
      <c r="H15" s="234" t="s">
        <v>3847</v>
      </c>
      <c r="I15" s="234"/>
      <c r="J15" s="319"/>
      <c r="K15" s="319"/>
      <c r="L15" s="319"/>
      <c r="M15" s="319"/>
    </row>
    <row r="16" spans="1:13" ht="30" x14ac:dyDescent="0.25">
      <c r="A16" s="234" t="s">
        <v>2435</v>
      </c>
      <c r="B16" s="234" t="s">
        <v>3848</v>
      </c>
      <c r="C16" s="234"/>
      <c r="D16" s="234" t="s">
        <v>3849</v>
      </c>
      <c r="E16" s="234"/>
      <c r="F16" s="234" t="s">
        <v>3850</v>
      </c>
      <c r="G16" s="234"/>
      <c r="H16" s="234" t="s">
        <v>3851</v>
      </c>
      <c r="I16" s="234"/>
      <c r="J16" s="319"/>
      <c r="K16" s="319"/>
      <c r="L16" s="319"/>
      <c r="M16" s="319"/>
    </row>
    <row r="17" spans="1:15" ht="60" x14ac:dyDescent="0.25">
      <c r="A17" s="234" t="s">
        <v>3852</v>
      </c>
      <c r="B17" s="234" t="s">
        <v>3853</v>
      </c>
      <c r="C17" s="234"/>
      <c r="D17" s="234" t="s">
        <v>3854</v>
      </c>
      <c r="E17" s="234"/>
      <c r="F17" s="234" t="s">
        <v>3855</v>
      </c>
      <c r="G17" s="234"/>
      <c r="H17" s="234" t="s">
        <v>3856</v>
      </c>
      <c r="I17" s="234"/>
      <c r="J17" s="319"/>
      <c r="K17" s="319"/>
      <c r="L17" s="319"/>
      <c r="M17" s="319"/>
    </row>
    <row r="18" spans="1:15" ht="45" x14ac:dyDescent="0.25">
      <c r="A18" s="234" t="s">
        <v>3857</v>
      </c>
      <c r="B18" s="234" t="s">
        <v>3858</v>
      </c>
      <c r="C18" s="234"/>
      <c r="D18" s="234" t="s">
        <v>3859</v>
      </c>
      <c r="E18" s="234"/>
      <c r="F18" s="234" t="s">
        <v>3860</v>
      </c>
      <c r="G18" s="234"/>
      <c r="H18" s="234" t="s">
        <v>3861</v>
      </c>
      <c r="I18" s="234"/>
      <c r="J18" s="319"/>
      <c r="K18" s="319"/>
      <c r="L18" s="319"/>
      <c r="M18" s="319"/>
    </row>
    <row r="19" spans="1:15" ht="60" x14ac:dyDescent="0.25">
      <c r="A19" s="234" t="s">
        <v>3862</v>
      </c>
      <c r="B19" s="234" t="s">
        <v>3863</v>
      </c>
      <c r="C19" s="234"/>
      <c r="D19" s="234" t="s">
        <v>3864</v>
      </c>
      <c r="E19" s="234"/>
      <c r="F19" s="234" t="s">
        <v>3865</v>
      </c>
      <c r="G19" s="234"/>
      <c r="H19" s="234" t="s">
        <v>3866</v>
      </c>
      <c r="I19" s="234"/>
      <c r="J19" s="319"/>
      <c r="K19" s="319"/>
      <c r="L19" s="319"/>
      <c r="M19" s="319"/>
    </row>
    <row r="20" spans="1:15" ht="45" x14ac:dyDescent="0.25">
      <c r="A20" s="234" t="s">
        <v>3867</v>
      </c>
      <c r="B20" s="234" t="s">
        <v>3868</v>
      </c>
      <c r="C20" s="234"/>
      <c r="D20" s="234" t="s">
        <v>3869</v>
      </c>
      <c r="E20" s="234"/>
      <c r="F20" s="234" t="s">
        <v>3870</v>
      </c>
      <c r="G20" s="234"/>
      <c r="H20" s="234" t="s">
        <v>3871</v>
      </c>
      <c r="I20" s="234"/>
      <c r="J20" s="319"/>
      <c r="K20" s="319"/>
      <c r="L20" s="319"/>
      <c r="M20" s="319"/>
    </row>
    <row r="21" spans="1:15" x14ac:dyDescent="0.25">
      <c r="A21" s="364" t="s">
        <v>2969</v>
      </c>
      <c r="B21" s="364" t="s">
        <v>3872</v>
      </c>
      <c r="C21" s="364"/>
      <c r="D21" s="364" t="s">
        <v>3873</v>
      </c>
      <c r="E21" s="364"/>
      <c r="F21" s="364" t="s">
        <v>3874</v>
      </c>
      <c r="G21" s="364"/>
      <c r="H21" s="364" t="s">
        <v>3875</v>
      </c>
      <c r="I21" s="364"/>
      <c r="J21" s="319"/>
      <c r="K21" s="319"/>
      <c r="L21" s="319"/>
      <c r="M21" s="319"/>
    </row>
    <row r="22" spans="1:15" x14ac:dyDescent="0.25">
      <c r="A22" s="364" t="s">
        <v>2970</v>
      </c>
      <c r="B22" s="364" t="s">
        <v>3876</v>
      </c>
      <c r="C22" s="364"/>
      <c r="D22" s="364" t="s">
        <v>3877</v>
      </c>
      <c r="E22" s="364"/>
      <c r="F22" s="364" t="s">
        <v>3878</v>
      </c>
      <c r="G22" s="364"/>
      <c r="H22" s="364" t="s">
        <v>3879</v>
      </c>
      <c r="I22" s="364"/>
      <c r="J22" s="319"/>
      <c r="K22" s="319"/>
      <c r="L22" s="319"/>
      <c r="M22" s="319"/>
    </row>
    <row r="23" spans="1:15" x14ac:dyDescent="0.25">
      <c r="A23" s="319"/>
      <c r="B23" s="319"/>
      <c r="C23" s="319"/>
      <c r="D23" s="319"/>
      <c r="E23" s="319"/>
      <c r="F23" s="319"/>
      <c r="G23" s="319"/>
      <c r="H23" s="319"/>
      <c r="I23" s="319"/>
      <c r="J23" s="319"/>
      <c r="K23" s="319"/>
      <c r="L23" s="319"/>
      <c r="M23" s="319"/>
    </row>
    <row r="24" spans="1:15" ht="75" x14ac:dyDescent="0.25">
      <c r="A24" s="241" t="s">
        <v>3880</v>
      </c>
      <c r="B24" s="319"/>
      <c r="C24" s="319"/>
      <c r="D24" s="319"/>
      <c r="E24" s="319"/>
      <c r="F24" s="319"/>
      <c r="G24" s="319"/>
      <c r="H24" s="319"/>
      <c r="I24" s="319"/>
      <c r="J24" s="319"/>
      <c r="K24" s="319"/>
      <c r="L24" s="319"/>
      <c r="M24" s="319"/>
    </row>
    <row r="25" spans="1:15" ht="90" x14ac:dyDescent="0.25">
      <c r="A25" s="369" t="s">
        <v>3881</v>
      </c>
      <c r="B25" s="369" t="s">
        <v>3882</v>
      </c>
      <c r="C25" s="369" t="s">
        <v>3883</v>
      </c>
      <c r="D25" s="369" t="s">
        <v>3884</v>
      </c>
      <c r="E25" s="369" t="s">
        <v>3885</v>
      </c>
      <c r="F25" s="369" t="s">
        <v>3886</v>
      </c>
      <c r="G25" s="369" t="s">
        <v>3887</v>
      </c>
      <c r="H25" s="369" t="s">
        <v>3888</v>
      </c>
      <c r="I25" s="369" t="s">
        <v>3889</v>
      </c>
      <c r="J25" s="369" t="s">
        <v>3890</v>
      </c>
      <c r="K25" s="369" t="s">
        <v>3891</v>
      </c>
      <c r="L25" s="369" t="s">
        <v>3892</v>
      </c>
      <c r="M25" s="369" t="s">
        <v>3893</v>
      </c>
      <c r="N25" s="369" t="s">
        <v>3894</v>
      </c>
      <c r="O25" s="369" t="s">
        <v>3895</v>
      </c>
    </row>
    <row r="26" spans="1:15" x14ac:dyDescent="0.25">
      <c r="A26" s="364" t="s">
        <v>3896</v>
      </c>
      <c r="B26" s="364" t="s">
        <v>3897</v>
      </c>
      <c r="C26" s="330"/>
      <c r="D26" s="364" t="s">
        <v>3898</v>
      </c>
      <c r="E26" s="330"/>
      <c r="F26" s="364" t="s">
        <v>3899</v>
      </c>
      <c r="G26" s="330"/>
      <c r="H26" s="364" t="s">
        <v>3900</v>
      </c>
      <c r="I26" s="330"/>
      <c r="J26" s="364" t="s">
        <v>3901</v>
      </c>
      <c r="K26" s="330"/>
      <c r="L26" s="364" t="s">
        <v>3902</v>
      </c>
      <c r="M26" s="330"/>
      <c r="N26" s="364" t="s">
        <v>3903</v>
      </c>
      <c r="O26" s="330"/>
    </row>
    <row r="27" spans="1:15" ht="90" x14ac:dyDescent="0.25">
      <c r="A27" s="364" t="s">
        <v>3904</v>
      </c>
      <c r="B27" s="364" t="s">
        <v>3905</v>
      </c>
      <c r="C27" s="330"/>
      <c r="D27" s="364" t="s">
        <v>3906</v>
      </c>
      <c r="E27" s="330"/>
      <c r="F27" s="364" t="s">
        <v>3907</v>
      </c>
      <c r="G27" s="330"/>
      <c r="H27" s="364" t="s">
        <v>3908</v>
      </c>
      <c r="I27" s="330"/>
      <c r="J27" s="364" t="s">
        <v>3909</v>
      </c>
      <c r="K27" s="330"/>
      <c r="L27" s="364" t="s">
        <v>3910</v>
      </c>
      <c r="M27" s="330"/>
      <c r="N27" s="364" t="s">
        <v>3911</v>
      </c>
      <c r="O27" s="330"/>
    </row>
    <row r="28" spans="1:15" x14ac:dyDescent="0.25">
      <c r="A28" s="234" t="s">
        <v>12</v>
      </c>
      <c r="B28" s="234" t="s">
        <v>3912</v>
      </c>
      <c r="C28" s="331"/>
      <c r="D28" s="234" t="s">
        <v>3913</v>
      </c>
      <c r="E28" s="331"/>
      <c r="F28" s="234" t="s">
        <v>3914</v>
      </c>
      <c r="G28" s="331"/>
      <c r="H28" s="234" t="s">
        <v>3915</v>
      </c>
      <c r="I28" s="331"/>
      <c r="J28" s="234" t="s">
        <v>3916</v>
      </c>
      <c r="K28" s="331"/>
      <c r="L28" s="234" t="s">
        <v>3917</v>
      </c>
      <c r="M28" s="331"/>
      <c r="N28" s="234" t="s">
        <v>3918</v>
      </c>
      <c r="O28" s="331"/>
    </row>
    <row r="29" spans="1:15" ht="45" x14ac:dyDescent="0.25">
      <c r="A29" s="234" t="s">
        <v>3919</v>
      </c>
      <c r="B29" s="234" t="s">
        <v>3920</v>
      </c>
      <c r="C29" s="331"/>
      <c r="D29" s="234" t="s">
        <v>3921</v>
      </c>
      <c r="E29" s="331"/>
      <c r="F29" s="234" t="s">
        <v>3922</v>
      </c>
      <c r="G29" s="331"/>
      <c r="H29" s="234" t="s">
        <v>3923</v>
      </c>
      <c r="I29" s="331"/>
      <c r="J29" s="234" t="s">
        <v>3924</v>
      </c>
      <c r="K29" s="331"/>
      <c r="L29" s="234" t="s">
        <v>3925</v>
      </c>
      <c r="M29" s="331"/>
      <c r="N29" s="234" t="s">
        <v>3926</v>
      </c>
      <c r="O29" s="331"/>
    </row>
    <row r="30" spans="1:15" ht="30" x14ac:dyDescent="0.25">
      <c r="A30" s="234" t="s">
        <v>3927</v>
      </c>
      <c r="B30" s="234" t="s">
        <v>3928</v>
      </c>
      <c r="C30" s="331"/>
      <c r="D30" s="234" t="s">
        <v>3929</v>
      </c>
      <c r="E30" s="331"/>
      <c r="F30" s="234" t="s">
        <v>3930</v>
      </c>
      <c r="G30" s="331"/>
      <c r="H30" s="234" t="s">
        <v>3931</v>
      </c>
      <c r="I30" s="331"/>
      <c r="J30" s="234" t="s">
        <v>3932</v>
      </c>
      <c r="K30" s="331"/>
      <c r="L30" s="234" t="s">
        <v>3933</v>
      </c>
      <c r="M30" s="331"/>
      <c r="N30" s="234" t="s">
        <v>3934</v>
      </c>
      <c r="O30" s="331"/>
    </row>
    <row r="31" spans="1:15" ht="90" x14ac:dyDescent="0.25">
      <c r="A31" s="234" t="s">
        <v>3935</v>
      </c>
      <c r="B31" s="234" t="s">
        <v>3936</v>
      </c>
      <c r="C31" s="331"/>
      <c r="D31" s="234" t="s">
        <v>3937</v>
      </c>
      <c r="E31" s="331"/>
      <c r="F31" s="234" t="s">
        <v>3938</v>
      </c>
      <c r="G31" s="331"/>
      <c r="H31" s="234" t="s">
        <v>3939</v>
      </c>
      <c r="I31" s="331"/>
      <c r="J31" s="234" t="s">
        <v>3940</v>
      </c>
      <c r="K31" s="331"/>
      <c r="L31" s="234" t="s">
        <v>3941</v>
      </c>
      <c r="M31" s="331"/>
      <c r="N31" s="234" t="s">
        <v>3942</v>
      </c>
      <c r="O31" s="331"/>
    </row>
    <row r="32" spans="1:15" ht="60" x14ac:dyDescent="0.25">
      <c r="A32" s="234" t="s">
        <v>3943</v>
      </c>
      <c r="B32" s="234" t="s">
        <v>3944</v>
      </c>
      <c r="C32" s="331"/>
      <c r="D32" s="234" t="s">
        <v>3945</v>
      </c>
      <c r="E32" s="331"/>
      <c r="F32" s="234" t="s">
        <v>3946</v>
      </c>
      <c r="G32" s="331"/>
      <c r="H32" s="234" t="s">
        <v>3947</v>
      </c>
      <c r="I32" s="331"/>
      <c r="J32" s="234" t="s">
        <v>3948</v>
      </c>
      <c r="K32" s="331"/>
      <c r="L32" s="234" t="s">
        <v>3949</v>
      </c>
      <c r="M32" s="331"/>
      <c r="N32" s="234" t="s">
        <v>3950</v>
      </c>
      <c r="O32" s="331"/>
    </row>
    <row r="33" spans="1:15" ht="120" x14ac:dyDescent="0.25">
      <c r="A33" s="234" t="s">
        <v>3951</v>
      </c>
      <c r="B33" s="234" t="s">
        <v>3952</v>
      </c>
      <c r="C33" s="331"/>
      <c r="D33" s="234" t="s">
        <v>3953</v>
      </c>
      <c r="E33" s="331"/>
      <c r="F33" s="234" t="s">
        <v>3954</v>
      </c>
      <c r="G33" s="331"/>
      <c r="H33" s="234" t="s">
        <v>3955</v>
      </c>
      <c r="I33" s="331"/>
      <c r="J33" s="234" t="s">
        <v>3956</v>
      </c>
      <c r="K33" s="331"/>
      <c r="L33" s="234" t="s">
        <v>3957</v>
      </c>
      <c r="M33" s="331"/>
      <c r="N33" s="234" t="s">
        <v>3958</v>
      </c>
      <c r="O33" s="331"/>
    </row>
    <row r="34" spans="1:15" ht="45" x14ac:dyDescent="0.25">
      <c r="A34" s="234" t="s">
        <v>3857</v>
      </c>
      <c r="B34" s="234" t="s">
        <v>3959</v>
      </c>
      <c r="C34" s="331"/>
      <c r="D34" s="234" t="s">
        <v>3960</v>
      </c>
      <c r="E34" s="331"/>
      <c r="F34" s="234" t="s">
        <v>3961</v>
      </c>
      <c r="G34" s="331"/>
      <c r="H34" s="234" t="s">
        <v>3962</v>
      </c>
      <c r="I34" s="331"/>
      <c r="J34" s="234" t="s">
        <v>3963</v>
      </c>
      <c r="K34" s="331"/>
      <c r="L34" s="234" t="s">
        <v>3964</v>
      </c>
      <c r="M34" s="331"/>
      <c r="N34" s="234" t="s">
        <v>3965</v>
      </c>
      <c r="O34" s="331"/>
    </row>
    <row r="35" spans="1:15" ht="120" x14ac:dyDescent="0.25">
      <c r="A35" s="234" t="s">
        <v>3966</v>
      </c>
      <c r="B35" s="234" t="s">
        <v>3967</v>
      </c>
      <c r="C35" s="331"/>
      <c r="D35" s="234" t="s">
        <v>3968</v>
      </c>
      <c r="E35" s="331"/>
      <c r="F35" s="234" t="s">
        <v>3969</v>
      </c>
      <c r="G35" s="331"/>
      <c r="H35" s="234" t="s">
        <v>3970</v>
      </c>
      <c r="I35" s="331"/>
      <c r="J35" s="234" t="s">
        <v>3971</v>
      </c>
      <c r="K35" s="331"/>
      <c r="L35" s="234" t="s">
        <v>3972</v>
      </c>
      <c r="M35" s="331"/>
      <c r="N35" s="234" t="s">
        <v>3973</v>
      </c>
      <c r="O35" s="331"/>
    </row>
    <row r="36" spans="1:15" ht="45" x14ac:dyDescent="0.25">
      <c r="A36" s="234" t="s">
        <v>3974</v>
      </c>
      <c r="B36" s="234" t="s">
        <v>3975</v>
      </c>
      <c r="C36" s="331"/>
      <c r="D36" s="234" t="s">
        <v>3976</v>
      </c>
      <c r="E36" s="331"/>
      <c r="F36" s="234" t="s">
        <v>3977</v>
      </c>
      <c r="G36" s="331"/>
      <c r="H36" s="234" t="s">
        <v>3978</v>
      </c>
      <c r="I36" s="331"/>
      <c r="J36" s="234" t="s">
        <v>3979</v>
      </c>
      <c r="K36" s="331"/>
      <c r="L36" s="234" t="s">
        <v>3980</v>
      </c>
      <c r="M36" s="331"/>
      <c r="N36" s="234" t="s">
        <v>3981</v>
      </c>
      <c r="O36" s="331"/>
    </row>
    <row r="37" spans="1:15" x14ac:dyDescent="0.25">
      <c r="A37" s="334" t="s">
        <v>2969</v>
      </c>
      <c r="B37" s="334" t="s">
        <v>3982</v>
      </c>
      <c r="C37" s="342">
        <f t="shared" ref="C37" si="0">SUM(C28:C36)</f>
        <v>0</v>
      </c>
      <c r="D37" s="334" t="s">
        <v>3983</v>
      </c>
      <c r="E37" s="342">
        <f>SUM(E28:E36)</f>
        <v>0</v>
      </c>
      <c r="F37" s="334" t="s">
        <v>3984</v>
      </c>
      <c r="G37" s="342">
        <f>SUM(G28:G36)</f>
        <v>0</v>
      </c>
      <c r="H37" s="334" t="s">
        <v>3985</v>
      </c>
      <c r="I37" s="342">
        <f>SUM(I28:I36)</f>
        <v>0</v>
      </c>
      <c r="J37" s="334" t="s">
        <v>3986</v>
      </c>
      <c r="K37" s="342">
        <f>SUM(K28:K36)</f>
        <v>0</v>
      </c>
      <c r="L37" s="334" t="s">
        <v>3987</v>
      </c>
      <c r="M37" s="342">
        <f>SUM(M28:M36)</f>
        <v>0</v>
      </c>
      <c r="N37" s="334" t="s">
        <v>3988</v>
      </c>
      <c r="O37" s="342">
        <f>SUM(O28:O36)</f>
        <v>0</v>
      </c>
    </row>
    <row r="38" spans="1:15" ht="30" x14ac:dyDescent="0.25">
      <c r="A38" s="334" t="s">
        <v>3989</v>
      </c>
      <c r="B38" s="334" t="s">
        <v>3990</v>
      </c>
      <c r="C38" s="342"/>
      <c r="D38" s="375"/>
      <c r="E38" s="376"/>
      <c r="F38" s="375"/>
      <c r="G38" s="376"/>
      <c r="H38" s="334" t="s">
        <v>3991</v>
      </c>
      <c r="I38" s="342"/>
      <c r="J38" s="375"/>
      <c r="K38" s="376"/>
      <c r="L38" s="375"/>
      <c r="M38" s="376"/>
      <c r="N38" s="334" t="s">
        <v>3992</v>
      </c>
      <c r="O38" s="342"/>
    </row>
    <row r="39" spans="1:15" ht="30" x14ac:dyDescent="0.25">
      <c r="A39" s="334" t="s">
        <v>3993</v>
      </c>
      <c r="B39" s="334" t="s">
        <v>3994</v>
      </c>
      <c r="C39" s="342">
        <f>SUM(C38,C26:C27,C37)</f>
        <v>0</v>
      </c>
      <c r="D39" s="334" t="s">
        <v>3995</v>
      </c>
      <c r="E39" s="342">
        <f t="shared" ref="E39" si="1">SUM(E38,E26:E27,E37)</f>
        <v>0</v>
      </c>
      <c r="F39" s="334" t="s">
        <v>3996</v>
      </c>
      <c r="G39" s="342">
        <f>SUM(G38,G26:G27,G37)</f>
        <v>0</v>
      </c>
      <c r="H39" s="334" t="s">
        <v>3997</v>
      </c>
      <c r="I39" s="342">
        <f>SUM(I38,I26:I27,I37)</f>
        <v>0</v>
      </c>
      <c r="J39" s="334" t="s">
        <v>3998</v>
      </c>
      <c r="K39" s="342">
        <f>SUM(K38,K26:K27,K37)</f>
        <v>0</v>
      </c>
      <c r="L39" s="334" t="s">
        <v>3999</v>
      </c>
      <c r="M39" s="342">
        <f>SUM(M38,M26:M27,M37)</f>
        <v>0</v>
      </c>
      <c r="N39" s="334" t="s">
        <v>4000</v>
      </c>
      <c r="O39" s="342">
        <f>SUM(O38,O26:O27,O37)</f>
        <v>0</v>
      </c>
    </row>
    <row r="40" spans="1:15" ht="30" x14ac:dyDescent="0.25">
      <c r="A40" s="364" t="s">
        <v>4001</v>
      </c>
      <c r="B40" s="330">
        <f>SUM(C39:G39)</f>
        <v>0</v>
      </c>
      <c r="C40" s="330" t="s">
        <v>4002</v>
      </c>
      <c r="D40" s="377"/>
      <c r="E40" s="377"/>
      <c r="F40" s="377"/>
      <c r="G40" s="377"/>
      <c r="H40" s="377"/>
      <c r="I40" s="378"/>
      <c r="J40" s="319"/>
      <c r="K40" s="319"/>
      <c r="L40" s="319"/>
      <c r="M40" s="319"/>
    </row>
    <row r="41" spans="1:15" ht="30" x14ac:dyDescent="0.25">
      <c r="A41" s="330" t="s">
        <v>4003</v>
      </c>
      <c r="B41" s="330">
        <f>SUM(I39:M39)</f>
        <v>0</v>
      </c>
      <c r="C41" s="364" t="s">
        <v>4004</v>
      </c>
      <c r="D41" s="378"/>
      <c r="E41" s="378"/>
      <c r="F41" s="378"/>
      <c r="G41" s="377"/>
      <c r="H41" s="377"/>
      <c r="I41" s="319"/>
      <c r="J41" s="319"/>
      <c r="K41" s="319"/>
      <c r="L41" s="319"/>
      <c r="M41" s="319"/>
    </row>
    <row r="42" spans="1:15" ht="30" x14ac:dyDescent="0.25">
      <c r="A42" s="330" t="s">
        <v>4005</v>
      </c>
      <c r="B42" s="330">
        <f>B40-B41</f>
        <v>0</v>
      </c>
      <c r="C42" s="364" t="s">
        <v>4006</v>
      </c>
      <c r="D42" s="378"/>
      <c r="E42" s="377"/>
      <c r="F42" s="377"/>
      <c r="G42" s="377"/>
      <c r="H42" s="377"/>
      <c r="I42" s="319"/>
      <c r="J42" s="319"/>
      <c r="K42" s="319"/>
      <c r="L42" s="319"/>
      <c r="M42" s="319"/>
    </row>
    <row r="43" spans="1:15" x14ac:dyDescent="0.25">
      <c r="A43" s="319"/>
      <c r="B43" s="378"/>
      <c r="C43" s="378"/>
      <c r="D43" s="378"/>
      <c r="E43" s="378"/>
      <c r="F43" s="378"/>
      <c r="G43" s="378"/>
      <c r="H43" s="378"/>
      <c r="I43" s="319"/>
      <c r="J43" s="319"/>
      <c r="K43" s="319"/>
      <c r="L43" s="319"/>
      <c r="M43" s="319"/>
    </row>
    <row r="44" spans="1:15" x14ac:dyDescent="0.25">
      <c r="A44" s="241" t="s">
        <v>4007</v>
      </c>
      <c r="B44" s="378"/>
      <c r="C44" s="378"/>
      <c r="D44" s="378"/>
      <c r="E44" s="378"/>
      <c r="F44" s="378"/>
      <c r="G44" s="378"/>
      <c r="H44" s="378"/>
      <c r="I44" s="319"/>
      <c r="J44" s="319"/>
      <c r="K44" s="319"/>
      <c r="L44" s="319"/>
      <c r="M44" s="319"/>
    </row>
    <row r="45" spans="1:15" ht="60" x14ac:dyDescent="0.25">
      <c r="A45" s="282" t="s">
        <v>4008</v>
      </c>
      <c r="B45" s="282" t="s">
        <v>4009</v>
      </c>
      <c r="C45" s="282" t="s">
        <v>4010</v>
      </c>
      <c r="D45" s="282" t="s">
        <v>4011</v>
      </c>
      <c r="E45" s="282" t="s">
        <v>4012</v>
      </c>
      <c r="F45" s="282" t="s">
        <v>4013</v>
      </c>
      <c r="G45" s="282" t="s">
        <v>2971</v>
      </c>
      <c r="H45" s="319"/>
      <c r="I45" s="319"/>
      <c r="J45" s="319"/>
      <c r="K45" s="319"/>
      <c r="L45" s="319"/>
      <c r="M45" s="319"/>
    </row>
    <row r="46" spans="1:15" ht="30" x14ac:dyDescent="0.25">
      <c r="A46" s="234" t="s">
        <v>4014</v>
      </c>
      <c r="B46" s="234"/>
      <c r="C46" s="234"/>
      <c r="D46" s="234" t="s">
        <v>4015</v>
      </c>
      <c r="E46" s="234"/>
      <c r="F46" s="234" t="s">
        <v>4016</v>
      </c>
      <c r="G46" s="234"/>
      <c r="H46" s="319"/>
      <c r="I46" s="319"/>
      <c r="J46" s="319"/>
      <c r="K46" s="319"/>
      <c r="L46" s="319"/>
      <c r="M46" s="319"/>
    </row>
    <row r="47" spans="1:15" ht="60" x14ac:dyDescent="0.25">
      <c r="A47" s="234" t="s">
        <v>4017</v>
      </c>
      <c r="B47" s="234"/>
      <c r="C47" s="234"/>
      <c r="D47" s="234" t="s">
        <v>4018</v>
      </c>
      <c r="E47" s="234"/>
      <c r="F47" s="234" t="s">
        <v>4019</v>
      </c>
      <c r="G47" s="234"/>
      <c r="H47" s="319"/>
      <c r="I47" s="319"/>
      <c r="J47" s="319"/>
      <c r="K47" s="319"/>
      <c r="L47" s="319"/>
      <c r="M47" s="319"/>
    </row>
    <row r="48" spans="1:15" x14ac:dyDescent="0.25">
      <c r="A48" s="319"/>
      <c r="B48" s="319"/>
      <c r="C48" s="319"/>
      <c r="D48" s="319"/>
      <c r="E48" s="319"/>
      <c r="F48" s="319"/>
      <c r="G48" s="319"/>
      <c r="H48" s="319"/>
      <c r="I48" s="319"/>
      <c r="J48" s="319"/>
      <c r="K48" s="319"/>
      <c r="L48" s="319"/>
      <c r="M48" s="319"/>
    </row>
    <row r="49" spans="1:13" ht="45" x14ac:dyDescent="0.25">
      <c r="A49" s="368" t="s">
        <v>2513</v>
      </c>
      <c r="B49" s="319"/>
      <c r="C49" s="319"/>
      <c r="D49" s="319"/>
      <c r="E49" s="319"/>
      <c r="F49" s="319"/>
      <c r="G49" s="319"/>
      <c r="H49" s="319"/>
      <c r="I49" s="319"/>
      <c r="J49" s="319"/>
      <c r="K49" s="319"/>
      <c r="L49" s="319"/>
      <c r="M49" s="319"/>
    </row>
    <row r="50" spans="1:13" x14ac:dyDescent="0.25">
      <c r="A50" s="319"/>
      <c r="B50" s="319"/>
      <c r="C50" s="319"/>
      <c r="D50" s="319"/>
      <c r="E50" s="319"/>
      <c r="F50" s="319"/>
      <c r="G50" s="319"/>
      <c r="H50" s="319"/>
      <c r="I50" s="319"/>
      <c r="J50" s="319"/>
      <c r="K50" s="319"/>
      <c r="L50" s="319"/>
      <c r="M50" s="319"/>
    </row>
    <row r="51" spans="1:13" x14ac:dyDescent="0.25">
      <c r="A51" s="319"/>
      <c r="B51" s="319"/>
      <c r="C51" s="319"/>
      <c r="D51" s="319"/>
      <c r="E51" s="319"/>
      <c r="F51" s="319"/>
      <c r="G51" s="319"/>
      <c r="H51" s="319"/>
      <c r="I51" s="319"/>
      <c r="J51" s="319"/>
      <c r="K51" s="319"/>
      <c r="L51" s="319"/>
      <c r="M51" s="3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F1" workbookViewId="0">
      <selection activeCell="K10" sqref="K10"/>
    </sheetView>
  </sheetViews>
  <sheetFormatPr baseColWidth="10" defaultRowHeight="15" x14ac:dyDescent="0.25"/>
  <cols>
    <col min="1" max="1" width="69.42578125" bestFit="1" customWidth="1"/>
    <col min="2" max="2" width="125" bestFit="1" customWidth="1"/>
    <col min="3" max="3" width="17" bestFit="1" customWidth="1"/>
    <col min="4" max="4" width="12.7109375" bestFit="1" customWidth="1"/>
    <col min="5" max="5" width="46.7109375" bestFit="1" customWidth="1"/>
    <col min="7" max="7" width="97" bestFit="1" customWidth="1"/>
    <col min="8" max="8" width="27.140625" bestFit="1" customWidth="1"/>
    <col min="9" max="9" width="11.140625" bestFit="1" customWidth="1"/>
    <col min="10" max="10" width="9.140625" bestFit="1" customWidth="1"/>
    <col min="11" max="11" width="15.42578125" bestFit="1" customWidth="1"/>
  </cols>
  <sheetData>
    <row r="1" spans="1:11" x14ac:dyDescent="0.25">
      <c r="A1" s="27" t="s">
        <v>225</v>
      </c>
      <c r="B1" s="28"/>
      <c r="C1" s="29"/>
      <c r="D1" s="29"/>
      <c r="E1" s="29"/>
      <c r="G1" s="27" t="s">
        <v>242</v>
      </c>
      <c r="H1" s="19"/>
      <c r="I1" s="12"/>
      <c r="J1" s="12"/>
      <c r="K1" s="12"/>
    </row>
    <row r="2" spans="1:11" x14ac:dyDescent="0.25">
      <c r="A2" s="1" t="s">
        <v>226</v>
      </c>
      <c r="B2" s="30" t="s">
        <v>227</v>
      </c>
      <c r="C2" s="30" t="s">
        <v>228</v>
      </c>
      <c r="D2" s="30" t="s">
        <v>229</v>
      </c>
      <c r="E2" s="30" t="s">
        <v>230</v>
      </c>
      <c r="G2" s="35" t="s">
        <v>243</v>
      </c>
      <c r="H2" s="28"/>
      <c r="I2" s="36"/>
      <c r="J2" s="36"/>
      <c r="K2" s="36"/>
    </row>
    <row r="3" spans="1:11" x14ac:dyDescent="0.25">
      <c r="A3" s="2" t="s">
        <v>231</v>
      </c>
      <c r="B3" s="2" t="s">
        <v>232</v>
      </c>
      <c r="C3" s="2" t="s">
        <v>233</v>
      </c>
      <c r="D3" s="2" t="s">
        <v>234</v>
      </c>
      <c r="E3" s="2" t="s">
        <v>235</v>
      </c>
      <c r="G3" s="37" t="s">
        <v>244</v>
      </c>
      <c r="H3" s="38"/>
      <c r="I3" s="39"/>
      <c r="J3" s="40" t="s">
        <v>245</v>
      </c>
      <c r="K3" s="41"/>
    </row>
    <row r="4" spans="1:11" x14ac:dyDescent="0.25">
      <c r="A4" s="3" t="s">
        <v>236</v>
      </c>
      <c r="B4" s="9">
        <f>0</f>
        <v>0</v>
      </c>
      <c r="C4" s="9">
        <f>0</f>
        <v>0</v>
      </c>
      <c r="D4" s="9">
        <f>0</f>
        <v>0</v>
      </c>
      <c r="E4" s="9">
        <f>0</f>
        <v>0</v>
      </c>
      <c r="G4" s="2" t="s">
        <v>246</v>
      </c>
      <c r="H4" s="2" t="s">
        <v>247</v>
      </c>
      <c r="I4" s="2" t="s">
        <v>248</v>
      </c>
      <c r="J4" s="3" t="s">
        <v>249</v>
      </c>
      <c r="K4" s="3" t="s">
        <v>250</v>
      </c>
    </row>
    <row r="5" spans="1:11" x14ac:dyDescent="0.25">
      <c r="A5" s="3" t="s">
        <v>237</v>
      </c>
      <c r="B5" s="9">
        <f>0</f>
        <v>0</v>
      </c>
      <c r="C5" s="9">
        <f>0</f>
        <v>0</v>
      </c>
      <c r="D5" s="9">
        <f>0</f>
        <v>0</v>
      </c>
      <c r="E5" s="9">
        <f>0</f>
        <v>0</v>
      </c>
      <c r="G5" s="42"/>
      <c r="H5" s="42"/>
      <c r="I5" s="42"/>
      <c r="J5" s="42"/>
      <c r="K5" s="42"/>
    </row>
    <row r="6" spans="1:11" x14ac:dyDescent="0.25">
      <c r="A6" s="3" t="s">
        <v>238</v>
      </c>
      <c r="B6" s="9">
        <f>0</f>
        <v>0</v>
      </c>
      <c r="C6" s="9">
        <f>0</f>
        <v>0</v>
      </c>
      <c r="D6" s="9">
        <f>0</f>
        <v>0</v>
      </c>
      <c r="E6" s="9">
        <f>0</f>
        <v>0</v>
      </c>
      <c r="G6" s="42"/>
      <c r="H6" s="42"/>
      <c r="I6" s="42"/>
      <c r="J6" s="42"/>
      <c r="K6" s="42"/>
    </row>
    <row r="7" spans="1:11" x14ac:dyDescent="0.25">
      <c r="A7" s="5" t="s">
        <v>156</v>
      </c>
      <c r="B7" s="11">
        <f>B6+B5+B4</f>
        <v>0</v>
      </c>
      <c r="C7" s="16">
        <f>C6+C5+C4</f>
        <v>0</v>
      </c>
      <c r="D7" s="16">
        <f>D6+D5+D4</f>
        <v>0</v>
      </c>
      <c r="E7" s="16">
        <f>E6+E5+E4</f>
        <v>0</v>
      </c>
      <c r="G7" s="42"/>
      <c r="H7" s="42"/>
      <c r="I7" s="42"/>
      <c r="J7" s="42"/>
      <c r="K7" s="42"/>
    </row>
    <row r="8" spans="1:11" x14ac:dyDescent="0.25">
      <c r="A8" s="24" t="s">
        <v>47</v>
      </c>
      <c r="B8" s="17" t="s">
        <v>239</v>
      </c>
      <c r="C8" s="18"/>
      <c r="D8" s="31"/>
      <c r="E8" s="31"/>
      <c r="G8" s="43"/>
      <c r="H8" s="43"/>
      <c r="I8" s="43"/>
      <c r="J8" s="43"/>
      <c r="K8" s="43"/>
    </row>
    <row r="9" spans="1:11" x14ac:dyDescent="0.25">
      <c r="A9" s="24" t="s">
        <v>51</v>
      </c>
      <c r="B9" s="17" t="s">
        <v>240</v>
      </c>
      <c r="C9" s="19"/>
      <c r="D9" s="12"/>
      <c r="E9" s="12"/>
      <c r="G9" s="44"/>
      <c r="H9" s="44"/>
      <c r="I9" s="44"/>
      <c r="J9" s="44"/>
      <c r="K9" s="44"/>
    </row>
    <row r="10" spans="1:11" x14ac:dyDescent="0.25">
      <c r="A10" s="24" t="s">
        <v>56</v>
      </c>
      <c r="B10" s="17" t="s">
        <v>241</v>
      </c>
      <c r="C10" s="19"/>
      <c r="D10" s="12"/>
      <c r="E10" s="12"/>
      <c r="G10" s="35" t="s">
        <v>251</v>
      </c>
      <c r="H10" s="45"/>
      <c r="I10" s="46"/>
      <c r="J10" s="46"/>
      <c r="K10" s="46"/>
    </row>
    <row r="11" spans="1:11" x14ac:dyDescent="0.25">
      <c r="G11" s="37" t="s">
        <v>244</v>
      </c>
      <c r="H11" s="47"/>
      <c r="I11" s="48"/>
      <c r="J11" s="40" t="s">
        <v>252</v>
      </c>
      <c r="K11" s="41"/>
    </row>
    <row r="12" spans="1:11" x14ac:dyDescent="0.25">
      <c r="G12" s="2" t="s">
        <v>246</v>
      </c>
      <c r="H12" s="2" t="s">
        <v>253</v>
      </c>
      <c r="I12" s="2" t="s">
        <v>254</v>
      </c>
      <c r="J12" s="3" t="s">
        <v>255</v>
      </c>
      <c r="K12" s="3" t="s">
        <v>256</v>
      </c>
    </row>
    <row r="13" spans="1:11" x14ac:dyDescent="0.25">
      <c r="G13" s="42"/>
      <c r="H13" s="49"/>
      <c r="I13" s="49"/>
      <c r="J13" s="49"/>
      <c r="K13" s="49"/>
    </row>
    <row r="14" spans="1:11" x14ac:dyDescent="0.25">
      <c r="G14" s="42"/>
      <c r="H14" s="49"/>
      <c r="I14" s="49"/>
      <c r="J14" s="49"/>
      <c r="K14" s="49"/>
    </row>
    <row r="15" spans="1:11" x14ac:dyDescent="0.25">
      <c r="G15" s="42"/>
      <c r="H15" s="42"/>
      <c r="I15" s="42"/>
      <c r="J15" s="42"/>
      <c r="K15" s="42"/>
    </row>
    <row r="16" spans="1:11" x14ac:dyDescent="0.25">
      <c r="G16" s="42"/>
      <c r="H16" s="42"/>
      <c r="I16" s="42"/>
      <c r="J16" s="42"/>
      <c r="K16" s="42"/>
    </row>
    <row r="17" spans="7:11" x14ac:dyDescent="0.25">
      <c r="G17" s="50"/>
      <c r="H17" s="51"/>
      <c r="I17" s="51"/>
      <c r="J17" s="51"/>
      <c r="K17" s="5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B8" zoomScaleNormal="100" workbookViewId="0">
      <selection activeCell="E22" sqref="E22"/>
    </sheetView>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318" t="s">
        <v>2972</v>
      </c>
      <c r="B1" s="335"/>
      <c r="C1" s="335"/>
      <c r="D1" s="335"/>
      <c r="E1" s="335"/>
      <c r="F1" s="335"/>
      <c r="G1" s="335"/>
      <c r="H1" s="335"/>
      <c r="I1" s="335"/>
    </row>
    <row r="2" spans="1:9" x14ac:dyDescent="0.25">
      <c r="A2" s="335"/>
      <c r="B2" s="335"/>
      <c r="C2" s="335"/>
      <c r="D2" s="335"/>
      <c r="E2" s="335"/>
      <c r="F2" s="335"/>
      <c r="G2" s="335"/>
      <c r="H2" s="335"/>
      <c r="I2" s="335"/>
    </row>
    <row r="3" spans="1:9" x14ac:dyDescent="0.25">
      <c r="A3" s="282" t="s">
        <v>2515</v>
      </c>
      <c r="B3" s="335"/>
      <c r="C3" s="335"/>
      <c r="D3" s="335"/>
      <c r="E3" s="335"/>
      <c r="F3" s="335"/>
      <c r="G3" s="335"/>
      <c r="H3" s="335"/>
      <c r="I3" s="335"/>
    </row>
    <row r="4" spans="1:9" x14ac:dyDescent="0.25">
      <c r="A4" s="295"/>
      <c r="B4" s="335"/>
      <c r="C4" s="335"/>
      <c r="D4" s="335"/>
      <c r="E4" s="335"/>
      <c r="F4" s="335"/>
      <c r="G4" s="335"/>
      <c r="H4" s="335"/>
      <c r="I4" s="335"/>
    </row>
    <row r="5" spans="1:9" x14ac:dyDescent="0.25">
      <c r="A5" s="282" t="s">
        <v>2402</v>
      </c>
      <c r="B5" s="335"/>
      <c r="C5" s="335"/>
      <c r="D5" s="335"/>
      <c r="E5" s="335"/>
      <c r="F5" s="335"/>
      <c r="G5" s="335"/>
      <c r="H5" s="335"/>
      <c r="I5" s="335"/>
    </row>
    <row r="6" spans="1:9" x14ac:dyDescent="0.25">
      <c r="A6" s="295"/>
      <c r="B6" s="335"/>
      <c r="C6" s="335"/>
      <c r="D6" s="335"/>
      <c r="E6" s="335"/>
      <c r="F6" s="335"/>
      <c r="G6" s="335"/>
      <c r="H6" s="335"/>
      <c r="I6" s="335"/>
    </row>
    <row r="7" spans="1:9" x14ac:dyDescent="0.25">
      <c r="A7" s="335"/>
      <c r="B7" s="335"/>
      <c r="C7" s="335"/>
      <c r="D7" s="335"/>
      <c r="E7" s="335"/>
      <c r="F7" s="335"/>
      <c r="G7" s="335"/>
      <c r="H7" s="335"/>
      <c r="I7" s="335"/>
    </row>
    <row r="8" spans="1:9" ht="45" x14ac:dyDescent="0.25">
      <c r="A8" s="282" t="s">
        <v>2973</v>
      </c>
      <c r="B8" s="282" t="s">
        <v>2974</v>
      </c>
      <c r="C8" s="282" t="s">
        <v>2975</v>
      </c>
      <c r="D8" s="282" t="s">
        <v>2976</v>
      </c>
      <c r="E8" s="282" t="s">
        <v>2977</v>
      </c>
      <c r="F8" s="282" t="s">
        <v>2978</v>
      </c>
      <c r="G8" s="282" t="s">
        <v>2979</v>
      </c>
      <c r="H8" s="282" t="s">
        <v>2980</v>
      </c>
      <c r="I8" s="282" t="s">
        <v>2981</v>
      </c>
    </row>
    <row r="9" spans="1:9" x14ac:dyDescent="0.25">
      <c r="A9" s="253" t="s">
        <v>82</v>
      </c>
      <c r="B9" s="253"/>
      <c r="C9" s="253"/>
      <c r="D9" s="253"/>
      <c r="E9" s="253"/>
      <c r="F9" s="253"/>
      <c r="G9" s="253"/>
      <c r="H9" s="253"/>
      <c r="I9" s="253"/>
    </row>
    <row r="10" spans="1:9" x14ac:dyDescent="0.25">
      <c r="A10" s="234" t="s">
        <v>2982</v>
      </c>
      <c r="B10" s="234" t="s">
        <v>2983</v>
      </c>
      <c r="C10" s="331"/>
      <c r="D10" s="234" t="s">
        <v>2984</v>
      </c>
      <c r="E10" s="331"/>
      <c r="F10" s="234" t="s">
        <v>2985</v>
      </c>
      <c r="G10" s="331"/>
      <c r="H10" s="234" t="s">
        <v>2986</v>
      </c>
      <c r="I10" s="331"/>
    </row>
    <row r="11" spans="1:9" x14ac:dyDescent="0.25">
      <c r="A11" s="234" t="s">
        <v>2987</v>
      </c>
      <c r="B11" s="234" t="s">
        <v>2988</v>
      </c>
      <c r="C11" s="331"/>
      <c r="D11" s="234" t="s">
        <v>2989</v>
      </c>
      <c r="E11" s="331"/>
      <c r="F11" s="234" t="s">
        <v>2990</v>
      </c>
      <c r="G11" s="331"/>
      <c r="H11" s="234" t="s">
        <v>2991</v>
      </c>
      <c r="I11" s="331"/>
    </row>
    <row r="12" spans="1:9" x14ac:dyDescent="0.25">
      <c r="A12" s="234" t="s">
        <v>2992</v>
      </c>
      <c r="B12" s="234" t="s">
        <v>2993</v>
      </c>
      <c r="C12" s="331"/>
      <c r="D12" s="234" t="s">
        <v>2994</v>
      </c>
      <c r="E12" s="331"/>
      <c r="F12" s="234" t="s">
        <v>2995</v>
      </c>
      <c r="G12" s="331"/>
      <c r="H12" s="234" t="s">
        <v>2996</v>
      </c>
      <c r="I12" s="331"/>
    </row>
    <row r="13" spans="1:9" x14ac:dyDescent="0.25">
      <c r="A13" s="234" t="s">
        <v>1093</v>
      </c>
      <c r="B13" s="234" t="s">
        <v>2997</v>
      </c>
      <c r="C13" s="331"/>
      <c r="D13" s="234" t="s">
        <v>2998</v>
      </c>
      <c r="E13" s="331"/>
      <c r="F13" s="234" t="s">
        <v>2999</v>
      </c>
      <c r="G13" s="331"/>
      <c r="H13" s="234" t="s">
        <v>3000</v>
      </c>
      <c r="I13" s="331"/>
    </row>
    <row r="14" spans="1:9" x14ac:dyDescent="0.25">
      <c r="A14" s="234" t="s">
        <v>3001</v>
      </c>
      <c r="B14" s="234" t="s">
        <v>3002</v>
      </c>
      <c r="C14" s="331"/>
      <c r="D14" s="234" t="s">
        <v>3003</v>
      </c>
      <c r="E14" s="331"/>
      <c r="F14" s="234" t="s">
        <v>3004</v>
      </c>
      <c r="G14" s="331"/>
      <c r="H14" s="234" t="s">
        <v>3005</v>
      </c>
      <c r="I14" s="331"/>
    </row>
    <row r="15" spans="1:9" x14ac:dyDescent="0.25">
      <c r="A15" s="234" t="s">
        <v>3006</v>
      </c>
      <c r="B15" s="234" t="s">
        <v>3007</v>
      </c>
      <c r="C15" s="331"/>
      <c r="D15" s="234" t="s">
        <v>3008</v>
      </c>
      <c r="E15" s="331"/>
      <c r="F15" s="234" t="s">
        <v>3009</v>
      </c>
      <c r="G15" s="331"/>
      <c r="H15" s="234" t="s">
        <v>3010</v>
      </c>
      <c r="I15" s="331"/>
    </row>
    <row r="16" spans="1:9" x14ac:dyDescent="0.25">
      <c r="A16" s="234" t="s">
        <v>3011</v>
      </c>
      <c r="B16" s="234" t="s">
        <v>3012</v>
      </c>
      <c r="C16" s="331"/>
      <c r="D16" s="234" t="s">
        <v>3013</v>
      </c>
      <c r="E16" s="331"/>
      <c r="F16" s="234" t="s">
        <v>3014</v>
      </c>
      <c r="G16" s="331"/>
      <c r="H16" s="234" t="s">
        <v>3015</v>
      </c>
      <c r="I16" s="331"/>
    </row>
    <row r="17" spans="1:9" x14ac:dyDescent="0.25">
      <c r="A17" s="247" t="s">
        <v>3016</v>
      </c>
      <c r="B17" s="247" t="s">
        <v>3017</v>
      </c>
      <c r="C17" s="247"/>
      <c r="D17" s="247" t="s">
        <v>3018</v>
      </c>
      <c r="E17" s="247"/>
      <c r="F17" s="247" t="s">
        <v>3019</v>
      </c>
      <c r="G17" s="247"/>
      <c r="H17" s="247" t="s">
        <v>3020</v>
      </c>
      <c r="I17" s="247"/>
    </row>
    <row r="18" spans="1:9" x14ac:dyDescent="0.25">
      <c r="A18" s="253" t="s">
        <v>2546</v>
      </c>
      <c r="B18" s="253"/>
      <c r="C18" s="253"/>
      <c r="D18" s="253"/>
      <c r="E18" s="253"/>
      <c r="F18" s="253"/>
      <c r="G18" s="253"/>
      <c r="H18" s="253"/>
      <c r="I18" s="253"/>
    </row>
    <row r="19" spans="1:9" x14ac:dyDescent="0.25">
      <c r="A19" s="234" t="s">
        <v>1117</v>
      </c>
      <c r="B19" s="234" t="s">
        <v>3021</v>
      </c>
      <c r="C19" s="234"/>
      <c r="D19" s="234" t="s">
        <v>3022</v>
      </c>
      <c r="E19" s="234"/>
      <c r="F19" s="234" t="s">
        <v>3023</v>
      </c>
      <c r="G19" s="234"/>
      <c r="H19" s="234" t="s">
        <v>3024</v>
      </c>
      <c r="I19" s="234"/>
    </row>
    <row r="20" spans="1:9" x14ac:dyDescent="0.25">
      <c r="A20" s="234" t="s">
        <v>3025</v>
      </c>
      <c r="B20" s="234" t="s">
        <v>3026</v>
      </c>
      <c r="C20" s="234"/>
      <c r="D20" s="234" t="s">
        <v>3027</v>
      </c>
      <c r="E20" s="234"/>
      <c r="F20" s="234" t="s">
        <v>3028</v>
      </c>
      <c r="G20" s="234"/>
      <c r="H20" s="234" t="s">
        <v>3029</v>
      </c>
      <c r="I20" s="234"/>
    </row>
    <row r="21" spans="1:9" x14ac:dyDescent="0.25">
      <c r="A21" s="234" t="s">
        <v>3030</v>
      </c>
      <c r="B21" s="234" t="s">
        <v>3031</v>
      </c>
      <c r="C21" s="234"/>
      <c r="D21" s="234" t="s">
        <v>3032</v>
      </c>
      <c r="E21" s="234"/>
      <c r="F21" s="234" t="s">
        <v>3033</v>
      </c>
      <c r="G21" s="234"/>
      <c r="H21" s="234" t="s">
        <v>3034</v>
      </c>
      <c r="I21" s="234"/>
    </row>
    <row r="22" spans="1:9" x14ac:dyDescent="0.25">
      <c r="A22" s="234" t="s">
        <v>3035</v>
      </c>
      <c r="B22" s="234" t="s">
        <v>3036</v>
      </c>
      <c r="C22" s="234"/>
      <c r="D22" s="234" t="s">
        <v>3037</v>
      </c>
      <c r="E22" s="234"/>
      <c r="F22" s="234" t="s">
        <v>3038</v>
      </c>
      <c r="G22" s="234"/>
      <c r="H22" s="234" t="s">
        <v>3039</v>
      </c>
      <c r="I22" s="234"/>
    </row>
    <row r="23" spans="1:9" x14ac:dyDescent="0.25">
      <c r="A23" s="234" t="s">
        <v>3040</v>
      </c>
      <c r="B23" s="234" t="s">
        <v>3041</v>
      </c>
      <c r="C23" s="234"/>
      <c r="D23" s="234" t="s">
        <v>3042</v>
      </c>
      <c r="E23" s="234"/>
      <c r="F23" s="234" t="s">
        <v>3043</v>
      </c>
      <c r="G23" s="234"/>
      <c r="H23" s="234" t="s">
        <v>3044</v>
      </c>
      <c r="I23" s="234"/>
    </row>
    <row r="24" spans="1:9" x14ac:dyDescent="0.25">
      <c r="A24" s="234" t="s">
        <v>3045</v>
      </c>
      <c r="B24" s="234" t="s">
        <v>3046</v>
      </c>
      <c r="C24" s="234"/>
      <c r="D24" s="234" t="s">
        <v>3047</v>
      </c>
      <c r="E24" s="234"/>
      <c r="F24" s="234" t="s">
        <v>3048</v>
      </c>
      <c r="G24" s="234"/>
      <c r="H24" s="234" t="s">
        <v>3049</v>
      </c>
      <c r="I24" s="234"/>
    </row>
    <row r="25" spans="1:9" x14ac:dyDescent="0.25">
      <c r="A25" s="234" t="s">
        <v>3050</v>
      </c>
      <c r="B25" s="234" t="s">
        <v>3051</v>
      </c>
      <c r="C25" s="234"/>
      <c r="D25" s="234" t="s">
        <v>3052</v>
      </c>
      <c r="E25" s="234"/>
      <c r="F25" s="234" t="s">
        <v>3053</v>
      </c>
      <c r="G25" s="234"/>
      <c r="H25" s="234" t="s">
        <v>3054</v>
      </c>
      <c r="I25" s="234"/>
    </row>
    <row r="26" spans="1:9" x14ac:dyDescent="0.25">
      <c r="A26" s="234" t="s">
        <v>3055</v>
      </c>
      <c r="B26" s="234" t="s">
        <v>3056</v>
      </c>
      <c r="C26" s="234"/>
      <c r="D26" s="234" t="s">
        <v>3057</v>
      </c>
      <c r="E26" s="234"/>
      <c r="F26" s="234" t="s">
        <v>3058</v>
      </c>
      <c r="G26" s="234"/>
      <c r="H26" s="234" t="s">
        <v>3059</v>
      </c>
      <c r="I26" s="234"/>
    </row>
    <row r="27" spans="1:9" x14ac:dyDescent="0.25">
      <c r="A27" s="234" t="s">
        <v>3060</v>
      </c>
      <c r="B27" s="234" t="s">
        <v>3061</v>
      </c>
      <c r="C27" s="234"/>
      <c r="D27" s="234" t="s">
        <v>3062</v>
      </c>
      <c r="E27" s="234"/>
      <c r="F27" s="234" t="s">
        <v>3063</v>
      </c>
      <c r="G27" s="234"/>
      <c r="H27" s="234" t="s">
        <v>3064</v>
      </c>
      <c r="I27" s="234"/>
    </row>
    <row r="28" spans="1:9" x14ac:dyDescent="0.25">
      <c r="A28" s="234" t="s">
        <v>3065</v>
      </c>
      <c r="B28" s="234" t="s">
        <v>3066</v>
      </c>
      <c r="C28" s="234"/>
      <c r="D28" s="234" t="s">
        <v>3067</v>
      </c>
      <c r="E28" s="234"/>
      <c r="F28" s="234" t="s">
        <v>3068</v>
      </c>
      <c r="G28" s="234"/>
      <c r="H28" s="234" t="s">
        <v>3069</v>
      </c>
      <c r="I28" s="234"/>
    </row>
    <row r="29" spans="1:9" x14ac:dyDescent="0.25">
      <c r="A29" s="234" t="s">
        <v>3070</v>
      </c>
      <c r="B29" s="234" t="s">
        <v>3071</v>
      </c>
      <c r="C29" s="234"/>
      <c r="D29" s="234" t="s">
        <v>3072</v>
      </c>
      <c r="E29" s="234"/>
      <c r="F29" s="234" t="s">
        <v>3073</v>
      </c>
      <c r="G29" s="234"/>
      <c r="H29" s="234" t="s">
        <v>3074</v>
      </c>
      <c r="I29" s="234"/>
    </row>
    <row r="30" spans="1:9" x14ac:dyDescent="0.25">
      <c r="A30" s="247" t="s">
        <v>3075</v>
      </c>
      <c r="B30" s="247" t="s">
        <v>3076</v>
      </c>
      <c r="C30" s="247"/>
      <c r="D30" s="247" t="s">
        <v>3077</v>
      </c>
      <c r="E30" s="247"/>
      <c r="F30" s="247" t="s">
        <v>3078</v>
      </c>
      <c r="G30" s="247"/>
      <c r="H30" s="247" t="s">
        <v>3079</v>
      </c>
      <c r="I30" s="247"/>
    </row>
    <row r="31" spans="1:9" x14ac:dyDescent="0.25">
      <c r="A31" s="253" t="s">
        <v>3080</v>
      </c>
      <c r="B31" s="336"/>
      <c r="C31" s="336"/>
      <c r="D31" s="336"/>
      <c r="E31" s="336"/>
      <c r="F31" s="336"/>
      <c r="G31" s="336"/>
      <c r="H31" s="336"/>
      <c r="I31" s="336"/>
    </row>
    <row r="32" spans="1:9" x14ac:dyDescent="0.25">
      <c r="A32" s="234" t="s">
        <v>3081</v>
      </c>
      <c r="B32" s="234" t="s">
        <v>3082</v>
      </c>
      <c r="C32" s="234"/>
      <c r="D32" s="234" t="s">
        <v>3083</v>
      </c>
      <c r="E32" s="234"/>
      <c r="F32" s="234" t="s">
        <v>3084</v>
      </c>
      <c r="G32" s="234"/>
      <c r="H32" s="234" t="s">
        <v>3085</v>
      </c>
      <c r="I32" s="234"/>
    </row>
    <row r="33" spans="1:9" x14ac:dyDescent="0.25">
      <c r="A33" s="234" t="s">
        <v>3086</v>
      </c>
      <c r="B33" s="234" t="s">
        <v>3087</v>
      </c>
      <c r="C33" s="234"/>
      <c r="D33" s="234" t="s">
        <v>3088</v>
      </c>
      <c r="E33" s="234"/>
      <c r="F33" s="234" t="s">
        <v>3089</v>
      </c>
      <c r="G33" s="234"/>
      <c r="H33" s="234" t="s">
        <v>3090</v>
      </c>
      <c r="I33" s="234"/>
    </row>
    <row r="34" spans="1:9" x14ac:dyDescent="0.25">
      <c r="A34" s="234" t="s">
        <v>3091</v>
      </c>
      <c r="B34" s="234" t="s">
        <v>3092</v>
      </c>
      <c r="C34" s="234"/>
      <c r="D34" s="234" t="s">
        <v>3093</v>
      </c>
      <c r="E34" s="234"/>
      <c r="F34" s="234" t="s">
        <v>3094</v>
      </c>
      <c r="G34" s="234"/>
      <c r="H34" s="234" t="s">
        <v>3095</v>
      </c>
      <c r="I34" s="234"/>
    </row>
    <row r="35" spans="1:9" x14ac:dyDescent="0.25">
      <c r="A35" s="234" t="s">
        <v>3096</v>
      </c>
      <c r="B35" s="234" t="s">
        <v>3097</v>
      </c>
      <c r="C35" s="234"/>
      <c r="D35" s="234" t="s">
        <v>3098</v>
      </c>
      <c r="E35" s="234"/>
      <c r="F35" s="234" t="s">
        <v>3099</v>
      </c>
      <c r="G35" s="234"/>
      <c r="H35" s="234" t="s">
        <v>3100</v>
      </c>
      <c r="I35" s="234"/>
    </row>
    <row r="36" spans="1:9" x14ac:dyDescent="0.25">
      <c r="A36" s="234" t="s">
        <v>3101</v>
      </c>
      <c r="B36" s="234" t="s">
        <v>3102</v>
      </c>
      <c r="C36" s="234"/>
      <c r="D36" s="234" t="s">
        <v>3103</v>
      </c>
      <c r="E36" s="234"/>
      <c r="F36" s="234" t="s">
        <v>3104</v>
      </c>
      <c r="G36" s="234"/>
      <c r="H36" s="234" t="s">
        <v>3105</v>
      </c>
      <c r="I36" s="234"/>
    </row>
    <row r="37" spans="1:9" x14ac:dyDescent="0.25">
      <c r="A37" s="234" t="s">
        <v>3106</v>
      </c>
      <c r="B37" s="234" t="s">
        <v>3107</v>
      </c>
      <c r="C37" s="234"/>
      <c r="D37" s="234" t="s">
        <v>3108</v>
      </c>
      <c r="E37" s="234"/>
      <c r="F37" s="234" t="s">
        <v>3109</v>
      </c>
      <c r="G37" s="234"/>
      <c r="H37" s="234" t="s">
        <v>3110</v>
      </c>
      <c r="I37" s="234"/>
    </row>
    <row r="38" spans="1:9" x14ac:dyDescent="0.25">
      <c r="A38" s="234" t="s">
        <v>3111</v>
      </c>
      <c r="B38" s="234" t="s">
        <v>3112</v>
      </c>
      <c r="C38" s="234"/>
      <c r="D38" s="234" t="s">
        <v>3113</v>
      </c>
      <c r="E38" s="234"/>
      <c r="F38" s="234" t="s">
        <v>3114</v>
      </c>
      <c r="G38" s="234"/>
      <c r="H38" s="234" t="s">
        <v>3115</v>
      </c>
      <c r="I38" s="234"/>
    </row>
    <row r="39" spans="1:9" x14ac:dyDescent="0.25">
      <c r="A39" s="234" t="s">
        <v>3116</v>
      </c>
      <c r="B39" s="234" t="s">
        <v>3117</v>
      </c>
      <c r="C39" s="234"/>
      <c r="D39" s="234" t="s">
        <v>3118</v>
      </c>
      <c r="E39" s="234"/>
      <c r="F39" s="234" t="s">
        <v>3119</v>
      </c>
      <c r="G39" s="234"/>
      <c r="H39" s="234" t="s">
        <v>3120</v>
      </c>
      <c r="I39" s="234"/>
    </row>
    <row r="40" spans="1:9" x14ac:dyDescent="0.25">
      <c r="A40" s="247" t="s">
        <v>2969</v>
      </c>
      <c r="B40" s="247" t="s">
        <v>3121</v>
      </c>
      <c r="C40" s="247">
        <f>SUM(C32:C39)</f>
        <v>0</v>
      </c>
      <c r="D40" s="247" t="s">
        <v>3122</v>
      </c>
      <c r="E40" s="247">
        <f>SUM(E32:E39)</f>
        <v>0</v>
      </c>
      <c r="F40" s="247" t="s">
        <v>3123</v>
      </c>
      <c r="G40" s="247">
        <f>SUM(G32:G39)</f>
        <v>0</v>
      </c>
      <c r="H40" s="247" t="s">
        <v>3124</v>
      </c>
      <c r="I40" s="247">
        <f>SUM(I32:I39)</f>
        <v>0</v>
      </c>
    </row>
    <row r="41" spans="1:9" x14ac:dyDescent="0.25">
      <c r="A41" s="247" t="s">
        <v>2970</v>
      </c>
      <c r="B41" s="247" t="s">
        <v>3125</v>
      </c>
      <c r="C41" s="247"/>
      <c r="D41" s="247" t="s">
        <v>3126</v>
      </c>
      <c r="E41" s="247"/>
      <c r="F41" s="247" t="s">
        <v>3127</v>
      </c>
      <c r="G41" s="247"/>
      <c r="H41" s="247" t="s">
        <v>3128</v>
      </c>
      <c r="I41" s="247"/>
    </row>
    <row r="42" spans="1:9" x14ac:dyDescent="0.25">
      <c r="A42" s="234" t="s">
        <v>3129</v>
      </c>
      <c r="B42" s="337"/>
      <c r="C42" s="337"/>
      <c r="D42" s="234" t="s">
        <v>3130</v>
      </c>
      <c r="E42" s="234"/>
      <c r="F42" s="234" t="s">
        <v>3131</v>
      </c>
      <c r="G42" s="234"/>
      <c r="H42" s="337"/>
      <c r="I42" s="337"/>
    </row>
    <row r="43" spans="1:9" x14ac:dyDescent="0.25">
      <c r="A43" s="234" t="s">
        <v>3132</v>
      </c>
      <c r="B43" s="337"/>
      <c r="C43" s="337"/>
      <c r="D43" s="234" t="s">
        <v>3133</v>
      </c>
      <c r="E43" s="234"/>
      <c r="F43" s="234" t="s">
        <v>3134</v>
      </c>
      <c r="G43" s="234"/>
      <c r="H43" s="337"/>
      <c r="I43" s="337"/>
    </row>
    <row r="44" spans="1:9" x14ac:dyDescent="0.25">
      <c r="A44" s="255" t="s">
        <v>3135</v>
      </c>
      <c r="B44" s="337"/>
      <c r="C44" s="337"/>
      <c r="D44" s="255" t="s">
        <v>3136</v>
      </c>
      <c r="E44" s="255"/>
      <c r="F44" s="255" t="s">
        <v>3137</v>
      </c>
      <c r="G44" s="255"/>
      <c r="H44" s="337"/>
      <c r="I44" s="337"/>
    </row>
    <row r="45" spans="1:9" x14ac:dyDescent="0.25">
      <c r="A45" s="520" t="s">
        <v>3138</v>
      </c>
      <c r="B45" s="521"/>
      <c r="C45" s="521"/>
      <c r="D45" s="521"/>
      <c r="E45" s="521"/>
      <c r="F45" s="521"/>
      <c r="G45" s="522"/>
      <c r="H45" s="234">
        <v>10</v>
      </c>
      <c r="I45" s="234"/>
    </row>
    <row r="46" spans="1:9" x14ac:dyDescent="0.25">
      <c r="A46" s="335"/>
      <c r="B46" s="335"/>
      <c r="C46" s="335"/>
      <c r="D46" s="335"/>
      <c r="E46" s="335"/>
      <c r="F46" s="335"/>
      <c r="G46" s="335"/>
      <c r="H46" s="335"/>
      <c r="I46" s="335"/>
    </row>
    <row r="47" spans="1:9" ht="90" x14ac:dyDescent="0.25">
      <c r="A47" s="239" t="s">
        <v>3139</v>
      </c>
      <c r="B47" s="335"/>
      <c r="C47" s="335"/>
      <c r="D47" s="335"/>
      <c r="E47" s="335"/>
      <c r="F47" s="335"/>
      <c r="G47" s="335"/>
      <c r="H47" s="335"/>
      <c r="I47" s="335"/>
    </row>
    <row r="48" spans="1:9" ht="45" x14ac:dyDescent="0.25">
      <c r="A48" s="239" t="s">
        <v>3140</v>
      </c>
      <c r="B48" s="335"/>
      <c r="C48" s="335"/>
      <c r="D48" s="335"/>
      <c r="E48" s="335"/>
      <c r="F48" s="335"/>
      <c r="G48" s="335"/>
      <c r="H48" s="335"/>
      <c r="I48" s="335"/>
    </row>
    <row r="49" spans="1:9" x14ac:dyDescent="0.25">
      <c r="A49" s="335"/>
      <c r="B49" s="335"/>
      <c r="C49" s="335"/>
      <c r="D49" s="335"/>
      <c r="E49" s="335"/>
      <c r="F49" s="335"/>
      <c r="G49" s="335"/>
      <c r="H49" s="335"/>
      <c r="I49" s="335"/>
    </row>
    <row r="50" spans="1:9" x14ac:dyDescent="0.25">
      <c r="A50" s="335"/>
      <c r="B50" s="335"/>
      <c r="C50" s="335"/>
      <c r="D50" s="335"/>
      <c r="E50" s="335"/>
      <c r="F50" s="335"/>
      <c r="G50" s="335"/>
      <c r="H50" s="335"/>
      <c r="I50" s="335"/>
    </row>
    <row r="51" spans="1:9" x14ac:dyDescent="0.25">
      <c r="A51" s="335"/>
      <c r="B51" s="335"/>
      <c r="C51" s="335"/>
      <c r="D51" s="335"/>
      <c r="E51" s="335"/>
      <c r="F51" s="335"/>
      <c r="G51" s="335"/>
      <c r="H51" s="335"/>
      <c r="I51" s="335"/>
    </row>
    <row r="52" spans="1:9" x14ac:dyDescent="0.25">
      <c r="A52" s="335"/>
      <c r="B52" s="335"/>
      <c r="C52" s="335"/>
      <c r="D52" s="335"/>
      <c r="E52" s="335"/>
      <c r="F52" s="335"/>
      <c r="G52" s="335"/>
      <c r="H52" s="335"/>
      <c r="I52" s="335"/>
    </row>
  </sheetData>
  <mergeCells count="1">
    <mergeCell ref="A45:G4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46" workbookViewId="0">
      <selection activeCell="G59" sqref="G59"/>
    </sheetView>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318" t="s">
        <v>3141</v>
      </c>
      <c r="B1" s="335"/>
      <c r="C1" s="335"/>
      <c r="D1" s="335"/>
      <c r="E1" s="335"/>
      <c r="F1" s="335"/>
      <c r="G1" s="335"/>
      <c r="H1" s="335"/>
      <c r="I1" s="335"/>
      <c r="J1" s="335"/>
    </row>
    <row r="2" spans="1:10" x14ac:dyDescent="0.25">
      <c r="A2" s="335"/>
      <c r="B2" s="335"/>
      <c r="C2" s="335"/>
      <c r="D2" s="335"/>
      <c r="E2" s="335"/>
      <c r="F2" s="335"/>
      <c r="G2" s="335"/>
      <c r="H2" s="335"/>
      <c r="I2" s="335"/>
      <c r="J2" s="335"/>
    </row>
    <row r="3" spans="1:10" x14ac:dyDescent="0.25">
      <c r="A3" s="282" t="s">
        <v>2398</v>
      </c>
      <c r="B3" s="335"/>
      <c r="C3" s="335"/>
      <c r="D3" s="335"/>
      <c r="E3" s="335"/>
      <c r="F3" s="335"/>
      <c r="G3" s="335"/>
      <c r="H3" s="335"/>
      <c r="I3" s="335"/>
      <c r="J3" s="335"/>
    </row>
    <row r="4" spans="1:10" x14ac:dyDescent="0.25">
      <c r="A4" s="295"/>
      <c r="B4" s="335"/>
      <c r="C4" s="335"/>
      <c r="D4" s="335"/>
      <c r="E4" s="335"/>
      <c r="F4" s="335"/>
      <c r="G4" s="335"/>
      <c r="H4" s="335"/>
      <c r="I4" s="335"/>
      <c r="J4" s="335"/>
    </row>
    <row r="5" spans="1:10" x14ac:dyDescent="0.25">
      <c r="A5" s="282" t="s">
        <v>2402</v>
      </c>
      <c r="B5" s="335"/>
      <c r="C5" s="335"/>
      <c r="D5" s="335"/>
      <c r="E5" s="335"/>
      <c r="F5" s="335"/>
      <c r="G5" s="335"/>
      <c r="H5" s="335"/>
      <c r="I5" s="335"/>
      <c r="J5" s="335"/>
    </row>
    <row r="6" spans="1:10" x14ac:dyDescent="0.25">
      <c r="A6" s="295"/>
      <c r="B6" s="335"/>
      <c r="C6" s="335"/>
      <c r="D6" s="335"/>
      <c r="E6" s="335"/>
      <c r="F6" s="335"/>
      <c r="G6" s="335"/>
      <c r="H6" s="335"/>
      <c r="I6" s="335"/>
      <c r="J6" s="335"/>
    </row>
    <row r="7" spans="1:10" x14ac:dyDescent="0.25">
      <c r="A7" s="335"/>
      <c r="B7" s="335"/>
      <c r="C7" s="335"/>
      <c r="D7" s="335"/>
      <c r="E7" s="335"/>
      <c r="F7" s="335"/>
      <c r="G7" s="335"/>
      <c r="H7" s="335"/>
      <c r="I7" s="335"/>
      <c r="J7" s="335"/>
    </row>
    <row r="8" spans="1:10" ht="30" x14ac:dyDescent="0.25">
      <c r="A8" s="282" t="s">
        <v>3142</v>
      </c>
      <c r="B8" s="282" t="s">
        <v>2974</v>
      </c>
      <c r="C8" s="282" t="s">
        <v>3143</v>
      </c>
      <c r="D8" s="282" t="s">
        <v>2976</v>
      </c>
      <c r="E8" s="282" t="s">
        <v>3144</v>
      </c>
      <c r="F8" s="282" t="s">
        <v>2978</v>
      </c>
      <c r="G8" s="282" t="s">
        <v>3145</v>
      </c>
      <c r="H8" s="335"/>
      <c r="I8" s="335"/>
      <c r="J8" s="335"/>
    </row>
    <row r="9" spans="1:10" x14ac:dyDescent="0.25">
      <c r="A9" s="253" t="s">
        <v>3146</v>
      </c>
      <c r="B9" s="253"/>
      <c r="C9" s="329">
        <f>SUM(C10:C12)</f>
        <v>0</v>
      </c>
      <c r="D9" s="253"/>
      <c r="E9" s="329">
        <f>SUM(E10:E12)</f>
        <v>0</v>
      </c>
      <c r="F9" s="253"/>
      <c r="G9" s="329">
        <f>SUM(G10:G12)</f>
        <v>0</v>
      </c>
      <c r="H9" s="335"/>
      <c r="I9" s="335"/>
      <c r="J9" s="335"/>
    </row>
    <row r="10" spans="1:10" x14ac:dyDescent="0.25">
      <c r="A10" s="234" t="s">
        <v>18</v>
      </c>
      <c r="B10" s="234" t="s">
        <v>3147</v>
      </c>
      <c r="C10" s="331"/>
      <c r="D10" s="234" t="s">
        <v>3148</v>
      </c>
      <c r="E10" s="331"/>
      <c r="F10" s="234" t="s">
        <v>3149</v>
      </c>
      <c r="G10" s="331"/>
      <c r="H10" s="335"/>
      <c r="I10" s="335"/>
      <c r="J10" s="335"/>
    </row>
    <row r="11" spans="1:10" x14ac:dyDescent="0.25">
      <c r="A11" s="234" t="s">
        <v>3150</v>
      </c>
      <c r="B11" s="234" t="s">
        <v>3151</v>
      </c>
      <c r="C11" s="331"/>
      <c r="D11" s="234" t="s">
        <v>3152</v>
      </c>
      <c r="E11" s="331"/>
      <c r="F11" s="234" t="s">
        <v>3153</v>
      </c>
      <c r="G11" s="331"/>
      <c r="H11" s="335"/>
      <c r="I11" s="335"/>
      <c r="J11" s="335"/>
    </row>
    <row r="12" spans="1:10" x14ac:dyDescent="0.25">
      <c r="A12" s="234" t="s">
        <v>625</v>
      </c>
      <c r="B12" s="234" t="s">
        <v>3154</v>
      </c>
      <c r="C12" s="331"/>
      <c r="D12" s="234" t="s">
        <v>3155</v>
      </c>
      <c r="E12" s="331"/>
      <c r="F12" s="234" t="s">
        <v>3156</v>
      </c>
      <c r="G12" s="331"/>
      <c r="H12" s="335"/>
      <c r="I12" s="335"/>
      <c r="J12" s="335"/>
    </row>
    <row r="13" spans="1:10" x14ac:dyDescent="0.25">
      <c r="A13" s="253" t="s">
        <v>3157</v>
      </c>
      <c r="B13" s="253"/>
      <c r="C13" s="329">
        <f>SUM(C14:C24)</f>
        <v>0</v>
      </c>
      <c r="D13" s="253"/>
      <c r="E13" s="329">
        <f>SUM(E14:E24)</f>
        <v>0</v>
      </c>
      <c r="F13" s="253"/>
      <c r="G13" s="329">
        <f>SUM(G14:G24)</f>
        <v>0</v>
      </c>
      <c r="H13" s="335"/>
      <c r="I13" s="335"/>
      <c r="J13" s="335"/>
    </row>
    <row r="14" spans="1:10" x14ac:dyDescent="0.25">
      <c r="A14" s="234" t="s">
        <v>849</v>
      </c>
      <c r="B14" s="234" t="s">
        <v>3158</v>
      </c>
      <c r="C14" s="331"/>
      <c r="D14" s="234" t="s">
        <v>465</v>
      </c>
      <c r="E14" s="331"/>
      <c r="F14" s="234" t="s">
        <v>465</v>
      </c>
      <c r="G14" s="331"/>
      <c r="H14" s="335"/>
      <c r="I14" s="335"/>
      <c r="J14" s="335"/>
    </row>
    <row r="15" spans="1:10" x14ac:dyDescent="0.25">
      <c r="A15" s="234" t="s">
        <v>3159</v>
      </c>
      <c r="B15" s="234" t="s">
        <v>3160</v>
      </c>
      <c r="C15" s="331"/>
      <c r="D15" s="234" t="s">
        <v>465</v>
      </c>
      <c r="E15" s="331"/>
      <c r="F15" s="234" t="s">
        <v>465</v>
      </c>
      <c r="G15" s="331"/>
      <c r="H15" s="335"/>
      <c r="I15" s="335"/>
      <c r="J15" s="335"/>
    </row>
    <row r="16" spans="1:10" ht="60" x14ac:dyDescent="0.25">
      <c r="A16" s="234" t="s">
        <v>3161</v>
      </c>
      <c r="B16" s="234" t="s">
        <v>3162</v>
      </c>
      <c r="C16" s="331"/>
      <c r="D16" s="234" t="s">
        <v>465</v>
      </c>
      <c r="E16" s="331"/>
      <c r="F16" s="234" t="s">
        <v>465</v>
      </c>
      <c r="G16" s="331"/>
      <c r="H16" s="335"/>
      <c r="I16" s="335"/>
      <c r="J16" s="335"/>
    </row>
    <row r="17" spans="1:10" x14ac:dyDescent="0.25">
      <c r="A17" s="234" t="s">
        <v>645</v>
      </c>
      <c r="B17" s="234" t="s">
        <v>3163</v>
      </c>
      <c r="C17" s="331"/>
      <c r="D17" s="234" t="s">
        <v>465</v>
      </c>
      <c r="E17" s="331"/>
      <c r="F17" s="234" t="s">
        <v>465</v>
      </c>
      <c r="G17" s="331"/>
      <c r="H17" s="335"/>
      <c r="I17" s="335"/>
      <c r="J17" s="335"/>
    </row>
    <row r="18" spans="1:10" x14ac:dyDescent="0.25">
      <c r="A18" s="234" t="s">
        <v>646</v>
      </c>
      <c r="B18" s="234" t="s">
        <v>3164</v>
      </c>
      <c r="C18" s="331"/>
      <c r="D18" s="234" t="s">
        <v>465</v>
      </c>
      <c r="E18" s="331"/>
      <c r="F18" s="234" t="s">
        <v>465</v>
      </c>
      <c r="G18" s="331"/>
      <c r="H18" s="335"/>
      <c r="I18" s="335"/>
      <c r="J18" s="335"/>
    </row>
    <row r="19" spans="1:10" ht="30" x14ac:dyDescent="0.25">
      <c r="A19" s="234" t="s">
        <v>3165</v>
      </c>
      <c r="B19" s="234" t="s">
        <v>3166</v>
      </c>
      <c r="C19" s="331"/>
      <c r="D19" s="234" t="s">
        <v>465</v>
      </c>
      <c r="E19" s="331"/>
      <c r="F19" s="234" t="s">
        <v>465</v>
      </c>
      <c r="G19" s="331"/>
      <c r="H19" s="335"/>
      <c r="I19" s="335"/>
      <c r="J19" s="335"/>
    </row>
    <row r="20" spans="1:10" ht="30" x14ac:dyDescent="0.25">
      <c r="A20" s="234" t="s">
        <v>3167</v>
      </c>
      <c r="B20" s="234" t="s">
        <v>3168</v>
      </c>
      <c r="C20" s="331"/>
      <c r="D20" s="234" t="s">
        <v>465</v>
      </c>
      <c r="E20" s="331"/>
      <c r="F20" s="234" t="s">
        <v>465</v>
      </c>
      <c r="G20" s="331"/>
      <c r="H20" s="335"/>
      <c r="I20" s="335"/>
      <c r="J20" s="335"/>
    </row>
    <row r="21" spans="1:10" ht="30" x14ac:dyDescent="0.25">
      <c r="A21" s="234" t="s">
        <v>3169</v>
      </c>
      <c r="B21" s="234" t="s">
        <v>3170</v>
      </c>
      <c r="C21" s="331"/>
      <c r="D21" s="234" t="s">
        <v>465</v>
      </c>
      <c r="E21" s="331"/>
      <c r="F21" s="234" t="s">
        <v>465</v>
      </c>
      <c r="G21" s="331"/>
      <c r="H21" s="335"/>
      <c r="I21" s="335"/>
      <c r="J21" s="335"/>
    </row>
    <row r="22" spans="1:10" x14ac:dyDescent="0.25">
      <c r="A22" s="234" t="s">
        <v>3171</v>
      </c>
      <c r="B22" s="234" t="s">
        <v>3172</v>
      </c>
      <c r="C22" s="331"/>
      <c r="D22" s="234" t="s">
        <v>465</v>
      </c>
      <c r="E22" s="331"/>
      <c r="F22" s="234" t="s">
        <v>465</v>
      </c>
      <c r="G22" s="331"/>
      <c r="H22" s="335"/>
      <c r="I22" s="335"/>
      <c r="J22" s="335"/>
    </row>
    <row r="23" spans="1:10" x14ac:dyDescent="0.25">
      <c r="A23" s="234" t="s">
        <v>3173</v>
      </c>
      <c r="B23" s="234" t="s">
        <v>3174</v>
      </c>
      <c r="C23" s="331"/>
      <c r="D23" s="234"/>
      <c r="E23" s="331"/>
      <c r="F23" s="234"/>
      <c r="G23" s="331"/>
      <c r="H23" s="335"/>
      <c r="I23" s="335"/>
      <c r="J23" s="335"/>
    </row>
    <row r="24" spans="1:10" ht="30" x14ac:dyDescent="0.25">
      <c r="A24" s="234" t="s">
        <v>3175</v>
      </c>
      <c r="B24" s="234" t="s">
        <v>3176</v>
      </c>
      <c r="C24" s="331"/>
      <c r="D24" s="234"/>
      <c r="E24" s="331"/>
      <c r="F24" s="234"/>
      <c r="G24" s="331"/>
      <c r="H24" s="335"/>
      <c r="I24" s="335"/>
      <c r="J24" s="335"/>
    </row>
    <row r="25" spans="1:10" x14ac:dyDescent="0.25">
      <c r="A25" s="253" t="s">
        <v>3177</v>
      </c>
      <c r="B25" s="253" t="s">
        <v>3178</v>
      </c>
      <c r="C25" s="329"/>
      <c r="D25" s="253"/>
      <c r="E25" s="329"/>
      <c r="F25" s="253"/>
      <c r="G25" s="329"/>
      <c r="H25" s="335"/>
      <c r="I25" s="335"/>
      <c r="J25" s="335"/>
    </row>
    <row r="26" spans="1:10" x14ac:dyDescent="0.25">
      <c r="A26" s="247" t="s">
        <v>3179</v>
      </c>
      <c r="B26" s="247" t="s">
        <v>3180</v>
      </c>
      <c r="C26" s="330">
        <f>SUM(C25,C13,C9)</f>
        <v>0</v>
      </c>
      <c r="D26" s="247" t="s">
        <v>3181</v>
      </c>
      <c r="E26" s="330">
        <f>SUM(E25,E13,E9)</f>
        <v>0</v>
      </c>
      <c r="F26" s="247" t="s">
        <v>3182</v>
      </c>
      <c r="G26" s="330">
        <f>SUM(G25,G13,G9)</f>
        <v>0</v>
      </c>
      <c r="H26" s="335"/>
      <c r="I26" s="335"/>
      <c r="J26" s="335"/>
    </row>
    <row r="27" spans="1:10" x14ac:dyDescent="0.25">
      <c r="A27" s="253" t="s">
        <v>2573</v>
      </c>
      <c r="B27" s="336"/>
      <c r="C27" s="339">
        <f>SUM(C28:C30)</f>
        <v>0</v>
      </c>
      <c r="D27" s="336"/>
      <c r="E27" s="339"/>
      <c r="F27" s="336"/>
      <c r="G27" s="339"/>
      <c r="H27" s="335"/>
      <c r="I27" s="335"/>
      <c r="J27" s="335"/>
    </row>
    <row r="28" spans="1:10" ht="30" x14ac:dyDescent="0.25">
      <c r="A28" s="234" t="s">
        <v>3183</v>
      </c>
      <c r="B28" s="234" t="s">
        <v>3184</v>
      </c>
      <c r="C28" s="331"/>
      <c r="D28" s="340"/>
      <c r="E28" s="340"/>
      <c r="F28" s="340"/>
      <c r="G28" s="340"/>
      <c r="H28" s="335"/>
      <c r="I28" s="335"/>
      <c r="J28" s="335"/>
    </row>
    <row r="29" spans="1:10" ht="30" x14ac:dyDescent="0.25">
      <c r="A29" s="234" t="s">
        <v>3185</v>
      </c>
      <c r="B29" s="234" t="s">
        <v>3186</v>
      </c>
      <c r="C29" s="331"/>
      <c r="D29" s="340"/>
      <c r="E29" s="340"/>
      <c r="F29" s="340"/>
      <c r="G29" s="340"/>
      <c r="H29" s="335"/>
      <c r="I29" s="335"/>
      <c r="J29" s="335"/>
    </row>
    <row r="30" spans="1:10" ht="30" x14ac:dyDescent="0.25">
      <c r="A30" s="234" t="s">
        <v>3187</v>
      </c>
      <c r="B30" s="234" t="s">
        <v>3188</v>
      </c>
      <c r="C30" s="331"/>
      <c r="D30" s="340"/>
      <c r="E30" s="340"/>
      <c r="F30" s="340"/>
      <c r="G30" s="340"/>
      <c r="H30" s="335"/>
      <c r="I30" s="335"/>
      <c r="J30" s="335"/>
    </row>
    <row r="31" spans="1:10" x14ac:dyDescent="0.25">
      <c r="A31" s="335"/>
      <c r="B31" s="335"/>
      <c r="C31" s="335"/>
      <c r="D31" s="335"/>
      <c r="E31" s="335"/>
      <c r="F31" s="335"/>
      <c r="G31" s="335"/>
      <c r="H31" s="335"/>
      <c r="I31" s="335"/>
      <c r="J31" s="335"/>
    </row>
    <row r="32" spans="1:10" ht="45" x14ac:dyDescent="0.25">
      <c r="A32" s="282" t="s">
        <v>3189</v>
      </c>
      <c r="B32" s="282" t="s">
        <v>2974</v>
      </c>
      <c r="C32" s="282" t="s">
        <v>3143</v>
      </c>
      <c r="D32" s="282" t="s">
        <v>2976</v>
      </c>
      <c r="E32" s="282" t="s">
        <v>3144</v>
      </c>
      <c r="F32" s="282" t="s">
        <v>2978</v>
      </c>
      <c r="G32" s="338" t="s">
        <v>3190</v>
      </c>
      <c r="H32" s="282" t="s">
        <v>2980</v>
      </c>
      <c r="I32" s="282" t="s">
        <v>3191</v>
      </c>
      <c r="J32" s="335"/>
    </row>
    <row r="33" spans="1:10" x14ac:dyDescent="0.25">
      <c r="A33" s="234" t="s">
        <v>3192</v>
      </c>
      <c r="B33" s="234" t="s">
        <v>3193</v>
      </c>
      <c r="C33" s="331"/>
      <c r="D33" s="234" t="s">
        <v>465</v>
      </c>
      <c r="E33" s="331"/>
      <c r="F33" s="234" t="s">
        <v>465</v>
      </c>
      <c r="G33" s="341"/>
      <c r="H33" s="234" t="s">
        <v>465</v>
      </c>
      <c r="I33" s="331"/>
      <c r="J33" s="335"/>
    </row>
    <row r="34" spans="1:10" x14ac:dyDescent="0.25">
      <c r="A34" s="234" t="s">
        <v>3194</v>
      </c>
      <c r="B34" s="234" t="s">
        <v>3195</v>
      </c>
      <c r="C34" s="331"/>
      <c r="D34" s="234" t="s">
        <v>465</v>
      </c>
      <c r="E34" s="331"/>
      <c r="F34" s="234" t="s">
        <v>465</v>
      </c>
      <c r="G34" s="341"/>
      <c r="H34" s="234" t="s">
        <v>465</v>
      </c>
      <c r="I34" s="331"/>
      <c r="J34" s="335"/>
    </row>
    <row r="35" spans="1:10" ht="45" x14ac:dyDescent="0.25">
      <c r="A35" s="234" t="s">
        <v>3196</v>
      </c>
      <c r="B35" s="234" t="s">
        <v>3197</v>
      </c>
      <c r="C35" s="331"/>
      <c r="D35" s="234" t="s">
        <v>465</v>
      </c>
      <c r="E35" s="331"/>
      <c r="F35" s="234" t="s">
        <v>465</v>
      </c>
      <c r="G35" s="341"/>
      <c r="H35" s="234" t="s">
        <v>465</v>
      </c>
      <c r="I35" s="331"/>
      <c r="J35" s="335"/>
    </row>
    <row r="36" spans="1:10" ht="45" x14ac:dyDescent="0.25">
      <c r="A36" s="234" t="s">
        <v>3198</v>
      </c>
      <c r="B36" s="234" t="s">
        <v>3199</v>
      </c>
      <c r="C36" s="331"/>
      <c r="D36" s="234" t="s">
        <v>465</v>
      </c>
      <c r="E36" s="331"/>
      <c r="F36" s="234" t="s">
        <v>465</v>
      </c>
      <c r="G36" s="341"/>
      <c r="H36" s="234" t="s">
        <v>465</v>
      </c>
      <c r="I36" s="331"/>
      <c r="J36" s="335"/>
    </row>
    <row r="37" spans="1:10" x14ac:dyDescent="0.25">
      <c r="A37" s="234" t="s">
        <v>3200</v>
      </c>
      <c r="B37" s="234" t="s">
        <v>3201</v>
      </c>
      <c r="C37" s="331"/>
      <c r="D37" s="234" t="s">
        <v>465</v>
      </c>
      <c r="E37" s="331"/>
      <c r="F37" s="234" t="s">
        <v>465</v>
      </c>
      <c r="G37" s="341"/>
      <c r="H37" s="234" t="s">
        <v>465</v>
      </c>
      <c r="I37" s="331"/>
      <c r="J37" s="335"/>
    </row>
    <row r="38" spans="1:10" x14ac:dyDescent="0.25">
      <c r="A38" s="234" t="s">
        <v>643</v>
      </c>
      <c r="B38" s="234" t="s">
        <v>3202</v>
      </c>
      <c r="C38" s="331"/>
      <c r="D38" s="234" t="s">
        <v>465</v>
      </c>
      <c r="E38" s="331"/>
      <c r="F38" s="234" t="s">
        <v>465</v>
      </c>
      <c r="G38" s="341"/>
      <c r="H38" s="234" t="s">
        <v>465</v>
      </c>
      <c r="I38" s="331"/>
      <c r="J38" s="335"/>
    </row>
    <row r="39" spans="1:10" x14ac:dyDescent="0.25">
      <c r="A39" s="234" t="s">
        <v>645</v>
      </c>
      <c r="B39" s="234" t="s">
        <v>3203</v>
      </c>
      <c r="C39" s="331"/>
      <c r="D39" s="234" t="s">
        <v>465</v>
      </c>
      <c r="E39" s="331"/>
      <c r="F39" s="234" t="s">
        <v>465</v>
      </c>
      <c r="G39" s="341"/>
      <c r="H39" s="234" t="s">
        <v>465</v>
      </c>
      <c r="I39" s="331"/>
      <c r="J39" s="335"/>
    </row>
    <row r="40" spans="1:10" x14ac:dyDescent="0.25">
      <c r="A40" s="234" t="s">
        <v>646</v>
      </c>
      <c r="B40" s="234" t="s">
        <v>3204</v>
      </c>
      <c r="C40" s="331"/>
      <c r="D40" s="234" t="s">
        <v>465</v>
      </c>
      <c r="E40" s="331"/>
      <c r="F40" s="234" t="s">
        <v>465</v>
      </c>
      <c r="G40" s="341"/>
      <c r="H40" s="234" t="s">
        <v>465</v>
      </c>
      <c r="I40" s="331"/>
      <c r="J40" s="335"/>
    </row>
    <row r="41" spans="1:10" ht="30" x14ac:dyDescent="0.25">
      <c r="A41" s="234" t="s">
        <v>3165</v>
      </c>
      <c r="B41" s="234" t="s">
        <v>3205</v>
      </c>
      <c r="C41" s="331"/>
      <c r="D41" s="234" t="s">
        <v>465</v>
      </c>
      <c r="E41" s="331"/>
      <c r="F41" s="234" t="s">
        <v>465</v>
      </c>
      <c r="G41" s="341"/>
      <c r="H41" s="234" t="s">
        <v>465</v>
      </c>
      <c r="I41" s="331"/>
      <c r="J41" s="335"/>
    </row>
    <row r="42" spans="1:10" ht="30" x14ac:dyDescent="0.25">
      <c r="A42" s="234" t="s">
        <v>3167</v>
      </c>
      <c r="B42" s="234" t="s">
        <v>3206</v>
      </c>
      <c r="C42" s="331"/>
      <c r="D42" s="234" t="s">
        <v>465</v>
      </c>
      <c r="E42" s="331"/>
      <c r="F42" s="234" t="s">
        <v>465</v>
      </c>
      <c r="G42" s="341"/>
      <c r="H42" s="234" t="s">
        <v>465</v>
      </c>
      <c r="I42" s="331"/>
      <c r="J42" s="335"/>
    </row>
    <row r="43" spans="1:10" ht="30" x14ac:dyDescent="0.25">
      <c r="A43" s="234" t="s">
        <v>3207</v>
      </c>
      <c r="B43" s="234" t="s">
        <v>3208</v>
      </c>
      <c r="C43" s="331"/>
      <c r="D43" s="234" t="s">
        <v>465</v>
      </c>
      <c r="E43" s="331"/>
      <c r="F43" s="234" t="s">
        <v>465</v>
      </c>
      <c r="G43" s="341"/>
      <c r="H43" s="234" t="s">
        <v>465</v>
      </c>
      <c r="I43" s="331"/>
      <c r="J43" s="335"/>
    </row>
    <row r="44" spans="1:10" ht="30" x14ac:dyDescent="0.25">
      <c r="A44" s="234" t="s">
        <v>3209</v>
      </c>
      <c r="B44" s="234" t="s">
        <v>3210</v>
      </c>
      <c r="C44" s="331"/>
      <c r="D44" s="234" t="s">
        <v>465</v>
      </c>
      <c r="E44" s="331"/>
      <c r="F44" s="234" t="s">
        <v>465</v>
      </c>
      <c r="G44" s="341"/>
      <c r="H44" s="234" t="s">
        <v>465</v>
      </c>
      <c r="I44" s="331"/>
      <c r="J44" s="335"/>
    </row>
    <row r="45" spans="1:10" ht="30" x14ac:dyDescent="0.25">
      <c r="A45" s="234" t="s">
        <v>3211</v>
      </c>
      <c r="B45" s="234" t="s">
        <v>3212</v>
      </c>
      <c r="C45" s="331"/>
      <c r="D45" s="234" t="s">
        <v>465</v>
      </c>
      <c r="E45" s="331"/>
      <c r="F45" s="234" t="s">
        <v>465</v>
      </c>
      <c r="G45" s="341"/>
      <c r="H45" s="234" t="s">
        <v>465</v>
      </c>
      <c r="I45" s="331"/>
      <c r="J45" s="335"/>
    </row>
    <row r="46" spans="1:10" x14ac:dyDescent="0.25">
      <c r="A46" s="234" t="s">
        <v>3173</v>
      </c>
      <c r="B46" s="234" t="s">
        <v>3213</v>
      </c>
      <c r="C46" s="331"/>
      <c r="D46" s="234" t="s">
        <v>465</v>
      </c>
      <c r="E46" s="331"/>
      <c r="F46" s="234" t="s">
        <v>465</v>
      </c>
      <c r="G46" s="341"/>
      <c r="H46" s="234" t="s">
        <v>465</v>
      </c>
      <c r="I46" s="331"/>
      <c r="J46" s="335"/>
    </row>
    <row r="47" spans="1:10" ht="30" x14ac:dyDescent="0.25">
      <c r="A47" s="234" t="s">
        <v>3214</v>
      </c>
      <c r="B47" s="234" t="s">
        <v>3215</v>
      </c>
      <c r="C47" s="331"/>
      <c r="D47" s="234" t="s">
        <v>465</v>
      </c>
      <c r="E47" s="331"/>
      <c r="F47" s="234" t="s">
        <v>465</v>
      </c>
      <c r="G47" s="341"/>
      <c r="H47" s="234" t="s">
        <v>465</v>
      </c>
      <c r="I47" s="331"/>
      <c r="J47" s="335"/>
    </row>
    <row r="48" spans="1:10" ht="30" x14ac:dyDescent="0.25">
      <c r="A48" s="234" t="s">
        <v>3216</v>
      </c>
      <c r="B48" s="234" t="s">
        <v>3217</v>
      </c>
      <c r="C48" s="331"/>
      <c r="D48" s="234" t="s">
        <v>465</v>
      </c>
      <c r="E48" s="331"/>
      <c r="F48" s="234" t="s">
        <v>465</v>
      </c>
      <c r="G48" s="341"/>
      <c r="H48" s="234" t="s">
        <v>465</v>
      </c>
      <c r="I48" s="331"/>
      <c r="J48" s="335"/>
    </row>
    <row r="49" spans="1:10" x14ac:dyDescent="0.25">
      <c r="A49" s="234" t="s">
        <v>3218</v>
      </c>
      <c r="B49" s="234" t="s">
        <v>3219</v>
      </c>
      <c r="C49" s="331"/>
      <c r="D49" s="234" t="s">
        <v>465</v>
      </c>
      <c r="E49" s="331"/>
      <c r="F49" s="234" t="s">
        <v>465</v>
      </c>
      <c r="G49" s="341"/>
      <c r="H49" s="234" t="s">
        <v>465</v>
      </c>
      <c r="I49" s="331"/>
      <c r="J49" s="335"/>
    </row>
    <row r="50" spans="1:10" x14ac:dyDescent="0.25">
      <c r="A50" s="334" t="s">
        <v>3179</v>
      </c>
      <c r="B50" s="334" t="s">
        <v>3220</v>
      </c>
      <c r="C50" s="342">
        <f>SUM(C33:C49)</f>
        <v>0</v>
      </c>
      <c r="D50" s="334" t="s">
        <v>3221</v>
      </c>
      <c r="E50" s="342">
        <f>SUM(E33:E49)</f>
        <v>0</v>
      </c>
      <c r="F50" s="334" t="s">
        <v>465</v>
      </c>
      <c r="G50" s="342">
        <f>SUM(G33:G49)</f>
        <v>0</v>
      </c>
      <c r="H50" s="334" t="s">
        <v>465</v>
      </c>
      <c r="I50" s="342">
        <f>SUM(I33:I49)</f>
        <v>0</v>
      </c>
      <c r="J50" s="335"/>
    </row>
    <row r="51" spans="1:10" x14ac:dyDescent="0.25">
      <c r="A51" s="335"/>
      <c r="B51" s="335"/>
      <c r="C51" s="335"/>
      <c r="D51" s="335"/>
      <c r="E51" s="335"/>
      <c r="F51" s="335"/>
      <c r="G51" s="335"/>
      <c r="H51" s="335"/>
      <c r="I51" s="335"/>
      <c r="J51" s="335"/>
    </row>
    <row r="52" spans="1:10" x14ac:dyDescent="0.25">
      <c r="A52" s="253" t="s">
        <v>3222</v>
      </c>
      <c r="B52" s="253"/>
      <c r="C52" s="329">
        <f>SUM(C53:C55)</f>
        <v>0</v>
      </c>
      <c r="D52" s="253"/>
      <c r="E52" s="253"/>
      <c r="F52" s="253"/>
      <c r="G52" s="253"/>
      <c r="H52" s="253"/>
      <c r="I52" s="253"/>
      <c r="J52" s="335"/>
    </row>
    <row r="53" spans="1:10" x14ac:dyDescent="0.25">
      <c r="A53" s="234" t="s">
        <v>3223</v>
      </c>
      <c r="B53" s="234" t="s">
        <v>3224</v>
      </c>
      <c r="C53" s="331"/>
      <c r="D53" s="340"/>
      <c r="E53" s="340"/>
      <c r="F53" s="340"/>
      <c r="G53" s="340"/>
      <c r="H53" s="340"/>
      <c r="I53" s="340"/>
      <c r="J53" s="335"/>
    </row>
    <row r="54" spans="1:10" x14ac:dyDescent="0.25">
      <c r="A54" s="234" t="s">
        <v>3225</v>
      </c>
      <c r="B54" s="234" t="s">
        <v>3226</v>
      </c>
      <c r="C54" s="331"/>
      <c r="D54" s="340"/>
      <c r="E54" s="340"/>
      <c r="F54" s="340"/>
      <c r="G54" s="340"/>
      <c r="H54" s="340"/>
      <c r="I54" s="340"/>
      <c r="J54" s="335"/>
    </row>
    <row r="55" spans="1:10" ht="45" x14ac:dyDescent="0.25">
      <c r="A55" s="234" t="s">
        <v>3227</v>
      </c>
      <c r="B55" s="234" t="s">
        <v>3228</v>
      </c>
      <c r="C55" s="331"/>
      <c r="D55" s="340"/>
      <c r="E55" s="340"/>
      <c r="F55" s="340"/>
      <c r="G55" s="340"/>
      <c r="H55" s="340"/>
      <c r="I55" s="340"/>
      <c r="J55" s="335"/>
    </row>
    <row r="56" spans="1:10" x14ac:dyDescent="0.25">
      <c r="A56" s="319"/>
      <c r="B56" s="319"/>
      <c r="C56" s="319"/>
      <c r="D56" s="319"/>
      <c r="E56" s="319"/>
      <c r="F56" s="319"/>
      <c r="G56" s="319"/>
      <c r="H56" s="319"/>
      <c r="I56" s="319"/>
      <c r="J56" s="335"/>
    </row>
    <row r="57" spans="1:10" ht="30" x14ac:dyDescent="0.25">
      <c r="A57" s="239" t="s">
        <v>2513</v>
      </c>
      <c r="B57" s="319"/>
      <c r="C57" s="319"/>
      <c r="D57" s="319"/>
      <c r="E57" s="319"/>
      <c r="F57" s="319"/>
      <c r="G57" s="319"/>
      <c r="H57" s="319"/>
      <c r="I57" s="319"/>
      <c r="J57" s="335"/>
    </row>
    <row r="58" spans="1:10" x14ac:dyDescent="0.25">
      <c r="A58" s="335"/>
      <c r="B58" s="335"/>
      <c r="C58" s="335"/>
      <c r="D58" s="335"/>
      <c r="E58" s="335"/>
      <c r="F58" s="335"/>
      <c r="G58" s="335"/>
      <c r="H58" s="335"/>
      <c r="I58" s="335"/>
      <c r="J58" s="335"/>
    </row>
    <row r="59" spans="1:10" x14ac:dyDescent="0.25">
      <c r="A59" s="335"/>
      <c r="B59" s="335"/>
      <c r="C59" s="335"/>
      <c r="D59" s="335"/>
      <c r="E59" s="335"/>
      <c r="F59" s="335"/>
      <c r="G59" s="335"/>
      <c r="H59" s="335"/>
      <c r="I59" s="335"/>
      <c r="J59" s="335"/>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318" t="s">
        <v>3229</v>
      </c>
      <c r="B1" s="319"/>
      <c r="C1" s="319"/>
      <c r="D1" s="319"/>
    </row>
    <row r="2" spans="1:4" x14ac:dyDescent="0.25">
      <c r="A2" s="319"/>
      <c r="B2" s="319"/>
      <c r="C2" s="319"/>
      <c r="D2" s="319"/>
    </row>
    <row r="3" spans="1:4" x14ac:dyDescent="0.25">
      <c r="A3" s="282" t="s">
        <v>2398</v>
      </c>
      <c r="B3" s="319"/>
      <c r="C3" s="319"/>
      <c r="D3" s="319"/>
    </row>
    <row r="4" spans="1:4" x14ac:dyDescent="0.25">
      <c r="A4" s="295"/>
      <c r="B4" s="319"/>
      <c r="C4" s="319"/>
      <c r="D4" s="319"/>
    </row>
    <row r="5" spans="1:4" ht="30" x14ac:dyDescent="0.25">
      <c r="A5" s="282" t="s">
        <v>3230</v>
      </c>
      <c r="B5" s="319"/>
      <c r="C5" s="319"/>
      <c r="D5" s="319"/>
    </row>
    <row r="6" spans="1:4" x14ac:dyDescent="0.25">
      <c r="A6" s="295"/>
      <c r="B6" s="319"/>
      <c r="C6" s="319"/>
      <c r="D6" s="319"/>
    </row>
    <row r="7" spans="1:4" x14ac:dyDescent="0.25">
      <c r="A7" s="282" t="s">
        <v>3231</v>
      </c>
      <c r="B7" s="319"/>
      <c r="C7" s="319"/>
      <c r="D7" s="319"/>
    </row>
    <row r="8" spans="1:4" x14ac:dyDescent="0.25">
      <c r="A8" s="295"/>
      <c r="B8" s="319"/>
      <c r="C8" s="319"/>
      <c r="D8" s="319"/>
    </row>
    <row r="9" spans="1:4" x14ac:dyDescent="0.25">
      <c r="A9" s="282" t="s">
        <v>3232</v>
      </c>
      <c r="B9" s="319"/>
      <c r="C9" s="319"/>
      <c r="D9" s="319"/>
    </row>
    <row r="10" spans="1:4" x14ac:dyDescent="0.25">
      <c r="A10" s="295"/>
      <c r="B10" s="319"/>
      <c r="C10" s="319"/>
      <c r="D10" s="319"/>
    </row>
    <row r="11" spans="1:4" x14ac:dyDescent="0.25">
      <c r="A11" s="319"/>
      <c r="B11" s="319"/>
      <c r="C11" s="319"/>
      <c r="D11" s="319"/>
    </row>
    <row r="12" spans="1:4" x14ac:dyDescent="0.25">
      <c r="A12" s="282" t="s">
        <v>2404</v>
      </c>
      <c r="B12" s="282" t="s">
        <v>2516</v>
      </c>
      <c r="C12" s="282" t="s">
        <v>3233</v>
      </c>
      <c r="D12" s="319"/>
    </row>
    <row r="13" spans="1:4" x14ac:dyDescent="0.25">
      <c r="A13" s="253" t="s">
        <v>3234</v>
      </c>
      <c r="B13" s="253"/>
      <c r="C13" s="329"/>
      <c r="D13" s="319"/>
    </row>
    <row r="14" spans="1:4" ht="30" x14ac:dyDescent="0.25">
      <c r="A14" s="234" t="s">
        <v>3235</v>
      </c>
      <c r="B14" s="234" t="s">
        <v>3236</v>
      </c>
      <c r="C14" s="331"/>
      <c r="D14" s="319"/>
    </row>
    <row r="15" spans="1:4" ht="30" x14ac:dyDescent="0.25">
      <c r="A15" s="234" t="s">
        <v>3237</v>
      </c>
      <c r="B15" s="234"/>
      <c r="C15" s="331"/>
      <c r="D15" s="319"/>
    </row>
    <row r="16" spans="1:4" ht="58.5" customHeight="1" x14ac:dyDescent="0.25">
      <c r="A16" s="264" t="s">
        <v>3238</v>
      </c>
      <c r="B16" s="264" t="s">
        <v>3239</v>
      </c>
      <c r="C16" s="345"/>
      <c r="D16" s="319"/>
    </row>
    <row r="17" spans="1:4" x14ac:dyDescent="0.25">
      <c r="A17" s="340"/>
      <c r="B17" s="340"/>
      <c r="C17" s="348"/>
      <c r="D17" s="319"/>
    </row>
    <row r="18" spans="1:4" ht="71.25" customHeight="1" x14ac:dyDescent="0.25">
      <c r="A18" s="264" t="s">
        <v>3375</v>
      </c>
      <c r="B18" s="264" t="s">
        <v>3240</v>
      </c>
      <c r="C18" s="345"/>
      <c r="D18" s="319"/>
    </row>
    <row r="19" spans="1:4" ht="60" customHeight="1" x14ac:dyDescent="0.25">
      <c r="A19" s="264" t="s">
        <v>3241</v>
      </c>
      <c r="B19" s="264" t="s">
        <v>3242</v>
      </c>
      <c r="C19" s="345"/>
      <c r="D19" s="319"/>
    </row>
    <row r="20" spans="1:4" x14ac:dyDescent="0.25">
      <c r="A20" s="346" t="s">
        <v>465</v>
      </c>
      <c r="B20" s="347" t="s">
        <v>3243</v>
      </c>
      <c r="C20" s="354"/>
      <c r="D20" s="319"/>
    </row>
    <row r="21" spans="1:4" ht="30" x14ac:dyDescent="0.25">
      <c r="A21" s="264" t="s">
        <v>3374</v>
      </c>
      <c r="B21" s="264" t="s">
        <v>3244</v>
      </c>
      <c r="C21" s="345"/>
      <c r="D21" s="319"/>
    </row>
    <row r="22" spans="1:4" ht="30" x14ac:dyDescent="0.25">
      <c r="A22" s="264" t="s">
        <v>3245</v>
      </c>
      <c r="B22" s="264" t="s">
        <v>3246</v>
      </c>
      <c r="C22" s="345"/>
      <c r="D22" s="319"/>
    </row>
    <row r="23" spans="1:4" x14ac:dyDescent="0.25">
      <c r="A23" s="340"/>
      <c r="B23" s="340"/>
      <c r="C23" s="348"/>
      <c r="D23" s="319"/>
    </row>
    <row r="24" spans="1:4" ht="45" x14ac:dyDescent="0.25">
      <c r="A24" s="264" t="s">
        <v>3247</v>
      </c>
      <c r="B24" s="264" t="s">
        <v>3248</v>
      </c>
      <c r="C24" s="345"/>
      <c r="D24" s="319"/>
    </row>
    <row r="25" spans="1:4" ht="45" x14ac:dyDescent="0.25">
      <c r="A25" s="264" t="s">
        <v>3249</v>
      </c>
      <c r="B25" s="264" t="s">
        <v>3250</v>
      </c>
      <c r="C25" s="345"/>
      <c r="D25" s="319"/>
    </row>
    <row r="26" spans="1:4" x14ac:dyDescent="0.25">
      <c r="A26" s="340"/>
      <c r="B26" s="340"/>
      <c r="C26" s="348"/>
      <c r="D26" s="319"/>
    </row>
    <row r="27" spans="1:4" ht="45" x14ac:dyDescent="0.25">
      <c r="A27" s="264" t="s">
        <v>3376</v>
      </c>
      <c r="B27" s="264" t="s">
        <v>3251</v>
      </c>
      <c r="C27" s="345">
        <f>[1]Formulaire_2058_B_SD!C41</f>
        <v>0</v>
      </c>
      <c r="D27" s="319"/>
    </row>
    <row r="28" spans="1:4" ht="45" x14ac:dyDescent="0.25">
      <c r="A28" s="264" t="s">
        <v>3252</v>
      </c>
      <c r="B28" s="264" t="s">
        <v>3253</v>
      </c>
      <c r="C28" s="345"/>
      <c r="D28" s="319"/>
    </row>
    <row r="29" spans="1:4" x14ac:dyDescent="0.25">
      <c r="A29" s="251" t="s">
        <v>465</v>
      </c>
      <c r="B29" s="251" t="s">
        <v>3254</v>
      </c>
      <c r="C29" s="350"/>
      <c r="D29" s="319"/>
    </row>
    <row r="30" spans="1:4" x14ac:dyDescent="0.25">
      <c r="A30" s="264" t="s">
        <v>3255</v>
      </c>
      <c r="B30" s="264" t="s">
        <v>3256</v>
      </c>
      <c r="C30" s="345"/>
      <c r="D30" s="319"/>
    </row>
    <row r="31" spans="1:4" x14ac:dyDescent="0.25">
      <c r="A31" s="264" t="s">
        <v>3257</v>
      </c>
      <c r="B31" s="264" t="s">
        <v>3258</v>
      </c>
      <c r="C31" s="345"/>
      <c r="D31" s="319"/>
    </row>
    <row r="32" spans="1:4" x14ac:dyDescent="0.25">
      <c r="A32" s="340"/>
      <c r="B32" s="340"/>
      <c r="C32" s="348"/>
      <c r="D32" s="319"/>
    </row>
    <row r="33" spans="1:4" ht="30" x14ac:dyDescent="0.25">
      <c r="A33" s="264" t="s">
        <v>3259</v>
      </c>
      <c r="B33" s="264" t="s">
        <v>3260</v>
      </c>
      <c r="C33" s="345"/>
      <c r="D33" s="319"/>
    </row>
    <row r="34" spans="1:4" ht="30" x14ac:dyDescent="0.25">
      <c r="A34" s="264" t="s">
        <v>3261</v>
      </c>
      <c r="B34" s="264" t="s">
        <v>3262</v>
      </c>
      <c r="C34" s="345"/>
      <c r="D34" s="319"/>
    </row>
    <row r="35" spans="1:4" x14ac:dyDescent="0.25">
      <c r="A35" s="234" t="s">
        <v>3263</v>
      </c>
      <c r="B35" s="234"/>
      <c r="C35" s="331"/>
      <c r="D35" s="319"/>
    </row>
    <row r="36" spans="1:4" ht="30" x14ac:dyDescent="0.25">
      <c r="A36" s="264" t="s">
        <v>3264</v>
      </c>
      <c r="B36" s="264" t="s">
        <v>3265</v>
      </c>
      <c r="C36" s="345"/>
      <c r="D36" s="319"/>
    </row>
    <row r="37" spans="1:4" ht="30" x14ac:dyDescent="0.25">
      <c r="A37" s="264" t="s">
        <v>3266</v>
      </c>
      <c r="B37" s="264" t="s">
        <v>3267</v>
      </c>
      <c r="C37" s="345"/>
      <c r="D37" s="319"/>
    </row>
    <row r="38" spans="1:4" x14ac:dyDescent="0.25">
      <c r="A38" s="251" t="s">
        <v>465</v>
      </c>
      <c r="B38" s="251" t="s">
        <v>3268</v>
      </c>
      <c r="C38" s="350"/>
      <c r="D38" s="319"/>
    </row>
    <row r="39" spans="1:4" ht="30" x14ac:dyDescent="0.25">
      <c r="A39" s="234" t="s">
        <v>3269</v>
      </c>
      <c r="B39" s="234"/>
      <c r="C39" s="331"/>
      <c r="D39" s="319"/>
    </row>
    <row r="40" spans="1:4" ht="75" x14ac:dyDescent="0.25">
      <c r="A40" s="264" t="s">
        <v>3270</v>
      </c>
      <c r="B40" s="264" t="s">
        <v>3271</v>
      </c>
      <c r="C40" s="345"/>
      <c r="D40" s="319"/>
    </row>
    <row r="41" spans="1:4" ht="30" x14ac:dyDescent="0.25">
      <c r="A41" s="264" t="s">
        <v>3272</v>
      </c>
      <c r="B41" s="264" t="s">
        <v>3273</v>
      </c>
      <c r="C41" s="345"/>
      <c r="D41" s="319"/>
    </row>
    <row r="42" spans="1:4" ht="60" x14ac:dyDescent="0.25">
      <c r="A42" s="264" t="s">
        <v>3274</v>
      </c>
      <c r="B42" s="264" t="s">
        <v>3275</v>
      </c>
      <c r="C42" s="345"/>
      <c r="D42" s="319"/>
    </row>
    <row r="43" spans="1:4" ht="75" x14ac:dyDescent="0.25">
      <c r="A43" s="264" t="s">
        <v>3276</v>
      </c>
      <c r="B43" s="264" t="s">
        <v>3277</v>
      </c>
      <c r="C43" s="345"/>
      <c r="D43" s="319"/>
    </row>
    <row r="44" spans="1:4" ht="30" x14ac:dyDescent="0.25">
      <c r="A44" s="234" t="s">
        <v>3278</v>
      </c>
      <c r="B44" s="234" t="s">
        <v>3279</v>
      </c>
      <c r="C44" s="331"/>
      <c r="D44" s="319"/>
    </row>
    <row r="45" spans="1:4" ht="30" x14ac:dyDescent="0.25">
      <c r="A45" s="234" t="s">
        <v>3377</v>
      </c>
      <c r="B45" s="234"/>
      <c r="C45" s="331"/>
      <c r="D45" s="319"/>
    </row>
    <row r="46" spans="1:4" ht="30" x14ac:dyDescent="0.25">
      <c r="A46" s="264" t="s">
        <v>3280</v>
      </c>
      <c r="B46" s="264" t="s">
        <v>3281</v>
      </c>
      <c r="C46" s="345"/>
      <c r="D46" s="319"/>
    </row>
    <row r="47" spans="1:4" ht="30" x14ac:dyDescent="0.25">
      <c r="A47" s="264" t="s">
        <v>3282</v>
      </c>
      <c r="B47" s="264" t="s">
        <v>3283</v>
      </c>
      <c r="C47" s="345"/>
      <c r="D47" s="319"/>
    </row>
    <row r="48" spans="1:4" x14ac:dyDescent="0.25">
      <c r="A48" s="251" t="s">
        <v>465</v>
      </c>
      <c r="B48" s="251" t="s">
        <v>3284</v>
      </c>
      <c r="C48" s="350"/>
      <c r="D48" s="319"/>
    </row>
    <row r="49" spans="1:4" ht="30" x14ac:dyDescent="0.25">
      <c r="A49" s="343" t="s">
        <v>3285</v>
      </c>
      <c r="B49" s="343" t="s">
        <v>3286</v>
      </c>
      <c r="C49" s="351"/>
      <c r="D49" s="319"/>
    </row>
    <row r="50" spans="1:4" ht="30" x14ac:dyDescent="0.25">
      <c r="A50" s="343" t="s">
        <v>3287</v>
      </c>
      <c r="B50" s="343" t="s">
        <v>3288</v>
      </c>
      <c r="C50" s="351"/>
      <c r="D50" s="319"/>
    </row>
    <row r="51" spans="1:4" x14ac:dyDescent="0.25">
      <c r="A51" s="355"/>
      <c r="B51" s="355"/>
      <c r="C51" s="356"/>
      <c r="D51" s="319"/>
    </row>
    <row r="52" spans="1:4" ht="45" x14ac:dyDescent="0.25">
      <c r="A52" s="234" t="s">
        <v>3289</v>
      </c>
      <c r="B52" s="234" t="s">
        <v>3290</v>
      </c>
      <c r="C52" s="331"/>
      <c r="D52" s="319"/>
    </row>
    <row r="53" spans="1:4" ht="45" x14ac:dyDescent="0.25">
      <c r="A53" s="234" t="s">
        <v>3291</v>
      </c>
      <c r="B53" s="234" t="s">
        <v>3292</v>
      </c>
      <c r="C53" s="331"/>
      <c r="D53" s="319"/>
    </row>
    <row r="54" spans="1:4" x14ac:dyDescent="0.25">
      <c r="A54" s="247" t="s">
        <v>22</v>
      </c>
      <c r="B54" s="247" t="s">
        <v>3293</v>
      </c>
      <c r="C54" s="330"/>
      <c r="D54" s="319"/>
    </row>
    <row r="55" spans="1:4" x14ac:dyDescent="0.25">
      <c r="A55" s="253" t="s">
        <v>3294</v>
      </c>
      <c r="B55" s="253"/>
      <c r="C55" s="329"/>
      <c r="D55" s="319"/>
    </row>
    <row r="56" spans="1:4" x14ac:dyDescent="0.25">
      <c r="A56" s="234" t="s">
        <v>3295</v>
      </c>
      <c r="B56" s="234" t="s">
        <v>3296</v>
      </c>
      <c r="C56" s="331"/>
      <c r="D56" s="319"/>
    </row>
    <row r="57" spans="1:4" ht="45" x14ac:dyDescent="0.25">
      <c r="A57" s="234" t="s">
        <v>3297</v>
      </c>
      <c r="B57" s="234" t="s">
        <v>3298</v>
      </c>
      <c r="C57" s="331"/>
      <c r="D57" s="319"/>
    </row>
    <row r="58" spans="1:4" ht="75" x14ac:dyDescent="0.25">
      <c r="A58" s="234" t="s">
        <v>3299</v>
      </c>
      <c r="B58" s="234" t="s">
        <v>3300</v>
      </c>
      <c r="C58" s="331">
        <f>[1]Formulaire_2058_B_SD!C42</f>
        <v>0</v>
      </c>
      <c r="D58" s="319"/>
    </row>
    <row r="59" spans="1:4" ht="30" x14ac:dyDescent="0.25">
      <c r="A59" s="234" t="s">
        <v>3269</v>
      </c>
      <c r="B59" s="234"/>
      <c r="C59" s="331"/>
      <c r="D59" s="319"/>
    </row>
    <row r="60" spans="1:4" ht="60" x14ac:dyDescent="0.25">
      <c r="A60" s="264" t="s">
        <v>3301</v>
      </c>
      <c r="B60" s="264" t="s">
        <v>3302</v>
      </c>
      <c r="C60" s="345"/>
      <c r="D60" s="319"/>
    </row>
    <row r="61" spans="1:4" ht="30" x14ac:dyDescent="0.25">
      <c r="A61" s="264" t="s">
        <v>3303</v>
      </c>
      <c r="B61" s="264" t="s">
        <v>3304</v>
      </c>
      <c r="C61" s="345"/>
      <c r="D61" s="319"/>
    </row>
    <row r="62" spans="1:4" ht="30" x14ac:dyDescent="0.25">
      <c r="A62" s="264" t="s">
        <v>3305</v>
      </c>
      <c r="B62" s="264" t="s">
        <v>3306</v>
      </c>
      <c r="C62" s="345"/>
      <c r="D62" s="319"/>
    </row>
    <row r="63" spans="1:4" ht="45" x14ac:dyDescent="0.25">
      <c r="A63" s="264" t="s">
        <v>3307</v>
      </c>
      <c r="B63" s="264" t="s">
        <v>3308</v>
      </c>
      <c r="C63" s="345"/>
      <c r="D63" s="319"/>
    </row>
    <row r="64" spans="1:4" ht="45" x14ac:dyDescent="0.25">
      <c r="A64" s="264" t="s">
        <v>3309</v>
      </c>
      <c r="B64" s="264" t="s">
        <v>3310</v>
      </c>
      <c r="C64" s="345"/>
      <c r="D64" s="319"/>
    </row>
    <row r="65" spans="1:4" ht="30" x14ac:dyDescent="0.25">
      <c r="A65" s="264" t="s">
        <v>3311</v>
      </c>
      <c r="B65" s="264" t="s">
        <v>3312</v>
      </c>
      <c r="C65" s="345"/>
      <c r="D65" s="319"/>
    </row>
    <row r="66" spans="1:4" ht="45" x14ac:dyDescent="0.25">
      <c r="A66" s="264" t="s">
        <v>3313</v>
      </c>
      <c r="B66" s="264" t="s">
        <v>3314</v>
      </c>
      <c r="C66" s="345"/>
      <c r="D66" s="319"/>
    </row>
    <row r="67" spans="1:4" ht="60" x14ac:dyDescent="0.25">
      <c r="A67" s="264" t="s">
        <v>3315</v>
      </c>
      <c r="B67" s="264" t="s">
        <v>3316</v>
      </c>
      <c r="C67" s="345"/>
      <c r="D67" s="319"/>
    </row>
    <row r="68" spans="1:4" ht="45" x14ac:dyDescent="0.25">
      <c r="A68" s="233" t="s">
        <v>3317</v>
      </c>
      <c r="B68" s="233" t="s">
        <v>3318</v>
      </c>
      <c r="C68" s="352"/>
      <c r="D68" s="319"/>
    </row>
    <row r="69" spans="1:4" x14ac:dyDescent="0.25">
      <c r="A69" s="234" t="s">
        <v>3319</v>
      </c>
      <c r="B69" s="234"/>
      <c r="C69" s="331"/>
      <c r="D69" s="319"/>
    </row>
    <row r="70" spans="1:4" ht="45" x14ac:dyDescent="0.25">
      <c r="A70" s="264" t="s">
        <v>3320</v>
      </c>
      <c r="B70" s="264" t="s">
        <v>3321</v>
      </c>
      <c r="C70" s="345"/>
      <c r="D70" s="319"/>
    </row>
    <row r="71" spans="1:4" x14ac:dyDescent="0.25">
      <c r="A71" s="264" t="s">
        <v>3322</v>
      </c>
      <c r="B71" s="264" t="s">
        <v>3323</v>
      </c>
      <c r="C71" s="345"/>
      <c r="D71" s="319"/>
    </row>
    <row r="72" spans="1:4" ht="30" x14ac:dyDescent="0.25">
      <c r="A72" s="264" t="s">
        <v>3324</v>
      </c>
      <c r="B72" s="264"/>
      <c r="C72" s="345"/>
      <c r="D72" s="319"/>
    </row>
    <row r="73" spans="1:4" ht="45" x14ac:dyDescent="0.25">
      <c r="A73" s="344" t="s">
        <v>3325</v>
      </c>
      <c r="B73" s="344" t="s">
        <v>3326</v>
      </c>
      <c r="C73" s="353"/>
      <c r="D73" s="319"/>
    </row>
    <row r="74" spans="1:4" x14ac:dyDescent="0.25">
      <c r="A74" s="344" t="s">
        <v>3327</v>
      </c>
      <c r="B74" s="344" t="s">
        <v>3328</v>
      </c>
      <c r="C74" s="353"/>
      <c r="D74" s="319"/>
    </row>
    <row r="75" spans="1:4" ht="30" x14ac:dyDescent="0.25">
      <c r="A75" s="344" t="s">
        <v>3329</v>
      </c>
      <c r="B75" s="344" t="s">
        <v>3330</v>
      </c>
      <c r="C75" s="353"/>
      <c r="D75" s="319"/>
    </row>
    <row r="76" spans="1:4" x14ac:dyDescent="0.25">
      <c r="A76" s="233" t="s">
        <v>465</v>
      </c>
      <c r="B76" s="233" t="s">
        <v>3331</v>
      </c>
      <c r="C76" s="352"/>
      <c r="D76" s="319"/>
    </row>
    <row r="77" spans="1:4" ht="30" x14ac:dyDescent="0.25">
      <c r="A77" s="344" t="s">
        <v>3332</v>
      </c>
      <c r="B77" s="344" t="s">
        <v>3333</v>
      </c>
      <c r="C77" s="353"/>
      <c r="D77" s="319"/>
    </row>
    <row r="78" spans="1:4" ht="30" x14ac:dyDescent="0.25">
      <c r="A78" s="344" t="s">
        <v>3334</v>
      </c>
      <c r="B78" s="344" t="s">
        <v>3335</v>
      </c>
      <c r="C78" s="353"/>
      <c r="D78" s="319"/>
    </row>
    <row r="79" spans="1:4" ht="30" x14ac:dyDescent="0.25">
      <c r="A79" s="344" t="s">
        <v>3336</v>
      </c>
      <c r="B79" s="344" t="s">
        <v>3337</v>
      </c>
      <c r="C79" s="353"/>
      <c r="D79" s="319"/>
    </row>
    <row r="80" spans="1:4" x14ac:dyDescent="0.25">
      <c r="A80" s="340"/>
      <c r="B80" s="340"/>
      <c r="C80" s="348"/>
      <c r="D80" s="319"/>
    </row>
    <row r="81" spans="1:4" x14ac:dyDescent="0.25">
      <c r="A81" s="344" t="s">
        <v>3338</v>
      </c>
      <c r="B81" s="344" t="s">
        <v>3339</v>
      </c>
      <c r="C81" s="353"/>
      <c r="D81" s="319"/>
    </row>
    <row r="82" spans="1:4" ht="30" x14ac:dyDescent="0.25">
      <c r="A82" s="344" t="s">
        <v>3340</v>
      </c>
      <c r="B82" s="344" t="s">
        <v>3341</v>
      </c>
      <c r="C82" s="353"/>
      <c r="D82" s="319"/>
    </row>
    <row r="83" spans="1:4" ht="30" x14ac:dyDescent="0.25">
      <c r="A83" s="344" t="s">
        <v>3342</v>
      </c>
      <c r="B83" s="344" t="s">
        <v>3343</v>
      </c>
      <c r="C83" s="353"/>
      <c r="D83" s="319"/>
    </row>
    <row r="84" spans="1:4" x14ac:dyDescent="0.25">
      <c r="A84" s="340"/>
      <c r="B84" s="340"/>
      <c r="C84" s="348"/>
      <c r="D84" s="319"/>
    </row>
    <row r="85" spans="1:4" ht="30" x14ac:dyDescent="0.25">
      <c r="A85" s="344" t="s">
        <v>3344</v>
      </c>
      <c r="B85" s="344" t="s">
        <v>3345</v>
      </c>
      <c r="C85" s="353"/>
      <c r="D85" s="319"/>
    </row>
    <row r="86" spans="1:4" ht="30" x14ac:dyDescent="0.25">
      <c r="A86" s="344" t="s">
        <v>3346</v>
      </c>
      <c r="B86" s="344" t="s">
        <v>3347</v>
      </c>
      <c r="C86" s="353"/>
      <c r="D86" s="319"/>
    </row>
    <row r="87" spans="1:4" x14ac:dyDescent="0.25">
      <c r="A87" s="340"/>
      <c r="B87" s="340"/>
      <c r="C87" s="348"/>
      <c r="D87" s="319"/>
    </row>
    <row r="88" spans="1:4" ht="30" x14ac:dyDescent="0.25">
      <c r="A88" s="264" t="s">
        <v>3278</v>
      </c>
      <c r="B88" s="264" t="s">
        <v>3348</v>
      </c>
      <c r="C88" s="345"/>
      <c r="D88" s="319"/>
    </row>
    <row r="89" spans="1:4" ht="30" x14ac:dyDescent="0.25">
      <c r="A89" s="264" t="s">
        <v>3349</v>
      </c>
      <c r="B89" s="264"/>
      <c r="C89" s="345"/>
      <c r="D89" s="319"/>
    </row>
    <row r="90" spans="1:4" ht="30" x14ac:dyDescent="0.25">
      <c r="A90" s="344" t="s">
        <v>3350</v>
      </c>
      <c r="B90" s="344" t="s">
        <v>3351</v>
      </c>
      <c r="C90" s="353"/>
      <c r="D90" s="319"/>
    </row>
    <row r="91" spans="1:4" ht="30" x14ac:dyDescent="0.25">
      <c r="A91" s="344" t="s">
        <v>3352</v>
      </c>
      <c r="B91" s="344" t="s">
        <v>3353</v>
      </c>
      <c r="C91" s="353"/>
      <c r="D91" s="319"/>
    </row>
    <row r="92" spans="1:4" x14ac:dyDescent="0.25">
      <c r="A92" s="233" t="s">
        <v>465</v>
      </c>
      <c r="B92" s="233" t="s">
        <v>3354</v>
      </c>
      <c r="C92" s="352"/>
      <c r="D92" s="319"/>
    </row>
    <row r="93" spans="1:4" ht="45" x14ac:dyDescent="0.25">
      <c r="A93" s="264" t="s">
        <v>3355</v>
      </c>
      <c r="B93" s="264" t="s">
        <v>3356</v>
      </c>
      <c r="C93" s="345"/>
      <c r="D93" s="319"/>
    </row>
    <row r="94" spans="1:4" x14ac:dyDescent="0.25">
      <c r="A94" s="247" t="s">
        <v>3357</v>
      </c>
      <c r="B94" s="247" t="s">
        <v>3358</v>
      </c>
      <c r="C94" s="330"/>
      <c r="D94" s="319"/>
    </row>
    <row r="95" spans="1:4" x14ac:dyDescent="0.25">
      <c r="A95" s="253" t="s">
        <v>3359</v>
      </c>
      <c r="B95" s="253"/>
      <c r="C95" s="329"/>
      <c r="D95" s="319"/>
    </row>
    <row r="96" spans="1:4" ht="45" x14ac:dyDescent="0.25">
      <c r="A96" s="234" t="s">
        <v>3360</v>
      </c>
      <c r="B96" s="234" t="s">
        <v>3361</v>
      </c>
      <c r="C96" s="331"/>
      <c r="D96" s="319"/>
    </row>
    <row r="97" spans="1:4" ht="45" x14ac:dyDescent="0.25">
      <c r="A97" s="234" t="s">
        <v>3362</v>
      </c>
      <c r="B97" s="234" t="s">
        <v>3363</v>
      </c>
      <c r="C97" s="331"/>
      <c r="D97" s="319"/>
    </row>
    <row r="98" spans="1:4" ht="30" x14ac:dyDescent="0.25">
      <c r="A98" s="234" t="s">
        <v>3364</v>
      </c>
      <c r="B98" s="234" t="s">
        <v>3365</v>
      </c>
      <c r="C98" s="331"/>
      <c r="D98" s="319"/>
    </row>
    <row r="99" spans="1:4" ht="45" x14ac:dyDescent="0.25">
      <c r="A99" s="234" t="s">
        <v>3366</v>
      </c>
      <c r="B99" s="234" t="s">
        <v>3367</v>
      </c>
      <c r="C99" s="331"/>
      <c r="D99" s="319"/>
    </row>
    <row r="100" spans="1:4" x14ac:dyDescent="0.25">
      <c r="A100" s="234" t="s">
        <v>3368</v>
      </c>
      <c r="B100" s="234"/>
      <c r="C100" s="331"/>
      <c r="D100" s="319"/>
    </row>
    <row r="101" spans="1:4" x14ac:dyDescent="0.25">
      <c r="A101" s="264" t="s">
        <v>3369</v>
      </c>
      <c r="B101" s="264" t="s">
        <v>3370</v>
      </c>
      <c r="C101" s="345"/>
      <c r="D101" s="319"/>
    </row>
    <row r="102" spans="1:4" ht="30" x14ac:dyDescent="0.25">
      <c r="A102" s="264" t="s">
        <v>3371</v>
      </c>
      <c r="B102" s="264" t="s">
        <v>3372</v>
      </c>
      <c r="C102" s="345"/>
      <c r="D102" s="319"/>
    </row>
    <row r="103" spans="1:4" x14ac:dyDescent="0.25">
      <c r="A103" s="319"/>
      <c r="B103" s="319"/>
      <c r="C103" s="319"/>
      <c r="D103" s="319"/>
    </row>
    <row r="104" spans="1:4" ht="45" x14ac:dyDescent="0.25">
      <c r="A104" s="239" t="s">
        <v>3373</v>
      </c>
      <c r="B104" s="319"/>
      <c r="C104" s="319"/>
      <c r="D104" s="319"/>
    </row>
    <row r="105" spans="1:4" x14ac:dyDescent="0.25">
      <c r="A105" s="319"/>
      <c r="B105" s="319"/>
      <c r="C105" s="319"/>
      <c r="D105" s="319"/>
    </row>
    <row r="106" spans="1:4" x14ac:dyDescent="0.25">
      <c r="A106" s="186"/>
      <c r="B106" s="186"/>
      <c r="C106" s="186"/>
      <c r="D106" s="18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318" t="s">
        <v>3378</v>
      </c>
      <c r="B1" s="319"/>
      <c r="C1" s="319"/>
      <c r="D1" s="319"/>
      <c r="E1" s="319"/>
      <c r="F1" s="319"/>
      <c r="G1" s="319"/>
    </row>
    <row r="2" spans="1:7" x14ac:dyDescent="0.25">
      <c r="A2" s="319"/>
      <c r="B2" s="319"/>
      <c r="C2" s="319"/>
      <c r="D2" s="319"/>
      <c r="E2" s="319"/>
      <c r="F2" s="319"/>
      <c r="G2" s="319"/>
    </row>
    <row r="3" spans="1:7" x14ac:dyDescent="0.25">
      <c r="A3" s="282" t="s">
        <v>2398</v>
      </c>
      <c r="B3" s="319"/>
      <c r="C3" s="319"/>
      <c r="D3" s="319"/>
      <c r="E3" s="319"/>
      <c r="F3" s="319"/>
      <c r="G3" s="319"/>
    </row>
    <row r="4" spans="1:7" x14ac:dyDescent="0.25">
      <c r="A4" s="295"/>
      <c r="B4" s="319"/>
      <c r="C4" s="319"/>
      <c r="D4" s="319"/>
      <c r="E4" s="319"/>
      <c r="F4" s="319"/>
      <c r="G4" s="319"/>
    </row>
    <row r="5" spans="1:7" x14ac:dyDescent="0.25">
      <c r="A5" s="282" t="s">
        <v>3379</v>
      </c>
      <c r="B5" s="319"/>
      <c r="C5" s="319"/>
      <c r="D5" s="319"/>
      <c r="E5" s="319"/>
      <c r="F5" s="319"/>
      <c r="G5" s="319"/>
    </row>
    <row r="6" spans="1:7" x14ac:dyDescent="0.25">
      <c r="A6" s="295"/>
      <c r="B6" s="319"/>
      <c r="C6" s="319"/>
      <c r="D6" s="319"/>
      <c r="E6" s="319"/>
      <c r="F6" s="319"/>
      <c r="G6" s="319"/>
    </row>
    <row r="7" spans="1:7" x14ac:dyDescent="0.25">
      <c r="A7" s="319"/>
      <c r="B7" s="319"/>
      <c r="C7" s="319"/>
      <c r="D7" s="319"/>
      <c r="E7" s="319"/>
      <c r="F7" s="319"/>
      <c r="G7" s="319"/>
    </row>
    <row r="8" spans="1:7" x14ac:dyDescent="0.25">
      <c r="A8" s="282" t="s">
        <v>2404</v>
      </c>
      <c r="B8" s="282" t="s">
        <v>2516</v>
      </c>
      <c r="C8" s="282" t="s">
        <v>3233</v>
      </c>
      <c r="D8" s="319"/>
      <c r="E8" s="319"/>
      <c r="F8" s="319"/>
      <c r="G8" s="319"/>
    </row>
    <row r="9" spans="1:7" x14ac:dyDescent="0.25">
      <c r="A9" s="253" t="s">
        <v>3380</v>
      </c>
      <c r="B9" s="253"/>
      <c r="C9" s="253"/>
      <c r="D9" s="319"/>
      <c r="E9" s="319"/>
      <c r="F9" s="319"/>
      <c r="G9" s="319"/>
    </row>
    <row r="10" spans="1:7" ht="30" x14ac:dyDescent="0.25">
      <c r="A10" s="234" t="s">
        <v>3381</v>
      </c>
      <c r="B10" s="234" t="s">
        <v>3382</v>
      </c>
      <c r="C10" s="234"/>
      <c r="D10" s="319"/>
      <c r="E10" s="319"/>
      <c r="F10" s="319"/>
      <c r="G10" s="319"/>
    </row>
    <row r="11" spans="1:7" ht="30" x14ac:dyDescent="0.25">
      <c r="A11" s="234" t="s">
        <v>3383</v>
      </c>
      <c r="B11" s="234" t="s">
        <v>3384</v>
      </c>
      <c r="C11" s="234"/>
      <c r="D11" s="319"/>
      <c r="E11" s="319"/>
      <c r="F11" s="319"/>
      <c r="G11" s="319"/>
    </row>
    <row r="12" spans="1:7" x14ac:dyDescent="0.25">
      <c r="A12" s="234" t="s">
        <v>3385</v>
      </c>
      <c r="B12" s="234" t="s">
        <v>3386</v>
      </c>
      <c r="C12" s="234"/>
      <c r="D12" s="319"/>
      <c r="E12" s="319"/>
      <c r="F12" s="319"/>
      <c r="G12" s="319"/>
    </row>
    <row r="13" spans="1:7" x14ac:dyDescent="0.25">
      <c r="A13" s="234" t="s">
        <v>3387</v>
      </c>
      <c r="B13" s="234" t="s">
        <v>3388</v>
      </c>
      <c r="C13" s="234"/>
      <c r="D13" s="319"/>
      <c r="E13" s="319"/>
      <c r="F13" s="319"/>
      <c r="G13" s="319"/>
    </row>
    <row r="14" spans="1:7" ht="30" x14ac:dyDescent="0.25">
      <c r="A14" s="247" t="s">
        <v>3389</v>
      </c>
      <c r="B14" s="247" t="s">
        <v>3390</v>
      </c>
      <c r="C14" s="247"/>
      <c r="D14" s="319"/>
      <c r="E14" s="319"/>
      <c r="F14" s="319"/>
      <c r="G14" s="319"/>
    </row>
    <row r="15" spans="1:7" ht="45" x14ac:dyDescent="0.25">
      <c r="A15" s="253" t="s">
        <v>3391</v>
      </c>
      <c r="B15" s="253"/>
      <c r="C15" s="253"/>
      <c r="D15" s="319"/>
      <c r="E15" s="319"/>
      <c r="F15" s="319"/>
      <c r="G15" s="319"/>
    </row>
    <row r="16" spans="1:7" ht="75" x14ac:dyDescent="0.25">
      <c r="A16" s="234" t="s">
        <v>3392</v>
      </c>
      <c r="B16" s="234" t="s">
        <v>3393</v>
      </c>
      <c r="C16" s="234"/>
      <c r="D16" s="319"/>
      <c r="E16" s="319"/>
      <c r="F16" s="319"/>
      <c r="G16" s="319"/>
    </row>
    <row r="17" spans="1:7" ht="30" x14ac:dyDescent="0.25">
      <c r="A17" s="253" t="s">
        <v>3394</v>
      </c>
      <c r="B17" s="253"/>
      <c r="C17" s="253"/>
      <c r="D17" s="319"/>
      <c r="E17" s="319"/>
      <c r="F17" s="319"/>
      <c r="G17" s="319"/>
    </row>
    <row r="18" spans="1:7" x14ac:dyDescent="0.25">
      <c r="A18" s="357" t="s">
        <v>3395</v>
      </c>
      <c r="B18" s="358"/>
      <c r="C18" s="359"/>
      <c r="D18" s="319"/>
      <c r="E18" s="319"/>
      <c r="F18" s="319"/>
      <c r="G18" s="319"/>
    </row>
    <row r="19" spans="1:7" ht="75" x14ac:dyDescent="0.25">
      <c r="A19" s="234" t="s">
        <v>3396</v>
      </c>
      <c r="B19" s="234" t="s">
        <v>3397</v>
      </c>
      <c r="C19" s="234"/>
      <c r="D19" s="319"/>
      <c r="E19" s="319"/>
      <c r="F19" s="319"/>
      <c r="G19" s="319"/>
    </row>
    <row r="20" spans="1:7" ht="75" x14ac:dyDescent="0.25">
      <c r="A20" s="234" t="s">
        <v>3398</v>
      </c>
      <c r="B20" s="234" t="s">
        <v>3399</v>
      </c>
      <c r="C20" s="234"/>
      <c r="D20" s="319"/>
      <c r="E20" s="319"/>
      <c r="F20" s="319"/>
      <c r="G20" s="319"/>
    </row>
    <row r="21" spans="1:7" ht="30" x14ac:dyDescent="0.25">
      <c r="A21" s="234" t="s">
        <v>3400</v>
      </c>
      <c r="B21" s="234" t="s">
        <v>3401</v>
      </c>
      <c r="C21" s="234"/>
      <c r="D21" s="319"/>
      <c r="E21" s="319"/>
      <c r="F21" s="319"/>
      <c r="G21" s="319"/>
    </row>
    <row r="22" spans="1:7" ht="30" x14ac:dyDescent="0.25">
      <c r="A22" s="234" t="s">
        <v>3402</v>
      </c>
      <c r="B22" s="234" t="s">
        <v>3403</v>
      </c>
      <c r="C22" s="234"/>
      <c r="D22" s="319"/>
      <c r="E22" s="319"/>
      <c r="F22" s="319"/>
      <c r="G22" s="319"/>
    </row>
    <row r="23" spans="1:7" ht="30" x14ac:dyDescent="0.25">
      <c r="A23" s="234" t="s">
        <v>3400</v>
      </c>
      <c r="B23" s="234" t="s">
        <v>3404</v>
      </c>
      <c r="C23" s="234"/>
      <c r="D23" s="319"/>
      <c r="E23" s="319"/>
      <c r="F23" s="319"/>
      <c r="G23" s="319"/>
    </row>
    <row r="24" spans="1:7" ht="30" x14ac:dyDescent="0.25">
      <c r="A24" s="234" t="s">
        <v>3402</v>
      </c>
      <c r="B24" s="234" t="s">
        <v>3405</v>
      </c>
      <c r="C24" s="234"/>
      <c r="D24" s="319"/>
      <c r="E24" s="319"/>
      <c r="F24" s="319"/>
      <c r="G24" s="319"/>
    </row>
    <row r="25" spans="1:7" ht="30" x14ac:dyDescent="0.25">
      <c r="A25" s="234" t="s">
        <v>3400</v>
      </c>
      <c r="B25" s="234" t="s">
        <v>3406</v>
      </c>
      <c r="C25" s="234"/>
      <c r="D25" s="319"/>
      <c r="E25" s="319"/>
      <c r="F25" s="319"/>
      <c r="G25" s="319"/>
    </row>
    <row r="26" spans="1:7" ht="30" x14ac:dyDescent="0.25">
      <c r="A26" s="234" t="s">
        <v>3402</v>
      </c>
      <c r="B26" s="234" t="s">
        <v>3407</v>
      </c>
      <c r="C26" s="234"/>
      <c r="D26" s="319"/>
      <c r="E26" s="319"/>
      <c r="F26" s="319"/>
      <c r="G26" s="319"/>
    </row>
    <row r="27" spans="1:7" ht="30" x14ac:dyDescent="0.25">
      <c r="A27" s="234" t="s">
        <v>3408</v>
      </c>
      <c r="B27" s="234" t="s">
        <v>3409</v>
      </c>
      <c r="C27" s="234"/>
      <c r="D27" s="319"/>
      <c r="E27" s="319"/>
      <c r="F27" s="319"/>
      <c r="G27" s="319"/>
    </row>
    <row r="28" spans="1:7" ht="30" x14ac:dyDescent="0.25">
      <c r="A28" s="234" t="s">
        <v>3410</v>
      </c>
      <c r="B28" s="234" t="s">
        <v>3411</v>
      </c>
      <c r="C28" s="234"/>
      <c r="D28" s="319"/>
      <c r="E28" s="319"/>
      <c r="F28" s="319"/>
      <c r="G28" s="319"/>
    </row>
    <row r="29" spans="1:7" ht="30" x14ac:dyDescent="0.25">
      <c r="A29" s="234" t="s">
        <v>3408</v>
      </c>
      <c r="B29" s="234" t="s">
        <v>3412</v>
      </c>
      <c r="C29" s="234"/>
      <c r="D29" s="319"/>
      <c r="E29" s="319"/>
      <c r="F29" s="319"/>
      <c r="G29" s="319"/>
    </row>
    <row r="30" spans="1:7" ht="30" x14ac:dyDescent="0.25">
      <c r="A30" s="234" t="s">
        <v>3410</v>
      </c>
      <c r="B30" s="234" t="s">
        <v>3413</v>
      </c>
      <c r="C30" s="234"/>
      <c r="D30" s="319"/>
      <c r="E30" s="319"/>
      <c r="F30" s="319"/>
      <c r="G30" s="319"/>
    </row>
    <row r="31" spans="1:7" ht="30" x14ac:dyDescent="0.25">
      <c r="A31" s="234" t="s">
        <v>3408</v>
      </c>
      <c r="B31" s="234" t="s">
        <v>3414</v>
      </c>
      <c r="C31" s="234"/>
      <c r="D31" s="319"/>
      <c r="E31" s="319"/>
      <c r="F31" s="319"/>
      <c r="G31" s="319"/>
    </row>
    <row r="32" spans="1:7" ht="30" x14ac:dyDescent="0.25">
      <c r="A32" s="234" t="s">
        <v>3410</v>
      </c>
      <c r="B32" s="234" t="s">
        <v>3415</v>
      </c>
      <c r="C32" s="234"/>
      <c r="D32" s="319"/>
      <c r="E32" s="319"/>
      <c r="F32" s="319"/>
      <c r="G32" s="319"/>
    </row>
    <row r="33" spans="1:7" x14ac:dyDescent="0.25">
      <c r="A33" s="234" t="s">
        <v>3416</v>
      </c>
      <c r="B33" s="234" t="s">
        <v>3417</v>
      </c>
      <c r="C33" s="234"/>
      <c r="D33" s="319"/>
      <c r="E33" s="319"/>
      <c r="F33" s="319"/>
      <c r="G33" s="319"/>
    </row>
    <row r="34" spans="1:7" x14ac:dyDescent="0.25">
      <c r="A34" s="234" t="s">
        <v>3418</v>
      </c>
      <c r="B34" s="234" t="s">
        <v>3419</v>
      </c>
      <c r="C34" s="234"/>
      <c r="D34" s="319"/>
      <c r="E34" s="319"/>
      <c r="F34" s="319"/>
      <c r="G34" s="319"/>
    </row>
    <row r="35" spans="1:7" x14ac:dyDescent="0.25">
      <c r="A35" s="234" t="s">
        <v>3416</v>
      </c>
      <c r="B35" s="234" t="s">
        <v>3420</v>
      </c>
      <c r="C35" s="234"/>
      <c r="D35" s="319"/>
      <c r="E35" s="319"/>
      <c r="F35" s="319"/>
      <c r="G35" s="319"/>
    </row>
    <row r="36" spans="1:7" x14ac:dyDescent="0.25">
      <c r="A36" s="234" t="s">
        <v>3418</v>
      </c>
      <c r="B36" s="234" t="s">
        <v>3421</v>
      </c>
      <c r="C36" s="234"/>
      <c r="D36" s="319"/>
      <c r="E36" s="319"/>
      <c r="F36" s="319"/>
      <c r="G36" s="319"/>
    </row>
    <row r="37" spans="1:7" x14ac:dyDescent="0.25">
      <c r="A37" s="234" t="s">
        <v>3416</v>
      </c>
      <c r="B37" s="234" t="s">
        <v>3422</v>
      </c>
      <c r="C37" s="234"/>
      <c r="D37" s="319"/>
      <c r="E37" s="319"/>
      <c r="F37" s="319"/>
      <c r="G37" s="319"/>
    </row>
    <row r="38" spans="1:7" x14ac:dyDescent="0.25">
      <c r="A38" s="234" t="s">
        <v>3418</v>
      </c>
      <c r="B38" s="234" t="s">
        <v>3423</v>
      </c>
      <c r="C38" s="234"/>
      <c r="D38" s="319"/>
      <c r="E38" s="319"/>
      <c r="F38" s="319"/>
      <c r="G38" s="319"/>
    </row>
    <row r="39" spans="1:7" x14ac:dyDescent="0.25">
      <c r="A39" s="234" t="s">
        <v>3416</v>
      </c>
      <c r="B39" s="234" t="s">
        <v>3424</v>
      </c>
      <c r="C39" s="234"/>
      <c r="D39" s="319"/>
      <c r="E39" s="319"/>
      <c r="F39" s="319"/>
      <c r="G39" s="319"/>
    </row>
    <row r="40" spans="1:7" x14ac:dyDescent="0.25">
      <c r="A40" s="234" t="s">
        <v>3418</v>
      </c>
      <c r="B40" s="234" t="s">
        <v>3425</v>
      </c>
      <c r="C40" s="234"/>
      <c r="D40" s="319"/>
      <c r="E40" s="319"/>
      <c r="F40" s="319"/>
      <c r="G40" s="319"/>
    </row>
    <row r="41" spans="1:7" ht="30" x14ac:dyDescent="0.25">
      <c r="A41" s="247" t="s">
        <v>3426</v>
      </c>
      <c r="B41" s="247" t="s">
        <v>3427</v>
      </c>
      <c r="C41" s="247"/>
      <c r="D41" s="239" t="s">
        <v>3428</v>
      </c>
      <c r="E41" s="319"/>
      <c r="F41" s="319"/>
      <c r="G41" s="319"/>
    </row>
    <row r="42" spans="1:7" ht="30" x14ac:dyDescent="0.25">
      <c r="A42" s="247" t="s">
        <v>3429</v>
      </c>
      <c r="B42" s="247" t="s">
        <v>3430</v>
      </c>
      <c r="C42" s="247"/>
      <c r="D42" s="239" t="s">
        <v>3431</v>
      </c>
      <c r="E42" s="319"/>
      <c r="F42" s="319"/>
      <c r="G42" s="319"/>
    </row>
    <row r="43" spans="1:7" ht="30" x14ac:dyDescent="0.25">
      <c r="A43" s="253" t="s">
        <v>3432</v>
      </c>
      <c r="B43" s="253"/>
      <c r="C43" s="253"/>
      <c r="D43" s="319"/>
      <c r="E43" s="319"/>
      <c r="F43" s="319"/>
      <c r="G43" s="319"/>
    </row>
    <row r="44" spans="1:7" x14ac:dyDescent="0.25">
      <c r="A44" s="234" t="s">
        <v>3433</v>
      </c>
      <c r="B44" s="234"/>
      <c r="C44" s="234"/>
      <c r="D44" s="319"/>
      <c r="E44" s="319"/>
      <c r="F44" s="319"/>
      <c r="G44" s="319"/>
    </row>
    <row r="45" spans="1:7" x14ac:dyDescent="0.25">
      <c r="A45" s="264" t="s">
        <v>3434</v>
      </c>
      <c r="B45" s="264" t="s">
        <v>3435</v>
      </c>
      <c r="C45" s="264"/>
      <c r="D45" s="319"/>
      <c r="E45" s="319"/>
      <c r="F45" s="319"/>
      <c r="G45" s="319"/>
    </row>
    <row r="46" spans="1:7" x14ac:dyDescent="0.25">
      <c r="A46" s="264" t="s">
        <v>3436</v>
      </c>
      <c r="B46" s="264"/>
      <c r="C46" s="264"/>
      <c r="D46" s="319"/>
      <c r="E46" s="319"/>
      <c r="F46" s="319"/>
      <c r="G46" s="319"/>
    </row>
    <row r="47" spans="1:7" x14ac:dyDescent="0.25">
      <c r="A47" s="264" t="s">
        <v>2971</v>
      </c>
      <c r="B47" s="264"/>
      <c r="C47" s="264"/>
      <c r="D47" s="319"/>
      <c r="E47" s="319"/>
      <c r="F47" s="319"/>
      <c r="G47" s="319"/>
    </row>
    <row r="48" spans="1:7" x14ac:dyDescent="0.25">
      <c r="A48" s="319"/>
      <c r="B48" s="319"/>
      <c r="C48" s="319"/>
      <c r="D48" s="319"/>
      <c r="E48" s="319"/>
      <c r="F48" s="319"/>
      <c r="G48" s="319"/>
    </row>
    <row r="49" spans="1:7" ht="30" x14ac:dyDescent="0.25">
      <c r="A49" s="239" t="s">
        <v>2751</v>
      </c>
      <c r="B49" s="319"/>
      <c r="C49" s="319"/>
      <c r="D49" s="319"/>
      <c r="E49" s="319"/>
      <c r="F49" s="319"/>
      <c r="G49" s="319"/>
    </row>
    <row r="50" spans="1:7" ht="45" x14ac:dyDescent="0.25">
      <c r="A50" s="239" t="s">
        <v>3437</v>
      </c>
      <c r="B50" s="319"/>
      <c r="C50" s="319"/>
      <c r="D50" s="319"/>
      <c r="E50" s="319"/>
      <c r="F50" s="319"/>
      <c r="G50" s="319"/>
    </row>
    <row r="51" spans="1:7" x14ac:dyDescent="0.25">
      <c r="A51" s="319"/>
      <c r="B51" s="319"/>
      <c r="C51" s="319"/>
      <c r="D51" s="319"/>
      <c r="E51" s="319"/>
      <c r="F51" s="319"/>
      <c r="G51" s="319"/>
    </row>
    <row r="52" spans="1:7" x14ac:dyDescent="0.25">
      <c r="A52" s="319"/>
      <c r="B52" s="319"/>
      <c r="C52" s="319"/>
      <c r="D52" s="319"/>
      <c r="E52" s="319"/>
      <c r="F52" s="319"/>
      <c r="G52" s="319"/>
    </row>
    <row r="53" spans="1:7" x14ac:dyDescent="0.25">
      <c r="A53" s="319"/>
      <c r="B53" s="319"/>
      <c r="C53" s="319"/>
      <c r="D53" s="319"/>
      <c r="E53" s="319"/>
      <c r="F53" s="319"/>
      <c r="G53" s="319"/>
    </row>
    <row r="54" spans="1:7" x14ac:dyDescent="0.25">
      <c r="A54" s="319"/>
      <c r="B54" s="319"/>
      <c r="C54" s="319"/>
      <c r="D54" s="319"/>
      <c r="E54" s="319"/>
      <c r="F54" s="319"/>
      <c r="G54" s="319"/>
    </row>
    <row r="55" spans="1:7" x14ac:dyDescent="0.25">
      <c r="A55" s="319"/>
      <c r="B55" s="319"/>
      <c r="C55" s="319"/>
      <c r="D55" s="319"/>
      <c r="E55" s="319"/>
      <c r="F55" s="319"/>
      <c r="G55" s="31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66" zoomScaleNormal="100" workbookViewId="0">
      <selection activeCell="F68" sqref="F68"/>
    </sheetView>
  </sheetViews>
  <sheetFormatPr baseColWidth="10" defaultRowHeight="15" x14ac:dyDescent="0.25"/>
  <cols>
    <col min="1" max="1" width="32" customWidth="1"/>
    <col min="2" max="2" width="6.42578125" bestFit="1" customWidth="1"/>
  </cols>
  <sheetData>
    <row r="1" spans="1:5" ht="45" x14ac:dyDescent="0.25">
      <c r="A1" s="318" t="s">
        <v>3438</v>
      </c>
      <c r="B1" s="319"/>
      <c r="C1" s="319"/>
      <c r="D1" s="319"/>
      <c r="E1" s="319"/>
    </row>
    <row r="2" spans="1:5" x14ac:dyDescent="0.25">
      <c r="A2" s="319"/>
      <c r="B2" s="319"/>
      <c r="C2" s="319"/>
      <c r="D2" s="319"/>
      <c r="E2" s="319"/>
    </row>
    <row r="3" spans="1:5" x14ac:dyDescent="0.25">
      <c r="A3" s="282" t="s">
        <v>2398</v>
      </c>
      <c r="B3" s="319"/>
      <c r="C3" s="319"/>
      <c r="D3" s="319"/>
      <c r="E3" s="319"/>
    </row>
    <row r="4" spans="1:5" x14ac:dyDescent="0.25">
      <c r="A4" s="295"/>
      <c r="B4" s="319"/>
      <c r="C4" s="319"/>
      <c r="D4" s="319"/>
      <c r="E4" s="319"/>
    </row>
    <row r="5" spans="1:5" x14ac:dyDescent="0.25">
      <c r="A5" s="282" t="s">
        <v>3379</v>
      </c>
      <c r="B5" s="319"/>
      <c r="C5" s="319"/>
      <c r="D5" s="319"/>
      <c r="E5" s="319"/>
    </row>
    <row r="6" spans="1:5" x14ac:dyDescent="0.25">
      <c r="A6" s="295"/>
      <c r="B6" s="319"/>
      <c r="C6" s="319"/>
      <c r="D6" s="319"/>
      <c r="E6" s="319"/>
    </row>
    <row r="7" spans="1:5" x14ac:dyDescent="0.25">
      <c r="A7" s="282" t="s">
        <v>2404</v>
      </c>
      <c r="B7" s="282" t="s">
        <v>2516</v>
      </c>
      <c r="C7" s="282" t="s">
        <v>3233</v>
      </c>
      <c r="D7" s="319"/>
      <c r="E7" s="319"/>
    </row>
    <row r="8" spans="1:5" x14ac:dyDescent="0.25">
      <c r="A8" s="253" t="s">
        <v>3439</v>
      </c>
      <c r="B8" s="253"/>
      <c r="C8" s="329"/>
      <c r="D8" s="319"/>
      <c r="E8" s="319"/>
    </row>
    <row r="9" spans="1:5" ht="60" x14ac:dyDescent="0.25">
      <c r="A9" s="234" t="s">
        <v>3440</v>
      </c>
      <c r="B9" s="234" t="s">
        <v>3441</v>
      </c>
      <c r="C9" s="331"/>
      <c r="D9" s="319"/>
      <c r="E9" s="319"/>
    </row>
    <row r="10" spans="1:5" ht="45" x14ac:dyDescent="0.25">
      <c r="A10" s="234" t="s">
        <v>3442</v>
      </c>
      <c r="B10" s="234" t="s">
        <v>3443</v>
      </c>
      <c r="C10" s="331"/>
      <c r="D10" s="319"/>
      <c r="E10" s="319"/>
    </row>
    <row r="11" spans="1:5" x14ac:dyDescent="0.25">
      <c r="A11" s="234" t="s">
        <v>3444</v>
      </c>
      <c r="B11" s="234" t="s">
        <v>3445</v>
      </c>
      <c r="C11" s="331"/>
      <c r="D11" s="319"/>
      <c r="E11" s="319"/>
    </row>
    <row r="12" spans="1:5" x14ac:dyDescent="0.25">
      <c r="A12" s="247" t="s">
        <v>3016</v>
      </c>
      <c r="B12" s="247" t="s">
        <v>3446</v>
      </c>
      <c r="C12" s="330">
        <f>SUM(C9:C11)</f>
        <v>0</v>
      </c>
      <c r="D12" s="319"/>
      <c r="E12" s="319"/>
    </row>
    <row r="13" spans="1:5" x14ac:dyDescent="0.25">
      <c r="A13" s="253" t="s">
        <v>3447</v>
      </c>
      <c r="B13" s="253"/>
      <c r="C13" s="329"/>
      <c r="D13" s="319"/>
      <c r="E13" s="319"/>
    </row>
    <row r="14" spans="1:5" ht="30" x14ac:dyDescent="0.25">
      <c r="A14" s="234" t="s">
        <v>3448</v>
      </c>
      <c r="B14" s="234" t="s">
        <v>3449</v>
      </c>
      <c r="C14" s="234"/>
      <c r="D14" s="319"/>
      <c r="E14" s="319"/>
    </row>
    <row r="15" spans="1:5" ht="30" x14ac:dyDescent="0.25">
      <c r="A15" s="234" t="s">
        <v>3450</v>
      </c>
      <c r="B15" s="234" t="s">
        <v>3451</v>
      </c>
      <c r="C15" s="234"/>
      <c r="D15" s="319"/>
      <c r="E15" s="319"/>
    </row>
    <row r="16" spans="1:5" x14ac:dyDescent="0.25">
      <c r="A16" s="234" t="s">
        <v>3452</v>
      </c>
      <c r="B16" s="234" t="s">
        <v>3453</v>
      </c>
      <c r="C16" s="234"/>
      <c r="D16" s="319"/>
      <c r="E16" s="319"/>
    </row>
    <row r="17" spans="1:5" x14ac:dyDescent="0.25">
      <c r="A17" s="234" t="s">
        <v>3454</v>
      </c>
      <c r="B17" s="234" t="s">
        <v>3455</v>
      </c>
      <c r="C17" s="234"/>
      <c r="D17" s="319"/>
      <c r="E17" s="319"/>
    </row>
    <row r="18" spans="1:5" x14ac:dyDescent="0.25">
      <c r="A18" s="234" t="s">
        <v>597</v>
      </c>
      <c r="B18" s="234" t="s">
        <v>3456</v>
      </c>
      <c r="C18" s="234"/>
      <c r="D18" s="319"/>
      <c r="E18" s="319"/>
    </row>
    <row r="19" spans="1:5" ht="45" x14ac:dyDescent="0.25">
      <c r="A19" s="247" t="s">
        <v>3457</v>
      </c>
      <c r="B19" s="247" t="s">
        <v>3458</v>
      </c>
      <c r="C19" s="247"/>
      <c r="D19" s="319"/>
      <c r="E19" s="319"/>
    </row>
    <row r="20" spans="1:5" x14ac:dyDescent="0.25">
      <c r="A20" s="253" t="s">
        <v>3459</v>
      </c>
      <c r="B20" s="253"/>
      <c r="C20" s="253" t="s">
        <v>3460</v>
      </c>
      <c r="D20" s="319"/>
      <c r="E20" s="319"/>
    </row>
    <row r="21" spans="1:5" x14ac:dyDescent="0.25">
      <c r="A21" s="234" t="s">
        <v>596</v>
      </c>
      <c r="B21" s="234"/>
      <c r="C21" s="234"/>
      <c r="D21" s="319"/>
      <c r="E21" s="319"/>
    </row>
    <row r="22" spans="1:5" ht="30" x14ac:dyDescent="0.25">
      <c r="A22" s="264" t="s">
        <v>3461</v>
      </c>
      <c r="B22" s="264" t="s">
        <v>3462</v>
      </c>
      <c r="C22" s="264"/>
      <c r="D22" s="319"/>
      <c r="E22" s="319"/>
    </row>
    <row r="23" spans="1:5" ht="30" x14ac:dyDescent="0.25">
      <c r="A23" s="233" t="s">
        <v>3463</v>
      </c>
      <c r="B23" s="233" t="s">
        <v>3464</v>
      </c>
      <c r="C23" s="233"/>
      <c r="D23" s="319"/>
      <c r="E23" s="319"/>
    </row>
    <row r="24" spans="1:5" ht="30" x14ac:dyDescent="0.25">
      <c r="A24" s="264" t="s">
        <v>3465</v>
      </c>
      <c r="B24" s="264" t="s">
        <v>3466</v>
      </c>
      <c r="C24" s="264"/>
      <c r="D24" s="319"/>
      <c r="E24" s="319"/>
    </row>
    <row r="25" spans="1:5" ht="30" x14ac:dyDescent="0.25">
      <c r="A25" s="264" t="s">
        <v>3467</v>
      </c>
      <c r="B25" s="264" t="s">
        <v>3468</v>
      </c>
      <c r="C25" s="264"/>
      <c r="D25" s="319"/>
      <c r="E25" s="319"/>
    </row>
    <row r="26" spans="1:5" x14ac:dyDescent="0.25">
      <c r="A26" s="253" t="s">
        <v>3469</v>
      </c>
      <c r="B26" s="253"/>
      <c r="C26" s="253"/>
      <c r="D26" s="319"/>
      <c r="E26" s="319"/>
    </row>
    <row r="27" spans="1:5" x14ac:dyDescent="0.25">
      <c r="A27" s="234" t="s">
        <v>3470</v>
      </c>
      <c r="B27" s="234"/>
      <c r="C27" s="234"/>
      <c r="D27" s="319"/>
      <c r="E27" s="319"/>
    </row>
    <row r="28" spans="1:5" x14ac:dyDescent="0.25">
      <c r="A28" s="264" t="s">
        <v>3471</v>
      </c>
      <c r="B28" s="264" t="s">
        <v>3472</v>
      </c>
      <c r="C28" s="264"/>
      <c r="D28" s="319"/>
      <c r="E28" s="319"/>
    </row>
    <row r="29" spans="1:5" ht="30" x14ac:dyDescent="0.25">
      <c r="A29" s="264" t="s">
        <v>3473</v>
      </c>
      <c r="B29" s="264" t="s">
        <v>3474</v>
      </c>
      <c r="C29" s="264"/>
      <c r="D29" s="319"/>
      <c r="E29" s="319"/>
    </row>
    <row r="30" spans="1:5" ht="45" x14ac:dyDescent="0.25">
      <c r="A30" s="233" t="s">
        <v>3475</v>
      </c>
      <c r="B30" s="233" t="s">
        <v>3476</v>
      </c>
      <c r="C30" s="233"/>
      <c r="D30" s="319"/>
      <c r="E30" s="319"/>
    </row>
    <row r="31" spans="1:5" x14ac:dyDescent="0.25">
      <c r="A31" s="264" t="s">
        <v>3477</v>
      </c>
      <c r="B31" s="264" t="s">
        <v>3478</v>
      </c>
      <c r="C31" s="264"/>
      <c r="D31" s="319"/>
      <c r="E31" s="319"/>
    </row>
    <row r="32" spans="1:5" ht="30" x14ac:dyDescent="0.25">
      <c r="A32" s="264" t="s">
        <v>3479</v>
      </c>
      <c r="B32" s="264" t="s">
        <v>3480</v>
      </c>
      <c r="C32" s="264"/>
      <c r="D32" s="319"/>
      <c r="E32" s="319"/>
    </row>
    <row r="33" spans="1:5" ht="30" x14ac:dyDescent="0.25">
      <c r="A33" s="264" t="s">
        <v>3481</v>
      </c>
      <c r="B33" s="264" t="s">
        <v>3482</v>
      </c>
      <c r="C33" s="264"/>
      <c r="D33" s="319"/>
      <c r="E33" s="319"/>
    </row>
    <row r="34" spans="1:5" x14ac:dyDescent="0.25">
      <c r="A34" s="264" t="s">
        <v>3483</v>
      </c>
      <c r="B34" s="264" t="s">
        <v>3484</v>
      </c>
      <c r="C34" s="264"/>
      <c r="D34" s="319"/>
      <c r="E34" s="319"/>
    </row>
    <row r="35" spans="1:5" ht="45" x14ac:dyDescent="0.25">
      <c r="A35" s="233" t="s">
        <v>3485</v>
      </c>
      <c r="B35" s="233" t="s">
        <v>3486</v>
      </c>
      <c r="C35" s="233"/>
      <c r="D35" s="319"/>
      <c r="E35" s="319"/>
    </row>
    <row r="36" spans="1:5" ht="30" x14ac:dyDescent="0.25">
      <c r="A36" s="247" t="s">
        <v>3487</v>
      </c>
      <c r="B36" s="247"/>
      <c r="C36" s="247"/>
      <c r="D36" s="319"/>
      <c r="E36" s="319"/>
    </row>
    <row r="37" spans="1:5" x14ac:dyDescent="0.25">
      <c r="A37" s="234" t="s">
        <v>3488</v>
      </c>
      <c r="B37" s="234"/>
      <c r="C37" s="234"/>
      <c r="D37" s="319"/>
      <c r="E37" s="319"/>
    </row>
    <row r="38" spans="1:5" ht="30" x14ac:dyDescent="0.25">
      <c r="A38" s="264" t="s">
        <v>3489</v>
      </c>
      <c r="B38" s="264" t="s">
        <v>3490</v>
      </c>
      <c r="C38" s="264"/>
      <c r="D38" s="319"/>
      <c r="E38" s="319"/>
    </row>
    <row r="39" spans="1:5" ht="30" x14ac:dyDescent="0.25">
      <c r="A39" s="264" t="s">
        <v>3491</v>
      </c>
      <c r="B39" s="264" t="s">
        <v>3492</v>
      </c>
      <c r="C39" s="264"/>
      <c r="D39" s="319"/>
      <c r="E39" s="319"/>
    </row>
    <row r="40" spans="1:5" ht="30" x14ac:dyDescent="0.25">
      <c r="A40" s="233" t="s">
        <v>3493</v>
      </c>
      <c r="B40" s="233" t="s">
        <v>3494</v>
      </c>
      <c r="C40" s="233"/>
      <c r="D40" s="319"/>
      <c r="E40" s="319"/>
    </row>
    <row r="41" spans="1:5" ht="30" x14ac:dyDescent="0.25">
      <c r="A41" s="247" t="s">
        <v>3487</v>
      </c>
      <c r="B41" s="247" t="s">
        <v>3495</v>
      </c>
      <c r="C41" s="247"/>
      <c r="D41" s="319"/>
      <c r="E41" s="319"/>
    </row>
    <row r="42" spans="1:5" x14ac:dyDescent="0.25">
      <c r="A42" s="253" t="s">
        <v>3496</v>
      </c>
      <c r="B42" s="253"/>
      <c r="C42" s="253"/>
      <c r="D42" s="319"/>
      <c r="E42" s="319"/>
    </row>
    <row r="43" spans="1:5" ht="30" x14ac:dyDescent="0.25">
      <c r="A43" s="234" t="s">
        <v>3497</v>
      </c>
      <c r="B43" s="234" t="s">
        <v>3498</v>
      </c>
      <c r="C43" s="234"/>
      <c r="D43" s="319"/>
      <c r="E43" s="319"/>
    </row>
    <row r="44" spans="1:5" ht="75" x14ac:dyDescent="0.25">
      <c r="A44" s="234" t="s">
        <v>3499</v>
      </c>
      <c r="B44" s="234" t="s">
        <v>3500</v>
      </c>
      <c r="C44" s="234"/>
      <c r="D44" s="319"/>
      <c r="E44" s="319"/>
    </row>
    <row r="45" spans="1:5" x14ac:dyDescent="0.25">
      <c r="A45" s="253" t="s">
        <v>1058</v>
      </c>
      <c r="B45" s="253"/>
      <c r="C45" s="253"/>
      <c r="D45" s="319"/>
      <c r="E45" s="319"/>
    </row>
    <row r="46" spans="1:5" ht="45" x14ac:dyDescent="0.25">
      <c r="A46" s="234" t="s">
        <v>3501</v>
      </c>
      <c r="B46" s="234" t="s">
        <v>3502</v>
      </c>
      <c r="C46" s="234"/>
      <c r="D46" s="319"/>
      <c r="E46" s="319"/>
    </row>
    <row r="47" spans="1:5" ht="60" x14ac:dyDescent="0.25">
      <c r="A47" s="234" t="s">
        <v>3503</v>
      </c>
      <c r="B47" s="255" t="s">
        <v>3504</v>
      </c>
      <c r="C47" s="255"/>
      <c r="D47" s="319"/>
      <c r="E47" s="319"/>
    </row>
    <row r="48" spans="1:5" ht="60" x14ac:dyDescent="0.25">
      <c r="A48" s="234" t="s">
        <v>3505</v>
      </c>
      <c r="B48" s="234" t="s">
        <v>3506</v>
      </c>
      <c r="C48" s="234"/>
      <c r="D48" s="234" t="s">
        <v>1715</v>
      </c>
      <c r="E48" s="319"/>
    </row>
    <row r="49" spans="1:5" x14ac:dyDescent="0.25">
      <c r="A49" s="234" t="s">
        <v>3507</v>
      </c>
      <c r="B49" s="234" t="s">
        <v>3508</v>
      </c>
      <c r="C49" s="234"/>
      <c r="D49" s="319"/>
      <c r="E49" s="319"/>
    </row>
    <row r="50" spans="1:5" ht="60" x14ac:dyDescent="0.25">
      <c r="A50" s="234" t="s">
        <v>3509</v>
      </c>
      <c r="B50" s="234" t="s">
        <v>3510</v>
      </c>
      <c r="C50" s="234"/>
      <c r="D50" s="319"/>
      <c r="E50" s="319"/>
    </row>
    <row r="51" spans="1:5" ht="60" x14ac:dyDescent="0.25">
      <c r="A51" s="234" t="s">
        <v>3511</v>
      </c>
      <c r="B51" s="234" t="s">
        <v>3512</v>
      </c>
      <c r="C51" s="234"/>
      <c r="D51" s="319"/>
      <c r="E51" s="319"/>
    </row>
    <row r="52" spans="1:5" ht="75" x14ac:dyDescent="0.25">
      <c r="A52" s="234" t="s">
        <v>3513</v>
      </c>
      <c r="B52" s="234" t="s">
        <v>3514</v>
      </c>
      <c r="C52" s="234"/>
      <c r="D52" s="319"/>
      <c r="E52" s="319"/>
    </row>
    <row r="53" spans="1:5" x14ac:dyDescent="0.25">
      <c r="A53" s="253" t="s">
        <v>3515</v>
      </c>
      <c r="B53" s="253"/>
      <c r="C53" s="253"/>
      <c r="D53" s="319"/>
      <c r="E53" s="319"/>
    </row>
    <row r="54" spans="1:5" ht="45" x14ac:dyDescent="0.25">
      <c r="A54" s="234" t="s">
        <v>3516</v>
      </c>
      <c r="B54" s="234" t="s">
        <v>3517</v>
      </c>
      <c r="C54" s="234"/>
      <c r="D54" s="319"/>
      <c r="E54" s="319"/>
    </row>
    <row r="55" spans="1:5" x14ac:dyDescent="0.25">
      <c r="A55" s="264" t="s">
        <v>3518</v>
      </c>
      <c r="B55" s="264" t="s">
        <v>3519</v>
      </c>
      <c r="C55" s="264"/>
      <c r="D55" s="319"/>
      <c r="E55" s="319"/>
    </row>
    <row r="56" spans="1:5" x14ac:dyDescent="0.25">
      <c r="A56" s="264" t="s">
        <v>3520</v>
      </c>
      <c r="B56" s="264" t="s">
        <v>3521</v>
      </c>
      <c r="C56" s="264"/>
      <c r="D56" s="319"/>
      <c r="E56" s="319"/>
    </row>
    <row r="57" spans="1:5" x14ac:dyDescent="0.25">
      <c r="A57" s="264" t="s">
        <v>3522</v>
      </c>
      <c r="B57" s="264" t="s">
        <v>3523</v>
      </c>
      <c r="C57" s="264"/>
      <c r="D57" s="319"/>
      <c r="E57" s="319"/>
    </row>
    <row r="58" spans="1:5" x14ac:dyDescent="0.25">
      <c r="A58" s="264" t="s">
        <v>3436</v>
      </c>
      <c r="B58" s="264" t="s">
        <v>3524</v>
      </c>
      <c r="C58" s="264"/>
      <c r="D58" s="319"/>
      <c r="E58" s="319"/>
    </row>
    <row r="59" spans="1:5" x14ac:dyDescent="0.25">
      <c r="A59" s="234" t="s">
        <v>3525</v>
      </c>
      <c r="B59" s="234" t="s">
        <v>3526</v>
      </c>
      <c r="C59" s="234"/>
      <c r="D59" s="319"/>
      <c r="E59" s="319"/>
    </row>
    <row r="60" spans="1:5" x14ac:dyDescent="0.25">
      <c r="A60" s="264" t="s">
        <v>3527</v>
      </c>
      <c r="B60" s="264" t="s">
        <v>3528</v>
      </c>
      <c r="C60" s="264"/>
      <c r="D60" s="319"/>
      <c r="E60" s="319"/>
    </row>
    <row r="61" spans="1:5" x14ac:dyDescent="0.25">
      <c r="A61" s="264" t="s">
        <v>3520</v>
      </c>
      <c r="B61" s="264" t="s">
        <v>3529</v>
      </c>
      <c r="C61" s="264"/>
      <c r="D61" s="319"/>
      <c r="E61" s="319"/>
    </row>
    <row r="62" spans="1:5" x14ac:dyDescent="0.25">
      <c r="A62" s="264" t="s">
        <v>3522</v>
      </c>
      <c r="B62" s="264" t="s">
        <v>3530</v>
      </c>
      <c r="C62" s="264"/>
      <c r="D62" s="319"/>
      <c r="E62" s="319"/>
    </row>
    <row r="63" spans="1:5" x14ac:dyDescent="0.25">
      <c r="A63" s="264" t="s">
        <v>3436</v>
      </c>
      <c r="B63" s="264" t="s">
        <v>3531</v>
      </c>
      <c r="C63" s="264"/>
      <c r="D63" s="319"/>
      <c r="E63" s="319"/>
    </row>
    <row r="64" spans="1:5" ht="60" x14ac:dyDescent="0.25">
      <c r="A64" s="234" t="s">
        <v>3532</v>
      </c>
      <c r="B64" s="234" t="s">
        <v>3533</v>
      </c>
      <c r="C64" s="234"/>
      <c r="D64" s="319"/>
      <c r="E64" s="319"/>
    </row>
    <row r="65" spans="1:5" ht="30" x14ac:dyDescent="0.25">
      <c r="A65" s="332" t="s">
        <v>3534</v>
      </c>
      <c r="B65" s="332" t="s">
        <v>3535</v>
      </c>
      <c r="C65" s="332"/>
      <c r="D65" s="319"/>
      <c r="E65" s="319"/>
    </row>
    <row r="66" spans="1:5" x14ac:dyDescent="0.25">
      <c r="A66" s="319"/>
      <c r="B66" s="319"/>
      <c r="C66" s="319"/>
      <c r="D66" s="319"/>
      <c r="E66" s="319"/>
    </row>
    <row r="67" spans="1:5" ht="75" x14ac:dyDescent="0.25">
      <c r="A67" s="360" t="s">
        <v>3536</v>
      </c>
      <c r="B67" s="319"/>
      <c r="C67" s="319"/>
      <c r="D67" s="319"/>
      <c r="E67" s="319"/>
    </row>
    <row r="68" spans="1:5" ht="180" x14ac:dyDescent="0.25">
      <c r="A68" s="360" t="s">
        <v>3537</v>
      </c>
      <c r="B68" s="319"/>
      <c r="C68" s="319"/>
      <c r="D68" s="319"/>
      <c r="E68" s="319"/>
    </row>
    <row r="69" spans="1:5" x14ac:dyDescent="0.25">
      <c r="A69" s="319"/>
      <c r="B69" s="319"/>
      <c r="C69" s="319"/>
      <c r="D69" s="319"/>
      <c r="E69" s="319"/>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44" workbookViewId="0">
      <selection activeCell="F53" sqref="F53"/>
    </sheetView>
  </sheetViews>
  <sheetFormatPr baseColWidth="10" defaultRowHeight="15" x14ac:dyDescent="0.25"/>
  <cols>
    <col min="1" max="1" width="23.42578125" bestFit="1" customWidth="1"/>
  </cols>
  <sheetData>
    <row r="1" spans="1:7" ht="45" x14ac:dyDescent="0.25">
      <c r="A1" s="318" t="s">
        <v>3538</v>
      </c>
    </row>
    <row r="3" spans="1:7" ht="30" x14ac:dyDescent="0.25">
      <c r="A3" s="282" t="s">
        <v>2398</v>
      </c>
    </row>
    <row r="4" spans="1:7" x14ac:dyDescent="0.25">
      <c r="A4" s="294"/>
    </row>
    <row r="5" spans="1:7" x14ac:dyDescent="0.25">
      <c r="A5" s="287" t="s">
        <v>3379</v>
      </c>
    </row>
    <row r="6" spans="1:7" x14ac:dyDescent="0.25">
      <c r="A6" s="294"/>
    </row>
    <row r="8" spans="1:7" x14ac:dyDescent="0.25">
      <c r="A8" s="474" t="s">
        <v>3539</v>
      </c>
      <c r="B8" s="475"/>
      <c r="C8" s="475"/>
      <c r="D8" s="475"/>
      <c r="E8" s="475"/>
      <c r="F8" s="475"/>
      <c r="G8" s="476"/>
    </row>
    <row r="9" spans="1:7" x14ac:dyDescent="0.25">
      <c r="A9" s="525" t="s">
        <v>3540</v>
      </c>
      <c r="B9" s="526"/>
      <c r="C9" s="526"/>
      <c r="D9" s="526"/>
      <c r="E9" s="526"/>
      <c r="F9" s="526"/>
      <c r="G9" s="527"/>
    </row>
    <row r="10" spans="1:7" ht="105" x14ac:dyDescent="0.25">
      <c r="A10" s="287" t="s">
        <v>2404</v>
      </c>
      <c r="B10" s="282" t="s">
        <v>3541</v>
      </c>
      <c r="C10" s="282" t="s">
        <v>3542</v>
      </c>
      <c r="D10" s="282" t="s">
        <v>3543</v>
      </c>
      <c r="E10" s="282" t="s">
        <v>3544</v>
      </c>
      <c r="F10" s="282" t="s">
        <v>3545</v>
      </c>
      <c r="G10" s="282" t="s">
        <v>3546</v>
      </c>
    </row>
    <row r="11" spans="1:7" x14ac:dyDescent="0.25">
      <c r="A11" s="160">
        <v>1</v>
      </c>
      <c r="B11" s="160"/>
      <c r="C11" s="160"/>
      <c r="D11" s="160"/>
      <c r="E11" s="160"/>
      <c r="F11" s="160"/>
      <c r="G11" s="160"/>
    </row>
    <row r="12" spans="1:7" x14ac:dyDescent="0.25">
      <c r="A12" s="160">
        <v>2</v>
      </c>
      <c r="B12" s="160"/>
      <c r="C12" s="160"/>
      <c r="D12" s="160"/>
      <c r="E12" s="160"/>
      <c r="F12" s="160"/>
      <c r="G12" s="160"/>
    </row>
    <row r="13" spans="1:7" x14ac:dyDescent="0.25">
      <c r="A13" s="160">
        <v>3</v>
      </c>
      <c r="B13" s="160"/>
      <c r="C13" s="160"/>
      <c r="D13" s="160"/>
      <c r="E13" s="160"/>
      <c r="F13" s="160"/>
      <c r="G13" s="160"/>
    </row>
    <row r="14" spans="1:7" x14ac:dyDescent="0.25">
      <c r="A14" s="160">
        <v>4</v>
      </c>
      <c r="B14" s="160"/>
      <c r="C14" s="160"/>
      <c r="D14" s="160"/>
      <c r="E14" s="160"/>
      <c r="F14" s="160"/>
      <c r="G14" s="160"/>
    </row>
    <row r="15" spans="1:7" x14ac:dyDescent="0.25">
      <c r="A15" s="160">
        <v>5</v>
      </c>
      <c r="B15" s="160"/>
      <c r="C15" s="160"/>
      <c r="D15" s="160"/>
      <c r="E15" s="160"/>
      <c r="F15" s="160"/>
      <c r="G15" s="160"/>
    </row>
    <row r="16" spans="1:7" x14ac:dyDescent="0.25">
      <c r="A16" s="160">
        <v>6</v>
      </c>
      <c r="B16" s="160"/>
      <c r="C16" s="160"/>
      <c r="D16" s="160"/>
      <c r="E16" s="160"/>
      <c r="F16" s="160"/>
      <c r="G16" s="160"/>
    </row>
    <row r="17" spans="1:8" x14ac:dyDescent="0.25">
      <c r="A17" s="160">
        <v>7</v>
      </c>
      <c r="B17" s="160"/>
      <c r="C17" s="160"/>
      <c r="D17" s="160"/>
      <c r="E17" s="160"/>
      <c r="F17" s="160"/>
      <c r="G17" s="160"/>
    </row>
    <row r="18" spans="1:8" x14ac:dyDescent="0.25">
      <c r="A18" s="160">
        <v>8</v>
      </c>
      <c r="B18" s="160"/>
      <c r="C18" s="160"/>
      <c r="D18" s="160"/>
      <c r="E18" s="160"/>
      <c r="F18" s="160"/>
      <c r="G18" s="160"/>
    </row>
    <row r="19" spans="1:8" x14ac:dyDescent="0.25">
      <c r="A19" s="160">
        <v>9</v>
      </c>
      <c r="B19" s="160"/>
      <c r="C19" s="160"/>
      <c r="D19" s="160"/>
      <c r="E19" s="160"/>
      <c r="F19" s="160"/>
      <c r="G19" s="160"/>
    </row>
    <row r="20" spans="1:8" x14ac:dyDescent="0.25">
      <c r="A20" s="160">
        <v>10</v>
      </c>
      <c r="B20" s="160"/>
      <c r="C20" s="160"/>
      <c r="D20" s="160"/>
      <c r="E20" s="160"/>
      <c r="F20" s="160"/>
      <c r="G20" s="160"/>
    </row>
    <row r="21" spans="1:8" x14ac:dyDescent="0.25">
      <c r="A21" s="160">
        <v>11</v>
      </c>
      <c r="B21" s="160"/>
      <c r="C21" s="160"/>
      <c r="D21" s="160"/>
      <c r="E21" s="160"/>
      <c r="F21" s="160"/>
      <c r="G21" s="160"/>
    </row>
    <row r="22" spans="1:8" x14ac:dyDescent="0.25">
      <c r="A22" s="160">
        <v>12</v>
      </c>
      <c r="B22" s="160"/>
      <c r="C22" s="160"/>
      <c r="D22" s="362"/>
      <c r="E22" s="362"/>
      <c r="F22" s="362"/>
      <c r="G22" s="362"/>
    </row>
    <row r="23" spans="1:8" x14ac:dyDescent="0.25">
      <c r="A23" s="528" t="s">
        <v>3547</v>
      </c>
      <c r="B23" s="529"/>
      <c r="C23" s="530"/>
      <c r="D23" s="531" t="s">
        <v>3548</v>
      </c>
      <c r="E23" s="531"/>
      <c r="F23" s="531"/>
      <c r="G23" s="531"/>
      <c r="H23" s="531"/>
    </row>
    <row r="24" spans="1:8" x14ac:dyDescent="0.25">
      <c r="A24" s="525" t="s">
        <v>3540</v>
      </c>
      <c r="B24" s="526"/>
      <c r="C24" s="526"/>
      <c r="D24" s="526"/>
      <c r="E24" s="526"/>
      <c r="F24" s="526"/>
      <c r="G24" s="526"/>
      <c r="H24" s="527"/>
    </row>
    <row r="25" spans="1:8" ht="90" x14ac:dyDescent="0.25">
      <c r="A25" s="287" t="s">
        <v>2404</v>
      </c>
      <c r="B25" s="287" t="s">
        <v>3549</v>
      </c>
      <c r="C25" s="282" t="s">
        <v>3550</v>
      </c>
      <c r="D25" s="287" t="s">
        <v>3551</v>
      </c>
      <c r="E25" s="287" t="s">
        <v>3552</v>
      </c>
      <c r="F25" s="287" t="s">
        <v>3553</v>
      </c>
      <c r="G25" s="287" t="s">
        <v>3554</v>
      </c>
      <c r="H25" s="282" t="s">
        <v>3555</v>
      </c>
    </row>
    <row r="26" spans="1:8" x14ac:dyDescent="0.25">
      <c r="A26" s="160">
        <v>1</v>
      </c>
      <c r="B26" s="160"/>
      <c r="C26" s="160"/>
      <c r="D26" s="160"/>
      <c r="E26" s="160"/>
      <c r="F26" s="160"/>
      <c r="G26" s="160"/>
      <c r="H26" s="160"/>
    </row>
    <row r="27" spans="1:8" x14ac:dyDescent="0.25">
      <c r="A27" s="160">
        <v>2</v>
      </c>
      <c r="B27" s="160"/>
      <c r="C27" s="160"/>
      <c r="D27" s="160"/>
      <c r="E27" s="160"/>
      <c r="F27" s="160"/>
      <c r="G27" s="160"/>
      <c r="H27" s="160"/>
    </row>
    <row r="28" spans="1:8" x14ac:dyDescent="0.25">
      <c r="A28" s="160">
        <v>3</v>
      </c>
      <c r="B28" s="160"/>
      <c r="C28" s="160"/>
      <c r="D28" s="160"/>
      <c r="E28" s="160"/>
      <c r="F28" s="160"/>
      <c r="G28" s="160"/>
      <c r="H28" s="160"/>
    </row>
    <row r="29" spans="1:8" x14ac:dyDescent="0.25">
      <c r="A29" s="160">
        <v>4</v>
      </c>
      <c r="B29" s="160"/>
      <c r="C29" s="160"/>
      <c r="D29" s="160"/>
      <c r="E29" s="160"/>
      <c r="F29" s="160"/>
      <c r="G29" s="160"/>
      <c r="H29" s="160"/>
    </row>
    <row r="30" spans="1:8" x14ac:dyDescent="0.25">
      <c r="A30" s="160">
        <v>5</v>
      </c>
      <c r="B30" s="160"/>
      <c r="C30" s="160"/>
      <c r="D30" s="160"/>
      <c r="E30" s="160"/>
      <c r="F30" s="160"/>
      <c r="G30" s="160"/>
      <c r="H30" s="160"/>
    </row>
    <row r="31" spans="1:8" x14ac:dyDescent="0.25">
      <c r="A31" s="160">
        <v>6</v>
      </c>
      <c r="B31" s="160"/>
      <c r="C31" s="160"/>
      <c r="D31" s="160"/>
      <c r="E31" s="160"/>
      <c r="F31" s="160"/>
      <c r="G31" s="160"/>
      <c r="H31" s="160"/>
    </row>
    <row r="32" spans="1:8" x14ac:dyDescent="0.25">
      <c r="A32" s="160">
        <v>7</v>
      </c>
      <c r="B32" s="160"/>
      <c r="C32" s="160"/>
      <c r="D32" s="160"/>
      <c r="E32" s="160"/>
      <c r="F32" s="160"/>
      <c r="G32" s="160"/>
      <c r="H32" s="160"/>
    </row>
    <row r="33" spans="1:8" x14ac:dyDescent="0.25">
      <c r="A33" s="160">
        <v>8</v>
      </c>
      <c r="B33" s="160"/>
      <c r="C33" s="160"/>
      <c r="D33" s="160"/>
      <c r="E33" s="160"/>
      <c r="F33" s="160"/>
      <c r="G33" s="160"/>
      <c r="H33" s="160"/>
    </row>
    <row r="34" spans="1:8" x14ac:dyDescent="0.25">
      <c r="A34" s="160">
        <v>9</v>
      </c>
      <c r="B34" s="160"/>
      <c r="C34" s="160"/>
      <c r="D34" s="160"/>
      <c r="E34" s="160"/>
      <c r="F34" s="160"/>
      <c r="G34" s="160"/>
      <c r="H34" s="160"/>
    </row>
    <row r="35" spans="1:8" x14ac:dyDescent="0.25">
      <c r="A35" s="160">
        <v>10</v>
      </c>
      <c r="B35" s="160"/>
      <c r="C35" s="160"/>
      <c r="D35" s="160"/>
      <c r="E35" s="160"/>
      <c r="F35" s="160"/>
      <c r="G35" s="160"/>
      <c r="H35" s="160"/>
    </row>
    <row r="36" spans="1:8" x14ac:dyDescent="0.25">
      <c r="A36" s="160">
        <v>11</v>
      </c>
      <c r="B36" s="160"/>
      <c r="C36" s="160"/>
      <c r="D36" s="160"/>
      <c r="E36" s="160"/>
      <c r="F36" s="160"/>
      <c r="G36" s="160"/>
      <c r="H36" s="160"/>
    </row>
    <row r="37" spans="1:8" x14ac:dyDescent="0.25">
      <c r="A37" s="160">
        <v>12</v>
      </c>
      <c r="B37" s="160"/>
      <c r="C37" s="160"/>
      <c r="D37" s="160"/>
      <c r="E37" s="160"/>
      <c r="F37" s="160"/>
      <c r="G37" s="160"/>
      <c r="H37" s="160"/>
    </row>
    <row r="38" spans="1:8" x14ac:dyDescent="0.25">
      <c r="A38" s="525" t="s">
        <v>3556</v>
      </c>
      <c r="B38" s="526"/>
      <c r="C38" s="526"/>
      <c r="D38" s="526"/>
      <c r="E38" s="526"/>
      <c r="F38" s="526"/>
      <c r="G38" s="526"/>
      <c r="H38" s="527"/>
    </row>
    <row r="39" spans="1:8" ht="15" customHeight="1" x14ac:dyDescent="0.25">
      <c r="A39" s="160">
        <v>13</v>
      </c>
      <c r="B39" s="523" t="s">
        <v>3557</v>
      </c>
      <c r="C39" s="524"/>
      <c r="D39" s="160"/>
      <c r="E39" s="363"/>
      <c r="F39" s="363"/>
      <c r="G39" s="363"/>
      <c r="H39" s="160"/>
    </row>
    <row r="40" spans="1:8" ht="15" customHeight="1" x14ac:dyDescent="0.25">
      <c r="A40" s="160">
        <v>14</v>
      </c>
      <c r="B40" s="523" t="s">
        <v>3558</v>
      </c>
      <c r="C40" s="524"/>
      <c r="D40" s="160"/>
      <c r="E40" s="317"/>
      <c r="F40" s="317"/>
      <c r="G40" s="317"/>
      <c r="H40" s="160"/>
    </row>
    <row r="41" spans="1:8" ht="15" customHeight="1" x14ac:dyDescent="0.25">
      <c r="A41" s="160">
        <v>15</v>
      </c>
      <c r="B41" s="523" t="s">
        <v>3559</v>
      </c>
      <c r="C41" s="524"/>
      <c r="D41" s="160"/>
      <c r="E41" s="317"/>
      <c r="F41" s="317"/>
      <c r="G41" s="317"/>
      <c r="H41" s="160"/>
    </row>
    <row r="42" spans="1:8" ht="15" customHeight="1" x14ac:dyDescent="0.25">
      <c r="A42" s="160">
        <v>16</v>
      </c>
      <c r="B42" s="523" t="s">
        <v>3560</v>
      </c>
      <c r="C42" s="524"/>
      <c r="D42" s="160"/>
      <c r="E42" s="317"/>
      <c r="F42" s="317"/>
      <c r="G42" s="317"/>
      <c r="H42" s="160"/>
    </row>
    <row r="43" spans="1:8" ht="15" customHeight="1" x14ac:dyDescent="0.25">
      <c r="A43" s="160">
        <v>17</v>
      </c>
      <c r="B43" s="523" t="s">
        <v>3561</v>
      </c>
      <c r="C43" s="524"/>
      <c r="D43" s="317"/>
      <c r="E43" s="317"/>
      <c r="F43" s="160"/>
      <c r="G43" s="317"/>
      <c r="H43" s="317"/>
    </row>
    <row r="44" spans="1:8" ht="15" customHeight="1" x14ac:dyDescent="0.25">
      <c r="A44" s="160">
        <v>18</v>
      </c>
      <c r="B44" s="523" t="s">
        <v>3562</v>
      </c>
      <c r="C44" s="524"/>
      <c r="D44" s="317"/>
      <c r="E44" s="160"/>
      <c r="F44" s="160"/>
      <c r="G44" s="160"/>
      <c r="H44" s="317"/>
    </row>
    <row r="45" spans="1:8" ht="15" customHeight="1" x14ac:dyDescent="0.25">
      <c r="A45" s="160">
        <v>19</v>
      </c>
      <c r="B45" s="523" t="s">
        <v>3563</v>
      </c>
      <c r="C45" s="524"/>
      <c r="D45" s="317"/>
      <c r="E45" s="160"/>
      <c r="F45" s="160"/>
      <c r="G45" s="160"/>
      <c r="H45" s="317"/>
    </row>
    <row r="46" spans="1:8" ht="15" customHeight="1" x14ac:dyDescent="0.25">
      <c r="A46" s="160">
        <v>20</v>
      </c>
      <c r="B46" s="523" t="s">
        <v>3564</v>
      </c>
      <c r="C46" s="524"/>
      <c r="D46" s="160"/>
      <c r="E46" s="160"/>
      <c r="F46" s="160"/>
      <c r="G46" s="160"/>
      <c r="H46" s="160"/>
    </row>
    <row r="47" spans="1:8" ht="15" customHeight="1" x14ac:dyDescent="0.25">
      <c r="A47" s="534" t="s">
        <v>3565</v>
      </c>
      <c r="B47" s="534"/>
      <c r="C47" s="534"/>
      <c r="D47" s="294"/>
      <c r="E47" s="294"/>
      <c r="F47" s="294"/>
      <c r="G47" s="294"/>
      <c r="H47" s="294"/>
    </row>
    <row r="48" spans="1:8" ht="15" customHeight="1" x14ac:dyDescent="0.25">
      <c r="A48" s="534" t="s">
        <v>3566</v>
      </c>
      <c r="B48" s="534"/>
      <c r="C48" s="534"/>
      <c r="D48" s="532" t="s">
        <v>3567</v>
      </c>
      <c r="E48" s="535" t="s">
        <v>3568</v>
      </c>
      <c r="F48" s="536"/>
      <c r="G48" s="537"/>
      <c r="H48" s="532" t="s">
        <v>3569</v>
      </c>
    </row>
    <row r="49" spans="1:8" ht="15" customHeight="1" x14ac:dyDescent="0.25">
      <c r="A49" s="534" t="s">
        <v>3570</v>
      </c>
      <c r="B49" s="534"/>
      <c r="C49" s="534"/>
      <c r="D49" s="533"/>
      <c r="E49" s="538"/>
      <c r="F49" s="539"/>
      <c r="G49" s="540"/>
      <c r="H49" s="533"/>
    </row>
    <row r="51" spans="1:8" ht="150" x14ac:dyDescent="0.25">
      <c r="A51" s="239" t="s">
        <v>2751</v>
      </c>
      <c r="B51" s="239" t="s">
        <v>3571</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318" t="s">
        <v>3572</v>
      </c>
      <c r="B1" s="335"/>
      <c r="C1" s="335"/>
      <c r="D1" s="335"/>
      <c r="E1" s="335"/>
      <c r="F1" s="335"/>
    </row>
    <row r="2" spans="1:6" x14ac:dyDescent="0.25">
      <c r="A2" s="335"/>
      <c r="B2" s="335"/>
      <c r="C2" s="335"/>
      <c r="D2" s="335"/>
      <c r="E2" s="335"/>
      <c r="F2" s="335"/>
    </row>
    <row r="3" spans="1:6" x14ac:dyDescent="0.25">
      <c r="A3" s="282" t="s">
        <v>2398</v>
      </c>
      <c r="B3" s="335"/>
      <c r="C3" s="335"/>
      <c r="D3" s="335"/>
      <c r="E3" s="335"/>
      <c r="F3" s="335"/>
    </row>
    <row r="4" spans="1:6" x14ac:dyDescent="0.25">
      <c r="A4" s="295"/>
      <c r="B4" s="335"/>
      <c r="C4" s="335"/>
      <c r="D4" s="335"/>
      <c r="E4" s="335"/>
      <c r="F4" s="335"/>
    </row>
    <row r="5" spans="1:6" ht="30" x14ac:dyDescent="0.25">
      <c r="A5" s="282" t="s">
        <v>3573</v>
      </c>
      <c r="B5" s="335"/>
      <c r="C5" s="335"/>
      <c r="D5" s="335"/>
      <c r="E5" s="335"/>
      <c r="F5" s="335"/>
    </row>
    <row r="6" spans="1:6" x14ac:dyDescent="0.25">
      <c r="A6" s="295"/>
      <c r="B6" s="335"/>
      <c r="C6" s="335"/>
      <c r="D6" s="335"/>
      <c r="E6" s="335"/>
      <c r="F6" s="335"/>
    </row>
    <row r="7" spans="1:6" x14ac:dyDescent="0.25">
      <c r="A7" s="282" t="s">
        <v>3231</v>
      </c>
      <c r="B7" s="335"/>
      <c r="C7" s="335"/>
      <c r="D7" s="335"/>
      <c r="E7" s="335"/>
      <c r="F7" s="335"/>
    </row>
    <row r="8" spans="1:6" x14ac:dyDescent="0.25">
      <c r="A8" s="295"/>
      <c r="B8" s="335"/>
      <c r="C8" s="335"/>
      <c r="D8" s="335"/>
      <c r="E8" s="335"/>
      <c r="F8" s="335"/>
    </row>
    <row r="9" spans="1:6" x14ac:dyDescent="0.25">
      <c r="A9" s="335"/>
      <c r="B9" s="335"/>
      <c r="C9" s="335"/>
      <c r="D9" s="335"/>
      <c r="E9" s="335"/>
      <c r="F9" s="335"/>
    </row>
    <row r="10" spans="1:6" ht="15" customHeight="1" x14ac:dyDescent="0.25">
      <c r="A10" s="541" t="s">
        <v>3574</v>
      </c>
      <c r="B10" s="542"/>
      <c r="C10" s="542"/>
      <c r="D10" s="542"/>
      <c r="E10" s="543"/>
      <c r="F10" s="335"/>
    </row>
    <row r="11" spans="1:6" ht="15" customHeight="1" x14ac:dyDescent="0.25">
      <c r="A11" s="544" t="s">
        <v>3575</v>
      </c>
      <c r="B11" s="545"/>
      <c r="C11" s="545"/>
      <c r="D11" s="545"/>
      <c r="E11" s="546"/>
      <c r="F11" s="335"/>
    </row>
    <row r="12" spans="1:6" ht="45" x14ac:dyDescent="0.25">
      <c r="A12" s="282" t="s">
        <v>2404</v>
      </c>
      <c r="B12" s="282" t="s">
        <v>3576</v>
      </c>
      <c r="C12" s="282" t="s">
        <v>3577</v>
      </c>
      <c r="D12" s="282" t="s">
        <v>3578</v>
      </c>
      <c r="E12" s="282" t="s">
        <v>3579</v>
      </c>
      <c r="F12" s="335"/>
    </row>
    <row r="13" spans="1:6" x14ac:dyDescent="0.25">
      <c r="A13" s="234" t="s">
        <v>3580</v>
      </c>
      <c r="B13" s="234"/>
      <c r="C13" s="234"/>
      <c r="D13" s="234"/>
      <c r="E13" s="234"/>
      <c r="F13" s="335"/>
    </row>
    <row r="14" spans="1:6" ht="45" x14ac:dyDescent="0.25">
      <c r="A14" s="264" t="s">
        <v>3581</v>
      </c>
      <c r="B14" s="345"/>
      <c r="C14" s="348"/>
      <c r="D14" s="345"/>
      <c r="E14" s="345"/>
      <c r="F14" s="335"/>
    </row>
    <row r="15" spans="1:6" ht="45" x14ac:dyDescent="0.25">
      <c r="A15" s="264" t="s">
        <v>3582</v>
      </c>
      <c r="B15" s="345"/>
      <c r="C15" s="348"/>
      <c r="D15" s="345"/>
      <c r="E15" s="345"/>
      <c r="F15" s="335"/>
    </row>
    <row r="16" spans="1:6" ht="45" x14ac:dyDescent="0.25">
      <c r="A16" s="264" t="s">
        <v>3583</v>
      </c>
      <c r="B16" s="345"/>
      <c r="C16" s="348"/>
      <c r="D16" s="345"/>
      <c r="E16" s="345"/>
      <c r="F16" s="335"/>
    </row>
    <row r="17" spans="1:6" ht="75" x14ac:dyDescent="0.25">
      <c r="A17" s="264" t="s">
        <v>3584</v>
      </c>
      <c r="B17" s="345"/>
      <c r="C17" s="348"/>
      <c r="D17" s="345"/>
      <c r="E17" s="345"/>
      <c r="F17" s="335"/>
    </row>
    <row r="18" spans="1:6" x14ac:dyDescent="0.25">
      <c r="A18" s="247" t="s">
        <v>207</v>
      </c>
      <c r="B18" s="330">
        <f>SUM(B14:B17)</f>
        <v>0</v>
      </c>
      <c r="C18" s="348"/>
      <c r="D18" s="330">
        <f>SUM(D14:D17)</f>
        <v>0</v>
      </c>
      <c r="E18" s="330">
        <f>SUM(E14:E17)</f>
        <v>0</v>
      </c>
      <c r="F18" s="335"/>
    </row>
    <row r="19" spans="1:6" ht="75" x14ac:dyDescent="0.25">
      <c r="A19" s="264" t="s">
        <v>3585</v>
      </c>
      <c r="B19" s="349"/>
      <c r="C19" s="349"/>
      <c r="D19" s="349"/>
      <c r="E19" s="349"/>
      <c r="F19" s="335"/>
    </row>
    <row r="20" spans="1:6" ht="75" x14ac:dyDescent="0.25">
      <c r="A20" s="264" t="s">
        <v>3586</v>
      </c>
      <c r="B20" s="349"/>
      <c r="C20" s="349"/>
      <c r="D20" s="349"/>
      <c r="E20" s="349"/>
      <c r="F20" s="335"/>
    </row>
    <row r="21" spans="1:6" ht="120" x14ac:dyDescent="0.25">
      <c r="A21" s="264" t="s">
        <v>3587</v>
      </c>
      <c r="B21" s="345"/>
      <c r="C21" s="345"/>
      <c r="D21" s="345"/>
      <c r="E21" s="345"/>
      <c r="F21" s="335"/>
    </row>
    <row r="22" spans="1:6" ht="120" x14ac:dyDescent="0.25">
      <c r="A22" s="264" t="s">
        <v>3588</v>
      </c>
      <c r="B22" s="345"/>
      <c r="C22" s="345"/>
      <c r="D22" s="345"/>
      <c r="E22" s="345"/>
      <c r="F22" s="335"/>
    </row>
    <row r="23" spans="1:6" ht="120" x14ac:dyDescent="0.25">
      <c r="A23" s="264" t="s">
        <v>3589</v>
      </c>
      <c r="B23" s="345"/>
      <c r="C23" s="345"/>
      <c r="D23" s="345"/>
      <c r="E23" s="345"/>
      <c r="F23" s="335"/>
    </row>
    <row r="24" spans="1:6" ht="120" x14ac:dyDescent="0.25">
      <c r="A24" s="264" t="s">
        <v>3590</v>
      </c>
      <c r="B24" s="345"/>
      <c r="C24" s="345"/>
      <c r="D24" s="345"/>
      <c r="E24" s="345"/>
      <c r="F24" s="335"/>
    </row>
    <row r="25" spans="1:6" ht="120" x14ac:dyDescent="0.25">
      <c r="A25" s="264" t="s">
        <v>3591</v>
      </c>
      <c r="B25" s="345"/>
      <c r="C25" s="345"/>
      <c r="D25" s="345"/>
      <c r="E25" s="345"/>
      <c r="F25" s="335"/>
    </row>
    <row r="26" spans="1:6" ht="120" x14ac:dyDescent="0.25">
      <c r="A26" s="264" t="s">
        <v>3592</v>
      </c>
      <c r="B26" s="345"/>
      <c r="C26" s="345"/>
      <c r="D26" s="345"/>
      <c r="E26" s="345"/>
      <c r="F26" s="335"/>
    </row>
    <row r="27" spans="1:6" ht="120" x14ac:dyDescent="0.25">
      <c r="A27" s="264" t="s">
        <v>3593</v>
      </c>
      <c r="B27" s="345"/>
      <c r="C27" s="345"/>
      <c r="D27" s="345"/>
      <c r="E27" s="345"/>
      <c r="F27" s="335"/>
    </row>
    <row r="28" spans="1:6" ht="120" x14ac:dyDescent="0.25">
      <c r="A28" s="264" t="s">
        <v>3594</v>
      </c>
      <c r="B28" s="345"/>
      <c r="C28" s="345"/>
      <c r="D28" s="345"/>
      <c r="E28" s="345"/>
      <c r="F28" s="335"/>
    </row>
    <row r="29" spans="1:6" ht="120" x14ac:dyDescent="0.25">
      <c r="A29" s="264" t="s">
        <v>3595</v>
      </c>
      <c r="B29" s="345"/>
      <c r="C29" s="345"/>
      <c r="D29" s="345"/>
      <c r="E29" s="345"/>
      <c r="F29" s="335"/>
    </row>
    <row r="30" spans="1:6" x14ac:dyDescent="0.25">
      <c r="A30" s="247" t="s">
        <v>3596</v>
      </c>
      <c r="B30" s="330">
        <f>SUM(B19:B29)</f>
        <v>0</v>
      </c>
      <c r="C30" s="330">
        <f t="shared" ref="C30:E30" si="0">SUM(C19:C29)</f>
        <v>0</v>
      </c>
      <c r="D30" s="330">
        <f t="shared" si="0"/>
        <v>0</v>
      </c>
      <c r="E30" s="330">
        <f t="shared" si="0"/>
        <v>0</v>
      </c>
      <c r="F30" s="335"/>
    </row>
    <row r="31" spans="1:6" x14ac:dyDescent="0.25">
      <c r="A31" s="335"/>
      <c r="B31" s="335"/>
      <c r="C31" s="335"/>
      <c r="D31" s="335"/>
      <c r="E31" s="335"/>
      <c r="F31" s="335"/>
    </row>
    <row r="32" spans="1:6" ht="15" customHeight="1" x14ac:dyDescent="0.25">
      <c r="A32" s="547" t="s">
        <v>3597</v>
      </c>
      <c r="B32" s="548"/>
      <c r="C32" s="548"/>
      <c r="D32" s="548"/>
      <c r="E32" s="548"/>
      <c r="F32" s="335"/>
    </row>
    <row r="33" spans="1:6" ht="36.75" customHeight="1" x14ac:dyDescent="0.25">
      <c r="A33" s="549" t="s">
        <v>3598</v>
      </c>
      <c r="B33" s="549"/>
      <c r="C33" s="549"/>
      <c r="D33" s="549"/>
      <c r="E33" s="549"/>
      <c r="F33" s="335"/>
    </row>
    <row r="34" spans="1:6" ht="90" x14ac:dyDescent="0.25">
      <c r="A34" s="367" t="s">
        <v>3599</v>
      </c>
      <c r="B34" s="367" t="s">
        <v>3600</v>
      </c>
      <c r="C34" s="335"/>
      <c r="D34" s="335"/>
      <c r="E34" s="335"/>
      <c r="F34" s="335"/>
    </row>
    <row r="35" spans="1:6" x14ac:dyDescent="0.25">
      <c r="A35" s="365"/>
      <c r="B35" s="365"/>
      <c r="C35" s="335"/>
      <c r="D35" s="335"/>
      <c r="E35" s="335"/>
      <c r="F35" s="335"/>
    </row>
    <row r="36" spans="1:6" ht="45" x14ac:dyDescent="0.25">
      <c r="A36" s="282" t="s">
        <v>3601</v>
      </c>
      <c r="B36" s="282" t="s">
        <v>3602</v>
      </c>
      <c r="C36" s="282" t="s">
        <v>3577</v>
      </c>
      <c r="D36" s="282" t="s">
        <v>3603</v>
      </c>
      <c r="E36" s="282" t="s">
        <v>3579</v>
      </c>
      <c r="F36" s="335"/>
    </row>
    <row r="37" spans="1:6" x14ac:dyDescent="0.25">
      <c r="A37" s="295"/>
      <c r="B37" s="366"/>
      <c r="C37" s="366"/>
      <c r="D37" s="366"/>
      <c r="E37" s="366"/>
      <c r="F37" s="335"/>
    </row>
    <row r="38" spans="1:6" x14ac:dyDescent="0.25">
      <c r="A38" s="295"/>
      <c r="B38" s="366"/>
      <c r="C38" s="366"/>
      <c r="D38" s="366"/>
      <c r="E38" s="366"/>
      <c r="F38" s="335"/>
    </row>
    <row r="39" spans="1:6" x14ac:dyDescent="0.25">
      <c r="A39" s="295"/>
      <c r="B39" s="366"/>
      <c r="C39" s="366"/>
      <c r="D39" s="366"/>
      <c r="E39" s="366"/>
      <c r="F39" s="335"/>
    </row>
    <row r="40" spans="1:6" x14ac:dyDescent="0.25">
      <c r="A40" s="295"/>
      <c r="B40" s="366"/>
      <c r="C40" s="366"/>
      <c r="D40" s="366"/>
      <c r="E40" s="366"/>
      <c r="F40" s="335"/>
    </row>
    <row r="41" spans="1:6" x14ac:dyDescent="0.25">
      <c r="A41" s="295"/>
      <c r="B41" s="366"/>
      <c r="C41" s="366"/>
      <c r="D41" s="366"/>
      <c r="E41" s="366"/>
      <c r="F41" s="335"/>
    </row>
    <row r="42" spans="1:6" x14ac:dyDescent="0.25">
      <c r="A42" s="295"/>
      <c r="B42" s="366"/>
      <c r="C42" s="366"/>
      <c r="D42" s="366"/>
      <c r="E42" s="366"/>
      <c r="F42" s="335"/>
    </row>
    <row r="43" spans="1:6" x14ac:dyDescent="0.25">
      <c r="A43" s="295"/>
      <c r="B43" s="366"/>
      <c r="C43" s="366"/>
      <c r="D43" s="366"/>
      <c r="E43" s="366"/>
      <c r="F43" s="335"/>
    </row>
    <row r="44" spans="1:6" x14ac:dyDescent="0.25">
      <c r="A44" s="295"/>
      <c r="B44" s="366"/>
      <c r="C44" s="366"/>
      <c r="D44" s="366"/>
      <c r="E44" s="366"/>
      <c r="F44" s="335"/>
    </row>
    <row r="45" spans="1:6" x14ac:dyDescent="0.25">
      <c r="A45" s="295"/>
      <c r="B45" s="366"/>
      <c r="C45" s="366"/>
      <c r="D45" s="366"/>
      <c r="E45" s="366"/>
      <c r="F45" s="335"/>
    </row>
    <row r="46" spans="1:6" x14ac:dyDescent="0.25">
      <c r="A46" s="295"/>
      <c r="B46" s="366"/>
      <c r="C46" s="366"/>
      <c r="D46" s="366"/>
      <c r="E46" s="366"/>
      <c r="F46" s="335"/>
    </row>
    <row r="47" spans="1:6" x14ac:dyDescent="0.25">
      <c r="A47" s="295"/>
      <c r="B47" s="366"/>
      <c r="C47" s="366"/>
      <c r="D47" s="366"/>
      <c r="E47" s="366"/>
      <c r="F47" s="335"/>
    </row>
    <row r="48" spans="1:6" x14ac:dyDescent="0.25">
      <c r="A48" s="295"/>
      <c r="B48" s="366"/>
      <c r="C48" s="366"/>
      <c r="D48" s="366"/>
      <c r="E48" s="366"/>
      <c r="F48" s="335"/>
    </row>
    <row r="49" spans="1:6" x14ac:dyDescent="0.25">
      <c r="A49" s="295"/>
      <c r="B49" s="366"/>
      <c r="C49" s="366"/>
      <c r="D49" s="366"/>
      <c r="E49" s="366"/>
      <c r="F49" s="335"/>
    </row>
    <row r="50" spans="1:6" x14ac:dyDescent="0.25">
      <c r="A50" s="295"/>
      <c r="B50" s="366"/>
      <c r="C50" s="366"/>
      <c r="D50" s="366"/>
      <c r="E50" s="366"/>
      <c r="F50" s="335"/>
    </row>
    <row r="51" spans="1:6" x14ac:dyDescent="0.25">
      <c r="A51" s="295"/>
      <c r="B51" s="366"/>
      <c r="C51" s="366"/>
      <c r="D51" s="366"/>
      <c r="E51" s="366"/>
      <c r="F51" s="335"/>
    </row>
    <row r="52" spans="1:6" x14ac:dyDescent="0.25">
      <c r="A52" s="247" t="s">
        <v>3604</v>
      </c>
      <c r="B52" s="330">
        <f>SUM(B37:B51)</f>
        <v>0</v>
      </c>
      <c r="C52" s="330">
        <f>SUM(C37:C51)</f>
        <v>0</v>
      </c>
      <c r="D52" s="330">
        <f>SUM(D37:D51)</f>
        <v>0</v>
      </c>
      <c r="E52" s="330">
        <f>SUM(E37:E51)</f>
        <v>0</v>
      </c>
      <c r="F52" s="335"/>
    </row>
    <row r="53" spans="1:6" x14ac:dyDescent="0.25">
      <c r="A53" s="335"/>
      <c r="B53" s="335"/>
      <c r="C53" s="335"/>
      <c r="D53" s="335"/>
      <c r="E53" s="335"/>
      <c r="F53" s="335"/>
    </row>
    <row r="54" spans="1:6" ht="60" x14ac:dyDescent="0.25">
      <c r="A54" s="239" t="s">
        <v>2513</v>
      </c>
      <c r="B54" s="335"/>
      <c r="C54" s="335"/>
      <c r="D54" s="335"/>
      <c r="E54" s="335"/>
      <c r="F54" s="335"/>
    </row>
  </sheetData>
  <mergeCells count="4">
    <mergeCell ref="A10:E10"/>
    <mergeCell ref="A11:E11"/>
    <mergeCell ref="A32:E32"/>
    <mergeCell ref="A33:E33"/>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8" sqref="G8"/>
    </sheetView>
  </sheetViews>
  <sheetFormatPr baseColWidth="10" defaultRowHeight="15" x14ac:dyDescent="0.25"/>
  <sheetData>
    <row r="1" spans="1:4" ht="75" x14ac:dyDescent="0.25">
      <c r="A1" s="318" t="s">
        <v>3605</v>
      </c>
    </row>
    <row r="3" spans="1:4" x14ac:dyDescent="0.25">
      <c r="A3" s="287" t="s">
        <v>2398</v>
      </c>
    </row>
    <row r="4" spans="1:4" x14ac:dyDescent="0.25">
      <c r="A4" s="294"/>
    </row>
    <row r="5" spans="1:4" x14ac:dyDescent="0.25">
      <c r="A5" s="287" t="s">
        <v>3231</v>
      </c>
    </row>
    <row r="6" spans="1:4" x14ac:dyDescent="0.25">
      <c r="A6" s="294"/>
    </row>
    <row r="8" spans="1:4" ht="75" x14ac:dyDescent="0.25">
      <c r="A8" s="239" t="s">
        <v>3606</v>
      </c>
      <c r="B8" s="239" t="s">
        <v>3607</v>
      </c>
    </row>
    <row r="10" spans="1:4" ht="135" x14ac:dyDescent="0.25">
      <c r="A10" s="234" t="s">
        <v>3608</v>
      </c>
      <c r="B10" s="172"/>
    </row>
    <row r="11" spans="1:4" ht="255" x14ac:dyDescent="0.25">
      <c r="A11" s="234" t="s">
        <v>3609</v>
      </c>
      <c r="B11" s="172"/>
    </row>
    <row r="12" spans="1:4" ht="180" x14ac:dyDescent="0.25">
      <c r="A12" s="234" t="s">
        <v>3610</v>
      </c>
      <c r="B12" s="172"/>
    </row>
    <row r="14" spans="1:4" ht="15" customHeight="1" x14ac:dyDescent="0.25">
      <c r="A14" s="550" t="s">
        <v>3611</v>
      </c>
      <c r="B14" s="550"/>
      <c r="C14" s="550"/>
      <c r="D14" s="550"/>
    </row>
    <row r="15" spans="1:4" ht="135" x14ac:dyDescent="0.25">
      <c r="A15" s="234" t="s">
        <v>3612</v>
      </c>
      <c r="B15" s="234" t="s">
        <v>3613</v>
      </c>
      <c r="C15" s="234" t="s">
        <v>3614</v>
      </c>
      <c r="D15" s="234" t="s">
        <v>3615</v>
      </c>
    </row>
    <row r="16" spans="1:4" x14ac:dyDescent="0.25">
      <c r="A16" s="160" t="s">
        <v>3616</v>
      </c>
      <c r="B16" s="160"/>
      <c r="C16" s="317"/>
      <c r="D16" s="160"/>
    </row>
    <row r="17" spans="1:7" ht="240" x14ac:dyDescent="0.25">
      <c r="A17" s="264" t="s">
        <v>3617</v>
      </c>
      <c r="B17" s="160"/>
      <c r="C17" s="160"/>
      <c r="D17" s="160"/>
    </row>
    <row r="18" spans="1:7" ht="240" x14ac:dyDescent="0.25">
      <c r="A18" s="264" t="s">
        <v>3618</v>
      </c>
      <c r="B18" s="160"/>
      <c r="C18" s="160"/>
      <c r="D18" s="160"/>
    </row>
    <row r="19" spans="1:7" ht="240" x14ac:dyDescent="0.25">
      <c r="A19" s="264" t="s">
        <v>3619</v>
      </c>
      <c r="B19" s="370"/>
      <c r="C19" s="370"/>
      <c r="D19" s="370"/>
    </row>
    <row r="20" spans="1:7" ht="240" x14ac:dyDescent="0.25">
      <c r="A20" s="264" t="s">
        <v>3620</v>
      </c>
      <c r="B20" s="370"/>
      <c r="C20" s="370"/>
      <c r="D20" s="370"/>
    </row>
    <row r="21" spans="1:7" ht="240" x14ac:dyDescent="0.25">
      <c r="A21" s="264" t="s">
        <v>3621</v>
      </c>
      <c r="B21" s="370"/>
      <c r="C21" s="370"/>
      <c r="D21" s="370"/>
    </row>
    <row r="22" spans="1:7" ht="240" x14ac:dyDescent="0.25">
      <c r="A22" s="264" t="s">
        <v>3622</v>
      </c>
      <c r="B22" s="370"/>
      <c r="C22" s="370"/>
      <c r="D22" s="370"/>
    </row>
    <row r="23" spans="1:7" ht="240" x14ac:dyDescent="0.25">
      <c r="A23" s="264" t="s">
        <v>3623</v>
      </c>
      <c r="B23" s="370"/>
      <c r="C23" s="370"/>
      <c r="D23" s="370"/>
    </row>
    <row r="24" spans="1:7" ht="240" x14ac:dyDescent="0.25">
      <c r="A24" s="264" t="s">
        <v>3624</v>
      </c>
      <c r="B24" s="370"/>
      <c r="C24" s="370"/>
      <c r="D24" s="370"/>
    </row>
    <row r="25" spans="1:7" ht="240" x14ac:dyDescent="0.25">
      <c r="A25" s="264" t="s">
        <v>3625</v>
      </c>
      <c r="B25" s="370"/>
      <c r="C25" s="370"/>
      <c r="D25" s="370"/>
    </row>
    <row r="26" spans="1:7" ht="240" x14ac:dyDescent="0.25">
      <c r="A26" s="264" t="s">
        <v>3626</v>
      </c>
      <c r="B26" s="370"/>
      <c r="C26" s="370"/>
      <c r="D26" s="370"/>
    </row>
    <row r="28" spans="1:7" ht="150" x14ac:dyDescent="0.25">
      <c r="A28" s="246" t="s">
        <v>3627</v>
      </c>
    </row>
    <row r="29" spans="1:7" ht="165" x14ac:dyDescent="0.25">
      <c r="A29" s="234" t="s">
        <v>3612</v>
      </c>
      <c r="B29" s="234" t="s">
        <v>3628</v>
      </c>
      <c r="C29" s="234" t="s">
        <v>3629</v>
      </c>
      <c r="D29" s="234" t="s">
        <v>3630</v>
      </c>
      <c r="E29" s="234" t="s">
        <v>3631</v>
      </c>
      <c r="F29" s="234" t="s">
        <v>3632</v>
      </c>
      <c r="G29" s="234" t="s">
        <v>3633</v>
      </c>
    </row>
    <row r="30" spans="1:7" x14ac:dyDescent="0.25">
      <c r="A30" s="160" t="s">
        <v>3616</v>
      </c>
      <c r="B30" s="160"/>
      <c r="C30" s="160"/>
      <c r="D30" s="160"/>
      <c r="E30" s="317"/>
      <c r="F30" s="160"/>
      <c r="G30" s="160"/>
    </row>
    <row r="31" spans="1:7" ht="240" x14ac:dyDescent="0.25">
      <c r="A31" s="264" t="s">
        <v>3634</v>
      </c>
      <c r="B31" s="160"/>
      <c r="C31" s="160"/>
      <c r="D31" s="160"/>
      <c r="E31" s="160"/>
      <c r="F31" s="160"/>
      <c r="G31" s="160"/>
    </row>
    <row r="32" spans="1:7" ht="240" x14ac:dyDescent="0.25">
      <c r="A32" s="264" t="s">
        <v>3635</v>
      </c>
      <c r="B32" s="160"/>
      <c r="C32" s="160"/>
      <c r="D32" s="160"/>
      <c r="E32" s="160"/>
      <c r="F32" s="160"/>
      <c r="G32" s="160"/>
    </row>
    <row r="33" spans="1:7" ht="240" x14ac:dyDescent="0.25">
      <c r="A33" s="264" t="s">
        <v>3636</v>
      </c>
      <c r="B33" s="160"/>
      <c r="C33" s="160"/>
      <c r="D33" s="160"/>
      <c r="E33" s="160"/>
      <c r="F33" s="160"/>
      <c r="G33" s="160"/>
    </row>
    <row r="34" spans="1:7" ht="240" x14ac:dyDescent="0.25">
      <c r="A34" s="264" t="s">
        <v>3637</v>
      </c>
      <c r="B34" s="160"/>
      <c r="C34" s="160"/>
      <c r="D34" s="160"/>
      <c r="E34" s="160"/>
      <c r="F34" s="160"/>
      <c r="G34" s="160"/>
    </row>
    <row r="35" spans="1:7" ht="240" x14ac:dyDescent="0.25">
      <c r="A35" s="264" t="s">
        <v>3638</v>
      </c>
      <c r="B35" s="160"/>
      <c r="C35" s="160"/>
      <c r="D35" s="160"/>
      <c r="E35" s="160"/>
      <c r="F35" s="160"/>
      <c r="G35" s="160"/>
    </row>
    <row r="36" spans="1:7" ht="240" x14ac:dyDescent="0.25">
      <c r="A36" s="264" t="s">
        <v>3639</v>
      </c>
      <c r="B36" s="160"/>
      <c r="C36" s="160"/>
      <c r="D36" s="160"/>
      <c r="E36" s="160"/>
      <c r="F36" s="160"/>
      <c r="G36" s="160"/>
    </row>
    <row r="37" spans="1:7" ht="240" x14ac:dyDescent="0.25">
      <c r="A37" s="264" t="s">
        <v>3640</v>
      </c>
      <c r="B37" s="160"/>
      <c r="C37" s="160"/>
      <c r="D37" s="160"/>
      <c r="E37" s="160"/>
      <c r="F37" s="160"/>
      <c r="G37" s="160"/>
    </row>
    <row r="38" spans="1:7" ht="240" x14ac:dyDescent="0.25">
      <c r="A38" s="264" t="s">
        <v>3641</v>
      </c>
      <c r="B38" s="160"/>
      <c r="C38" s="160"/>
      <c r="D38" s="160"/>
      <c r="E38" s="160"/>
      <c r="F38" s="160"/>
      <c r="G38" s="160"/>
    </row>
    <row r="39" spans="1:7" ht="240" x14ac:dyDescent="0.25">
      <c r="A39" s="264" t="s">
        <v>3642</v>
      </c>
      <c r="B39" s="160"/>
      <c r="C39" s="160"/>
      <c r="D39" s="160"/>
      <c r="E39" s="160"/>
      <c r="F39" s="160"/>
      <c r="G39" s="160"/>
    </row>
    <row r="40" spans="1:7" ht="240" x14ac:dyDescent="0.25">
      <c r="A40" s="264" t="s">
        <v>3643</v>
      </c>
      <c r="B40" s="160"/>
      <c r="C40" s="160"/>
      <c r="D40" s="160"/>
      <c r="E40" s="160"/>
      <c r="F40" s="160"/>
      <c r="G40" s="160"/>
    </row>
    <row r="42" spans="1:7" ht="375" x14ac:dyDescent="0.25">
      <c r="A42" s="239" t="s">
        <v>3644</v>
      </c>
    </row>
    <row r="43" spans="1:7" ht="165" x14ac:dyDescent="0.25">
      <c r="A43" s="239" t="s">
        <v>2513</v>
      </c>
    </row>
  </sheetData>
  <mergeCells count="1">
    <mergeCell ref="A14:D1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E3" sqref="E3"/>
    </sheetView>
  </sheetViews>
  <sheetFormatPr baseColWidth="10" defaultRowHeight="15" x14ac:dyDescent="0.25"/>
  <sheetData>
    <row r="1" spans="1:7" ht="225" x14ac:dyDescent="0.25">
      <c r="A1" s="318" t="s">
        <v>3645</v>
      </c>
    </row>
    <row r="3" spans="1:7" ht="105" x14ac:dyDescent="0.25">
      <c r="A3" s="239" t="s">
        <v>3646</v>
      </c>
    </row>
    <row r="5" spans="1:7" x14ac:dyDescent="0.25">
      <c r="A5" s="287" t="s">
        <v>2398</v>
      </c>
    </row>
    <row r="6" spans="1:7" x14ac:dyDescent="0.25">
      <c r="A6" s="294"/>
    </row>
    <row r="7" spans="1:7" x14ac:dyDescent="0.25">
      <c r="A7" s="287" t="s">
        <v>3231</v>
      </c>
    </row>
    <row r="8" spans="1:7" x14ac:dyDescent="0.25">
      <c r="A8" s="294"/>
    </row>
    <row r="10" spans="1:7" ht="165" x14ac:dyDescent="0.25">
      <c r="A10" s="246" t="s">
        <v>3647</v>
      </c>
    </row>
    <row r="11" spans="1:7" x14ac:dyDescent="0.25">
      <c r="A11" s="473" t="s">
        <v>2404</v>
      </c>
      <c r="B11" s="473" t="s">
        <v>2516</v>
      </c>
      <c r="C11" s="482" t="s">
        <v>3648</v>
      </c>
      <c r="D11" s="483"/>
      <c r="E11" s="483"/>
      <c r="F11" s="483"/>
      <c r="G11" s="484"/>
    </row>
    <row r="12" spans="1:7" x14ac:dyDescent="0.25">
      <c r="A12" s="473"/>
      <c r="B12" s="473"/>
      <c r="C12" s="287" t="s">
        <v>3649</v>
      </c>
      <c r="D12" s="287" t="s">
        <v>3650</v>
      </c>
      <c r="E12" s="287" t="s">
        <v>3651</v>
      </c>
      <c r="F12" s="287" t="s">
        <v>3652</v>
      </c>
      <c r="G12" s="287" t="s">
        <v>3653</v>
      </c>
    </row>
    <row r="13" spans="1:7" ht="120" x14ac:dyDescent="0.25">
      <c r="A13" s="234" t="s">
        <v>3654</v>
      </c>
      <c r="B13" s="172">
        <v>1</v>
      </c>
      <c r="C13" s="172"/>
      <c r="D13" s="172"/>
      <c r="E13" s="172"/>
      <c r="F13" s="172"/>
      <c r="G13" s="172"/>
    </row>
    <row r="14" spans="1:7" ht="105" x14ac:dyDescent="0.25">
      <c r="A14" s="234" t="s">
        <v>3655</v>
      </c>
      <c r="B14" s="172">
        <v>2</v>
      </c>
      <c r="C14" s="172"/>
      <c r="D14" s="172"/>
      <c r="E14" s="172"/>
      <c r="F14" s="172"/>
      <c r="G14" s="172"/>
    </row>
    <row r="15" spans="1:7" x14ac:dyDescent="0.25">
      <c r="A15" s="193" t="s">
        <v>3656</v>
      </c>
      <c r="B15" s="193">
        <v>3</v>
      </c>
      <c r="C15" s="193"/>
      <c r="D15" s="193"/>
      <c r="E15" s="193"/>
      <c r="F15" s="193"/>
      <c r="G15" s="193"/>
    </row>
    <row r="16" spans="1:7" ht="120" x14ac:dyDescent="0.25">
      <c r="A16" s="234" t="s">
        <v>3657</v>
      </c>
      <c r="B16" s="172">
        <v>4</v>
      </c>
      <c r="C16" s="172"/>
      <c r="D16" s="172"/>
      <c r="E16" s="172"/>
      <c r="F16" s="172"/>
      <c r="G16" s="172"/>
    </row>
    <row r="17" spans="1:7" ht="135" x14ac:dyDescent="0.25">
      <c r="A17" s="234" t="s">
        <v>3658</v>
      </c>
      <c r="B17" s="172">
        <v>5</v>
      </c>
      <c r="C17" s="172"/>
      <c r="D17" s="172"/>
      <c r="E17" s="172"/>
      <c r="F17" s="172"/>
      <c r="G17" s="172"/>
    </row>
    <row r="18" spans="1:7" x14ac:dyDescent="0.25">
      <c r="A18" s="193" t="s">
        <v>3659</v>
      </c>
      <c r="B18" s="193">
        <v>6</v>
      </c>
      <c r="C18" s="193"/>
      <c r="D18" s="193"/>
      <c r="E18" s="193"/>
      <c r="F18" s="193"/>
      <c r="G18" s="193"/>
    </row>
    <row r="19" spans="1:7" ht="120" x14ac:dyDescent="0.25">
      <c r="A19" s="234" t="s">
        <v>3660</v>
      </c>
      <c r="B19" s="172">
        <v>7</v>
      </c>
      <c r="C19" s="172"/>
      <c r="D19" s="172"/>
      <c r="E19" s="172"/>
      <c r="F19" s="172"/>
      <c r="G19" s="172"/>
    </row>
    <row r="21" spans="1:7" ht="180" x14ac:dyDescent="0.25">
      <c r="A21" s="246" t="s">
        <v>3661</v>
      </c>
    </row>
    <row r="22" spans="1:7" ht="15" customHeight="1" x14ac:dyDescent="0.25">
      <c r="A22" s="551" t="s">
        <v>3662</v>
      </c>
      <c r="B22" s="551" t="s">
        <v>3663</v>
      </c>
      <c r="C22" s="520" t="s">
        <v>3664</v>
      </c>
      <c r="D22" s="522"/>
      <c r="E22" s="551" t="s">
        <v>3665</v>
      </c>
    </row>
    <row r="23" spans="1:7" ht="75" x14ac:dyDescent="0.25">
      <c r="A23" s="552"/>
      <c r="B23" s="552"/>
      <c r="C23" s="234" t="s">
        <v>3666</v>
      </c>
      <c r="D23" s="234" t="s">
        <v>3667</v>
      </c>
      <c r="E23" s="552"/>
    </row>
    <row r="24" spans="1:7" x14ac:dyDescent="0.25">
      <c r="A24" s="294"/>
      <c r="B24" s="294"/>
      <c r="C24" s="294"/>
      <c r="D24" s="294"/>
      <c r="E24" s="294"/>
    </row>
    <row r="26" spans="1:7" ht="165" x14ac:dyDescent="0.25">
      <c r="A26" s="239" t="s">
        <v>2751</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318" t="s">
        <v>3668</v>
      </c>
    </row>
    <row r="3" spans="1:3" x14ac:dyDescent="0.25">
      <c r="A3" s="287" t="s">
        <v>3669</v>
      </c>
    </row>
    <row r="4" spans="1:3" x14ac:dyDescent="0.25">
      <c r="A4" s="294"/>
    </row>
    <row r="5" spans="1:3" x14ac:dyDescent="0.25">
      <c r="A5" s="287" t="s">
        <v>3231</v>
      </c>
    </row>
    <row r="6" spans="1:3" x14ac:dyDescent="0.25">
      <c r="A6" s="294"/>
    </row>
    <row r="7" spans="1:3" x14ac:dyDescent="0.25">
      <c r="A7" s="287" t="s">
        <v>3670</v>
      </c>
    </row>
    <row r="8" spans="1:3" x14ac:dyDescent="0.25">
      <c r="A8" s="294"/>
    </row>
    <row r="9" spans="1:3" x14ac:dyDescent="0.25">
      <c r="A9" s="287" t="s">
        <v>3671</v>
      </c>
    </row>
    <row r="10" spans="1:3" x14ac:dyDescent="0.25">
      <c r="A10" s="294"/>
    </row>
    <row r="11" spans="1:3" x14ac:dyDescent="0.25">
      <c r="A11" s="287" t="s">
        <v>3672</v>
      </c>
    </row>
    <row r="12" spans="1:3" x14ac:dyDescent="0.25">
      <c r="A12" s="294"/>
    </row>
    <row r="14" spans="1:3" x14ac:dyDescent="0.25">
      <c r="A14" s="474" t="s">
        <v>3673</v>
      </c>
      <c r="B14" s="475"/>
      <c r="C14" s="476"/>
    </row>
    <row r="15" spans="1:3" x14ac:dyDescent="0.25">
      <c r="A15" s="172" t="s">
        <v>3674</v>
      </c>
      <c r="B15" s="172" t="s">
        <v>3675</v>
      </c>
      <c r="C15" s="172">
        <f>SUM(C16:C17)</f>
        <v>0</v>
      </c>
    </row>
    <row r="16" spans="1:3" x14ac:dyDescent="0.25">
      <c r="A16" s="160" t="s">
        <v>3676</v>
      </c>
      <c r="B16" s="160" t="s">
        <v>3677</v>
      </c>
      <c r="C16" s="160"/>
    </row>
    <row r="17" spans="1:3" x14ac:dyDescent="0.25">
      <c r="A17" s="160" t="s">
        <v>3678</v>
      </c>
      <c r="B17" s="160" t="s">
        <v>3679</v>
      </c>
      <c r="C17" s="160"/>
    </row>
    <row r="18" spans="1:3" x14ac:dyDescent="0.25">
      <c r="A18" s="234" t="s">
        <v>3680</v>
      </c>
      <c r="B18" s="172" t="s">
        <v>3681</v>
      </c>
      <c r="C18" s="172"/>
    </row>
    <row r="20" spans="1:3" x14ac:dyDescent="0.25">
      <c r="A20" s="474" t="s">
        <v>3682</v>
      </c>
      <c r="B20" s="475"/>
      <c r="C20" s="476"/>
    </row>
    <row r="21" spans="1:3" x14ac:dyDescent="0.25">
      <c r="A21" s="553" t="s">
        <v>3683</v>
      </c>
      <c r="B21" s="554"/>
      <c r="C21" s="555"/>
    </row>
    <row r="22" spans="1:3" ht="30" x14ac:dyDescent="0.25">
      <c r="A22" s="264" t="s">
        <v>3684</v>
      </c>
      <c r="B22" s="160" t="s">
        <v>3685</v>
      </c>
      <c r="C22" s="301"/>
    </row>
    <row r="23" spans="1:3" ht="30" x14ac:dyDescent="0.25">
      <c r="A23" s="264" t="s">
        <v>3686</v>
      </c>
      <c r="B23" s="160" t="s">
        <v>3687</v>
      </c>
      <c r="C23" s="301"/>
    </row>
    <row r="24" spans="1:3" ht="45" x14ac:dyDescent="0.25">
      <c r="A24" s="264" t="s">
        <v>3688</v>
      </c>
      <c r="B24" s="160" t="s">
        <v>3689</v>
      </c>
      <c r="C24" s="301"/>
    </row>
    <row r="25" spans="1:3" ht="30" x14ac:dyDescent="0.25">
      <c r="A25" s="264" t="s">
        <v>3690</v>
      </c>
      <c r="B25" s="160" t="s">
        <v>3691</v>
      </c>
      <c r="C25" s="301"/>
    </row>
    <row r="26" spans="1:3" x14ac:dyDescent="0.25">
      <c r="A26" s="247" t="s">
        <v>3692</v>
      </c>
      <c r="B26" s="193" t="s">
        <v>3693</v>
      </c>
      <c r="C26" s="195">
        <f>SUM(C22:C25)</f>
        <v>0</v>
      </c>
    </row>
    <row r="27" spans="1:3" x14ac:dyDescent="0.25">
      <c r="A27" s="556" t="s">
        <v>3694</v>
      </c>
      <c r="B27" s="556"/>
      <c r="C27" s="556"/>
    </row>
    <row r="28" spans="1:3" ht="30" x14ac:dyDescent="0.25">
      <c r="A28" s="264" t="s">
        <v>3695</v>
      </c>
      <c r="B28" s="160" t="s">
        <v>3696</v>
      </c>
      <c r="C28" s="370"/>
    </row>
    <row r="29" spans="1:3" ht="30" x14ac:dyDescent="0.25">
      <c r="A29" s="264" t="s">
        <v>3697</v>
      </c>
      <c r="B29" s="160" t="s">
        <v>3698</v>
      </c>
      <c r="C29" s="370"/>
    </row>
    <row r="30" spans="1:3" x14ac:dyDescent="0.25">
      <c r="A30" s="160" t="s">
        <v>3699</v>
      </c>
      <c r="B30" s="160" t="s">
        <v>3700</v>
      </c>
      <c r="C30" s="160"/>
    </row>
    <row r="31" spans="1:3" x14ac:dyDescent="0.25">
      <c r="A31" s="160" t="s">
        <v>3701</v>
      </c>
      <c r="B31" s="160" t="s">
        <v>3702</v>
      </c>
      <c r="C31" s="160"/>
    </row>
    <row r="32" spans="1:3" x14ac:dyDescent="0.25">
      <c r="A32" s="264" t="s">
        <v>3703</v>
      </c>
      <c r="B32" s="160" t="s">
        <v>3704</v>
      </c>
      <c r="C32" s="160"/>
    </row>
    <row r="33" spans="1:3" ht="30" x14ac:dyDescent="0.25">
      <c r="A33" s="264" t="s">
        <v>3705</v>
      </c>
      <c r="B33" s="264" t="s">
        <v>3706</v>
      </c>
      <c r="C33" s="160"/>
    </row>
    <row r="34" spans="1:3" x14ac:dyDescent="0.25">
      <c r="A34" s="193" t="s">
        <v>3596</v>
      </c>
      <c r="B34" s="193" t="s">
        <v>3707</v>
      </c>
      <c r="C34" s="193"/>
    </row>
    <row r="35" spans="1:3" x14ac:dyDescent="0.25">
      <c r="A35" s="525" t="s">
        <v>3708</v>
      </c>
      <c r="B35" s="526"/>
      <c r="C35" s="527"/>
    </row>
    <row r="36" spans="1:3" x14ac:dyDescent="0.25">
      <c r="A36" s="160" t="s">
        <v>3709</v>
      </c>
      <c r="B36" s="160" t="s">
        <v>3710</v>
      </c>
      <c r="C36" s="301"/>
    </row>
    <row r="37" spans="1:3" x14ac:dyDescent="0.25">
      <c r="A37" s="160" t="s">
        <v>3711</v>
      </c>
      <c r="B37" s="160" t="s">
        <v>3712</v>
      </c>
      <c r="C37" s="301"/>
    </row>
    <row r="38" spans="1:3" ht="30" x14ac:dyDescent="0.25">
      <c r="A38" s="264" t="s">
        <v>3713</v>
      </c>
      <c r="B38" s="160" t="s">
        <v>3714</v>
      </c>
      <c r="C38" s="301"/>
    </row>
    <row r="39" spans="1:3" ht="75" x14ac:dyDescent="0.25">
      <c r="A39" s="264" t="s">
        <v>3715</v>
      </c>
      <c r="B39" s="160" t="s">
        <v>3716</v>
      </c>
      <c r="C39" s="301"/>
    </row>
    <row r="40" spans="1:3" x14ac:dyDescent="0.25">
      <c r="A40" s="160" t="s">
        <v>3717</v>
      </c>
      <c r="B40" s="160" t="s">
        <v>3718</v>
      </c>
      <c r="C40" s="301"/>
    </row>
    <row r="41" spans="1:3" ht="30" x14ac:dyDescent="0.25">
      <c r="A41" s="264" t="s">
        <v>3719</v>
      </c>
      <c r="B41" s="160" t="s">
        <v>3720</v>
      </c>
      <c r="C41" s="301"/>
    </row>
    <row r="42" spans="1:3" ht="30" x14ac:dyDescent="0.25">
      <c r="A42" s="264" t="s">
        <v>3721</v>
      </c>
      <c r="B42" s="160" t="s">
        <v>1817</v>
      </c>
      <c r="C42" s="301"/>
    </row>
    <row r="43" spans="1:3" ht="90" x14ac:dyDescent="0.25">
      <c r="A43" s="264" t="s">
        <v>3722</v>
      </c>
      <c r="B43" s="160" t="s">
        <v>3723</v>
      </c>
      <c r="C43" s="301"/>
    </row>
    <row r="44" spans="1:3" ht="45" x14ac:dyDescent="0.25">
      <c r="A44" s="264" t="s">
        <v>3724</v>
      </c>
      <c r="B44" s="160" t="s">
        <v>3725</v>
      </c>
      <c r="C44" s="301"/>
    </row>
    <row r="45" spans="1:3" x14ac:dyDescent="0.25">
      <c r="A45" s="193" t="s">
        <v>3726</v>
      </c>
      <c r="B45" s="193" t="s">
        <v>3727</v>
      </c>
      <c r="C45" s="195">
        <f>SUM(C36:C44)</f>
        <v>0</v>
      </c>
    </row>
    <row r="46" spans="1:3" ht="15" customHeight="1" x14ac:dyDescent="0.25">
      <c r="A46" s="520" t="s">
        <v>3728</v>
      </c>
      <c r="B46" s="521"/>
      <c r="C46" s="522"/>
    </row>
    <row r="47" spans="1:3" x14ac:dyDescent="0.25">
      <c r="A47" s="247" t="s">
        <v>3729</v>
      </c>
      <c r="B47" s="193" t="s">
        <v>3730</v>
      </c>
      <c r="C47" s="195">
        <f>C26+C34-C45</f>
        <v>0</v>
      </c>
    </row>
    <row r="48" spans="1:3" x14ac:dyDescent="0.25">
      <c r="A48" s="525" t="s">
        <v>3731</v>
      </c>
      <c r="B48" s="526"/>
      <c r="C48" s="527"/>
    </row>
    <row r="49" spans="1:5" ht="60" x14ac:dyDescent="0.25">
      <c r="A49" s="264" t="s">
        <v>3732</v>
      </c>
      <c r="B49" s="160" t="s">
        <v>3733</v>
      </c>
      <c r="C49" s="160"/>
    </row>
    <row r="51" spans="1:5" x14ac:dyDescent="0.25">
      <c r="A51" s="252" t="s">
        <v>3734</v>
      </c>
    </row>
    <row r="52" spans="1:5" ht="75" x14ac:dyDescent="0.25">
      <c r="A52" s="283" t="s">
        <v>3735</v>
      </c>
    </row>
    <row r="53" spans="1:5" x14ac:dyDescent="0.25">
      <c r="A53" s="361" t="s">
        <v>3736</v>
      </c>
      <c r="B53" s="172" t="s">
        <v>3737</v>
      </c>
      <c r="C53" s="172"/>
    </row>
    <row r="54" spans="1:5" x14ac:dyDescent="0.25">
      <c r="A54" s="172" t="s">
        <v>3738</v>
      </c>
      <c r="B54" s="172" t="s">
        <v>3739</v>
      </c>
      <c r="C54" s="172"/>
    </row>
    <row r="55" spans="1:5" x14ac:dyDescent="0.25">
      <c r="A55" s="172" t="s">
        <v>3740</v>
      </c>
      <c r="B55" s="172" t="s">
        <v>3741</v>
      </c>
      <c r="C55" s="172"/>
    </row>
    <row r="56" spans="1:5" ht="45" x14ac:dyDescent="0.25">
      <c r="A56" s="234" t="s">
        <v>3742</v>
      </c>
      <c r="B56" s="172" t="s">
        <v>2730</v>
      </c>
      <c r="C56" s="172"/>
    </row>
    <row r="57" spans="1:5" x14ac:dyDescent="0.25">
      <c r="A57" s="172" t="s">
        <v>3743</v>
      </c>
      <c r="B57" s="172" t="s">
        <v>3744</v>
      </c>
      <c r="C57" s="172"/>
      <c r="D57" s="172" t="s">
        <v>3745</v>
      </c>
      <c r="E57" s="172"/>
    </row>
    <row r="58" spans="1:5" x14ac:dyDescent="0.25">
      <c r="A58" s="172" t="s">
        <v>3746</v>
      </c>
      <c r="B58" s="172" t="s">
        <v>3747</v>
      </c>
      <c r="C58" s="172"/>
    </row>
    <row r="60" spans="1:5" ht="120" x14ac:dyDescent="0.25">
      <c r="A60" s="239" t="s">
        <v>3748</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A3" sqref="A3"/>
    </sheetView>
  </sheetViews>
  <sheetFormatPr baseColWidth="10" defaultRowHeight="15" x14ac:dyDescent="0.25"/>
  <cols>
    <col min="1" max="1" width="86.85546875" bestFit="1" customWidth="1"/>
    <col min="2" max="2" width="104.5703125" bestFit="1" customWidth="1"/>
    <col min="3" max="3" width="34.5703125" bestFit="1" customWidth="1"/>
    <col min="4" max="4" width="36.28515625" bestFit="1" customWidth="1"/>
    <col min="5" max="5" width="42.140625" bestFit="1" customWidth="1"/>
    <col min="6" max="6" width="5.28515625" customWidth="1"/>
    <col min="7" max="7" width="87.28515625" bestFit="1" customWidth="1"/>
    <col min="8" max="8" width="35.85546875" bestFit="1" customWidth="1"/>
    <col min="9" max="9" width="34.140625" bestFit="1" customWidth="1"/>
    <col min="10" max="10" width="22.5703125" bestFit="1" customWidth="1"/>
  </cols>
  <sheetData>
    <row r="1" spans="1:10" x14ac:dyDescent="0.25">
      <c r="A1" s="53" t="s">
        <v>257</v>
      </c>
      <c r="B1" s="54"/>
      <c r="C1" s="55"/>
      <c r="D1" s="55"/>
      <c r="E1" s="55"/>
      <c r="G1" s="68" t="s">
        <v>266</v>
      </c>
      <c r="H1" s="12"/>
      <c r="I1" s="12"/>
      <c r="J1" s="12"/>
    </row>
    <row r="2" spans="1:10" x14ac:dyDescent="0.25">
      <c r="A2" s="56" t="s">
        <v>258</v>
      </c>
      <c r="B2" s="57" t="s">
        <v>227</v>
      </c>
      <c r="C2" s="57" t="s">
        <v>228</v>
      </c>
      <c r="D2" s="57" t="s">
        <v>229</v>
      </c>
      <c r="E2" s="57" t="s">
        <v>230</v>
      </c>
      <c r="G2" s="1" t="s">
        <v>267</v>
      </c>
      <c r="H2" s="12"/>
      <c r="I2" s="12"/>
      <c r="J2" s="12"/>
    </row>
    <row r="3" spans="1:10" x14ac:dyDescent="0.25">
      <c r="A3" s="58" t="s">
        <v>231</v>
      </c>
      <c r="B3" s="59" t="s">
        <v>259</v>
      </c>
      <c r="C3" s="59" t="s">
        <v>260</v>
      </c>
      <c r="D3" s="59" t="s">
        <v>261</v>
      </c>
      <c r="E3" s="59" t="s">
        <v>262</v>
      </c>
      <c r="G3" s="69" t="s">
        <v>268</v>
      </c>
      <c r="H3" s="12"/>
      <c r="I3" s="12"/>
      <c r="J3" s="12"/>
    </row>
    <row r="4" spans="1:10" x14ac:dyDescent="0.25">
      <c r="A4" s="3" t="s">
        <v>236</v>
      </c>
      <c r="B4" s="60">
        <f>0</f>
        <v>0</v>
      </c>
      <c r="C4" s="60">
        <f>0</f>
        <v>0</v>
      </c>
      <c r="D4" s="60">
        <f>0</f>
        <v>0</v>
      </c>
      <c r="E4" s="60">
        <f>B4+C4-D4</f>
        <v>0</v>
      </c>
      <c r="G4" s="2" t="s">
        <v>269</v>
      </c>
      <c r="H4" s="2" t="s">
        <v>270</v>
      </c>
      <c r="I4" s="2" t="s">
        <v>271</v>
      </c>
      <c r="J4" s="2" t="s">
        <v>272</v>
      </c>
    </row>
    <row r="5" spans="1:10" x14ac:dyDescent="0.25">
      <c r="A5" s="3" t="s">
        <v>237</v>
      </c>
      <c r="B5" s="60">
        <f>0</f>
        <v>0</v>
      </c>
      <c r="C5" s="60">
        <f>0</f>
        <v>0</v>
      </c>
      <c r="D5" s="60">
        <f>0</f>
        <v>0</v>
      </c>
      <c r="E5" s="60">
        <f>B5+C5-D5</f>
        <v>0</v>
      </c>
      <c r="G5" s="43"/>
      <c r="H5" s="43"/>
      <c r="I5" s="43"/>
      <c r="J5" s="43"/>
    </row>
    <row r="6" spans="1:10" x14ac:dyDescent="0.25">
      <c r="A6" s="3" t="s">
        <v>238</v>
      </c>
      <c r="B6" s="60">
        <f>0</f>
        <v>0</v>
      </c>
      <c r="C6" s="60">
        <f>0</f>
        <v>0</v>
      </c>
      <c r="D6" s="60">
        <f>0</f>
        <v>0</v>
      </c>
      <c r="E6" s="60">
        <f>B6+C6-D6</f>
        <v>0</v>
      </c>
      <c r="G6" s="42"/>
      <c r="H6" s="42"/>
      <c r="I6" s="42"/>
      <c r="J6" s="42"/>
    </row>
    <row r="7" spans="1:10" x14ac:dyDescent="0.25">
      <c r="A7" s="15" t="s">
        <v>156</v>
      </c>
      <c r="B7" s="61">
        <f>B6+B5+B4</f>
        <v>0</v>
      </c>
      <c r="C7" s="61">
        <f>C6+C5+C4</f>
        <v>0</v>
      </c>
      <c r="D7" s="61">
        <f>D6+D5+D4</f>
        <v>0</v>
      </c>
      <c r="E7" s="61">
        <f>E6+E5+E4</f>
        <v>0</v>
      </c>
      <c r="G7" s="42"/>
      <c r="H7" s="42"/>
      <c r="I7" s="42"/>
      <c r="J7" s="42"/>
    </row>
    <row r="8" spans="1:10" x14ac:dyDescent="0.25">
      <c r="A8" s="62" t="s">
        <v>47</v>
      </c>
      <c r="B8" s="63" t="s">
        <v>263</v>
      </c>
      <c r="C8" s="64"/>
      <c r="D8" s="65"/>
      <c r="E8" s="65"/>
      <c r="G8" s="31"/>
      <c r="H8" s="31"/>
      <c r="I8" s="31"/>
      <c r="J8" s="31"/>
    </row>
    <row r="9" spans="1:10" x14ac:dyDescent="0.25">
      <c r="A9" s="62" t="s">
        <v>51</v>
      </c>
      <c r="B9" s="63" t="s">
        <v>264</v>
      </c>
      <c r="C9" s="66"/>
      <c r="D9" s="67"/>
      <c r="E9" s="67"/>
      <c r="G9" s="70" t="s">
        <v>273</v>
      </c>
      <c r="H9" s="19"/>
      <c r="I9" s="12"/>
      <c r="J9" s="12"/>
    </row>
    <row r="10" spans="1:10" x14ac:dyDescent="0.25">
      <c r="A10" s="62" t="s">
        <v>56</v>
      </c>
      <c r="B10" s="63" t="s">
        <v>265</v>
      </c>
      <c r="C10" s="66"/>
      <c r="D10" s="67"/>
      <c r="E10" s="67"/>
      <c r="G10" s="37" t="s">
        <v>274</v>
      </c>
      <c r="H10" s="28"/>
      <c r="I10" s="29"/>
      <c r="J10" s="71"/>
    </row>
    <row r="11" spans="1:10" x14ac:dyDescent="0.25">
      <c r="G11" s="2" t="s">
        <v>275</v>
      </c>
      <c r="H11" s="72" t="s">
        <v>276</v>
      </c>
      <c r="I11" s="73" t="s">
        <v>277</v>
      </c>
      <c r="J11" s="74"/>
    </row>
    <row r="12" spans="1:10" x14ac:dyDescent="0.25">
      <c r="G12" s="42"/>
      <c r="H12" s="43"/>
      <c r="I12" s="75"/>
      <c r="J12" s="19"/>
    </row>
    <row r="13" spans="1:10" x14ac:dyDescent="0.25">
      <c r="G13" s="42"/>
      <c r="H13" s="42"/>
      <c r="I13" s="76"/>
      <c r="J13" s="19"/>
    </row>
    <row r="14" spans="1:10" x14ac:dyDescent="0.25">
      <c r="G14" s="42"/>
      <c r="H14" s="42"/>
      <c r="I14" s="76"/>
      <c r="J14" s="19"/>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316" t="s">
        <v>3749</v>
      </c>
    </row>
    <row r="2" spans="1:1" ht="60" x14ac:dyDescent="0.25">
      <c r="A2" s="239" t="s">
        <v>3750</v>
      </c>
    </row>
    <row r="4" spans="1:1" x14ac:dyDescent="0.25">
      <c r="A4" s="287" t="s">
        <v>3751</v>
      </c>
    </row>
    <row r="5" spans="1:1" x14ac:dyDescent="0.25">
      <c r="A5" s="294"/>
    </row>
    <row r="6" spans="1:1" x14ac:dyDescent="0.25">
      <c r="A6" s="287" t="s">
        <v>3231</v>
      </c>
    </row>
    <row r="7" spans="1:1" x14ac:dyDescent="0.25">
      <c r="A7" s="294"/>
    </row>
    <row r="8" spans="1:1" x14ac:dyDescent="0.25">
      <c r="A8" s="287" t="s">
        <v>3752</v>
      </c>
    </row>
    <row r="9" spans="1:1" x14ac:dyDescent="0.25">
      <c r="A9" s="294"/>
    </row>
    <row r="10" spans="1:1" x14ac:dyDescent="0.25">
      <c r="A10" s="287" t="s">
        <v>1754</v>
      </c>
    </row>
    <row r="11" spans="1:1" x14ac:dyDescent="0.25">
      <c r="A11" s="294"/>
    </row>
    <row r="12" spans="1:1" x14ac:dyDescent="0.25">
      <c r="A12" s="287" t="s">
        <v>3753</v>
      </c>
    </row>
    <row r="13" spans="1:1" x14ac:dyDescent="0.25">
      <c r="A13" s="294"/>
    </row>
    <row r="14" spans="1:1" x14ac:dyDescent="0.25">
      <c r="A14" s="287" t="s">
        <v>3754</v>
      </c>
    </row>
    <row r="15" spans="1:1" x14ac:dyDescent="0.25">
      <c r="A15" s="294"/>
    </row>
    <row r="16" spans="1:1" x14ac:dyDescent="0.25">
      <c r="A16" s="287" t="s">
        <v>3755</v>
      </c>
    </row>
    <row r="17" spans="1:4" x14ac:dyDescent="0.25">
      <c r="A17" s="294"/>
    </row>
    <row r="18" spans="1:4" x14ac:dyDescent="0.25">
      <c r="A18" s="287" t="s">
        <v>3756</v>
      </c>
    </row>
    <row r="19" spans="1:4" x14ac:dyDescent="0.25">
      <c r="A19" s="294"/>
    </row>
    <row r="21" spans="1:4" ht="45" x14ac:dyDescent="0.25">
      <c r="A21" s="282" t="s">
        <v>3757</v>
      </c>
      <c r="B21" s="287" t="s">
        <v>3758</v>
      </c>
      <c r="C21" s="287"/>
    </row>
    <row r="22" spans="1:4" ht="45" x14ac:dyDescent="0.25">
      <c r="A22" s="282" t="s">
        <v>3759</v>
      </c>
      <c r="B22" s="287" t="s">
        <v>3760</v>
      </c>
      <c r="C22" s="287"/>
    </row>
    <row r="23" spans="1:4" ht="30" x14ac:dyDescent="0.25">
      <c r="A23" s="282" t="s">
        <v>3761</v>
      </c>
      <c r="B23" s="287" t="s">
        <v>3762</v>
      </c>
      <c r="C23" s="287"/>
    </row>
    <row r="24" spans="1:4" ht="30" x14ac:dyDescent="0.25">
      <c r="A24" s="282" t="s">
        <v>3761</v>
      </c>
      <c r="B24" s="287" t="s">
        <v>3763</v>
      </c>
      <c r="C24" s="287"/>
    </row>
    <row r="26" spans="1:4" x14ac:dyDescent="0.25">
      <c r="A26" s="531" t="s">
        <v>3764</v>
      </c>
      <c r="B26" s="531"/>
      <c r="C26" s="531"/>
      <c r="D26" s="531"/>
    </row>
    <row r="27" spans="1:4" x14ac:dyDescent="0.25">
      <c r="A27" s="371" t="s">
        <v>3765</v>
      </c>
      <c r="B27" s="372" t="s">
        <v>3766</v>
      </c>
      <c r="C27" s="372" t="s">
        <v>3767</v>
      </c>
      <c r="D27" s="372" t="s">
        <v>3768</v>
      </c>
    </row>
    <row r="28" spans="1:4" x14ac:dyDescent="0.25">
      <c r="A28" s="234" t="s">
        <v>3769</v>
      </c>
      <c r="B28" s="172" t="s">
        <v>3769</v>
      </c>
      <c r="C28" s="172" t="s">
        <v>3769</v>
      </c>
      <c r="D28" s="172" t="s">
        <v>3769</v>
      </c>
    </row>
    <row r="29" spans="1:4" x14ac:dyDescent="0.25">
      <c r="A29" s="294"/>
      <c r="B29" s="294"/>
      <c r="C29" s="294"/>
      <c r="D29" s="294"/>
    </row>
    <row r="30" spans="1:4" x14ac:dyDescent="0.25">
      <c r="A30" s="234" t="s">
        <v>3770</v>
      </c>
      <c r="B30" s="172" t="s">
        <v>3770</v>
      </c>
      <c r="C30" s="172" t="s">
        <v>3770</v>
      </c>
      <c r="D30" s="172" t="s">
        <v>3770</v>
      </c>
    </row>
    <row r="31" spans="1:4" x14ac:dyDescent="0.25">
      <c r="A31" s="294"/>
      <c r="B31" s="294"/>
      <c r="C31" s="294"/>
      <c r="D31" s="294"/>
    </row>
    <row r="32" spans="1:4" x14ac:dyDescent="0.25">
      <c r="A32" s="234" t="s">
        <v>3771</v>
      </c>
      <c r="B32" s="172" t="s">
        <v>3771</v>
      </c>
      <c r="C32" s="172" t="s">
        <v>3771</v>
      </c>
      <c r="D32" s="172" t="s">
        <v>3771</v>
      </c>
    </row>
    <row r="33" spans="1:4" x14ac:dyDescent="0.25">
      <c r="A33" s="294"/>
      <c r="B33" s="294"/>
      <c r="C33" s="294"/>
      <c r="D33" s="294"/>
    </row>
    <row r="34" spans="1:4" x14ac:dyDescent="0.25">
      <c r="A34" s="234" t="s">
        <v>3772</v>
      </c>
      <c r="B34" s="172" t="s">
        <v>3772</v>
      </c>
      <c r="C34" s="172" t="s">
        <v>3772</v>
      </c>
      <c r="D34" s="172" t="s">
        <v>3772</v>
      </c>
    </row>
    <row r="35" spans="1:4" x14ac:dyDescent="0.25">
      <c r="A35" s="294"/>
      <c r="B35" s="294"/>
      <c r="C35" s="294"/>
      <c r="D35" s="294"/>
    </row>
    <row r="36" spans="1:4" x14ac:dyDescent="0.25">
      <c r="A36" s="234" t="s">
        <v>3773</v>
      </c>
      <c r="B36" s="172" t="s">
        <v>3773</v>
      </c>
      <c r="C36" s="172" t="s">
        <v>3773</v>
      </c>
      <c r="D36" s="172" t="s">
        <v>3773</v>
      </c>
    </row>
    <row r="37" spans="1:4" x14ac:dyDescent="0.25">
      <c r="A37" s="294"/>
      <c r="B37" s="294"/>
      <c r="C37" s="294"/>
      <c r="D37" s="294"/>
    </row>
    <row r="38" spans="1:4" x14ac:dyDescent="0.25">
      <c r="A38" s="234" t="s">
        <v>3774</v>
      </c>
      <c r="B38" s="172" t="s">
        <v>3774</v>
      </c>
      <c r="C38" s="172" t="s">
        <v>3774</v>
      </c>
      <c r="D38" s="172" t="s">
        <v>3774</v>
      </c>
    </row>
    <row r="39" spans="1:4" x14ac:dyDescent="0.25">
      <c r="A39" s="264" t="s">
        <v>3775</v>
      </c>
      <c r="B39" s="160" t="s">
        <v>3775</v>
      </c>
      <c r="C39" s="160" t="s">
        <v>3775</v>
      </c>
      <c r="D39" s="160" t="s">
        <v>3775</v>
      </c>
    </row>
    <row r="40" spans="1:4" x14ac:dyDescent="0.25">
      <c r="A40" s="294"/>
      <c r="B40" s="294"/>
      <c r="C40" s="294"/>
      <c r="D40" s="294"/>
    </row>
    <row r="41" spans="1:4" x14ac:dyDescent="0.25">
      <c r="A41" s="264" t="s">
        <v>3776</v>
      </c>
      <c r="B41" s="160" t="s">
        <v>3776</v>
      </c>
      <c r="C41" s="160" t="s">
        <v>3776</v>
      </c>
      <c r="D41" s="160" t="s">
        <v>3776</v>
      </c>
    </row>
    <row r="42" spans="1:4" x14ac:dyDescent="0.25">
      <c r="A42" s="294"/>
      <c r="B42" s="294"/>
      <c r="C42" s="294"/>
      <c r="D42" s="294"/>
    </row>
    <row r="43" spans="1:4" x14ac:dyDescent="0.25">
      <c r="A43" s="264" t="s">
        <v>3777</v>
      </c>
      <c r="B43" s="160" t="s">
        <v>3777</v>
      </c>
      <c r="C43" s="160" t="s">
        <v>3777</v>
      </c>
      <c r="D43" s="160" t="s">
        <v>3777</v>
      </c>
    </row>
    <row r="44" spans="1:4" x14ac:dyDescent="0.25">
      <c r="A44" s="294"/>
      <c r="B44" s="294"/>
      <c r="C44" s="294"/>
      <c r="D44" s="294"/>
    </row>
    <row r="45" spans="1:4" x14ac:dyDescent="0.25">
      <c r="A45" s="264" t="s">
        <v>3778</v>
      </c>
      <c r="B45" s="160" t="s">
        <v>3778</v>
      </c>
      <c r="C45" s="160" t="s">
        <v>3778</v>
      </c>
      <c r="D45" s="160" t="s">
        <v>3778</v>
      </c>
    </row>
    <row r="46" spans="1:4" x14ac:dyDescent="0.25">
      <c r="A46" s="294"/>
      <c r="B46" s="294"/>
      <c r="C46" s="294"/>
      <c r="D46" s="294"/>
    </row>
    <row r="47" spans="1:4" x14ac:dyDescent="0.25">
      <c r="A47" s="264" t="s">
        <v>3779</v>
      </c>
      <c r="B47" s="160" t="s">
        <v>3779</v>
      </c>
      <c r="C47" s="160" t="s">
        <v>3779</v>
      </c>
      <c r="D47" s="160" t="s">
        <v>3779</v>
      </c>
    </row>
    <row r="48" spans="1:4" x14ac:dyDescent="0.25">
      <c r="A48" s="373"/>
      <c r="B48" s="373"/>
      <c r="C48" s="373"/>
      <c r="D48" s="373"/>
    </row>
    <row r="50" spans="1:4" ht="30" x14ac:dyDescent="0.25">
      <c r="A50" s="253" t="s">
        <v>3780</v>
      </c>
    </row>
    <row r="51" spans="1:4" x14ac:dyDescent="0.25">
      <c r="A51" s="372" t="s">
        <v>3781</v>
      </c>
      <c r="B51" s="372" t="s">
        <v>3782</v>
      </c>
      <c r="C51" s="372" t="s">
        <v>3783</v>
      </c>
      <c r="D51" s="372" t="s">
        <v>3784</v>
      </c>
    </row>
    <row r="52" spans="1:4" x14ac:dyDescent="0.25">
      <c r="A52" s="172" t="s">
        <v>3785</v>
      </c>
      <c r="B52" s="172" t="s">
        <v>3785</v>
      </c>
      <c r="C52" s="172" t="s">
        <v>3785</v>
      </c>
      <c r="D52" s="172" t="s">
        <v>3785</v>
      </c>
    </row>
    <row r="53" spans="1:4" x14ac:dyDescent="0.25">
      <c r="A53" s="294"/>
      <c r="B53" s="294"/>
      <c r="C53" s="294"/>
      <c r="D53" s="294"/>
    </row>
    <row r="54" spans="1:4" x14ac:dyDescent="0.25">
      <c r="A54" s="172" t="s">
        <v>3786</v>
      </c>
      <c r="B54" s="172" t="s">
        <v>3786</v>
      </c>
      <c r="C54" s="172" t="s">
        <v>3786</v>
      </c>
      <c r="D54" s="172" t="s">
        <v>3786</v>
      </c>
    </row>
    <row r="55" spans="1:4" x14ac:dyDescent="0.25">
      <c r="A55" s="294"/>
      <c r="B55" s="294"/>
      <c r="C55" s="294"/>
      <c r="D55" s="294"/>
    </row>
    <row r="56" spans="1:4" x14ac:dyDescent="0.25">
      <c r="A56" s="172" t="s">
        <v>3787</v>
      </c>
      <c r="B56" s="172" t="s">
        <v>3787</v>
      </c>
      <c r="C56" s="172" t="s">
        <v>3787</v>
      </c>
      <c r="D56" s="172" t="s">
        <v>3787</v>
      </c>
    </row>
    <row r="57" spans="1:4" x14ac:dyDescent="0.25">
      <c r="A57" s="294"/>
      <c r="B57" s="294"/>
      <c r="C57" s="294"/>
      <c r="D57" s="294"/>
    </row>
    <row r="58" spans="1:4" x14ac:dyDescent="0.25">
      <c r="A58" s="172" t="s">
        <v>3788</v>
      </c>
      <c r="B58" s="172" t="s">
        <v>3788</v>
      </c>
      <c r="C58" s="172" t="s">
        <v>3788</v>
      </c>
      <c r="D58" s="172" t="s">
        <v>3788</v>
      </c>
    </row>
    <row r="59" spans="1:4" x14ac:dyDescent="0.25">
      <c r="A59" s="294"/>
      <c r="B59" s="294"/>
      <c r="C59" s="294"/>
      <c r="D59" s="294"/>
    </row>
    <row r="60" spans="1:4" x14ac:dyDescent="0.25">
      <c r="A60" s="172" t="s">
        <v>3772</v>
      </c>
      <c r="B60" s="172" t="s">
        <v>3772</v>
      </c>
      <c r="C60" s="172" t="s">
        <v>3772</v>
      </c>
      <c r="D60" s="172" t="s">
        <v>3772</v>
      </c>
    </row>
    <row r="61" spans="1:4" x14ac:dyDescent="0.25">
      <c r="A61" s="294"/>
      <c r="B61" s="294"/>
      <c r="C61" s="294"/>
      <c r="D61" s="294"/>
    </row>
    <row r="62" spans="1:4" x14ac:dyDescent="0.25">
      <c r="A62" s="172" t="s">
        <v>3773</v>
      </c>
      <c r="B62" s="172" t="s">
        <v>3773</v>
      </c>
      <c r="C62" s="172" t="s">
        <v>3773</v>
      </c>
      <c r="D62" s="172" t="s">
        <v>3773</v>
      </c>
    </row>
    <row r="63" spans="1:4" x14ac:dyDescent="0.25">
      <c r="A63" s="294"/>
      <c r="B63" s="294"/>
      <c r="C63" s="294"/>
      <c r="D63" s="294"/>
    </row>
    <row r="64" spans="1:4" x14ac:dyDescent="0.25">
      <c r="A64" s="172" t="s">
        <v>3789</v>
      </c>
      <c r="B64" s="172" t="s">
        <v>3789</v>
      </c>
      <c r="C64" s="172" t="s">
        <v>3789</v>
      </c>
      <c r="D64" s="172" t="s">
        <v>3789</v>
      </c>
    </row>
    <row r="65" spans="1:4" x14ac:dyDescent="0.25">
      <c r="A65" s="160" t="s">
        <v>2029</v>
      </c>
      <c r="B65" s="160" t="s">
        <v>2029</v>
      </c>
      <c r="C65" s="160" t="s">
        <v>2029</v>
      </c>
      <c r="D65" s="160" t="s">
        <v>2029</v>
      </c>
    </row>
    <row r="66" spans="1:4" x14ac:dyDescent="0.25">
      <c r="A66" s="294"/>
      <c r="B66" s="294"/>
      <c r="C66" s="294"/>
      <c r="D66" s="294"/>
    </row>
    <row r="67" spans="1:4" x14ac:dyDescent="0.25">
      <c r="A67" s="160" t="s">
        <v>3790</v>
      </c>
      <c r="B67" s="160" t="s">
        <v>3790</v>
      </c>
      <c r="C67" s="160" t="s">
        <v>3790</v>
      </c>
      <c r="D67" s="160" t="s">
        <v>3790</v>
      </c>
    </row>
    <row r="68" spans="1:4" x14ac:dyDescent="0.25">
      <c r="A68" s="294"/>
      <c r="B68" s="294"/>
      <c r="C68" s="294"/>
      <c r="D68" s="294"/>
    </row>
    <row r="69" spans="1:4" x14ac:dyDescent="0.25">
      <c r="A69" s="160" t="s">
        <v>3778</v>
      </c>
      <c r="B69" s="160" t="s">
        <v>3778</v>
      </c>
      <c r="C69" s="160" t="s">
        <v>3778</v>
      </c>
      <c r="D69" s="160" t="s">
        <v>3778</v>
      </c>
    </row>
    <row r="70" spans="1:4" x14ac:dyDescent="0.25">
      <c r="A70" s="294"/>
      <c r="B70" s="294"/>
      <c r="C70" s="294"/>
      <c r="D70" s="294"/>
    </row>
    <row r="71" spans="1:4" x14ac:dyDescent="0.25">
      <c r="A71" s="160" t="s">
        <v>3779</v>
      </c>
      <c r="B71" s="160" t="s">
        <v>3779</v>
      </c>
      <c r="C71" s="160" t="s">
        <v>3779</v>
      </c>
      <c r="D71" s="160" t="s">
        <v>3779</v>
      </c>
    </row>
    <row r="72" spans="1:4" x14ac:dyDescent="0.25">
      <c r="A72" s="294"/>
      <c r="B72" s="294"/>
      <c r="C72" s="294"/>
      <c r="D72" s="294"/>
    </row>
    <row r="73" spans="1:4" x14ac:dyDescent="0.25">
      <c r="A73" s="172" t="s">
        <v>3774</v>
      </c>
      <c r="B73" s="172" t="s">
        <v>3774</v>
      </c>
      <c r="C73" s="172" t="s">
        <v>3774</v>
      </c>
      <c r="D73" s="172" t="s">
        <v>3774</v>
      </c>
    </row>
    <row r="74" spans="1:4" x14ac:dyDescent="0.25">
      <c r="A74" s="160" t="s">
        <v>3775</v>
      </c>
      <c r="B74" s="160" t="s">
        <v>3775</v>
      </c>
      <c r="C74" s="160" t="s">
        <v>3775</v>
      </c>
      <c r="D74" s="160" t="s">
        <v>3775</v>
      </c>
    </row>
    <row r="75" spans="1:4" x14ac:dyDescent="0.25">
      <c r="A75" s="294"/>
      <c r="B75" s="294"/>
      <c r="C75" s="294"/>
      <c r="D75" s="294"/>
    </row>
    <row r="76" spans="1:4" x14ac:dyDescent="0.25">
      <c r="A76" s="160" t="s">
        <v>3776</v>
      </c>
      <c r="B76" s="160" t="s">
        <v>3776</v>
      </c>
      <c r="C76" s="160" t="s">
        <v>3776</v>
      </c>
      <c r="D76" s="160" t="s">
        <v>3776</v>
      </c>
    </row>
    <row r="77" spans="1:4" x14ac:dyDescent="0.25">
      <c r="A77" s="294"/>
      <c r="B77" s="294"/>
      <c r="C77" s="294"/>
      <c r="D77" s="294"/>
    </row>
    <row r="78" spans="1:4" x14ac:dyDescent="0.25">
      <c r="A78" s="160" t="s">
        <v>3777</v>
      </c>
      <c r="B78" s="160" t="s">
        <v>3777</v>
      </c>
      <c r="C78" s="160" t="s">
        <v>3777</v>
      </c>
      <c r="D78" s="160" t="s">
        <v>3777</v>
      </c>
    </row>
    <row r="79" spans="1:4" x14ac:dyDescent="0.25">
      <c r="A79" s="294"/>
      <c r="B79" s="294"/>
      <c r="C79" s="294"/>
      <c r="D79" s="294"/>
    </row>
    <row r="80" spans="1:4" x14ac:dyDescent="0.25">
      <c r="A80" s="160" t="s">
        <v>3778</v>
      </c>
      <c r="B80" s="160" t="s">
        <v>3778</v>
      </c>
      <c r="C80" s="160" t="s">
        <v>3778</v>
      </c>
      <c r="D80" s="160" t="s">
        <v>3778</v>
      </c>
    </row>
    <row r="81" spans="1:4" x14ac:dyDescent="0.25">
      <c r="A81" s="294"/>
      <c r="B81" s="294"/>
      <c r="C81" s="294"/>
      <c r="D81" s="294"/>
    </row>
    <row r="82" spans="1:4" x14ac:dyDescent="0.25">
      <c r="A82" s="160" t="s">
        <v>3779</v>
      </c>
      <c r="B82" s="160" t="s">
        <v>3779</v>
      </c>
      <c r="C82" s="160" t="s">
        <v>3779</v>
      </c>
      <c r="D82" s="160" t="s">
        <v>3779</v>
      </c>
    </row>
    <row r="83" spans="1:4" x14ac:dyDescent="0.25">
      <c r="A83" s="294"/>
      <c r="B83" s="294"/>
      <c r="C83" s="294"/>
      <c r="D83" s="294"/>
    </row>
    <row r="85" spans="1:4" ht="165" x14ac:dyDescent="0.25">
      <c r="A85" s="239" t="s">
        <v>3791</v>
      </c>
      <c r="B85" s="239" t="s">
        <v>3792</v>
      </c>
      <c r="C85" s="239" t="s">
        <v>2751</v>
      </c>
    </row>
  </sheetData>
  <mergeCells count="1">
    <mergeCell ref="A26:D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10" workbookViewId="0">
      <selection activeCell="C28" sqref="C28"/>
    </sheetView>
  </sheetViews>
  <sheetFormatPr baseColWidth="10" defaultRowHeight="15" x14ac:dyDescent="0.25"/>
  <cols>
    <col min="1" max="3" width="35.140625" bestFit="1" customWidth="1"/>
  </cols>
  <sheetData>
    <row r="1" spans="1:1" x14ac:dyDescent="0.25">
      <c r="A1" s="372" t="s">
        <v>3793</v>
      </c>
    </row>
    <row r="2" spans="1:1" ht="60" x14ac:dyDescent="0.25">
      <c r="A2" s="239" t="s">
        <v>3794</v>
      </c>
    </row>
    <row r="4" spans="1:1" x14ac:dyDescent="0.25">
      <c r="A4" s="287" t="s">
        <v>3751</v>
      </c>
    </row>
    <row r="5" spans="1:1" x14ac:dyDescent="0.25">
      <c r="A5" s="294"/>
    </row>
    <row r="6" spans="1:1" x14ac:dyDescent="0.25">
      <c r="A6" s="287" t="s">
        <v>3379</v>
      </c>
    </row>
    <row r="7" spans="1:1" x14ac:dyDescent="0.25">
      <c r="A7" s="294"/>
    </row>
    <row r="8" spans="1:1" x14ac:dyDescent="0.25">
      <c r="A8" s="287" t="s">
        <v>3752</v>
      </c>
    </row>
    <row r="9" spans="1:1" x14ac:dyDescent="0.25">
      <c r="A9" s="294"/>
    </row>
    <row r="10" spans="1:1" x14ac:dyDescent="0.25">
      <c r="A10" s="287" t="s">
        <v>1754</v>
      </c>
    </row>
    <row r="11" spans="1:1" x14ac:dyDescent="0.25">
      <c r="A11" s="294"/>
    </row>
    <row r="12" spans="1:1" x14ac:dyDescent="0.25">
      <c r="A12" s="287" t="s">
        <v>3753</v>
      </c>
    </row>
    <row r="13" spans="1:1" x14ac:dyDescent="0.25">
      <c r="A13" s="294"/>
    </row>
    <row r="14" spans="1:1" x14ac:dyDescent="0.25">
      <c r="A14" s="287" t="s">
        <v>3754</v>
      </c>
    </row>
    <row r="15" spans="1:1" x14ac:dyDescent="0.25">
      <c r="A15" s="294"/>
    </row>
    <row r="16" spans="1:1" x14ac:dyDescent="0.25">
      <c r="A16" s="287" t="s">
        <v>3756</v>
      </c>
    </row>
    <row r="17" spans="1:8" x14ac:dyDescent="0.25">
      <c r="A17" s="294"/>
    </row>
    <row r="19" spans="1:8" ht="30" x14ac:dyDescent="0.25">
      <c r="A19" s="253" t="s">
        <v>3795</v>
      </c>
      <c r="B19" s="252" t="s">
        <v>3796</v>
      </c>
      <c r="C19" s="252"/>
    </row>
    <row r="21" spans="1:8" x14ac:dyDescent="0.25">
      <c r="A21" s="252" t="s">
        <v>3797</v>
      </c>
    </row>
    <row r="22" spans="1:8" x14ac:dyDescent="0.25">
      <c r="A22" s="374" t="s">
        <v>3798</v>
      </c>
      <c r="B22" s="374" t="s">
        <v>3799</v>
      </c>
      <c r="C22" s="374" t="s">
        <v>3800</v>
      </c>
      <c r="D22" s="374" t="s">
        <v>3801</v>
      </c>
      <c r="E22" s="374" t="s">
        <v>3802</v>
      </c>
      <c r="F22" s="374" t="s">
        <v>3803</v>
      </c>
      <c r="G22" s="374" t="s">
        <v>3804</v>
      </c>
      <c r="H22" s="374" t="s">
        <v>3805</v>
      </c>
    </row>
    <row r="23" spans="1:8" x14ac:dyDescent="0.25">
      <c r="A23" s="172" t="s">
        <v>3769</v>
      </c>
      <c r="B23" s="172" t="s">
        <v>3769</v>
      </c>
      <c r="C23" s="172" t="s">
        <v>3769</v>
      </c>
      <c r="D23" s="172" t="s">
        <v>3769</v>
      </c>
      <c r="E23" s="172" t="s">
        <v>3769</v>
      </c>
      <c r="F23" s="172" t="s">
        <v>3769</v>
      </c>
      <c r="G23" s="172" t="s">
        <v>3769</v>
      </c>
      <c r="H23" s="172" t="s">
        <v>3769</v>
      </c>
    </row>
    <row r="24" spans="1:8" x14ac:dyDescent="0.25">
      <c r="A24" s="294"/>
      <c r="B24" s="294"/>
      <c r="C24" s="294"/>
      <c r="D24" s="294"/>
      <c r="E24" s="294"/>
      <c r="F24" s="294"/>
      <c r="G24" s="294"/>
      <c r="H24" s="294"/>
    </row>
    <row r="25" spans="1:8" x14ac:dyDescent="0.25">
      <c r="A25" s="172" t="s">
        <v>3770</v>
      </c>
      <c r="B25" s="172" t="s">
        <v>3770</v>
      </c>
      <c r="C25" s="172" t="s">
        <v>3770</v>
      </c>
      <c r="D25" s="172" t="s">
        <v>3770</v>
      </c>
      <c r="E25" s="172" t="s">
        <v>3770</v>
      </c>
      <c r="F25" s="172" t="s">
        <v>3770</v>
      </c>
      <c r="G25" s="172" t="s">
        <v>3770</v>
      </c>
      <c r="H25" s="172" t="s">
        <v>3770</v>
      </c>
    </row>
    <row r="26" spans="1:8" x14ac:dyDescent="0.25">
      <c r="A26" s="294"/>
      <c r="B26" s="294"/>
      <c r="C26" s="294"/>
      <c r="D26" s="294"/>
      <c r="E26" s="294"/>
      <c r="F26" s="294"/>
      <c r="G26" s="294"/>
      <c r="H26" s="294"/>
    </row>
    <row r="27" spans="1:8" x14ac:dyDescent="0.25">
      <c r="A27" s="172" t="s">
        <v>3771</v>
      </c>
      <c r="B27" s="172" t="s">
        <v>3771</v>
      </c>
      <c r="C27" s="172" t="s">
        <v>3771</v>
      </c>
      <c r="D27" s="172" t="s">
        <v>3771</v>
      </c>
      <c r="E27" s="172" t="s">
        <v>3771</v>
      </c>
      <c r="F27" s="172" t="s">
        <v>3771</v>
      </c>
      <c r="G27" s="172" t="s">
        <v>3771</v>
      </c>
      <c r="H27" s="172" t="s">
        <v>3771</v>
      </c>
    </row>
    <row r="28" spans="1:8" x14ac:dyDescent="0.25">
      <c r="A28" s="185"/>
      <c r="B28" s="185"/>
      <c r="C28" s="185"/>
      <c r="D28" s="185"/>
      <c r="E28" s="185"/>
      <c r="F28" s="185"/>
      <c r="G28" s="185"/>
      <c r="H28" s="185"/>
    </row>
    <row r="29" spans="1:8" x14ac:dyDescent="0.25">
      <c r="A29" s="172" t="s">
        <v>3772</v>
      </c>
      <c r="B29" s="172" t="s">
        <v>3772</v>
      </c>
      <c r="C29" s="172" t="s">
        <v>3772</v>
      </c>
      <c r="D29" s="172" t="s">
        <v>3772</v>
      </c>
      <c r="E29" s="172" t="s">
        <v>3772</v>
      </c>
      <c r="F29" s="172" t="s">
        <v>3772</v>
      </c>
      <c r="G29" s="172" t="s">
        <v>3772</v>
      </c>
      <c r="H29" s="172" t="s">
        <v>3772</v>
      </c>
    </row>
    <row r="30" spans="1:8" x14ac:dyDescent="0.25">
      <c r="A30" s="294"/>
      <c r="B30" s="294"/>
      <c r="C30" s="294"/>
      <c r="D30" s="294"/>
      <c r="E30" s="294"/>
      <c r="F30" s="294"/>
      <c r="G30" s="294"/>
      <c r="H30" s="294"/>
    </row>
    <row r="31" spans="1:8" x14ac:dyDescent="0.25">
      <c r="A31" s="172" t="s">
        <v>3774</v>
      </c>
      <c r="B31" s="172" t="s">
        <v>3774</v>
      </c>
      <c r="C31" s="172" t="s">
        <v>3774</v>
      </c>
      <c r="D31" s="172" t="s">
        <v>3774</v>
      </c>
      <c r="E31" s="172" t="s">
        <v>3774</v>
      </c>
      <c r="F31" s="172" t="s">
        <v>3774</v>
      </c>
      <c r="G31" s="172" t="s">
        <v>3774</v>
      </c>
      <c r="H31" s="172" t="s">
        <v>3774</v>
      </c>
    </row>
    <row r="32" spans="1:8" x14ac:dyDescent="0.25">
      <c r="A32" s="160" t="s">
        <v>3775</v>
      </c>
      <c r="B32" s="160" t="s">
        <v>3775</v>
      </c>
      <c r="C32" s="160" t="s">
        <v>3775</v>
      </c>
      <c r="D32" s="160" t="s">
        <v>3775</v>
      </c>
      <c r="E32" s="160" t="s">
        <v>3775</v>
      </c>
      <c r="F32" s="160" t="s">
        <v>3775</v>
      </c>
      <c r="G32" s="160" t="s">
        <v>3775</v>
      </c>
      <c r="H32" s="160" t="s">
        <v>3775</v>
      </c>
    </row>
    <row r="33" spans="1:8" x14ac:dyDescent="0.25">
      <c r="A33" s="294"/>
      <c r="B33" s="294"/>
      <c r="C33" s="294"/>
      <c r="D33" s="294"/>
      <c r="E33" s="294"/>
      <c r="F33" s="294"/>
      <c r="G33" s="294"/>
      <c r="H33" s="294"/>
    </row>
    <row r="34" spans="1:8" x14ac:dyDescent="0.25">
      <c r="A34" s="160" t="s">
        <v>3776</v>
      </c>
      <c r="B34" s="160" t="s">
        <v>3776</v>
      </c>
      <c r="C34" s="160" t="s">
        <v>3776</v>
      </c>
      <c r="D34" s="160" t="s">
        <v>3776</v>
      </c>
      <c r="E34" s="160" t="s">
        <v>3776</v>
      </c>
      <c r="F34" s="160" t="s">
        <v>3776</v>
      </c>
      <c r="G34" s="160" t="s">
        <v>3776</v>
      </c>
      <c r="H34" s="160" t="s">
        <v>3776</v>
      </c>
    </row>
    <row r="35" spans="1:8" x14ac:dyDescent="0.25">
      <c r="A35" s="294"/>
      <c r="B35" s="294"/>
      <c r="C35" s="294"/>
      <c r="D35" s="294"/>
      <c r="E35" s="294"/>
      <c r="F35" s="294"/>
      <c r="G35" s="294"/>
      <c r="H35" s="294"/>
    </row>
    <row r="36" spans="1:8" x14ac:dyDescent="0.25">
      <c r="A36" s="160" t="s">
        <v>3777</v>
      </c>
      <c r="B36" s="160" t="s">
        <v>3777</v>
      </c>
      <c r="C36" s="160" t="s">
        <v>3777</v>
      </c>
      <c r="D36" s="160" t="s">
        <v>3777</v>
      </c>
      <c r="E36" s="160" t="s">
        <v>3777</v>
      </c>
      <c r="F36" s="160" t="s">
        <v>3777</v>
      </c>
      <c r="G36" s="160" t="s">
        <v>3777</v>
      </c>
      <c r="H36" s="160" t="s">
        <v>3777</v>
      </c>
    </row>
    <row r="37" spans="1:8" x14ac:dyDescent="0.25">
      <c r="A37" s="294"/>
      <c r="B37" s="294"/>
      <c r="C37" s="294"/>
      <c r="D37" s="294"/>
      <c r="E37" s="294"/>
      <c r="F37" s="294"/>
      <c r="G37" s="294"/>
      <c r="H37" s="294"/>
    </row>
    <row r="38" spans="1:8" x14ac:dyDescent="0.25">
      <c r="A38" s="160" t="s">
        <v>3778</v>
      </c>
      <c r="B38" s="160" t="s">
        <v>3778</v>
      </c>
      <c r="C38" s="160" t="s">
        <v>3778</v>
      </c>
      <c r="D38" s="160" t="s">
        <v>3778</v>
      </c>
      <c r="E38" s="160" t="s">
        <v>3778</v>
      </c>
      <c r="F38" s="160" t="s">
        <v>3778</v>
      </c>
      <c r="G38" s="160" t="s">
        <v>3778</v>
      </c>
      <c r="H38" s="160" t="s">
        <v>3778</v>
      </c>
    </row>
    <row r="39" spans="1:8" x14ac:dyDescent="0.25">
      <c r="A39" s="294"/>
      <c r="B39" s="294"/>
      <c r="C39" s="294"/>
      <c r="D39" s="294"/>
      <c r="E39" s="294"/>
      <c r="F39" s="294"/>
      <c r="G39" s="294"/>
      <c r="H39" s="294"/>
    </row>
    <row r="40" spans="1:8" x14ac:dyDescent="0.25">
      <c r="A40" s="160" t="s">
        <v>3779</v>
      </c>
      <c r="B40" s="160" t="s">
        <v>3779</v>
      </c>
      <c r="C40" s="160" t="s">
        <v>3779</v>
      </c>
      <c r="D40" s="160" t="s">
        <v>3779</v>
      </c>
      <c r="E40" s="160" t="s">
        <v>3779</v>
      </c>
      <c r="F40" s="160" t="s">
        <v>3779</v>
      </c>
      <c r="G40" s="160" t="s">
        <v>3779</v>
      </c>
      <c r="H40" s="160" t="s">
        <v>3779</v>
      </c>
    </row>
    <row r="41" spans="1:8" x14ac:dyDescent="0.25">
      <c r="A41" s="294"/>
      <c r="B41" s="294"/>
      <c r="C41" s="294"/>
      <c r="D41" s="294"/>
      <c r="E41" s="294"/>
      <c r="F41" s="294"/>
      <c r="G41" s="294"/>
      <c r="H41" s="294"/>
    </row>
    <row r="43" spans="1:8" ht="135" x14ac:dyDescent="0.25">
      <c r="A43" s="239" t="s">
        <v>3806</v>
      </c>
      <c r="B43" s="239" t="s">
        <v>2968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workbookViewId="0">
      <selection activeCell="B26" sqref="B26:C26"/>
    </sheetView>
  </sheetViews>
  <sheetFormatPr baseColWidth="10" defaultRowHeight="15" x14ac:dyDescent="0.25"/>
  <cols>
    <col min="1" max="1" width="85.28515625" bestFit="1" customWidth="1"/>
    <col min="2" max="3" width="11" bestFit="1" customWidth="1"/>
  </cols>
  <sheetData>
    <row r="1" spans="1:3" x14ac:dyDescent="0.25">
      <c r="A1" s="155" t="s">
        <v>4086</v>
      </c>
    </row>
    <row r="2" spans="1:3" ht="30" x14ac:dyDescent="0.25">
      <c r="A2" s="289" t="s">
        <v>4087</v>
      </c>
    </row>
    <row r="3" spans="1:3" x14ac:dyDescent="0.25">
      <c r="A3" s="435" t="s">
        <v>4088</v>
      </c>
      <c r="B3" s="185"/>
    </row>
    <row r="4" spans="1:3" x14ac:dyDescent="0.25">
      <c r="A4" s="435" t="s">
        <v>4089</v>
      </c>
      <c r="B4" s="436"/>
    </row>
    <row r="5" spans="1:3" x14ac:dyDescent="0.25">
      <c r="A5" s="441" t="s">
        <v>4090</v>
      </c>
      <c r="B5" s="441" t="s">
        <v>4091</v>
      </c>
      <c r="C5" s="441" t="s">
        <v>4091</v>
      </c>
    </row>
    <row r="6" spans="1:3" x14ac:dyDescent="0.25">
      <c r="A6" s="442" t="s">
        <v>4092</v>
      </c>
      <c r="B6" s="436"/>
      <c r="C6" s="436"/>
    </row>
    <row r="7" spans="1:3" x14ac:dyDescent="0.25">
      <c r="A7" s="442" t="s">
        <v>4093</v>
      </c>
      <c r="B7" s="436"/>
      <c r="C7" s="436"/>
    </row>
    <row r="8" spans="1:3" x14ac:dyDescent="0.25">
      <c r="A8" s="442" t="s">
        <v>4094</v>
      </c>
      <c r="B8" s="436"/>
      <c r="C8" s="436"/>
    </row>
    <row r="9" spans="1:3" x14ac:dyDescent="0.25">
      <c r="A9" s="442" t="s">
        <v>4095</v>
      </c>
      <c r="B9" s="436"/>
      <c r="C9" s="436"/>
    </row>
    <row r="10" spans="1:3" x14ac:dyDescent="0.25">
      <c r="A10" s="442" t="s">
        <v>4096</v>
      </c>
      <c r="B10" s="436"/>
      <c r="C10" s="436"/>
    </row>
    <row r="11" spans="1:3" x14ac:dyDescent="0.25">
      <c r="A11" s="442" t="s">
        <v>4097</v>
      </c>
      <c r="B11" s="436"/>
      <c r="C11" s="436"/>
    </row>
    <row r="12" spans="1:3" x14ac:dyDescent="0.25">
      <c r="A12" s="494" t="s">
        <v>4098</v>
      </c>
      <c r="B12" s="495"/>
      <c r="C12" s="496"/>
    </row>
    <row r="13" spans="1:3" x14ac:dyDescent="0.25">
      <c r="A13" s="442" t="s">
        <v>4099</v>
      </c>
      <c r="B13" s="557"/>
      <c r="C13" s="558"/>
    </row>
    <row r="14" spans="1:3" x14ac:dyDescent="0.25">
      <c r="A14" s="442" t="s">
        <v>4100</v>
      </c>
      <c r="B14" s="557"/>
      <c r="C14" s="558"/>
    </row>
    <row r="15" spans="1:3" x14ac:dyDescent="0.25">
      <c r="A15" s="442" t="s">
        <v>4101</v>
      </c>
      <c r="B15" s="557"/>
      <c r="C15" s="558"/>
    </row>
    <row r="16" spans="1:3" x14ac:dyDescent="0.25">
      <c r="A16" s="442" t="s">
        <v>4102</v>
      </c>
      <c r="B16" s="557"/>
      <c r="C16" s="558"/>
    </row>
    <row r="17" spans="1:3" x14ac:dyDescent="0.25">
      <c r="A17" s="442" t="s">
        <v>4103</v>
      </c>
      <c r="B17" s="557"/>
      <c r="C17" s="558"/>
    </row>
    <row r="18" spans="1:3" x14ac:dyDescent="0.25">
      <c r="A18" s="441" t="s">
        <v>4104</v>
      </c>
      <c r="B18" s="441" t="s">
        <v>4091</v>
      </c>
      <c r="C18" s="441" t="s">
        <v>4091</v>
      </c>
    </row>
    <row r="19" spans="1:3" x14ac:dyDescent="0.25">
      <c r="A19" s="442" t="s">
        <v>4092</v>
      </c>
      <c r="B19" s="436"/>
      <c r="C19" s="436"/>
    </row>
    <row r="20" spans="1:3" x14ac:dyDescent="0.25">
      <c r="A20" s="442" t="s">
        <v>4093</v>
      </c>
      <c r="B20" s="436"/>
      <c r="C20" s="436"/>
    </row>
    <row r="21" spans="1:3" x14ac:dyDescent="0.25">
      <c r="A21" s="442" t="s">
        <v>4094</v>
      </c>
      <c r="B21" s="436"/>
      <c r="C21" s="436"/>
    </row>
    <row r="22" spans="1:3" x14ac:dyDescent="0.25">
      <c r="A22" s="442" t="s">
        <v>4095</v>
      </c>
      <c r="B22" s="436"/>
      <c r="C22" s="436"/>
    </row>
    <row r="23" spans="1:3" x14ac:dyDescent="0.25">
      <c r="A23" s="442" t="s">
        <v>4105</v>
      </c>
      <c r="B23" s="436"/>
      <c r="C23" s="436"/>
    </row>
    <row r="24" spans="1:3" x14ac:dyDescent="0.25">
      <c r="A24" s="442" t="s">
        <v>4097</v>
      </c>
      <c r="B24" s="436"/>
      <c r="C24" s="436"/>
    </row>
    <row r="25" spans="1:3" x14ac:dyDescent="0.25">
      <c r="A25" s="494" t="s">
        <v>4098</v>
      </c>
      <c r="B25" s="495"/>
      <c r="C25" s="496"/>
    </row>
    <row r="26" spans="1:3" x14ac:dyDescent="0.25">
      <c r="A26" s="442" t="s">
        <v>4099</v>
      </c>
      <c r="B26" s="557"/>
      <c r="C26" s="558"/>
    </row>
    <row r="27" spans="1:3" x14ac:dyDescent="0.25">
      <c r="A27" s="442" t="s">
        <v>4100</v>
      </c>
      <c r="B27" s="557"/>
      <c r="C27" s="558"/>
    </row>
    <row r="28" spans="1:3" x14ac:dyDescent="0.25">
      <c r="A28" s="442" t="s">
        <v>4101</v>
      </c>
      <c r="B28" s="557"/>
      <c r="C28" s="558"/>
    </row>
    <row r="29" spans="1:3" x14ac:dyDescent="0.25">
      <c r="A29" s="442" t="s">
        <v>4102</v>
      </c>
      <c r="B29" s="557"/>
      <c r="C29" s="558"/>
    </row>
    <row r="30" spans="1:3" x14ac:dyDescent="0.25">
      <c r="A30" s="567" t="s">
        <v>4106</v>
      </c>
      <c r="B30" s="568"/>
      <c r="C30" s="569"/>
    </row>
    <row r="31" spans="1:3" x14ac:dyDescent="0.25">
      <c r="A31" s="442" t="s">
        <v>4107</v>
      </c>
      <c r="B31" s="557"/>
      <c r="C31" s="558"/>
    </row>
    <row r="32" spans="1:3" x14ac:dyDescent="0.25">
      <c r="A32" s="442" t="s">
        <v>4108</v>
      </c>
      <c r="B32" s="557"/>
      <c r="C32" s="558"/>
    </row>
    <row r="33" spans="1:3" x14ac:dyDescent="0.25">
      <c r="A33" s="442" t="s">
        <v>4109</v>
      </c>
      <c r="B33" s="557"/>
      <c r="C33" s="558"/>
    </row>
    <row r="34" spans="1:3" x14ac:dyDescent="0.25">
      <c r="A34" s="442" t="s">
        <v>4110</v>
      </c>
      <c r="B34" s="557"/>
      <c r="C34" s="558"/>
    </row>
    <row r="35" spans="1:3" x14ac:dyDescent="0.25">
      <c r="A35" s="442" t="s">
        <v>4111</v>
      </c>
      <c r="B35" s="557"/>
      <c r="C35" s="558"/>
    </row>
    <row r="36" spans="1:3" x14ac:dyDescent="0.25">
      <c r="A36" s="442" t="s">
        <v>4112</v>
      </c>
      <c r="B36" s="557"/>
      <c r="C36" s="558"/>
    </row>
    <row r="37" spans="1:3" x14ac:dyDescent="0.25">
      <c r="A37" s="442" t="s">
        <v>4113</v>
      </c>
      <c r="B37" s="557"/>
      <c r="C37" s="558"/>
    </row>
    <row r="38" spans="1:3" x14ac:dyDescent="0.25">
      <c r="A38" s="442" t="s">
        <v>4114</v>
      </c>
      <c r="B38" s="557"/>
      <c r="C38" s="558"/>
    </row>
    <row r="39" spans="1:3" x14ac:dyDescent="0.25">
      <c r="A39" s="442" t="s">
        <v>4115</v>
      </c>
      <c r="B39" s="557"/>
      <c r="C39" s="558"/>
    </row>
    <row r="40" spans="1:3" x14ac:dyDescent="0.25">
      <c r="A40" s="563" t="s">
        <v>4116</v>
      </c>
      <c r="B40" s="563"/>
      <c r="C40" s="563"/>
    </row>
    <row r="41" spans="1:3" x14ac:dyDescent="0.25">
      <c r="A41" s="564" t="s">
        <v>4117</v>
      </c>
      <c r="B41" s="565"/>
      <c r="C41" s="566"/>
    </row>
    <row r="42" spans="1:3" x14ac:dyDescent="0.25">
      <c r="A42" s="437" t="s">
        <v>4118</v>
      </c>
      <c r="B42" s="557"/>
      <c r="C42" s="558"/>
    </row>
    <row r="43" spans="1:3" x14ac:dyDescent="0.25">
      <c r="A43" s="437" t="s">
        <v>3774</v>
      </c>
      <c r="B43" s="557"/>
      <c r="C43" s="558"/>
    </row>
    <row r="44" spans="1:3" x14ac:dyDescent="0.25">
      <c r="A44" s="562" t="s">
        <v>4119</v>
      </c>
      <c r="B44" s="562"/>
      <c r="C44" s="562"/>
    </row>
    <row r="45" spans="1:3" x14ac:dyDescent="0.25">
      <c r="A45" s="437" t="s">
        <v>4120</v>
      </c>
      <c r="B45" s="557"/>
      <c r="C45" s="558"/>
    </row>
    <row r="46" spans="1:3" x14ac:dyDescent="0.25">
      <c r="A46" s="437" t="s">
        <v>4121</v>
      </c>
      <c r="B46" s="557"/>
      <c r="C46" s="558"/>
    </row>
    <row r="47" spans="1:3" x14ac:dyDescent="0.25">
      <c r="A47" s="442" t="s">
        <v>4122</v>
      </c>
      <c r="B47" s="557"/>
      <c r="C47" s="558"/>
    </row>
    <row r="48" spans="1:3" x14ac:dyDescent="0.25">
      <c r="A48" s="563" t="s">
        <v>4123</v>
      </c>
      <c r="B48" s="563"/>
      <c r="C48" s="563"/>
    </row>
    <row r="49" spans="1:3" x14ac:dyDescent="0.25">
      <c r="A49" s="442" t="s">
        <v>4124</v>
      </c>
      <c r="B49" s="559">
        <f>0</f>
        <v>0</v>
      </c>
      <c r="C49" s="560"/>
    </row>
    <row r="50" spans="1:3" x14ac:dyDescent="0.25">
      <c r="A50" s="442" t="s">
        <v>4125</v>
      </c>
      <c r="B50" s="559">
        <f>0</f>
        <v>0</v>
      </c>
      <c r="C50" s="560"/>
    </row>
    <row r="51" spans="1:3" x14ac:dyDescent="0.25">
      <c r="A51" s="442" t="s">
        <v>4126</v>
      </c>
      <c r="B51" s="559">
        <f>B49-B50</f>
        <v>0</v>
      </c>
      <c r="C51" s="560"/>
    </row>
    <row r="52" spans="1:3" x14ac:dyDescent="0.25">
      <c r="A52" s="561" t="s">
        <v>4127</v>
      </c>
      <c r="B52" s="561"/>
      <c r="C52" s="561"/>
    </row>
    <row r="53" spans="1:3" x14ac:dyDescent="0.25">
      <c r="A53" s="442" t="s">
        <v>4128</v>
      </c>
      <c r="B53" s="557"/>
      <c r="C53" s="558"/>
    </row>
    <row r="54" spans="1:3" x14ac:dyDescent="0.25">
      <c r="A54" s="442" t="s">
        <v>4129</v>
      </c>
      <c r="B54" s="557"/>
      <c r="C54" s="558"/>
    </row>
    <row r="55" spans="1:3" x14ac:dyDescent="0.25">
      <c r="A55" s="442" t="s">
        <v>4130</v>
      </c>
      <c r="B55" s="557"/>
      <c r="C55" s="558"/>
    </row>
    <row r="56" spans="1:3" x14ac:dyDescent="0.25">
      <c r="A56" s="442" t="s">
        <v>4131</v>
      </c>
      <c r="B56" s="557"/>
      <c r="C56" s="558"/>
    </row>
    <row r="58" spans="1:3" x14ac:dyDescent="0.25">
      <c r="A58" s="175" t="s">
        <v>4132</v>
      </c>
      <c r="B58" s="557"/>
      <c r="C58" s="558"/>
    </row>
    <row r="59" spans="1:3" x14ac:dyDescent="0.25">
      <c r="A59" s="175" t="s">
        <v>2015</v>
      </c>
      <c r="B59" s="557"/>
      <c r="C59" s="558"/>
    </row>
    <row r="60" spans="1:3" x14ac:dyDescent="0.25">
      <c r="A60" s="175" t="s">
        <v>4133</v>
      </c>
      <c r="B60" s="557"/>
      <c r="C60" s="558"/>
    </row>
    <row r="62" spans="1:3" x14ac:dyDescent="0.25">
      <c r="A62" s="175" t="s">
        <v>4134</v>
      </c>
    </row>
    <row r="63" spans="1:3" x14ac:dyDescent="0.25">
      <c r="A63" s="175" t="s">
        <v>4135</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5" sqref="A5"/>
    </sheetView>
  </sheetViews>
  <sheetFormatPr baseColWidth="10" defaultRowHeight="15" x14ac:dyDescent="0.25"/>
  <cols>
    <col min="1" max="1" width="66" bestFit="1" customWidth="1"/>
    <col min="2" max="2" width="89" bestFit="1" customWidth="1"/>
    <col min="3" max="3" width="34.5703125" bestFit="1" customWidth="1"/>
    <col min="4" max="4" width="29.28515625" bestFit="1" customWidth="1"/>
    <col min="5" max="5" width="32.5703125" bestFit="1" customWidth="1"/>
  </cols>
  <sheetData>
    <row r="1" spans="1:5" x14ac:dyDescent="0.25">
      <c r="A1" s="77" t="s">
        <v>278</v>
      </c>
      <c r="B1" s="78"/>
      <c r="C1" s="78"/>
      <c r="D1" s="78"/>
      <c r="E1" s="78"/>
    </row>
    <row r="2" spans="1:5" x14ac:dyDescent="0.25">
      <c r="A2" s="56" t="s">
        <v>226</v>
      </c>
      <c r="B2" s="79" t="s">
        <v>227</v>
      </c>
      <c r="C2" s="79" t="s">
        <v>228</v>
      </c>
      <c r="D2" s="79" t="s">
        <v>229</v>
      </c>
      <c r="E2" s="79" t="s">
        <v>230</v>
      </c>
    </row>
    <row r="3" spans="1:5" x14ac:dyDescent="0.25">
      <c r="A3" s="58" t="s">
        <v>231</v>
      </c>
      <c r="B3" s="59" t="s">
        <v>279</v>
      </c>
      <c r="C3" s="59" t="s">
        <v>260</v>
      </c>
      <c r="D3" s="59" t="s">
        <v>280</v>
      </c>
      <c r="E3" s="59" t="s">
        <v>281</v>
      </c>
    </row>
    <row r="4" spans="1:5" x14ac:dyDescent="0.25">
      <c r="A4" s="3" t="s">
        <v>236</v>
      </c>
      <c r="B4" s="60">
        <f>0</f>
        <v>0</v>
      </c>
      <c r="C4" s="60">
        <f>0</f>
        <v>0</v>
      </c>
      <c r="D4" s="60">
        <f>0</f>
        <v>0</v>
      </c>
      <c r="E4" s="60">
        <f>B4+C4-D4</f>
        <v>0</v>
      </c>
    </row>
    <row r="5" spans="1:5" x14ac:dyDescent="0.25">
      <c r="A5" s="3" t="s">
        <v>237</v>
      </c>
      <c r="B5" s="60">
        <f>0</f>
        <v>0</v>
      </c>
      <c r="C5" s="60">
        <f>0</f>
        <v>0</v>
      </c>
      <c r="D5" s="60">
        <f>0</f>
        <v>0</v>
      </c>
      <c r="E5" s="60">
        <f>B5+C5-D5</f>
        <v>0</v>
      </c>
    </row>
    <row r="6" spans="1:5" x14ac:dyDescent="0.25">
      <c r="A6" s="3" t="s">
        <v>238</v>
      </c>
      <c r="B6" s="60">
        <f>0</f>
        <v>0</v>
      </c>
      <c r="C6" s="60">
        <f>0</f>
        <v>0</v>
      </c>
      <c r="D6" s="60">
        <f>0</f>
        <v>0</v>
      </c>
      <c r="E6" s="60">
        <f>B6+C6-D6</f>
        <v>0</v>
      </c>
    </row>
    <row r="7" spans="1:5" x14ac:dyDescent="0.25">
      <c r="A7" s="5" t="s">
        <v>156</v>
      </c>
      <c r="B7" s="80">
        <f>B6+B5+B4</f>
        <v>0</v>
      </c>
      <c r="C7" s="80">
        <f>C6+C5+C4</f>
        <v>0</v>
      </c>
      <c r="D7" s="80">
        <f>D6+D5+D4</f>
        <v>0</v>
      </c>
      <c r="E7" s="80">
        <f>E6+E5+E4</f>
        <v>0</v>
      </c>
    </row>
    <row r="8" spans="1:5" x14ac:dyDescent="0.25">
      <c r="A8" s="62" t="s">
        <v>47</v>
      </c>
      <c r="B8" s="62" t="s">
        <v>282</v>
      </c>
      <c r="C8" s="81"/>
      <c r="D8" s="81"/>
      <c r="E8" s="81"/>
    </row>
    <row r="9" spans="1:5" x14ac:dyDescent="0.25">
      <c r="A9" s="62" t="s">
        <v>51</v>
      </c>
      <c r="B9" s="62" t="s">
        <v>283</v>
      </c>
      <c r="C9" s="81"/>
      <c r="D9" s="81"/>
      <c r="E9" s="81"/>
    </row>
    <row r="10" spans="1:5" x14ac:dyDescent="0.25">
      <c r="A10" s="62" t="s">
        <v>56</v>
      </c>
      <c r="B10" s="62" t="s">
        <v>284</v>
      </c>
      <c r="C10" s="81"/>
      <c r="D10" s="81"/>
      <c r="E10" s="6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E1" workbookViewId="0">
      <selection activeCell="J6" sqref="J6"/>
    </sheetView>
  </sheetViews>
  <sheetFormatPr baseColWidth="10" defaultRowHeight="15" x14ac:dyDescent="0.25"/>
  <cols>
    <col min="1" max="1" width="64.5703125" bestFit="1" customWidth="1"/>
    <col min="2" max="2" width="125.140625" bestFit="1" customWidth="1"/>
    <col min="3" max="3" width="44" bestFit="1" customWidth="1"/>
    <col min="4" max="4" width="37.5703125" bestFit="1" customWidth="1"/>
    <col min="5" max="5" width="38.140625" bestFit="1" customWidth="1"/>
    <col min="6" max="6" width="6.5703125" customWidth="1"/>
    <col min="7" max="7" width="95.42578125" bestFit="1" customWidth="1"/>
    <col min="8" max="8" width="8.28515625" bestFit="1" customWidth="1"/>
    <col min="9" max="9" width="11" bestFit="1" customWidth="1"/>
  </cols>
  <sheetData>
    <row r="1" spans="1:9" x14ac:dyDescent="0.25">
      <c r="A1" s="68" t="s">
        <v>285</v>
      </c>
      <c r="B1" s="82"/>
      <c r="C1" s="82"/>
      <c r="D1" s="82"/>
      <c r="E1" s="82"/>
      <c r="G1" s="77" t="s">
        <v>293</v>
      </c>
      <c r="H1" s="84"/>
      <c r="I1" s="84"/>
    </row>
    <row r="2" spans="1:9" x14ac:dyDescent="0.25">
      <c r="A2" s="1" t="s">
        <v>226</v>
      </c>
      <c r="B2" s="1" t="s">
        <v>227</v>
      </c>
      <c r="C2" s="1" t="s">
        <v>228</v>
      </c>
      <c r="D2" s="1" t="s">
        <v>229</v>
      </c>
      <c r="E2" s="1" t="s">
        <v>230</v>
      </c>
      <c r="G2" s="1" t="s">
        <v>267</v>
      </c>
      <c r="H2" s="12"/>
      <c r="I2" s="12"/>
    </row>
    <row r="3" spans="1:9" x14ac:dyDescent="0.25">
      <c r="A3" s="2" t="s">
        <v>231</v>
      </c>
      <c r="B3" s="2" t="s">
        <v>286</v>
      </c>
      <c r="C3" s="2" t="s">
        <v>260</v>
      </c>
      <c r="D3" s="2" t="s">
        <v>287</v>
      </c>
      <c r="E3" s="2" t="s">
        <v>288</v>
      </c>
      <c r="G3" s="85" t="s">
        <v>268</v>
      </c>
      <c r="H3" s="86"/>
      <c r="I3" s="86"/>
    </row>
    <row r="4" spans="1:9" x14ac:dyDescent="0.25">
      <c r="A4" s="3" t="s">
        <v>82</v>
      </c>
      <c r="B4" s="9">
        <v>0</v>
      </c>
      <c r="C4" s="9">
        <v>0</v>
      </c>
      <c r="D4" s="9">
        <v>0</v>
      </c>
      <c r="E4" s="9">
        <f>B4+C4-D4</f>
        <v>0</v>
      </c>
      <c r="G4" s="58" t="s">
        <v>294</v>
      </c>
      <c r="H4" s="58" t="s">
        <v>295</v>
      </c>
      <c r="I4" s="58" t="s">
        <v>296</v>
      </c>
    </row>
    <row r="5" spans="1:9" x14ac:dyDescent="0.25">
      <c r="A5" s="3" t="s">
        <v>84</v>
      </c>
      <c r="B5" s="9">
        <v>0</v>
      </c>
      <c r="C5" s="9">
        <v>0</v>
      </c>
      <c r="D5" s="9">
        <v>0</v>
      </c>
      <c r="E5" s="9">
        <f>B5+C5-D5</f>
        <v>0</v>
      </c>
      <c r="G5" s="87"/>
      <c r="H5" s="43"/>
      <c r="I5" s="88"/>
    </row>
    <row r="6" spans="1:9" x14ac:dyDescent="0.25">
      <c r="A6" s="3" t="s">
        <v>85</v>
      </c>
      <c r="B6" s="9">
        <v>0</v>
      </c>
      <c r="C6" s="9">
        <v>0</v>
      </c>
      <c r="D6" s="9">
        <v>0</v>
      </c>
      <c r="E6" s="9">
        <f>B6+C6-D6</f>
        <v>0</v>
      </c>
      <c r="G6" s="42"/>
      <c r="H6" s="89"/>
      <c r="I6" s="89"/>
    </row>
    <row r="7" spans="1:9" x14ac:dyDescent="0.25">
      <c r="A7" s="3" t="s">
        <v>289</v>
      </c>
      <c r="B7" s="9">
        <v>0</v>
      </c>
      <c r="C7" s="9">
        <v>0</v>
      </c>
      <c r="D7" s="9">
        <v>0</v>
      </c>
      <c r="E7" s="9">
        <f>B7+C7-D7</f>
        <v>0</v>
      </c>
      <c r="G7" s="12"/>
      <c r="H7" s="86"/>
      <c r="I7" s="86"/>
    </row>
    <row r="8" spans="1:9" x14ac:dyDescent="0.25">
      <c r="A8" s="5" t="s">
        <v>156</v>
      </c>
      <c r="B8" s="11">
        <f>SUM(B4:B7)</f>
        <v>0</v>
      </c>
      <c r="C8" s="11">
        <f>SUM(C4:C7)</f>
        <v>0</v>
      </c>
      <c r="D8" s="11">
        <f>SUM(D4:D7)</f>
        <v>0</v>
      </c>
      <c r="E8" s="11">
        <f>SUM(E4:E7)</f>
        <v>0</v>
      </c>
      <c r="G8" s="1" t="s">
        <v>273</v>
      </c>
      <c r="H8" s="86"/>
      <c r="I8" s="86"/>
    </row>
    <row r="9" spans="1:9" x14ac:dyDescent="0.25">
      <c r="A9" s="444" t="s">
        <v>47</v>
      </c>
      <c r="B9" s="25" t="s">
        <v>290</v>
      </c>
      <c r="C9" s="83"/>
      <c r="D9" s="83"/>
      <c r="E9" s="82"/>
      <c r="G9" s="90" t="s">
        <v>297</v>
      </c>
      <c r="H9" s="86"/>
      <c r="I9" s="86"/>
    </row>
    <row r="10" spans="1:9" x14ac:dyDescent="0.25">
      <c r="A10" s="445"/>
      <c r="B10" s="26" t="s">
        <v>291</v>
      </c>
      <c r="C10" s="83"/>
      <c r="D10" s="83"/>
      <c r="E10" s="82"/>
      <c r="G10" s="58" t="s">
        <v>294</v>
      </c>
      <c r="H10" s="58" t="s">
        <v>295</v>
      </c>
      <c r="I10" s="58" t="s">
        <v>296</v>
      </c>
    </row>
    <row r="11" spans="1:9" x14ac:dyDescent="0.25">
      <c r="A11" s="26" t="s">
        <v>51</v>
      </c>
      <c r="B11" s="26" t="s">
        <v>264</v>
      </c>
      <c r="C11" s="83"/>
      <c r="D11" s="83"/>
      <c r="E11" s="82"/>
      <c r="G11" s="87"/>
      <c r="H11" s="43"/>
      <c r="I11" s="88"/>
    </row>
    <row r="12" spans="1:9" x14ac:dyDescent="0.25">
      <c r="A12" s="26" t="s">
        <v>56</v>
      </c>
      <c r="B12" s="26" t="s">
        <v>292</v>
      </c>
      <c r="C12" s="83"/>
      <c r="D12" s="83"/>
      <c r="E12" s="82"/>
      <c r="G12" s="42"/>
      <c r="H12" s="89"/>
      <c r="I12" s="89"/>
    </row>
  </sheetData>
  <mergeCells count="1">
    <mergeCell ref="A9:A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5" sqref="A15"/>
    </sheetView>
  </sheetViews>
  <sheetFormatPr baseColWidth="10" defaultRowHeight="15" x14ac:dyDescent="0.25"/>
  <cols>
    <col min="1" max="1" width="128.7109375" bestFit="1" customWidth="1"/>
    <col min="2" max="2" width="51.5703125" bestFit="1" customWidth="1"/>
    <col min="3" max="3" width="38.140625" bestFit="1" customWidth="1"/>
    <col min="4" max="4" width="36.42578125" bestFit="1" customWidth="1"/>
    <col min="5" max="5" width="4.140625" customWidth="1"/>
    <col min="6" max="6" width="56.5703125" bestFit="1" customWidth="1"/>
    <col min="7" max="7" width="42.85546875" bestFit="1" customWidth="1"/>
    <col min="8" max="8" width="18" bestFit="1" customWidth="1"/>
    <col min="9" max="9" width="45.5703125" bestFit="1" customWidth="1"/>
    <col min="10" max="10" width="46.5703125" bestFit="1" customWidth="1"/>
  </cols>
  <sheetData>
    <row r="1" spans="1:10" ht="15.75" x14ac:dyDescent="0.25">
      <c r="A1" s="77" t="s">
        <v>298</v>
      </c>
      <c r="B1" s="78"/>
      <c r="C1" s="78"/>
      <c r="D1" s="78"/>
      <c r="E1" s="92"/>
      <c r="F1" s="92"/>
      <c r="G1" s="92"/>
      <c r="H1" s="92"/>
      <c r="I1" s="92"/>
      <c r="J1" s="92"/>
    </row>
    <row r="2" spans="1:10" x14ac:dyDescent="0.25">
      <c r="A2" s="93" t="s">
        <v>299</v>
      </c>
      <c r="B2" s="1" t="s">
        <v>300</v>
      </c>
      <c r="C2" s="1" t="s">
        <v>301</v>
      </c>
      <c r="D2" s="1" t="s">
        <v>302</v>
      </c>
      <c r="E2" s="94"/>
      <c r="F2" s="95" t="s">
        <v>303</v>
      </c>
      <c r="G2" s="96" t="s">
        <v>300</v>
      </c>
      <c r="H2" s="97" t="s">
        <v>304</v>
      </c>
      <c r="I2" s="98" t="s">
        <v>305</v>
      </c>
      <c r="J2" s="98" t="s">
        <v>306</v>
      </c>
    </row>
    <row r="3" spans="1:10" x14ac:dyDescent="0.25">
      <c r="A3" s="2" t="s">
        <v>307</v>
      </c>
      <c r="B3" s="99"/>
      <c r="C3" s="99"/>
      <c r="D3" s="99"/>
      <c r="E3" s="94"/>
      <c r="F3" s="3" t="s">
        <v>308</v>
      </c>
      <c r="G3" s="60">
        <f>0</f>
        <v>0</v>
      </c>
      <c r="H3" s="60">
        <f>0</f>
        <v>0</v>
      </c>
      <c r="I3" s="60">
        <f>0</f>
        <v>0</v>
      </c>
      <c r="J3" s="60">
        <f>0</f>
        <v>0</v>
      </c>
    </row>
    <row r="4" spans="1:10" x14ac:dyDescent="0.25">
      <c r="A4" s="3" t="s">
        <v>18</v>
      </c>
      <c r="B4" s="60">
        <f>0</f>
        <v>0</v>
      </c>
      <c r="C4" s="60">
        <f>0</f>
        <v>0</v>
      </c>
      <c r="D4" s="60">
        <f>0</f>
        <v>0</v>
      </c>
      <c r="E4" s="44"/>
      <c r="F4" s="3" t="s">
        <v>309</v>
      </c>
      <c r="G4" s="60">
        <f>0</f>
        <v>0</v>
      </c>
      <c r="H4" s="60">
        <f>0</f>
        <v>0</v>
      </c>
      <c r="I4" s="60">
        <f>0</f>
        <v>0</v>
      </c>
      <c r="J4" s="60">
        <f>0</f>
        <v>0</v>
      </c>
    </row>
    <row r="5" spans="1:10" x14ac:dyDescent="0.25">
      <c r="A5" s="3" t="s">
        <v>310</v>
      </c>
      <c r="B5" s="60">
        <f>0</f>
        <v>0</v>
      </c>
      <c r="C5" s="60">
        <f>0</f>
        <v>0</v>
      </c>
      <c r="D5" s="60">
        <f>0</f>
        <v>0</v>
      </c>
      <c r="E5" s="100"/>
      <c r="F5" s="3" t="s">
        <v>311</v>
      </c>
      <c r="G5" s="60"/>
      <c r="H5" s="60"/>
      <c r="I5" s="60"/>
      <c r="J5" s="60"/>
    </row>
    <row r="6" spans="1:10" x14ac:dyDescent="0.25">
      <c r="A6" s="3" t="s">
        <v>8</v>
      </c>
      <c r="B6" s="60">
        <f>0</f>
        <v>0</v>
      </c>
      <c r="C6" s="60">
        <f>0</f>
        <v>0</v>
      </c>
      <c r="D6" s="101">
        <f>0</f>
        <v>0</v>
      </c>
      <c r="E6" s="100"/>
      <c r="F6" s="4" t="s">
        <v>312</v>
      </c>
      <c r="G6" s="102">
        <f>0</f>
        <v>0</v>
      </c>
      <c r="H6" s="102">
        <f>0</f>
        <v>0</v>
      </c>
      <c r="I6" s="102">
        <f>0</f>
        <v>0</v>
      </c>
      <c r="J6" s="102">
        <f>0</f>
        <v>0</v>
      </c>
    </row>
    <row r="7" spans="1:10" x14ac:dyDescent="0.25">
      <c r="A7" s="2" t="s">
        <v>313</v>
      </c>
      <c r="B7" s="99"/>
      <c r="C7" s="99"/>
      <c r="D7" s="103"/>
      <c r="E7" s="100"/>
      <c r="F7" s="4" t="s">
        <v>314</v>
      </c>
      <c r="G7" s="102">
        <f>0</f>
        <v>0</v>
      </c>
      <c r="H7" s="102">
        <f>0</f>
        <v>0</v>
      </c>
      <c r="I7" s="102">
        <f>0</f>
        <v>0</v>
      </c>
      <c r="J7" s="102">
        <f>0</f>
        <v>0</v>
      </c>
    </row>
    <row r="8" spans="1:10" x14ac:dyDescent="0.25">
      <c r="A8" s="3" t="s">
        <v>315</v>
      </c>
      <c r="B8" s="60">
        <f>0</f>
        <v>0</v>
      </c>
      <c r="C8" s="60">
        <f>0</f>
        <v>0</v>
      </c>
      <c r="D8" s="101">
        <f>0</f>
        <v>0</v>
      </c>
      <c r="E8" s="100"/>
      <c r="F8" s="3" t="s">
        <v>316</v>
      </c>
      <c r="G8" s="60">
        <f>0</f>
        <v>0</v>
      </c>
      <c r="H8" s="60">
        <f>0</f>
        <v>0</v>
      </c>
      <c r="I8" s="60">
        <f>0</f>
        <v>0</v>
      </c>
      <c r="J8" s="60">
        <f>0</f>
        <v>0</v>
      </c>
    </row>
    <row r="9" spans="1:10" x14ac:dyDescent="0.25">
      <c r="A9" s="3" t="s">
        <v>8</v>
      </c>
      <c r="B9" s="60">
        <f>0</f>
        <v>0</v>
      </c>
      <c r="C9" s="60">
        <f>0</f>
        <v>0</v>
      </c>
      <c r="D9" s="101">
        <f>0</f>
        <v>0</v>
      </c>
      <c r="E9" s="100"/>
      <c r="F9" s="3" t="s">
        <v>317</v>
      </c>
      <c r="G9" s="60">
        <f>0</f>
        <v>0</v>
      </c>
      <c r="H9" s="60">
        <f>0</f>
        <v>0</v>
      </c>
      <c r="I9" s="60">
        <f>0</f>
        <v>0</v>
      </c>
      <c r="J9" s="60">
        <f>0</f>
        <v>0</v>
      </c>
    </row>
    <row r="10" spans="1:10" x14ac:dyDescent="0.25">
      <c r="A10" s="3" t="s">
        <v>32</v>
      </c>
      <c r="B10" s="60">
        <f>0</f>
        <v>0</v>
      </c>
      <c r="C10" s="60">
        <f>0</f>
        <v>0</v>
      </c>
      <c r="D10" s="101">
        <f>0</f>
        <v>0</v>
      </c>
      <c r="E10" s="100"/>
      <c r="F10" s="3" t="s">
        <v>95</v>
      </c>
      <c r="G10" s="60">
        <f>0</f>
        <v>0</v>
      </c>
      <c r="H10" s="60">
        <f>0</f>
        <v>0</v>
      </c>
      <c r="I10" s="60">
        <f>0</f>
        <v>0</v>
      </c>
      <c r="J10" s="60">
        <f>0</f>
        <v>0</v>
      </c>
    </row>
    <row r="11" spans="1:10" x14ac:dyDescent="0.25">
      <c r="A11" s="3" t="s">
        <v>318</v>
      </c>
      <c r="B11" s="60">
        <f>0</f>
        <v>0</v>
      </c>
      <c r="C11" s="60">
        <f>0</f>
        <v>0</v>
      </c>
      <c r="D11" s="101">
        <f>0</f>
        <v>0</v>
      </c>
      <c r="E11" s="100"/>
      <c r="F11" s="3" t="s">
        <v>97</v>
      </c>
      <c r="G11" s="60">
        <f>0</f>
        <v>0</v>
      </c>
      <c r="H11" s="60">
        <f>0</f>
        <v>0</v>
      </c>
      <c r="I11" s="60">
        <f>0</f>
        <v>0</v>
      </c>
      <c r="J11" s="60">
        <f>0</f>
        <v>0</v>
      </c>
    </row>
    <row r="12" spans="1:10" x14ac:dyDescent="0.25">
      <c r="A12" s="5" t="s">
        <v>156</v>
      </c>
      <c r="B12" s="80">
        <f>SUM(B4:B6,B8:B11)</f>
        <v>0</v>
      </c>
      <c r="C12" s="80">
        <f>SUM(C4:C6,C8:C11)</f>
        <v>0</v>
      </c>
      <c r="D12" s="104">
        <f>SUM(D4:D6,D8:D11)</f>
        <v>0</v>
      </c>
      <c r="E12" s="100"/>
      <c r="F12" s="3" t="s">
        <v>319</v>
      </c>
      <c r="G12" s="60">
        <f>0</f>
        <v>0</v>
      </c>
      <c r="H12" s="60">
        <f>0</f>
        <v>0</v>
      </c>
      <c r="I12" s="60">
        <f>0</f>
        <v>0</v>
      </c>
      <c r="J12" s="60">
        <f>0</f>
        <v>0</v>
      </c>
    </row>
    <row r="13" spans="1:10" x14ac:dyDescent="0.25">
      <c r="A13" s="447" t="s">
        <v>41</v>
      </c>
      <c r="B13" s="105" t="s">
        <v>320</v>
      </c>
      <c r="C13" s="83"/>
      <c r="D13" s="83"/>
      <c r="E13" s="100"/>
      <c r="F13" s="3" t="s">
        <v>321</v>
      </c>
      <c r="G13" s="60">
        <f>0</f>
        <v>0</v>
      </c>
      <c r="H13" s="60">
        <f>0</f>
        <v>0</v>
      </c>
      <c r="I13" s="60">
        <f>0</f>
        <v>0</v>
      </c>
      <c r="J13" s="60">
        <f>0</f>
        <v>0</v>
      </c>
    </row>
    <row r="14" spans="1:10" x14ac:dyDescent="0.25">
      <c r="A14" s="448"/>
      <c r="B14" s="62" t="s">
        <v>322</v>
      </c>
      <c r="C14" s="83"/>
      <c r="D14" s="83"/>
      <c r="E14" s="100"/>
      <c r="F14" s="5" t="s">
        <v>156</v>
      </c>
      <c r="G14" s="61">
        <f>SUM(G3:G4,G6:G13)</f>
        <v>0</v>
      </c>
      <c r="H14" s="61">
        <f>SUM(H3:H4,H6:H13)</f>
        <v>0</v>
      </c>
      <c r="I14" s="61">
        <f>SUM(I3:I4,I6:I13)</f>
        <v>0</v>
      </c>
      <c r="J14" s="80">
        <f>SUM(J3:J4,J6:J13)</f>
        <v>0</v>
      </c>
    </row>
    <row r="15" spans="1:10" x14ac:dyDescent="0.25">
      <c r="A15" s="62" t="s">
        <v>47</v>
      </c>
      <c r="B15" s="62" t="s">
        <v>323</v>
      </c>
      <c r="C15" s="83"/>
      <c r="D15" s="82"/>
      <c r="E15" s="100"/>
      <c r="F15" s="449" t="s">
        <v>43</v>
      </c>
      <c r="G15" s="63" t="s">
        <v>324</v>
      </c>
      <c r="H15" s="18"/>
      <c r="I15" s="31"/>
      <c r="J15" s="86"/>
    </row>
    <row r="16" spans="1:10" x14ac:dyDescent="0.25">
      <c r="A16" s="62" t="s">
        <v>51</v>
      </c>
      <c r="B16" s="62" t="s">
        <v>325</v>
      </c>
      <c r="C16" s="83"/>
      <c r="D16" s="12"/>
      <c r="E16" s="100"/>
      <c r="F16" s="448"/>
      <c r="G16" s="63" t="s">
        <v>326</v>
      </c>
      <c r="H16" s="19"/>
      <c r="I16" s="12"/>
      <c r="J16" s="86"/>
    </row>
    <row r="17" spans="1:10" x14ac:dyDescent="0.25">
      <c r="A17" s="106"/>
      <c r="B17" s="106"/>
      <c r="C17" s="106"/>
      <c r="D17" s="106"/>
      <c r="E17" s="100"/>
      <c r="F17" s="62" t="s">
        <v>45</v>
      </c>
      <c r="G17" s="63" t="s">
        <v>327</v>
      </c>
      <c r="H17" s="19"/>
      <c r="I17" s="12"/>
      <c r="J17" s="86"/>
    </row>
  </sheetData>
  <mergeCells count="2">
    <mergeCell ref="A13:A14"/>
    <mergeCell ref="F15:F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B19" sqref="B19"/>
    </sheetView>
  </sheetViews>
  <sheetFormatPr baseColWidth="10" defaultRowHeight="15" x14ac:dyDescent="0.25"/>
  <cols>
    <col min="1" max="1" width="76.140625" bestFit="1" customWidth="1"/>
    <col min="2" max="2" width="199.7109375" bestFit="1" customWidth="1"/>
    <col min="3" max="3" width="57.7109375" bestFit="1" customWidth="1"/>
    <col min="4" max="4" width="40.5703125" bestFit="1" customWidth="1"/>
    <col min="5" max="5" width="45.85546875" bestFit="1" customWidth="1"/>
    <col min="6" max="6" width="45.28515625" bestFit="1" customWidth="1"/>
    <col min="7" max="7" width="64.140625" bestFit="1" customWidth="1"/>
    <col min="8" max="8" width="47.7109375" bestFit="1" customWidth="1"/>
    <col min="9" max="9" width="53.140625" bestFit="1" customWidth="1"/>
    <col min="10" max="10" width="52.5703125" bestFit="1" customWidth="1"/>
    <col min="11" max="11" width="53.140625" bestFit="1" customWidth="1"/>
  </cols>
  <sheetData>
    <row r="1" spans="1:12" x14ac:dyDescent="0.25">
      <c r="A1" s="68" t="s">
        <v>328</v>
      </c>
      <c r="B1" s="1" t="s">
        <v>329</v>
      </c>
      <c r="C1" s="1" t="s">
        <v>330</v>
      </c>
      <c r="D1" s="1" t="s">
        <v>331</v>
      </c>
      <c r="E1" s="1" t="s">
        <v>332</v>
      </c>
      <c r="F1" s="1" t="s">
        <v>333</v>
      </c>
      <c r="G1" s="1" t="s">
        <v>334</v>
      </c>
      <c r="H1" s="1" t="s">
        <v>335</v>
      </c>
      <c r="I1" s="1" t="s">
        <v>336</v>
      </c>
      <c r="J1" s="1" t="s">
        <v>337</v>
      </c>
      <c r="K1" s="1" t="s">
        <v>338</v>
      </c>
      <c r="L1" s="1" t="s">
        <v>339</v>
      </c>
    </row>
    <row r="2" spans="1:12" x14ac:dyDescent="0.25">
      <c r="A2" s="2" t="s">
        <v>340</v>
      </c>
      <c r="B2" s="2"/>
      <c r="C2" s="2"/>
      <c r="D2" s="2"/>
      <c r="E2" s="2"/>
      <c r="F2" s="2"/>
      <c r="G2" s="2"/>
      <c r="H2" s="2"/>
      <c r="I2" s="2"/>
      <c r="J2" s="2"/>
      <c r="K2" s="2"/>
      <c r="L2" s="2"/>
    </row>
    <row r="3" spans="1:12" x14ac:dyDescent="0.25">
      <c r="A3" s="3" t="s">
        <v>341</v>
      </c>
      <c r="B3" s="3">
        <v>0</v>
      </c>
      <c r="C3" s="3">
        <v>0</v>
      </c>
      <c r="D3" s="3">
        <v>0</v>
      </c>
      <c r="E3" s="3">
        <v>0</v>
      </c>
      <c r="F3" s="3">
        <v>0</v>
      </c>
      <c r="G3" s="3">
        <v>0</v>
      </c>
      <c r="H3" s="3">
        <v>0</v>
      </c>
      <c r="I3" s="3">
        <v>0</v>
      </c>
      <c r="J3" s="3">
        <v>0</v>
      </c>
      <c r="K3" s="3">
        <v>0</v>
      </c>
      <c r="L3" s="3" t="s">
        <v>342</v>
      </c>
    </row>
    <row r="4" spans="1:12" x14ac:dyDescent="0.25">
      <c r="A4" s="3" t="s">
        <v>343</v>
      </c>
      <c r="B4" s="3"/>
      <c r="C4" s="3"/>
      <c r="D4" s="3"/>
      <c r="E4" s="3"/>
      <c r="F4" s="3"/>
      <c r="G4" s="3"/>
      <c r="H4" s="3"/>
      <c r="I4" s="3"/>
      <c r="J4" s="3"/>
      <c r="K4" s="3"/>
      <c r="L4" s="3"/>
    </row>
    <row r="5" spans="1:12" x14ac:dyDescent="0.25">
      <c r="A5" s="3" t="s">
        <v>344</v>
      </c>
      <c r="B5" s="3">
        <v>0</v>
      </c>
      <c r="C5" s="3">
        <v>0</v>
      </c>
      <c r="D5" s="3">
        <v>0</v>
      </c>
      <c r="E5" s="3">
        <v>0</v>
      </c>
      <c r="F5" s="3">
        <v>0</v>
      </c>
      <c r="G5" s="3">
        <v>0</v>
      </c>
      <c r="H5" s="3">
        <v>0</v>
      </c>
      <c r="I5" s="3">
        <v>0</v>
      </c>
      <c r="J5" s="3">
        <v>0</v>
      </c>
      <c r="K5" s="3">
        <v>0</v>
      </c>
      <c r="L5" s="3" t="s">
        <v>342</v>
      </c>
    </row>
    <row r="6" spans="1:12" x14ac:dyDescent="0.25">
      <c r="A6" s="3" t="s">
        <v>345</v>
      </c>
      <c r="B6" s="3"/>
      <c r="C6" s="3"/>
      <c r="D6" s="3"/>
      <c r="E6" s="3"/>
      <c r="F6" s="3"/>
      <c r="G6" s="3"/>
      <c r="H6" s="3"/>
      <c r="I6" s="3"/>
      <c r="J6" s="3"/>
      <c r="K6" s="3"/>
      <c r="L6" s="3"/>
    </row>
    <row r="7" spans="1:12" x14ac:dyDescent="0.25">
      <c r="A7" s="2" t="s">
        <v>346</v>
      </c>
      <c r="B7" s="2"/>
      <c r="C7" s="2"/>
      <c r="D7" s="2"/>
      <c r="E7" s="2"/>
      <c r="F7" s="2"/>
      <c r="G7" s="2"/>
      <c r="H7" s="2"/>
      <c r="I7" s="2"/>
      <c r="J7" s="2"/>
      <c r="K7" s="2"/>
      <c r="L7" s="2"/>
    </row>
    <row r="8" spans="1:12" x14ac:dyDescent="0.25">
      <c r="A8" s="3" t="s">
        <v>347</v>
      </c>
      <c r="B8" s="3"/>
      <c r="C8" s="3"/>
      <c r="D8" s="3"/>
      <c r="E8" s="3"/>
      <c r="F8" s="3"/>
      <c r="G8" s="3"/>
      <c r="H8" s="3"/>
      <c r="I8" s="3"/>
      <c r="J8" s="3"/>
      <c r="K8" s="3"/>
      <c r="L8" s="3"/>
    </row>
    <row r="9" spans="1:12" x14ac:dyDescent="0.25">
      <c r="A9" s="4" t="s">
        <v>348</v>
      </c>
      <c r="B9" s="4">
        <v>0</v>
      </c>
      <c r="C9" s="4">
        <v>0</v>
      </c>
      <c r="D9" s="4">
        <v>0</v>
      </c>
      <c r="E9" s="4">
        <v>0</v>
      </c>
      <c r="F9" s="4"/>
      <c r="G9" s="4"/>
      <c r="H9" s="4">
        <v>0</v>
      </c>
      <c r="I9" s="4">
        <f>0</f>
        <v>0</v>
      </c>
      <c r="J9" s="4">
        <f>0</f>
        <v>0</v>
      </c>
      <c r="K9" s="4">
        <f>0</f>
        <v>0</v>
      </c>
      <c r="L9" s="4"/>
    </row>
    <row r="10" spans="1:12" x14ac:dyDescent="0.25">
      <c r="A10" s="4" t="s">
        <v>349</v>
      </c>
      <c r="B10" s="4">
        <v>0</v>
      </c>
      <c r="C10" s="4">
        <v>0</v>
      </c>
      <c r="D10" s="4">
        <v>0</v>
      </c>
      <c r="E10" s="4">
        <v>0</v>
      </c>
      <c r="F10" s="4"/>
      <c r="G10" s="4"/>
      <c r="H10" s="4">
        <v>0</v>
      </c>
      <c r="I10" s="4">
        <f>0</f>
        <v>0</v>
      </c>
      <c r="J10" s="4">
        <f>0</f>
        <v>0</v>
      </c>
      <c r="K10" s="4">
        <f>0</f>
        <v>0</v>
      </c>
      <c r="L10" s="4"/>
    </row>
    <row r="11" spans="1:12" x14ac:dyDescent="0.25">
      <c r="A11" s="3" t="s">
        <v>350</v>
      </c>
      <c r="B11" s="3"/>
      <c r="C11" s="3"/>
      <c r="D11" s="3"/>
      <c r="E11" s="3"/>
      <c r="F11" s="3"/>
      <c r="G11" s="3"/>
      <c r="H11" s="3"/>
      <c r="I11" s="3"/>
      <c r="J11" s="3"/>
      <c r="K11" s="3"/>
      <c r="L11" s="3"/>
    </row>
    <row r="12" spans="1:12" x14ac:dyDescent="0.25">
      <c r="A12" s="4" t="s">
        <v>351</v>
      </c>
      <c r="B12" s="4">
        <v>0</v>
      </c>
      <c r="C12" s="4">
        <v>0</v>
      </c>
      <c r="D12" s="4">
        <v>0</v>
      </c>
      <c r="E12" s="4">
        <v>0</v>
      </c>
      <c r="F12" s="4">
        <f>0</f>
        <v>0</v>
      </c>
      <c r="G12" s="4">
        <f>0</f>
        <v>0</v>
      </c>
      <c r="H12" s="4">
        <v>0</v>
      </c>
      <c r="I12" s="4">
        <f>0</f>
        <v>0</v>
      </c>
      <c r="J12" s="4">
        <f>0</f>
        <v>0</v>
      </c>
      <c r="K12" s="4">
        <f>0</f>
        <v>0</v>
      </c>
      <c r="L12" s="4"/>
    </row>
    <row r="13" spans="1:12" x14ac:dyDescent="0.25">
      <c r="A13" s="4" t="s">
        <v>352</v>
      </c>
      <c r="B13" s="4">
        <v>0</v>
      </c>
      <c r="C13" s="4">
        <v>0</v>
      </c>
      <c r="D13" s="4">
        <v>0</v>
      </c>
      <c r="E13" s="4">
        <v>0</v>
      </c>
      <c r="F13" s="4">
        <f>0</f>
        <v>0</v>
      </c>
      <c r="G13" s="4">
        <f>0</f>
        <v>0</v>
      </c>
      <c r="H13" s="4">
        <v>0</v>
      </c>
      <c r="I13" s="4">
        <f>0</f>
        <v>0</v>
      </c>
      <c r="J13" s="4">
        <f>0</f>
        <v>0</v>
      </c>
      <c r="K13" s="4">
        <f>0</f>
        <v>0</v>
      </c>
      <c r="L13" s="4"/>
    </row>
    <row r="14" spans="1:12" x14ac:dyDescent="0.25">
      <c r="A14" s="34" t="s">
        <v>41</v>
      </c>
      <c r="B14" s="34" t="s">
        <v>353</v>
      </c>
      <c r="C14" s="12"/>
      <c r="D14" s="12"/>
      <c r="E14" s="12"/>
      <c r="F14" s="12"/>
      <c r="G14" s="12"/>
      <c r="H14" s="12"/>
      <c r="I14" s="12"/>
      <c r="J14" s="12"/>
      <c r="K14" s="12"/>
      <c r="L14" s="12"/>
    </row>
    <row r="15" spans="1:12" x14ac:dyDescent="0.25">
      <c r="A15" s="32" t="s">
        <v>43</v>
      </c>
      <c r="B15" s="34" t="s">
        <v>354</v>
      </c>
      <c r="C15" s="12"/>
      <c r="D15" s="12"/>
      <c r="E15" s="12"/>
      <c r="F15" s="12"/>
      <c r="G15" s="12"/>
      <c r="H15" s="12"/>
      <c r="I15" s="12"/>
      <c r="J15" s="12"/>
      <c r="K15" s="12"/>
      <c r="L15" s="12"/>
    </row>
    <row r="16" spans="1:12" x14ac:dyDescent="0.25">
      <c r="A16" s="33"/>
      <c r="B16" s="34" t="s">
        <v>355</v>
      </c>
      <c r="C16" s="12"/>
      <c r="D16" s="12"/>
      <c r="E16" s="12"/>
      <c r="F16" s="12"/>
      <c r="G16" s="12"/>
      <c r="H16" s="12"/>
      <c r="I16" s="12"/>
      <c r="J16" s="12"/>
      <c r="K16" s="12"/>
      <c r="L16" s="12"/>
    </row>
    <row r="17" spans="1:12" x14ac:dyDescent="0.25">
      <c r="A17" s="34" t="s">
        <v>45</v>
      </c>
      <c r="B17" s="34" t="s">
        <v>356</v>
      </c>
      <c r="C17" s="12"/>
      <c r="D17" s="12"/>
      <c r="E17" s="12"/>
      <c r="F17" s="12"/>
      <c r="G17" s="12"/>
      <c r="H17" s="12"/>
      <c r="I17" s="12"/>
      <c r="J17" s="12"/>
      <c r="K17" s="12"/>
      <c r="L17" s="12"/>
    </row>
    <row r="18" spans="1:12" x14ac:dyDescent="0.25">
      <c r="A18" s="34" t="s">
        <v>357</v>
      </c>
      <c r="B18" s="34" t="s">
        <v>358</v>
      </c>
      <c r="C18" s="12"/>
      <c r="D18" s="12"/>
      <c r="E18" s="12"/>
      <c r="F18" s="12"/>
      <c r="G18" s="12"/>
      <c r="H18" s="12"/>
      <c r="I18" s="12"/>
      <c r="J18" s="12"/>
      <c r="K18" s="12"/>
      <c r="L18" s="12"/>
    </row>
    <row r="19" spans="1:12" x14ac:dyDescent="0.25">
      <c r="A19" s="34" t="s">
        <v>359</v>
      </c>
      <c r="B19" s="34" t="s">
        <v>360</v>
      </c>
      <c r="C19" s="12"/>
      <c r="D19" s="12"/>
      <c r="E19" s="12"/>
      <c r="F19" s="12"/>
      <c r="G19" s="12"/>
      <c r="H19" s="12"/>
      <c r="I19" s="12"/>
      <c r="J19" s="12"/>
      <c r="K19" s="12"/>
      <c r="L19" s="12"/>
    </row>
    <row r="20" spans="1:12" x14ac:dyDescent="0.25">
      <c r="A20" s="34" t="s">
        <v>361</v>
      </c>
      <c r="B20" s="34" t="s">
        <v>362</v>
      </c>
      <c r="C20" s="12"/>
      <c r="D20" s="12"/>
      <c r="E20" s="12"/>
      <c r="F20" s="12"/>
      <c r="G20" s="12"/>
      <c r="H20" s="12"/>
      <c r="I20" s="12"/>
      <c r="J20" s="12"/>
      <c r="K20" s="12"/>
      <c r="L20" s="12"/>
    </row>
    <row r="21" spans="1:12" x14ac:dyDescent="0.25">
      <c r="A21" s="34" t="s">
        <v>363</v>
      </c>
      <c r="B21" s="34" t="s">
        <v>364</v>
      </c>
      <c r="C21" s="12"/>
      <c r="D21" s="12"/>
      <c r="E21" s="12"/>
      <c r="F21" s="12"/>
      <c r="G21" s="12"/>
      <c r="H21" s="12"/>
      <c r="I21" s="12"/>
      <c r="J21" s="12"/>
      <c r="K21" s="12"/>
      <c r="L21" s="12"/>
    </row>
    <row r="22" spans="1:12" x14ac:dyDescent="0.25">
      <c r="A22" s="34" t="s">
        <v>365</v>
      </c>
      <c r="B22" s="34" t="s">
        <v>366</v>
      </c>
      <c r="C22" s="12"/>
      <c r="D22" s="12"/>
      <c r="E22" s="12"/>
      <c r="F22" s="12"/>
      <c r="G22" s="12"/>
      <c r="H22" s="12"/>
      <c r="I22" s="12"/>
      <c r="J22" s="12"/>
      <c r="K22" s="12"/>
      <c r="L22" s="12"/>
    </row>
    <row r="23" spans="1:12" x14ac:dyDescent="0.25">
      <c r="A23" s="34" t="s">
        <v>367</v>
      </c>
      <c r="B23" s="34" t="s">
        <v>368</v>
      </c>
      <c r="C23" s="12"/>
      <c r="D23" s="12"/>
      <c r="E23" s="12"/>
      <c r="F23" s="12"/>
      <c r="G23" s="12"/>
      <c r="H23" s="12"/>
      <c r="I23" s="12"/>
      <c r="J23" s="12"/>
      <c r="K23" s="12"/>
      <c r="L23" s="12"/>
    </row>
    <row r="24" spans="1:12" x14ac:dyDescent="0.25">
      <c r="A24" s="34" t="s">
        <v>369</v>
      </c>
      <c r="B24" s="34" t="s">
        <v>370</v>
      </c>
      <c r="C24" s="12"/>
      <c r="D24" s="12"/>
      <c r="E24" s="12"/>
      <c r="F24" s="12"/>
      <c r="G24" s="12"/>
      <c r="H24" s="12"/>
      <c r="I24" s="12"/>
      <c r="J24" s="12"/>
      <c r="K24" s="12"/>
      <c r="L24"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52</vt:i4>
      </vt:variant>
    </vt:vector>
  </HeadingPairs>
  <TitlesOfParts>
    <vt:vector size="52" baseType="lpstr">
      <vt:lpstr>Fond_De_Roulement</vt:lpstr>
      <vt:lpstr>Bilan_S_D</vt:lpstr>
      <vt:lpstr>Compte_De_Resultat_S_D</vt:lpstr>
      <vt:lpstr>Tableau_Des_Immobilisations_S_B</vt:lpstr>
      <vt:lpstr>Tableau_Des_Amortissements_S_B</vt:lpstr>
      <vt:lpstr>Tableau_Des_Depreciations_S_B</vt:lpstr>
      <vt:lpstr>Tableau_Des_Provisions_S_B</vt:lpstr>
      <vt:lpstr>E_D_C_E_D_D_A_L_C_D_L_E_S_B</vt:lpstr>
      <vt:lpstr>T_D_F_E_P_S_B</vt:lpstr>
      <vt:lpstr>T_D_P_D_TIAP_S_B</vt:lpstr>
      <vt:lpstr>T_D_S_I_D_G_S_D</vt:lpstr>
      <vt:lpstr>D_D_L_C_D_A_S_D</vt:lpstr>
      <vt:lpstr>M_D_T_D_E_E_D_R__T_D_F_E_C_S_D</vt:lpstr>
      <vt:lpstr>M_D_T_D_E_E_D_R___T_D_F_E_L_S_D</vt:lpstr>
      <vt:lpstr>Cadre_Comptable_S_D</vt:lpstr>
      <vt:lpstr>Plan_De_Compte_General_S_D</vt:lpstr>
      <vt:lpstr>Livre_Journal</vt:lpstr>
      <vt:lpstr>Grand_Livre_General</vt:lpstr>
      <vt:lpstr>Facturation</vt:lpstr>
      <vt:lpstr>Liste_Des_Factures</vt:lpstr>
      <vt:lpstr>Registre_Des_Actions</vt:lpstr>
      <vt:lpstr>Liste_Des_Actionnaires</vt:lpstr>
      <vt:lpstr>Formulaire_3310_CA3</vt:lpstr>
      <vt:lpstr>Formulaire_3516</vt:lpstr>
      <vt:lpstr>Formulaire_3310_A</vt:lpstr>
      <vt:lpstr>Formulaire_3519</vt:lpstr>
      <vt:lpstr>Formulaire_3310_CA3G</vt:lpstr>
      <vt:lpstr>Formulaire _3310_Ter_SD</vt:lpstr>
      <vt:lpstr>Formulaire_3515_SD</vt:lpstr>
      <vt:lpstr>Livraisons_Biens_Intracommunaut</vt:lpstr>
      <vt:lpstr>Prestations_De_Services_Intraco</vt:lpstr>
      <vt:lpstr>Formulaire_2065</vt:lpstr>
      <vt:lpstr>Formulaire_2050_SD</vt:lpstr>
      <vt:lpstr>Formulaire_2051_SD</vt:lpstr>
      <vt:lpstr>Formulaire_2052_SD</vt:lpstr>
      <vt:lpstr>Formulaire_2053_SD</vt:lpstr>
      <vt:lpstr>Formulaire_2054_SD</vt:lpstr>
      <vt:lpstr>Formulaire_2054_Bis_SD</vt:lpstr>
      <vt:lpstr>Formulaire_2055_SD</vt:lpstr>
      <vt:lpstr>Formulaire_2056_SD</vt:lpstr>
      <vt:lpstr>Formulaire_2057_SD</vt:lpstr>
      <vt:lpstr>Formulaire_2058_A_SD</vt:lpstr>
      <vt:lpstr>Formulaire_2058_B_SD</vt:lpstr>
      <vt:lpstr>Formulaire_2058_C_SD</vt:lpstr>
      <vt:lpstr>Formulaire_2059_A_SD</vt:lpstr>
      <vt:lpstr>Formulaire_2059_B_SD</vt:lpstr>
      <vt:lpstr>Formulaire_2059_C_SD</vt:lpstr>
      <vt:lpstr>Formulaire_2059_D_SD</vt:lpstr>
      <vt:lpstr>Formulaire_2059_E_SD</vt:lpstr>
      <vt:lpstr>Formulaire_2059_F_SD</vt:lpstr>
      <vt:lpstr>Formulaire_2059_G_SD</vt:lpstr>
      <vt:lpstr>Liste_Formulaire_2759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2019-11-05T13:42:07Z</dcterms:modified>
</cp:coreProperties>
</file>