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0" activeTab="33"/>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Formulaire_3310_CA3" sheetId="18" r:id="rId32"/>
    <sheet name="Formulaire_3516" sheetId="19" r:id="rId33"/>
    <sheet name="Formulaire_3310_A" sheetId="20" r:id="rId34"/>
    <sheet name="Formulaire_3519" sheetId="23" r:id="rId35"/>
    <sheet name="Formulaire_3310_CA3G" sheetId="24" r:id="rId36"/>
    <sheet name="Formulaire _3310_Ter_SD" sheetId="25" r:id="rId37"/>
    <sheet name="Formulaire_3515_SD" sheetId="26" r:id="rId38"/>
    <sheet name="Livraisons_Biens_Intracommunaut" sheetId="21" r:id="rId39"/>
    <sheet name="Prestations_De_Services_Intraco" sheetId="22" r:id="rId40"/>
    <sheet name="Formulaire_2065" sheetId="27" r:id="rId41"/>
    <sheet name="Formulaire_2050_SD" sheetId="28" r:id="rId42"/>
    <sheet name="Formulaire_2051_SD" sheetId="29" r:id="rId43"/>
    <sheet name="Formulaire_2052_SD" sheetId="30" r:id="rId44"/>
    <sheet name="Formulaire_2053_SD" sheetId="31" r:id="rId45"/>
    <sheet name="Formulaire_2054_SD" sheetId="32" r:id="rId46"/>
    <sheet name="Formulaire_2054_Bis_SD" sheetId="33" r:id="rId47"/>
    <sheet name="Formulaire_2055_SD" sheetId="35" r:id="rId48"/>
    <sheet name="Formulaire_2056_SD" sheetId="36" r:id="rId49"/>
    <sheet name="Formulaire_2057_SD" sheetId="37" r:id="rId50"/>
    <sheet name="Formulaire_2058_A_SD" sheetId="38" r:id="rId51"/>
    <sheet name="Formulaire_2058_B_SD" sheetId="39" r:id="rId52"/>
    <sheet name="Formulaire_2058_C_SD" sheetId="40" r:id="rId53"/>
    <sheet name="Formulaire_2059_A_SD" sheetId="41" r:id="rId54"/>
    <sheet name="Formulaire_2059_B_SD" sheetId="42" r:id="rId55"/>
    <sheet name="Formulaire_2059_C_SD" sheetId="43" r:id="rId56"/>
    <sheet name="Formulaire_2059_D_SD" sheetId="44" r:id="rId57"/>
    <sheet name="Formulaire_2059_E_SD" sheetId="45" r:id="rId58"/>
    <sheet name="Formulaire_2059_F_SD" sheetId="46" r:id="rId59"/>
    <sheet name="Formulaire_2059_G_SD" sheetId="47" r:id="rId60"/>
    <sheet name="Liste_Formulaire_2759" sheetId="52" r:id="rId61"/>
    <sheet name="Fond_De_Roulement" sheetId="53" r:id="rId62"/>
  </sheets>
  <externalReferences>
    <externalReference r:id="rId63"/>
    <externalReference r:id="rId64"/>
  </externalReferences>
  <calcPr calcId="152511"/>
</workbook>
</file>

<file path=xl/calcChain.xml><?xml version="1.0" encoding="utf-8"?>
<calcChain xmlns="http://schemas.openxmlformats.org/spreadsheetml/2006/main">
  <c r="W263" i="15" l="1"/>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66" i="14" s="1"/>
  <c r="C52" i="14"/>
  <c r="C51" i="14"/>
  <c r="C50" i="14"/>
  <c r="C49" i="14"/>
  <c r="C48" i="14"/>
  <c r="C47" i="14"/>
  <c r="C46" i="14"/>
  <c r="C45" i="14"/>
  <c r="C53" i="14" s="1"/>
  <c r="C44" i="14"/>
  <c r="C43" i="14"/>
  <c r="C39" i="14"/>
  <c r="C38" i="14"/>
  <c r="C37" i="14"/>
  <c r="C36" i="14"/>
  <c r="C35" i="14"/>
  <c r="C34" i="14"/>
  <c r="C33" i="14"/>
  <c r="C32" i="14"/>
  <c r="C31" i="14"/>
  <c r="C30" i="14"/>
  <c r="C40" i="14" s="1"/>
  <c r="G27" i="14"/>
  <c r="G26" i="14"/>
  <c r="C26" i="14"/>
  <c r="G25" i="14"/>
  <c r="C25" i="14"/>
  <c r="G24" i="14"/>
  <c r="C24" i="14"/>
  <c r="G23" i="14"/>
  <c r="C23" i="14"/>
  <c r="G22" i="14"/>
  <c r="C22" i="14"/>
  <c r="G21" i="14"/>
  <c r="C21" i="14"/>
  <c r="G20" i="14"/>
  <c r="C20" i="14"/>
  <c r="G19" i="14"/>
  <c r="C19" i="14"/>
  <c r="C27" i="14" s="1"/>
  <c r="G18" i="14"/>
  <c r="G28" i="14" s="1"/>
  <c r="C18" i="14"/>
  <c r="C17" i="14"/>
  <c r="G14" i="14"/>
  <c r="G13" i="14"/>
  <c r="C13" i="14"/>
  <c r="G12" i="14"/>
  <c r="C12" i="14"/>
  <c r="G11" i="14"/>
  <c r="C11" i="14"/>
  <c r="G10" i="14"/>
  <c r="C10" i="14"/>
  <c r="G9" i="14"/>
  <c r="C9" i="14"/>
  <c r="G8" i="14"/>
  <c r="C8" i="14"/>
  <c r="G7" i="14"/>
  <c r="G15" i="14" s="1"/>
  <c r="C7" i="14"/>
  <c r="K6" i="14"/>
  <c r="G6" i="14"/>
  <c r="C6" i="14"/>
  <c r="K5" i="14"/>
  <c r="G5" i="14"/>
  <c r="C5" i="14"/>
  <c r="K4" i="14"/>
  <c r="K7" i="14" s="1"/>
  <c r="G4" i="14"/>
  <c r="C4" i="14"/>
  <c r="C14" i="14" s="1"/>
  <c r="K28" i="15" l="1"/>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<sst xmlns="http://schemas.openxmlformats.org/spreadsheetml/2006/main" count="6724" uniqueCount="4371">
  <si>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</si>
  <si>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</si>
  <si>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</si>
  <si>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</si>
  <si>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</si>
  <si>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</si>
  <si>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</si>
  <si>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</si>
  <si>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</si>
  <si>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</si>
  <si>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</si>
  <si>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</si>
  <si>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</si>
  <si>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</si>
  <si>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</si>
  <si>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</si>
  <si>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</si>
  <si>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</si>
  <si>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</si>
  <si>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</si>
  <si>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</si>
  <si>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</si>
  <si>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</si>
  <si>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</si>
  <si>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</si>
  <si>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</si>
  <si>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</si>
  <si>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</si>
  <si>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</si>
  <si>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</si>
  <si>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</si>
  <si>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</si>
  <si>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</si>
  <si>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</si>
  <si>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</si>
  <si>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</si>
  <si>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</si>
  <si>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</si>
  <si>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</si>
  <si>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</si>
  <si>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</si>
  <si>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</si>
  <si>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</si>
  <si>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</si>
  <si>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</si>
  <si>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</si>
  <si>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</si>
  <si>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</si>
  <si>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</si>
  <si>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</si>
  <si>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</si>
  <si>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</si>
  <si>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</si>
  <si>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</si>
  <si>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</si>
  <si>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</si>
  <si>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</si>
  <si>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</si>
  <si>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</si>
  <si>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</si>
  <si>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</si>
  <si>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</si>
  <si>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</si>
  <si>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</si>
  <si>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</si>
  <si>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</si>
  <si>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</si>
  <si>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</si>
  <si>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</si>
  <si>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</si>
  <si>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</si>
  <si>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</si>
  <si>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</si>
  <si>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</si>
  <si>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</si>
  <si>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</si>
  <si>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</si>
  <si>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</si>
  <si>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</si>
  <si>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</si>
  <si>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</si>
  <si>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</si>
  <si>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</si>
  <si>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</si>
  <si>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</si>
  <si>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</si>
  <si>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</si>
  <si>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</si>
  <si>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</si>
  <si>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</si>
  <si>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</si>
  <si>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</si>
  <si>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</si>
  <si>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</si>
  <si>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</si>
  <si>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</si>
  <si>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</si>
  <si>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</si>
  <si>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</si>
  <si>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</si>
  <si>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</si>
  <si>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</si>
  <si>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</si>
  <si>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</si>
  <si>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</si>
  <si>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</si>
  <si>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</si>
  <si>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</si>
  <si>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</si>
  <si>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</si>
  <si>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</si>
  <si>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</si>
  <si>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</si>
  <si>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</si>
  <si>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</si>
  <si>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</si>
  <si>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</si>
  <si>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</si>
  <si>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</si>
  <si>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</si>
  <si>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</si>
  <si>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</si>
  <si>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</si>
  <si>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</si>
  <si>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</si>
  <si>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</si>
  <si>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</si>
  <si>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</si>
  <si>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</si>
  <si>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</si>
  <si>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</si>
  <si>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</si>
  <si>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</si>
  <si>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</si>
  <si>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</si>
  <si>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</si>
  <si>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</si>
  <si>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</si>
  <si>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</si>
  <si>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</si>
  <si>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</si>
  <si>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</si>
  <si>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</si>
  <si>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</si>
  <si>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</si>
  <si>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</si>
  <si>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</si>
  <si>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</si>
  <si>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</si>
  <si>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</si>
  <si>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</si>
  <si>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</si>
  <si>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</si>
  <si>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</si>
  <si>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</si>
  <si>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</si>
  <si>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</si>
  <si>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</si>
  <si>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</si>
  <si>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</si>
  <si>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</si>
  <si>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</si>
  <si>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</si>
  <si>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</si>
  <si>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</si>
  <si>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</si>
  <si>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</si>
  <si>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</si>
  <si>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</si>
  <si>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</si>
  <si>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</si>
  <si>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</si>
  <si>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</si>
  <si>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</si>
  <si>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</si>
  <si>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</si>
  <si>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</si>
  <si>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</si>
  <si>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</si>
  <si>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</si>
  <si>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</si>
  <si>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</si>
  <si>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</si>
  <si>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</si>
  <si>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</si>
  <si>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</si>
  <si>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</si>
  <si>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</si>
  <si>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</si>
  <si>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</si>
  <si>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</si>
  <si>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</si>
  <si>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</si>
  <si>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</si>
  <si>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</si>
  <si>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</si>
  <si>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</si>
  <si>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</si>
  <si>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</si>
  <si>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</si>
  <si>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</si>
  <si>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</si>
  <si>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</si>
  <si>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</si>
  <si>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</si>
  <si>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</si>
  <si>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</si>
  <si>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</si>
  <si>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</si>
  <si>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</si>
  <si>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</si>
  <si>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</si>
  <si>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</si>
  <si>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</si>
  <si>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</si>
  <si>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</si>
  <si>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</si>
  <si>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</si>
  <si>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</si>
  <si>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</si>
  <si>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</si>
  <si>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</si>
  <si>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</si>
  <si>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</si>
  <si>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</si>
  <si>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</si>
  <si>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</si>
  <si>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</si>
  <si>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</si>
  <si>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</si>
  <si>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</si>
  <si>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</si>
  <si>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</si>
  <si>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</si>
  <si>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</si>
  <si>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</si>
  <si>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</si>
  <si>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</si>
  <si>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</si>
  <si>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</si>
  <si>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</si>
  <si>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</si>
  <si>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</si>
  <si>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</si>
  <si>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</si>
  <si>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</si>
  <si>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</si>
  <si>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</si>
  <si>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</si>
  <si>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</si>
  <si>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</si>
  <si>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</si>
  <si>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</si>
  <si>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</si>
  <si>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</si>
  <si>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</si>
  <si>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</si>
  <si>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</si>
  <si>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</si>
  <si>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</si>
  <si>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</si>
  <si>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</si>
  <si>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</si>
  <si>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</si>
  <si>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</si>
  <si>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</si>
  <si>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</si>
  <si>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</si>
  <si>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</si>
  <si>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</si>
  <si>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</si>
  <si>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</si>
  <si>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</si>
  <si>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</si>
  <si>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</si>
  <si>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</si>
  <si>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</si>
  <si>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</si>
  <si>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</si>
  <si>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</si>
  <si>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</si>
  <si>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</si>
  <si>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</si>
  <si>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</si>
  <si>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</si>
  <si>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</si>
  <si>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</si>
  <si>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</si>
  <si>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</si>
  <si>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</si>
  <si>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</si>
  <si>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</si>
  <si>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</si>
  <si>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</si>
  <si>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</si>
  <si>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</si>
  <si>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</si>
  <si>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</si>
  <si>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</si>
  <si>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</si>
  <si>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</si>
  <si>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</si>
  <si>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</si>
  <si>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</si>
  <si>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</si>
  <si>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</si>
  <si>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</si>
  <si>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</si>
  <si>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</si>
  <si>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</si>
  <si>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</si>
  <si>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</si>
  <si>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</si>
  <si>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</si>
  <si>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</si>
  <si>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</si>
  <si>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</si>
  <si>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</si>
  <si>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</si>
  <si>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</si>
  <si>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</si>
  <si>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</si>
  <si>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</si>
  <si>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</si>
  <si>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</si>
  <si>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</si>
  <si>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</si>
  <si>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</si>
  <si>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</si>
  <si>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</si>
  <si>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</si>
  <si>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</si>
  <si>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</si>
  <si>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</si>
  <si>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</si>
  <si>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</si>
  <si>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</si>
  <si>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</si>
  <si>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</si>
  <si>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</si>
  <si>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</si>
  <si>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</si>
  <si>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</si>
  <si>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</si>
  <si>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</si>
  <si>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</si>
  <si>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</si>
  <si>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</si>
  <si>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</si>
  <si>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</si>
  <si>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</si>
  <si>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</si>
  <si>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</si>
  <si>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</si>
  <si>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</si>
  <si>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</si>
  <si>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</si>
  <si>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</si>
  <si>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</si>
  <si>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</si>
  <si>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</si>
  <si>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</si>
  <si>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</si>
  <si>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</si>
  <si>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</si>
  <si>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</si>
  <si>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</si>
  <si>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</si>
  <si>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</si>
  <si>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</si>
  <si>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</si>
  <si>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</si>
  <si>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</si>
  <si>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</si>
  <si>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</si>
  <si>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</si>
  <si>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</si>
  <si>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</si>
  <si>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</si>
  <si>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</si>
  <si>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</si>
  <si>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</si>
  <si>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</si>
  <si>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</si>
  <si>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</si>
  <si>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</si>
  <si>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</si>
  <si>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</si>
  <si>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</si>
  <si>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</si>
  <si>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</si>
  <si>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</si>
  <si>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</si>
  <si>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</si>
  <si>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</si>
  <si>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</si>
  <si>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</si>
  <si>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</si>
  <si>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</si>
  <si>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</si>
  <si>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</si>
  <si>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</si>
  <si>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</si>
  <si>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</si>
  <si>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</si>
  <si>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</si>
  <si>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</si>
  <si>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</si>
  <si>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</si>
  <si>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</si>
  <si>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</si>
  <si>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</si>
  <si>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</si>
  <si>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</si>
  <si>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</si>
  <si>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</si>
  <si>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</si>
  <si>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</si>
  <si>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</si>
  <si>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</si>
  <si>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</si>
  <si>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</si>
  <si>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</si>
  <si>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</si>
  <si>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</si>
  <si>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</si>
  <si>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</si>
  <si>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</si>
  <si>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</si>
  <si>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</si>
  <si>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</si>
  <si>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</si>
  <si>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</si>
  <si>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</si>
  <si>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</si>
  <si>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</si>
  <si>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</si>
  <si>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</si>
  <si>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</si>
  <si>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</si>
  <si>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</si>
  <si>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</si>
  <si>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</si>
  <si>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</si>
  <si>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</si>
  <si>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</si>
  <si>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</si>
  <si>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</si>
  <si>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</si>
  <si>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</si>
  <si>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</si>
  <si>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</si>
  <si>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</si>
  <si>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</si>
  <si>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</si>
  <si>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</si>
  <si>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</si>
  <si>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</si>
  <si>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</si>
  <si>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</si>
  <si>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</si>
  <si>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</si>
  <si>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</si>
  <si>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</si>
  <si>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</si>
  <si>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</si>
  <si>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</si>
  <si>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</si>
  <si>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</si>
  <si>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</si>
  <si>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</si>
  <si>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</si>
  <si>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</si>
  <si>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</si>
  <si>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</si>
  <si>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</si>
  <si>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</si>
  <si>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</si>
  <si>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</si>
  <si>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</si>
  <si>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</si>
  <si>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</si>
  <si>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</si>
  <si>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</si>
  <si>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</si>
  <si>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</si>
  <si>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</si>
  <si>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</si>
  <si>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</si>
  <si>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</si>
  <si>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</si>
  <si>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</si>
  <si>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</si>
  <si>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</si>
  <si>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</si>
  <si>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</si>
  <si>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</si>
  <si>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</si>
  <si>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</si>
  <si>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</si>
  <si>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</si>
  <si>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</si>
  <si>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</si>
  <si>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</si>
  <si>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</si>
  <si>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</si>
  <si>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</si>
  <si>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</si>
  <si>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</si>
  <si>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</si>
  <si>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</si>
  <si>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</si>
  <si>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</si>
  <si>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</si>
  <si>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</si>
  <si>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</si>
  <si>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</si>
  <si>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</si>
  <si>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</si>
  <si>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</si>
  <si>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</si>
  <si>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</si>
  <si>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</si>
  <si>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</si>
  <si>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</si>
  <si>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</si>
  <si>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</si>
  <si>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</si>
  <si>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</si>
  <si>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</si>
  <si>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</si>
  <si>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</si>
  <si>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</si>
  <si>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</si>
  <si>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</si>
  <si>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</si>
  <si>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</si>
  <si>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</si>
  <si>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</si>
  <si>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</si>
  <si>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</si>
  <si>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</si>
  <si>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</si>
  <si>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</si>
  <si>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</si>
  <si>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</si>
  <si>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</si>
  <si>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</si>
  <si>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</si>
  <si>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</si>
  <si>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</si>
  <si>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</si>
  <si>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</si>
  <si>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</si>
  <si>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</si>
  <si>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</si>
  <si>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</si>
  <si>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</si>
  <si>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</si>
  <si>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</si>
  <si>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</si>
  <si>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</si>
  <si>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</si>
  <si>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</si>
  <si>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</si>
  <si>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</si>
  <si>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</si>
  <si>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</si>
  <si>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</si>
  <si>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</si>
  <si>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</si>
  <si>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</si>
  <si>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</si>
  <si>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</si>
  <si>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</si>
  <si>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</si>
  <si>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</si>
  <si>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</si>
  <si>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</si>
  <si>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</si>
  <si>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</si>
  <si>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</si>
  <si>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</si>
  <si>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</si>
  <si>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</si>
  <si>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</si>
  <si>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</si>
  <si>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</si>
  <si>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</si>
  <si>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</si>
  <si>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</si>
  <si>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</si>
  <si>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</si>
  <si>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</si>
  <si>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</si>
  <si>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</si>
  <si>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</si>
  <si>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</si>
  <si>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</si>
  <si>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</si>
  <si>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</si>
  <si>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</si>
  <si>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</si>
  <si>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</si>
  <si>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</si>
  <si>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</si>
  <si>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</si>
  <si>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</si>
  <si>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</si>
  <si>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</si>
  <si>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</si>
  <si>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</si>
  <si>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</si>
  <si>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</si>
  <si>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</si>
  <si>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</si>
  <si>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</si>
  <si>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</si>
  <si>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</si>
  <si>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</si>
  <si>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</si>
  <si>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</si>
  <si>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</si>
  <si>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</si>
  <si>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</si>
  <si>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</si>
  <si>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</si>
  <si>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</si>
  <si>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</si>
  <si>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</si>
  <si>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</si>
  <si>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</si>
  <si>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</si>
  <si>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</si>
  <si>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</si>
  <si>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</si>
  <si>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</si>
  <si>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</si>
  <si>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</si>
  <si>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</si>
  <si>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</si>
  <si>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</si>
  <si>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</si>
  <si>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</si>
  <si>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</si>
  <si>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</si>
  <si>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</si>
  <si>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</si>
  <si>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</si>
  <si>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</si>
  <si>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</si>
  <si>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</si>
  <si>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</si>
  <si>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</si>
  <si>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</si>
  <si>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</si>
  <si>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</si>
  <si>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</si>
  <si>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</si>
  <si>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</si>
  <si>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</si>
  <si>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</si>
  <si>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</si>
  <si>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</si>
  <si>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</si>
  <si>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</si>
  <si>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</si>
  <si>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</si>
  <si>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</si>
  <si>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</si>
  <si>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</si>
  <si>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</si>
  <si>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</si>
  <si>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</si>
  <si>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</si>
  <si>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</si>
  <si>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</si>
  <si>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</si>
  <si>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</si>
  <si>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</si>
  <si>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</si>
  <si>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</si>
  <si>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</si>
  <si>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</si>
  <si>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</si>
  <si>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</si>
  <si>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</si>
  <si>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</si>
  <si>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</si>
  <si>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</si>
  <si>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</si>
  <si>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</si>
  <si>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</si>
  <si>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</si>
  <si>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</si>
  <si>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</si>
  <si>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</si>
  <si>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</si>
  <si>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</si>
  <si>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</si>
  <si>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</si>
  <si>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</si>
  <si>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</si>
  <si>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</si>
  <si>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</si>
  <si>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</si>
  <si>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</si>
  <si>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</si>
  <si>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</si>
  <si>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</si>
  <si>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</si>
  <si>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</si>
  <si>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</si>
  <si>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</si>
  <si>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</si>
  <si>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</si>
  <si>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</si>
  <si>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</si>
  <si>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</si>
  <si>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</si>
  <si>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</si>
  <si>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</si>
  <si>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</si>
  <si>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</si>
  <si>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</si>
  <si>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</si>
  <si>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</si>
  <si>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</si>
  <si>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</si>
  <si>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</si>
  <si>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</si>
  <si>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</si>
  <si>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</si>
  <si>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</si>
  <si>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</si>
  <si>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</si>
  <si>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</si>
  <si>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</si>
  <si>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</si>
  <si>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</si>
  <si>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</si>
  <si>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</si>
  <si>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</si>
  <si>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</si>
  <si>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</si>
  <si>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</si>
  <si>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</si>
  <si>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</si>
  <si>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</si>
  <si>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</si>
  <si>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</si>
  <si>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</si>
  <si>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</si>
  <si>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</si>
  <si>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</si>
  <si>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</si>
  <si>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</si>
  <si>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</si>
  <si>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</si>
  <si>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</si>
  <si>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</si>
  <si>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</si>
  <si>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</si>
  <si>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</si>
  <si>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</si>
  <si>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</si>
  <si>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</si>
  <si>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</si>
  <si>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</si>
  <si>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</si>
  <si>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</si>
  <si>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</si>
  <si>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</si>
  <si>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</si>
  <si>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</si>
  <si>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</si>
  <si>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</si>
  <si>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</si>
  <si>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</si>
  <si>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</si>
  <si>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</si>
  <si>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</si>
  <si>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</si>
  <si>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</si>
  <si>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</si>
  <si>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</si>
  <si>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</si>
  <si>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</si>
  <si>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</si>
  <si>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</si>
  <si>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</si>
  <si>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</si>
  <si>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</si>
  <si>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</si>
  <si>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</si>
  <si>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</si>
  <si>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</si>
  <si>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</si>
  <si>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</si>
  <si>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</si>
  <si>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</si>
  <si>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</si>
  <si>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</si>
  <si>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</si>
  <si>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</si>
  <si>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</si>
  <si>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</si>
  <si>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</si>
  <si>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</si>
  <si>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</si>
  <si>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</si>
  <si>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</si>
  <si>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</si>
  <si>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</si>
  <si>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</si>
  <si>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</si>
  <si>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</si>
  <si>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</si>
  <si>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</si>
  <si>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</si>
  <si>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</si>
  <si>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</si>
  <si>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</si>
  <si>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</si>
  <si>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</si>
  <si>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</si>
  <si>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</si>
  <si>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</si>
  <si>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</si>
  <si>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</si>
  <si>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</si>
  <si>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</si>
  <si>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</si>
  <si>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</si>
  <si>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</si>
  <si>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</si>
  <si>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</si>
  <si>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</si>
  <si>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</si>
  <si>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</si>
  <si>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</si>
  <si>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</si>
  <si>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</si>
  <si>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</si>
  <si>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</si>
  <si>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</si>
  <si>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</si>
  <si>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</si>
  <si>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</si>
  <si>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</si>
  <si>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</si>
  <si>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</si>
  <si>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</si>
  <si>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</si>
  <si>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</si>
  <si>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</si>
  <si>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</si>
  <si>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</si>
  <si>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</si>
  <si>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</si>
  <si>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</si>
  <si>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</si>
  <si>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</si>
  <si>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</si>
  <si>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</si>
  <si>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</si>
  <si>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</si>
  <si>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</si>
  <si>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</si>
  <si>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</si>
  <si>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</si>
  <si>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</si>
  <si>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</si>
  <si>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</si>
  <si>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</si>
  <si>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</si>
  <si>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</si>
  <si>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</si>
  <si>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</si>
  <si>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</si>
  <si>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</si>
  <si>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</si>
  <si>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</si>
  <si>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</si>
  <si>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</si>
  <si>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</si>
  <si>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</si>
  <si>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</si>
  <si>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</si>
  <si>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</si>
  <si>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</si>
  <si>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</si>
  <si>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</si>
  <si>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</si>
  <si>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</si>
  <si>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</si>
  <si>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</si>
  <si>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</si>
  <si>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</si>
  <si>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</si>
  <si>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</si>
  <si>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</si>
  <si>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</si>
  <si>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</si>
  <si>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</si>
  <si>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</si>
  <si>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</si>
  <si>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</si>
  <si>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</si>
  <si>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</si>
  <si>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</si>
  <si>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</si>
  <si>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</si>
  <si>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</si>
  <si>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</si>
  <si>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</si>
  <si>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</si>
  <si>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</si>
  <si>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</si>
  <si>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</si>
  <si>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</si>
  <si>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</si>
  <si>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</si>
  <si>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</si>
  <si>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</si>
  <si>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</si>
  <si>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</si>
  <si>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</si>
  <si>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</si>
  <si>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</si>
  <si>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</si>
  <si>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</si>
  <si>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</si>
  <si>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</si>
  <si>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</si>
  <si>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</si>
  <si>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</si>
  <si>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</si>
  <si>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</si>
  <si>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</si>
  <si>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</si>
  <si>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</si>
  <si>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</si>
  <si>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</si>
  <si>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</si>
  <si>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</si>
  <si>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</si>
  <si>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</si>
  <si>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</si>
  <si>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</si>
  <si>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</si>
  <si>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</si>
  <si>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</si>
  <si>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</si>
  <si>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</si>
  <si>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</si>
  <si>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</si>
  <si>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</si>
  <si>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</si>
  <si>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</si>
  <si>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</si>
  <si>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</si>
  <si>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</si>
  <si>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</si>
  <si>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</si>
  <si>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</si>
  <si>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</si>
  <si>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</si>
  <si>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</si>
  <si>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</si>
  <si>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</si>
  <si>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</si>
  <si>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</si>
  <si>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</si>
  <si>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</si>
  <si>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</si>
  <si>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</si>
  <si>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</si>
  <si>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</si>
  <si>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</si>
  <si>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</si>
  <si>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</si>
  <si>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</si>
  <si>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</si>
  <si>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</si>
  <si>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</si>
  <si>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</si>
  <si>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</si>
  <si>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</si>
  <si>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</si>
  <si>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</si>
  <si>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</si>
  <si>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</si>
  <si>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</si>
  <si>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</si>
  <si>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</si>
  <si>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</si>
  <si>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</si>
  <si>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</si>
  <si>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</si>
  <si>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</si>
  <si>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</si>
  <si>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</si>
  <si>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</si>
  <si>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</si>
  <si>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</si>
  <si>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</si>
  <si>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</si>
  <si>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</si>
  <si>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</si>
  <si>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</si>
  <si>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</si>
  <si>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</si>
  <si>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</si>
  <si>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</si>
  <si>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</si>
  <si>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</si>
  <si>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</si>
  <si>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</si>
  <si>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</si>
  <si>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</si>
  <si>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</si>
  <si>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</si>
  <si>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</si>
  <si>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</si>
  <si>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</si>
  <si>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</si>
  <si>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</si>
  <si>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</si>
  <si>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</si>
  <si>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</si>
  <si>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</si>
  <si>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</si>
  <si>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</si>
  <si>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</si>
  <si>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</si>
  <si>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</si>
  <si>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</si>
  <si>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</si>
  <si>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</si>
  <si>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</si>
  <si>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</si>
  <si>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</si>
  <si>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</si>
  <si>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</si>
  <si>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</si>
  <si>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</si>
  <si>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</si>
  <si>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</si>
  <si>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</si>
  <si>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</si>
  <si>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</si>
  <si>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</si>
  <si>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</si>
  <si>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</si>
  <si>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</si>
  <si>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</si>
  <si>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</si>
  <si>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</si>
  <si>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</si>
  <si>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</si>
  <si>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</si>
  <si>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</si>
  <si>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</si>
  <si>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</si>
  <si>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</si>
  <si>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</si>
  <si>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</si>
  <si>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</si>
  <si>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</si>
  <si>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</si>
  <si>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</si>
  <si>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</si>
  <si>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</si>
  <si>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</si>
  <si>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</si>
  <si>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</si>
  <si>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</si>
  <si>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</si>
  <si>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</si>
  <si>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</si>
  <si>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</si>
  <si>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</si>
  <si>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</si>
  <si>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</si>
  <si>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</si>
  <si>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</si>
  <si>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</si>
  <si>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</si>
  <si>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</si>
  <si>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</si>
  <si>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</si>
  <si>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</si>
  <si>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</si>
  <si>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</si>
  <si>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</si>
  <si>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</si>
  <si>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</si>
  <si>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</si>
  <si>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</si>
  <si>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</si>
  <si>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</si>
  <si>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</si>
  <si>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</si>
  <si>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</si>
  <si>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</si>
  <si>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</si>
  <si>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</si>
  <si>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</si>
  <si>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</si>
  <si>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</si>
  <si>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</si>
  <si>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</si>
  <si>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</si>
  <si>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</si>
  <si>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</si>
  <si>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</si>
  <si>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</si>
  <si>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</si>
  <si>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</si>
  <si>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</si>
  <si>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</si>
  <si>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</si>
  <si>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</si>
  <si>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</si>
  <si>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</si>
  <si>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</si>
  <si>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</si>
  <si>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</si>
  <si>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</si>
  <si>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</si>
  <si>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</si>
  <si>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</si>
  <si>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</si>
  <si>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</si>
  <si>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</si>
  <si>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</si>
  <si>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</si>
  <si>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</si>
  <si>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</si>
  <si>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</si>
  <si>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</si>
  <si>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</si>
  <si>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</si>
  <si>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</si>
  <si>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</si>
  <si>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</si>
  <si>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</si>
  <si>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</si>
  <si>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</si>
  <si>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</si>
  <si>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</si>
  <si>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</si>
  <si>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</si>
  <si>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</si>
  <si>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</si>
  <si>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</si>
  <si>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</si>
  <si>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</si>
  <si>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</si>
  <si>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</si>
  <si>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</si>
  <si>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</si>
  <si>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</si>
  <si>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</si>
  <si>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</si>
  <si>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</si>
  <si>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</si>
  <si>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</si>
  <si>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</si>
  <si>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</si>
  <si>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</si>
  <si>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</si>
  <si>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</si>
  <si>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</si>
  <si>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</si>
  <si>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</si>
  <si>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</si>
  <si>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</si>
  <si>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</si>
  <si>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</si>
  <si>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</si>
  <si>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</si>
  <si>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</si>
  <si>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</si>
  <si>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</si>
  <si>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</si>
  <si>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</si>
  <si>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</si>
  <si>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</si>
  <si>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</si>
  <si>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</si>
  <si>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</si>
  <si>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</si>
  <si>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</si>
  <si>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</si>
  <si>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</si>
  <si>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</si>
  <si>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</si>
  <si>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</si>
  <si>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</si>
  <si>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</si>
  <si>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</si>
  <si>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</si>
  <si>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</si>
  <si>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</si>
  <si>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</si>
  <si>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</si>
  <si>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</si>
  <si>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</si>
  <si>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</si>
  <si>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</si>
  <si>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</si>
  <si>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</si>
  <si>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</si>
  <si>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</si>
  <si>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</si>
  <si>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</si>
  <si>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</si>
  <si>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</si>
  <si>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</si>
  <si>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</si>
  <si>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</si>
  <si>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</si>
  <si>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</si>
  <si>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</si>
  <si>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</si>
  <si>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</si>
  <si>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</si>
  <si>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</si>
  <si>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</si>
  <si>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</si>
  <si>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</si>
  <si>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</si>
  <si>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</si>
  <si>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</si>
  <si>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</si>
  <si>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</si>
  <si>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</si>
  <si>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</si>
  <si>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</si>
  <si>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</si>
  <si>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</si>
  <si>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</si>
  <si>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</si>
  <si>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</si>
  <si>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</si>
  <si>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</si>
  <si>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</si>
  <si>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</si>
  <si>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</si>
  <si>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</si>
  <si>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</si>
  <si>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</si>
  <si>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</si>
  <si>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</si>
  <si>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</si>
  <si>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</si>
  <si>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</si>
  <si>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</si>
  <si>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</si>
  <si>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</si>
  <si>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</si>
  <si>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</si>
  <si>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</si>
  <si>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</si>
  <si>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</si>
  <si>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</si>
  <si>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</si>
  <si>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</si>
  <si>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</si>
  <si>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</si>
  <si>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</si>
  <si>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</si>
  <si>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</si>
  <si>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</si>
  <si>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</si>
  <si>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</si>
  <si>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</si>
  <si>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</si>
  <si>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</si>
  <si>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</si>
  <si>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</si>
  <si>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</si>
  <si>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</si>
  <si>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</si>
  <si>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</si>
  <si>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</si>
  <si>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</si>
  <si>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</si>
  <si>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</si>
  <si>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</si>
  <si>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</si>
  <si>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</si>
  <si>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</si>
  <si>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</si>
  <si>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</si>
  <si>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</si>
  <si>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</si>
  <si>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</si>
  <si>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</si>
  <si>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</si>
  <si>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</si>
  <si>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</si>
  <si>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</si>
  <si>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</si>
  <si>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</si>
  <si>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</si>
  <si>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</si>
  <si>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</si>
  <si>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</si>
  <si>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</si>
  <si>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</si>
  <si>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</si>
  <si>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</si>
  <si>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</si>
  <si>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</si>
  <si>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</si>
  <si>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</si>
  <si>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</si>
  <si>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</si>
  <si>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</si>
  <si>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</si>
  <si>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</si>
  <si>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</si>
  <si>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</si>
  <si>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</si>
  <si>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</si>
  <si>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</si>
  <si>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</si>
  <si>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</si>
  <si>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</si>
  <si>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</si>
  <si>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</si>
  <si>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</si>
  <si>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</si>
  <si>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</si>
  <si>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</si>
  <si>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</si>
  <si>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</si>
  <si>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</si>
  <si>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</si>
  <si>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</si>
  <si>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</si>
  <si>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</si>
  <si>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</si>
  <si>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</si>
  <si>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</si>
  <si>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</si>
  <si>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</si>
  <si>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</si>
  <si>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</si>
  <si>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</si>
  <si>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</si>
  <si>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</si>
  <si>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</si>
  <si>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</si>
  <si>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</si>
  <si>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</si>
  <si>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</si>
  <si>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</si>
  <si>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</si>
  <si>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</si>
  <si>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</si>
  <si>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</si>
  <si>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</si>
  <si>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</si>
  <si>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</si>
  <si>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</si>
  <si>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</si>
  <si>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</si>
  <si>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</si>
  <si>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</si>
  <si>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</si>
  <si>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</si>
  <si>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</si>
  <si>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</si>
  <si>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</si>
  <si>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</si>
  <si>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</si>
  <si>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</si>
  <si>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</si>
  <si>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</si>
  <si>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</si>
  <si>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</si>
  <si>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</si>
  <si>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</si>
  <si>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</si>
  <si>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</si>
  <si>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</si>
  <si>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</si>
  <si>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</si>
  <si>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</si>
  <si>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</si>
  <si>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</si>
  <si>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</si>
  <si>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</si>
  <si>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</si>
  <si>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</si>
  <si>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</si>
  <si>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</si>
  <si>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</si>
  <si>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</si>
  <si>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</si>
  <si>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</si>
  <si>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</si>
  <si>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</si>
  <si>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</si>
  <si>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</si>
  <si>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</si>
  <si>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</si>
  <si>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</si>
  <si>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</si>
  <si>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</si>
  <si>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</si>
  <si>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</si>
  <si>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</si>
  <si>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</si>
  <si>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</si>
  <si>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</si>
  <si>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</si>
  <si>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</si>
  <si>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</si>
  <si>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</si>
  <si>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</si>
  <si>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</si>
  <si>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</si>
  <si>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</si>
  <si>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</si>
  <si>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</si>
  <si>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</si>
  <si>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</si>
  <si>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</si>
  <si>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</si>
  <si>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</si>
  <si>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</si>
  <si>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</si>
  <si>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</si>
  <si>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</si>
  <si>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</si>
  <si>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</si>
  <si>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</si>
  <si>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</si>
  <si>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</si>
  <si>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</si>
  <si>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</si>
  <si>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</si>
  <si>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</si>
  <si>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</si>
  <si>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</si>
  <si>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</si>
  <si>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</si>
  <si>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</si>
  <si>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</si>
  <si>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</si>
  <si>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</si>
  <si>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</si>
  <si>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</si>
  <si>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</si>
  <si>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</si>
  <si>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</si>
  <si>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</si>
  <si>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</si>
  <si>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</si>
  <si>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</si>
  <si>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</si>
  <si>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</si>
  <si>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</si>
  <si>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</si>
  <si>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</si>
  <si>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</si>
  <si>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</si>
  <si>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</si>
  <si>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</si>
  <si>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</si>
  <si>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</si>
  <si>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</si>
  <si>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</si>
  <si>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</si>
  <si>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</si>
  <si>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</si>
  <si>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</si>
  <si>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</si>
  <si>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</si>
  <si>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</si>
  <si>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</si>
  <si>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</si>
  <si>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</si>
  <si>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</si>
  <si>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</si>
  <si>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</si>
  <si>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</si>
  <si>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</si>
  <si>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</si>
  <si>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</si>
  <si>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</si>
  <si>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</si>
  <si>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</si>
  <si>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</si>
  <si>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</si>
  <si>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</si>
  <si>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</si>
  <si>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</si>
  <si>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</si>
  <si>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</si>
  <si>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</si>
  <si>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</si>
  <si>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</si>
  <si>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</si>
  <si>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</si>
  <si>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</si>
  <si>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</si>
  <si>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</si>
  <si>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</si>
  <si>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</si>
  <si>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</si>
  <si>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</si>
  <si>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</si>
  <si>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</si>
  <si>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</si>
  <si>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</si>
  <si>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</si>
  <si>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</si>
  <si>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</si>
  <si>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</si>
  <si>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</si>
  <si>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</si>
  <si>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</si>
  <si>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</si>
  <si>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</si>
  <si>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</si>
  <si>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</si>
  <si>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</si>
  <si>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</si>
  <si>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</si>
  <si>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</si>
  <si>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</si>
  <si>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</si>
  <si>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</si>
  <si>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</si>
  <si>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</si>
  <si>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</si>
  <si>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</si>
  <si>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</si>
  <si>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</si>
  <si>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</si>
  <si>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</si>
  <si>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</si>
  <si>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</si>
  <si>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</si>
  <si>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</si>
  <si>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</si>
  <si>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</si>
  <si>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</si>
  <si>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</si>
  <si>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</si>
  <si>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</si>
  <si>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</si>
  <si>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</si>
  <si>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</si>
  <si>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</si>
  <si>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</si>
  <si>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</si>
  <si>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</si>
  <si>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</si>
  <si>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</si>
  <si>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</si>
  <si>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</si>
  <si>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</si>
  <si>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</si>
  <si>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</si>
  <si>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</si>
  <si>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</si>
  <si>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</si>
  <si>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</si>
  <si>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</si>
  <si>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</si>
  <si>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</si>
  <si>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</si>
  <si>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</si>
  <si>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</si>
  <si>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</si>
  <si>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</si>
  <si>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</si>
  <si>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</si>
  <si>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</si>
  <si>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</si>
  <si>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</si>
  <si>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</si>
  <si>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</si>
  <si>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</si>
  <si>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</si>
  <si>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</si>
  <si>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</si>
  <si>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</si>
  <si>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</si>
  <si>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</si>
  <si>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</si>
  <si>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</si>
  <si>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</si>
  <si>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</si>
  <si>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</si>
  <si>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</si>
  <si>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</si>
  <si>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</si>
  <si>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</si>
  <si>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</si>
  <si>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</si>
  <si>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</si>
  <si>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</si>
  <si>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</si>
  <si>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</si>
  <si>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</si>
  <si>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</si>
  <si>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</si>
  <si>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</si>
  <si>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</si>
  <si>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</si>
  <si>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</si>
  <si>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</si>
  <si>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</si>
  <si>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</si>
  <si>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</si>
  <si>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</si>
  <si>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</si>
  <si>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</si>
  <si>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</si>
  <si>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</si>
  <si>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</si>
  <si>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</si>
  <si>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</si>
  <si>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</si>
  <si>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</si>
  <si>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</si>
  <si>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</si>
  <si>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</si>
  <si>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</si>
  <si>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</si>
  <si>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</si>
  <si>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</si>
  <si>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</si>
  <si>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</si>
  <si>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</si>
  <si>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</si>
  <si>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</si>
  <si>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</si>
  <si>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</si>
  <si>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</si>
  <si>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</si>
  <si>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</si>
  <si>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</si>
  <si>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</si>
  <si>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</si>
  <si>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</si>
  <si>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</si>
  <si>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</si>
  <si>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</si>
  <si>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</si>
  <si>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</si>
  <si>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</si>
  <si>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</si>
  <si>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</si>
  <si>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</si>
  <si>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</si>
  <si>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</si>
  <si>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</si>
  <si>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</si>
  <si>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</si>
  <si>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</si>
  <si>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</si>
  <si>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</si>
  <si>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</si>
  <si>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</si>
  <si>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</si>
  <si>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</si>
  <si>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</si>
  <si>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</si>
  <si>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</si>
  <si>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</si>
  <si>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</si>
  <si>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</si>
  <si>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</si>
  <si>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</si>
  <si>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</si>
  <si>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</si>
  <si>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</si>
  <si>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</si>
  <si>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</si>
  <si>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</si>
  <si>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</si>
  <si>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</si>
  <si>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</si>
  <si>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</si>
  <si>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</si>
  <si>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</si>
  <si>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</si>
  <si>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</si>
  <si>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</si>
  <si>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</si>
  <si>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</si>
  <si>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</si>
  <si>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</si>
  <si>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</si>
  <si>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</si>
  <si>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</si>
  <si>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</si>
  <si>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</si>
  <si>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</si>
  <si>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</si>
  <si>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</si>
  <si>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</si>
  <si>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</si>
  <si>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</si>
  <si>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</si>
  <si>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</si>
  <si>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</si>
  <si>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</si>
  <si>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</si>
  <si>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</si>
  <si>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</si>
  <si>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</si>
  <si>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</si>
  <si>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</si>
  <si>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</si>
  <si>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</si>
  <si>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</si>
  <si>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</si>
  <si>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</si>
  <si>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</si>
  <si>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</si>
  <si>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</si>
  <si>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</si>
  <si>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</si>
  <si>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</si>
  <si>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</si>
  <si>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</si>
  <si>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</si>
  <si>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</si>
  <si>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</si>
  <si>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</si>
  <si>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</si>
  <si>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</si>
  <si>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</si>
  <si>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</si>
  <si>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</si>
  <si>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</si>
  <si>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</si>
  <si>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</si>
  <si>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</si>
  <si>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</si>
  <si>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</si>
  <si>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</si>
  <si>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</si>
  <si>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</si>
  <si>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</si>
  <si>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</si>
  <si>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</si>
  <si>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</si>
  <si>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</si>
  <si>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</si>
  <si>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</si>
  <si>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</si>
  <si>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</si>
  <si>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</si>
  <si>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</si>
  <si>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</si>
  <si>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</si>
  <si>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</si>
  <si>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</si>
  <si>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</si>
  <si>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</si>
  <si>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</si>
  <si>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</si>
  <si>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</si>
  <si>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</si>
  <si>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</si>
  <si>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</si>
  <si>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</si>
  <si>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</si>
  <si>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</si>
  <si>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</si>
  <si>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</si>
  <si>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</si>
  <si>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</si>
  <si>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</si>
  <si>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</si>
  <si>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</si>
  <si>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</si>
  <si>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</si>
  <si>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</si>
  <si>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</si>
  <si>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</si>
  <si>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</si>
  <si>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</si>
  <si>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</si>
  <si>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</si>
  <si>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</si>
  <si>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</si>
  <si>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</si>
  <si>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</si>
  <si>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</si>
  <si>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</si>
  <si>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</si>
  <si>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</si>
  <si>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</si>
  <si>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</si>
  <si>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</si>
  <si>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</si>
  <si>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</si>
  <si>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</si>
  <si>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</si>
  <si>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</si>
  <si>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</si>
  <si>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</si>
  <si>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</si>
  <si>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</si>
  <si>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</si>
  <si>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</si>
  <si>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</si>
  <si>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</si>
  <si>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</si>
  <si>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</si>
  <si>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</si>
  <si>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</si>
  <si>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</si>
  <si>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</si>
  <si>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</si>
  <si>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</si>
  <si>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</si>
  <si>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</si>
  <si>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</si>
  <si>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</si>
  <si>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</si>
  <si>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</si>
  <si>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</si>
  <si>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</si>
  <si>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</si>
  <si>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</si>
  <si>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</si>
  <si>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</si>
  <si>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</si>
  <si>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</si>
  <si>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</si>
  <si>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</si>
  <si>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</si>
  <si>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</si>
  <si>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</si>
  <si>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</si>
  <si>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</si>
  <si>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</si>
  <si>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</si>
  <si>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</si>
  <si>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</si>
  <si>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</si>
  <si>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</si>
  <si>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</si>
  <si>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</si>
  <si>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</si>
  <si>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</si>
  <si>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</si>
  <si>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</si>
  <si>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</si>
  <si>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</si>
  <si>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</si>
  <si>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</si>
  <si>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</si>
  <si>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</si>
  <si>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</si>
  <si>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</si>
  <si>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</si>
  <si>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</si>
  <si>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</si>
  <si>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</si>
  <si>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</si>
  <si>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</si>
  <si>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</si>
  <si>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</si>
  <si>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</si>
  <si>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</si>
  <si>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</si>
  <si>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</si>
  <si>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</si>
  <si>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</si>
  <si>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</si>
  <si>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</si>
  <si>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</si>
  <si>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</si>
  <si>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</si>
  <si>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</si>
  <si>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</si>
  <si>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</si>
  <si>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</si>
  <si>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</si>
  <si>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</si>
  <si>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</si>
  <si>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</si>
  <si>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</si>
  <si>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</si>
  <si>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</si>
  <si>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</si>
  <si>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</si>
  <si>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</si>
  <si>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</si>
  <si>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</si>
  <si>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</si>
  <si>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</si>
  <si>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</si>
  <si>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</si>
  <si>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</si>
  <si>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</si>
  <si>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</si>
  <si>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</si>
  <si>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</si>
  <si>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</si>
  <si>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</si>
  <si>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</si>
  <si>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</si>
  <si>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</si>
  <si>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</si>
  <si>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</si>
  <si>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</si>
  <si>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</si>
  <si>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</si>
  <si>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</si>
  <si>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</si>
  <si>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</si>
  <si>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</si>
  <si>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</si>
  <si>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</si>
  <si>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</si>
  <si>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</si>
  <si>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</si>
  <si>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</si>
  <si>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</si>
  <si>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</si>
  <si>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</si>
  <si>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</si>
  <si>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</si>
  <si>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</si>
  <si>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</si>
  <si>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</si>
  <si>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</si>
  <si>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</si>
  <si>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</si>
  <si>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</si>
  <si>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</si>
  <si>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</si>
  <si>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</si>
  <si>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</si>
  <si>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</si>
  <si>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</si>
  <si>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</si>
  <si>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</si>
  <si>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</si>
  <si>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</si>
  <si>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</si>
  <si>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</si>
  <si>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</si>
  <si>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</si>
  <si>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</si>
  <si>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</si>
  <si>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</si>
  <si>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</si>
  <si>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</si>
  <si>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</si>
  <si>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</si>
  <si>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</si>
  <si>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</si>
  <si>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</si>
  <si>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</si>
  <si>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</si>
  <si>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</si>
  <si>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</si>
  <si>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</si>
  <si>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</si>
  <si>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</si>
  <si>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</si>
  <si>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</si>
  <si>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</si>
  <si>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</si>
  <si>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</si>
  <si>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</si>
  <si>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</si>
  <si>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</si>
  <si>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</si>
  <si>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</si>
  <si>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</si>
  <si>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</si>
  <si>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</si>
  <si>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</si>
  <si>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</si>
  <si>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</si>
  <si>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</si>
  <si>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</si>
  <si>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</si>
  <si>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</si>
  <si>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</si>
  <si>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</si>
  <si>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</si>
  <si>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</si>
  <si>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</si>
  <si>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</si>
  <si>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</si>
  <si>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</si>
  <si>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</si>
  <si>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</si>
  <si>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</si>
  <si>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</si>
  <si>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</si>
  <si>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</si>
  <si>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</si>
  <si>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</si>
  <si>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</si>
  <si>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</si>
  <si>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</si>
  <si>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</si>
  <si>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</si>
  <si>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</si>
  <si>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</si>
  <si>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</si>
  <si>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</si>
  <si>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</si>
  <si>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</si>
  <si>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</si>
  <si>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</si>
  <si>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</si>
  <si>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</si>
  <si>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</si>
  <si>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</si>
  <si>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</si>
  <si>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</si>
  <si>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</si>
  <si>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</si>
  <si>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</si>
  <si>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</si>
  <si>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</si>
  <si>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</si>
  <si>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</si>
  <si>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</si>
  <si>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</si>
  <si>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</si>
  <si>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</si>
  <si>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</si>
  <si>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</si>
  <si>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</si>
  <si>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</si>
  <si>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</si>
  <si>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</si>
  <si>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</si>
  <si>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</si>
  <si>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</si>
  <si>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</si>
  <si>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</si>
  <si>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</si>
  <si>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</si>
  <si>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</si>
  <si>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</si>
  <si>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</si>
  <si>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</si>
  <si>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</si>
  <si>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</si>
  <si>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</si>
  <si>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</si>
  <si>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</si>
  <si>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</si>
  <si>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</si>
  <si>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</si>
  <si>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</si>
  <si>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</si>
  <si>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</si>
  <si>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</si>
  <si>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</si>
  <si>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</si>
  <si>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</si>
  <si>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</si>
  <si>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</si>
  <si>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</si>
  <si>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</si>
  <si>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</si>
  <si>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</si>
  <si>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</si>
  <si>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</si>
  <si>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</si>
  <si>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</si>
  <si>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</si>
  <si>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</si>
  <si>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</si>
  <si>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</si>
  <si>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</si>
  <si>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</si>
  <si>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</si>
  <si>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</si>
  <si>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</si>
  <si>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</si>
  <si>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</si>
  <si>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</si>
  <si>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</si>
  <si>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</si>
  <si>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</si>
  <si>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</si>
  <si>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</si>
  <si>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</si>
  <si>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</si>
  <si>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</si>
  <si>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</si>
  <si>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</si>
  <si>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</si>
  <si>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</si>
  <si>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</si>
  <si>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</si>
  <si>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</si>
  <si>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</si>
  <si>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</si>
  <si>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</si>
  <si>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</si>
  <si>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</si>
  <si>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</si>
  <si>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</si>
  <si>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</si>
  <si>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</si>
  <si>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</si>
  <si>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</si>
  <si>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</si>
  <si>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</si>
  <si>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</si>
  <si>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</si>
  <si>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</si>
  <si>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</si>
  <si>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</si>
  <si>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</si>
  <si>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</si>
  <si>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</si>
  <si>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</si>
  <si>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</si>
  <si>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</si>
  <si>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</si>
  <si>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</si>
  <si>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</si>
  <si>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</si>
  <si>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</si>
  <si>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</si>
  <si>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</si>
  <si>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</si>
  <si>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</si>
  <si>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</si>
  <si>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</si>
  <si>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</si>
  <si>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</si>
  <si>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</si>
  <si>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</si>
  <si>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</si>
  <si>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</si>
  <si>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</si>
  <si>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</si>
  <si>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</si>
  <si>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</si>
  <si>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</si>
  <si>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</si>
  <si>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</si>
  <si>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</si>
  <si>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</si>
  <si>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</si>
  <si>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</si>
  <si>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</si>
  <si>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</si>
  <si>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</si>
  <si>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</si>
  <si>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</si>
  <si>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</si>
  <si>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</si>
  <si>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</si>
  <si>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</si>
  <si>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</si>
  <si>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</si>
  <si>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</si>
  <si>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</si>
  <si>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</si>
  <si>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</si>
  <si>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</si>
  <si>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</si>
  <si>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</si>
  <si>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</si>
  <si>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</si>
  <si>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</si>
  <si>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</si>
  <si>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</si>
  <si>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</si>
  <si>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</si>
  <si>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</si>
  <si>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</si>
  <si>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</si>
  <si>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</si>
  <si>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</si>
  <si>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</si>
  <si>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</si>
  <si>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</si>
  <si>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</si>
  <si>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</si>
  <si>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</si>
  <si>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</si>
  <si>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</si>
  <si>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</si>
  <si>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</si>
  <si>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</si>
  <si>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</si>
  <si>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</si>
  <si>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</si>
  <si>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</si>
  <si>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</si>
  <si>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</si>
  <si>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</si>
  <si>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</si>
  <si>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</si>
  <si>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</si>
  <si>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</si>
  <si>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</si>
  <si>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</si>
  <si>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</si>
  <si>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</si>
  <si>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</si>
  <si>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</si>
  <si>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</si>
  <si>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</si>
  <si>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</si>
  <si>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</si>
  <si>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</si>
  <si>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</si>
  <si>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</si>
  <si>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</si>
  <si>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</si>
  <si>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</si>
  <si>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</si>
  <si>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</si>
  <si>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</si>
  <si>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</si>
  <si>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</si>
  <si>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</si>
  <si>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</si>
  <si>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</si>
  <si>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</si>
  <si>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</si>
  <si>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</si>
  <si>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</si>
  <si>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</si>
  <si>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</si>
  <si>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</si>
  <si>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</si>
  <si>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</si>
  <si>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</si>
  <si>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</si>
  <si>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</si>
  <si>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</si>
  <si>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</si>
  <si>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</si>
  <si>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</si>
  <si>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</si>
  <si>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</si>
  <si>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</si>
  <si>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</si>
  <si>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</si>
  <si>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</si>
  <si>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</si>
  <si>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</si>
  <si>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</si>
  <si>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</si>
  <si>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</si>
  <si>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</si>
  <si>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</si>
  <si>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</si>
  <si>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</si>
  <si>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</si>
  <si>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</si>
  <si>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</si>
  <si>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</si>
  <si>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</si>
  <si>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</si>
  <si>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</si>
  <si>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</si>
  <si>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</si>
  <si>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</si>
  <si>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</si>
  <si>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</si>
  <si>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</si>
  <si>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</si>
  <si>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</si>
  <si>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</si>
  <si>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</si>
  <si>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</si>
  <si>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</si>
  <si>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</si>
  <si>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</si>
  <si>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</si>
  <si>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</si>
  <si>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</si>
  <si>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</si>
  <si>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</si>
  <si>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</si>
  <si>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</si>
  <si>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</si>
  <si>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</si>
  <si>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</si>
  <si>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</si>
  <si>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</si>
  <si>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</si>
  <si>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</si>
  <si>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</si>
  <si>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</si>
  <si>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</si>
  <si>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</si>
  <si>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</si>
  <si>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</si>
  <si>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</si>
  <si>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</si>
  <si>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</si>
  <si>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</si>
  <si>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</si>
  <si>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</si>
  <si>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</si>
  <si>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</si>
  <si>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</si>
  <si>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</si>
  <si>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</si>
  <si>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</si>
  <si>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</si>
  <si>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</si>
  <si>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</si>
  <si>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</si>
  <si>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</si>
  <si>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</si>
  <si>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</si>
  <si>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</si>
  <si>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</si>
  <si>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</si>
  <si>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</si>
  <si>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</si>
  <si>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</si>
  <si>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</si>
  <si>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</si>
  <si>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</si>
  <si>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</si>
  <si>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</si>
  <si>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</si>
  <si>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</si>
  <si>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</si>
  <si>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</si>
  <si>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</si>
  <si>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</si>
  <si>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</si>
  <si>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</si>
  <si>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</si>
  <si>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</si>
  <si>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</si>
  <si>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</si>
  <si>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</si>
  <si>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</si>
  <si>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</si>
  <si>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</si>
  <si>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</si>
  <si>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</si>
  <si>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</si>
  <si>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</si>
  <si>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</si>
  <si>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</si>
  <si>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</si>
  <si>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</si>
  <si>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</si>
  <si>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</si>
  <si>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</si>
  <si>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</si>
  <si>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</si>
  <si>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</si>
  <si>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</si>
  <si>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</si>
  <si>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</si>
  <si>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</si>
  <si>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</si>
  <si>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</si>
  <si>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</si>
  <si>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</si>
  <si>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</si>
  <si>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</si>
  <si>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</si>
  <si>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</si>
  <si>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</si>
  <si>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</si>
  <si>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</si>
  <si>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</si>
  <si>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</si>
  <si>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</si>
  <si>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</si>
  <si>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</si>
  <si>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</si>
  <si>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</si>
  <si>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</si>
  <si>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</si>
  <si>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</si>
  <si>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</si>
  <si>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</si>
  <si>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</si>
  <si>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</si>
  <si>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</si>
  <si>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</si>
  <si>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</si>
  <si>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</si>
  <si>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</si>
  <si>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</si>
  <si>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</si>
  <si>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</si>
  <si>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</si>
  <si>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</si>
  <si>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</si>
  <si>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</si>
  <si>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</si>
  <si>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</si>
  <si>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</si>
  <si>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</si>
  <si>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</si>
  <si>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</si>
  <si>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</si>
  <si>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</si>
  <si>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</si>
  <si>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</si>
  <si>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</si>
  <si>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</si>
  <si>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</si>
  <si>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</si>
  <si>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</si>
  <si>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</si>
  <si>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</si>
  <si>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</si>
  <si>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</si>
  <si>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</si>
  <si>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</si>
  <si>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</si>
  <si>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</si>
  <si>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</si>
  <si>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</si>
  <si>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</si>
  <si>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</si>
  <si>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</si>
  <si>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</si>
  <si>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</si>
  <si>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</si>
  <si>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</si>
  <si>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</si>
  <si>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</si>
  <si>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</si>
  <si>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</si>
  <si>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</si>
  <si>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</si>
  <si>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</si>
  <si>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</si>
  <si>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</si>
  <si>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</si>
  <si>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</si>
  <si>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</si>
  <si>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</si>
  <si>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</si>
  <si>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</si>
  <si>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</si>
  <si>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</si>
  <si>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</si>
  <si>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</si>
  <si>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</si>
  <si>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</si>
  <si>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</si>
  <si>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</si>
  <si>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</si>
  <si>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</si>
  <si>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</si>
  <si>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</si>
  <si>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</si>
  <si>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</si>
  <si>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</si>
  <si>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</si>
  <si>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</si>
  <si>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</si>
  <si>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</si>
  <si>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</si>
  <si>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</si>
  <si>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</si>
  <si>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</si>
  <si>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</si>
  <si>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</si>
  <si>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</si>
  <si>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</si>
  <si>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</si>
  <si>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</si>
  <si>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</si>
  <si>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</si>
  <si>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</si>
  <si>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</si>
  <si>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</si>
  <si>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</si>
  <si>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</si>
  <si>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</si>
  <si>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</si>
  <si>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</si>
  <si>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</si>
  <si>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</si>
  <si>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</si>
  <si>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</si>
  <si>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</si>
  <si>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</si>
  <si>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</si>
  <si>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</si>
  <si>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</si>
  <si>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</si>
  <si>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</si>
  <si>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</si>
  <si>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</si>
  <si>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</si>
  <si>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</si>
  <si>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</si>
  <si>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</si>
  <si>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</si>
  <si>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</si>
  <si>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</si>
  <si>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</si>
  <si>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</si>
  <si>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</si>
  <si>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</si>
  <si>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</si>
  <si>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</si>
  <si>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</si>
  <si>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</si>
  <si>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</si>
  <si>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</si>
  <si>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</si>
  <si>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</si>
  <si>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</si>
  <si>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</si>
  <si>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</si>
  <si>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</si>
  <si>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</si>
  <si>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</si>
  <si>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</si>
  <si>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</si>
  <si>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</si>
  <si>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</si>
  <si>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</si>
  <si>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</si>
  <si>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</si>
  <si>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</si>
  <si>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</si>
  <si>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</si>
  <si>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</si>
  <si>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</si>
  <si>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</si>
  <si>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</si>
  <si>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</si>
  <si>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</si>
  <si>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</si>
  <si>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</si>
  <si>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</si>
  <si>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</si>
  <si>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</si>
  <si>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</si>
  <si>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</si>
  <si>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</si>
  <si>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</si>
  <si>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</si>
  <si>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</si>
  <si>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</si>
  <si>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</si>
  <si>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</si>
  <si>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</si>
  <si>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</si>
  <si>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</si>
  <si>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</si>
  <si>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</si>
  <si>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</si>
  <si>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</si>
  <si>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</si>
  <si>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</si>
  <si>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</si>
  <si>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</si>
  <si>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</si>
  <si>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</si>
  <si>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</si>
  <si>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</si>
  <si>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</si>
  <si>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</si>
  <si>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</si>
  <si>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</si>
  <si>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</si>
  <si>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</si>
  <si>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</si>
  <si>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</si>
  <si>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</si>
  <si>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</si>
  <si>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</si>
  <si>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</si>
  <si>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</si>
  <si>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</si>
  <si>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</si>
  <si>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</si>
  <si>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</si>
  <si>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</si>
  <si>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</si>
  <si>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</si>
  <si>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</si>
  <si>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</si>
  <si>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</si>
  <si>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</si>
  <si>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</si>
  <si>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</si>
  <si>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</si>
  <si>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</si>
  <si>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</si>
  <si>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</si>
  <si>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</si>
  <si>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</si>
  <si>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</si>
  <si>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</si>
  <si>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</si>
  <si>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</si>
  <si>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</si>
  <si>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</si>
  <si>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</si>
  <si>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</si>
  <si>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</si>
  <si>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</si>
  <si>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</si>
  <si>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</si>
  <si>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</si>
  <si>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</si>
  <si>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</si>
  <si>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</si>
  <si>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</si>
  <si>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</si>
  <si>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</si>
  <si>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</si>
  <si>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</si>
  <si>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</si>
  <si>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</si>
  <si>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</si>
  <si>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</si>
  <si>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</si>
  <si>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</si>
  <si>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</si>
  <si>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</si>
  <si>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</si>
  <si>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</si>
  <si>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</si>
  <si>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</si>
  <si>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</si>
  <si>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</si>
  <si>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</si>
  <si>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</si>
  <si>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</si>
  <si>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</si>
  <si>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</si>
  <si>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</si>
  <si>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</si>
  <si>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</si>
  <si>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</si>
  <si>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</si>
  <si>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</si>
  <si>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</si>
  <si>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</si>
  <si>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</si>
  <si>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</si>
  <si>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</si>
  <si>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</si>
  <si>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</si>
  <si>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</si>
  <si>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</si>
  <si>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</si>
  <si>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</si>
  <si>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</si>
  <si>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</si>
  <si>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</si>
  <si>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</si>
  <si>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</si>
  <si>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</si>
  <si>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</si>
  <si>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</si>
  <si>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</si>
  <si>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</si>
  <si>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</si>
  <si>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</si>
  <si>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</si>
  <si>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</si>
  <si>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</si>
  <si>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</si>
  <si>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</si>
  <si>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</si>
  <si>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</si>
  <si>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</si>
  <si>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</si>
  <si>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</si>
  <si>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</si>
  <si>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</si>
  <si>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</si>
  <si>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</si>
  <si>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</si>
  <si>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</si>
  <si>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</si>
  <si>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</si>
  <si>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</si>
  <si>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</si>
  <si>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</si>
  <si>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</si>
  <si>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</si>
  <si>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</si>
  <si>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</si>
  <si>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</si>
  <si>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</si>
  <si>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</si>
  <si>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</si>
  <si>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</si>
  <si>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</si>
  <si>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</si>
  <si>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</si>
  <si>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</si>
  <si>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</si>
  <si>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</si>
  <si>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</si>
  <si>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</si>
  <si>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</si>
  <si>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</si>
  <si>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</si>
  <si>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</si>
  <si>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</si>
  <si>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</si>
  <si>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</si>
  <si>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</si>
  <si>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</si>
  <si>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</si>
  <si>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</si>
  <si>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</si>
  <si>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</si>
  <si>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</si>
  <si>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</si>
  <si>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</si>
  <si>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</si>
  <si>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</si>
  <si>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</si>
  <si>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</si>
  <si>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</si>
  <si>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</si>
  <si>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</si>
  <si>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</si>
  <si>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</si>
  <si>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</si>
  <si>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</si>
  <si>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</si>
  <si>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</si>
  <si>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</si>
  <si>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</si>
  <si>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</si>
  <si>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</si>
  <si>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</si>
  <si>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</si>
  <si>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</si>
  <si>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</si>
  <si>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</si>
  <si>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</si>
  <si>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</si>
  <si>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</si>
  <si>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</si>
  <si>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</si>
  <si>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</si>
  <si>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</si>
  <si>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</si>
  <si>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</si>
  <si>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</si>
  <si>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</si>
  <si>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</si>
  <si>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</si>
  <si>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</si>
  <si>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</si>
  <si>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</si>
  <si>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</si>
  <si>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</si>
  <si>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</si>
  <si>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</si>
  <si>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</si>
  <si>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</si>
  <si>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</si>
  <si>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</si>
  <si>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</si>
  <si>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</si>
  <si>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</si>
  <si>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</si>
  <si>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</si>
  <si>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</si>
  <si>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</si>
  <si>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</si>
  <si>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</si>
  <si>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</si>
  <si>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</si>
  <si>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</si>
  <si>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</si>
  <si>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</si>
  <si>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</si>
  <si>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</si>
  <si>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</si>
  <si>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</si>
  <si>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</si>
  <si>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</si>
  <si>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</si>
  <si>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</si>
  <si>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</si>
  <si>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</si>
  <si>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</si>
  <si>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</si>
  <si>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</si>
  <si>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</si>
  <si>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</si>
  <si>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</si>
  <si>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</si>
  <si>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</si>
  <si>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</si>
  <si>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</si>
  <si>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</si>
  <si>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</si>
  <si>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</si>
  <si>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</si>
  <si>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</si>
  <si>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</si>
  <si>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</si>
  <si>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</si>
  <si>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</si>
  <si>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</si>
  <si>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</si>
  <si>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</si>
  <si>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</si>
  <si>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</si>
  <si>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</si>
  <si>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</si>
  <si>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</si>
  <si>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</si>
  <si>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</si>
  <si>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</si>
  <si>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</si>
  <si>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</si>
  <si>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</si>
  <si>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</si>
  <si>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</si>
  <si>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</si>
  <si>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</si>
  <si>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</si>
  <si>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</si>
  <si>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</si>
  <si>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</si>
  <si>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</si>
  <si>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</si>
  <si>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</si>
  <si>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</si>
  <si>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</si>
  <si>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</si>
  <si>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</si>
  <si>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</si>
  <si>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</si>
  <si>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</si>
  <si>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</si>
  <si>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</si>
  <si>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</si>
  <si>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</si>
  <si>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</si>
  <si>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</si>
  <si>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</si>
  <si>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</si>
  <si>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</si>
  <si>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</si>
  <si>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</si>
  <si>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</si>
  <si>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</si>
  <si>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</si>
  <si>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</si>
  <si>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</si>
  <si>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</si>
  <si>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</si>
  <si>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</si>
  <si>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</si>
  <si>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</si>
  <si>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</si>
  <si>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</si>
  <si>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</si>
  <si>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</si>
  <si>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</si>
  <si>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</si>
  <si>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</si>
  <si>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</si>
  <si>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</si>
  <si>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</si>
  <si>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</si>
  <si>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</si>
  <si>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</si>
  <si>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</si>
  <si>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</si>
  <si>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</si>
  <si>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</si>
  <si>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</si>
  <si>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</si>
  <si>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</si>
  <si>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</si>
  <si>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</si>
  <si>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</si>
  <si>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</si>
  <si>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</si>
  <si>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</si>
  <si>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</si>
  <si>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</si>
  <si>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</si>
  <si>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</si>
  <si>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</si>
  <si>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</si>
  <si>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</si>
  <si>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</si>
  <si>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</si>
  <si>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</si>
  <si>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</si>
  <si>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</si>
  <si>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</si>
  <si>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</si>
  <si>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</si>
  <si>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</si>
  <si>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</si>
  <si>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</si>
  <si>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</si>
  <si>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</si>
  <si>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</si>
  <si>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</si>
  <si>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</si>
  <si>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</si>
  <si>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</si>
  <si>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</si>
  <si>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</si>
  <si>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</si>
  <si>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</si>
  <si>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</si>
  <si>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</si>
  <si>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</si>
  <si>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</si>
  <si>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</si>
  <si>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</si>
  <si>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</si>
  <si>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</si>
  <si>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</si>
  <si>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</si>
  <si>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</si>
  <si>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</si>
  <si>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</si>
  <si>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</si>
  <si>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</si>
  <si>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</si>
  <si>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</si>
  <si>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</si>
  <si>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</si>
  <si>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</si>
  <si>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</si>
  <si>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</si>
  <si>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</si>
  <si>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</si>
  <si>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</si>
  <si>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</si>
  <si>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</si>
  <si>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</si>
  <si>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</si>
  <si>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</si>
  <si>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</si>
  <si>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</si>
  <si>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</si>
  <si>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</si>
  <si>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</si>
  <si>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</si>
  <si>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</si>
  <si>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</si>
  <si>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</si>
  <si>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</si>
  <si>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</si>
  <si>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</si>
  <si>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</si>
  <si>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</si>
  <si>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</si>
  <si>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</si>
  <si>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</si>
  <si>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</si>
  <si>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</si>
  <si>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</si>
  <si>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</si>
  <si>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</si>
  <si>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</si>
  <si>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</si>
  <si>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</si>
  <si>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</si>
  <si>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</si>
  <si>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</si>
  <si>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</si>
  <si>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</si>
  <si>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</si>
  <si>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</si>
  <si>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</si>
  <si>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</si>
  <si>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</si>
  <si>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</si>
  <si>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</si>
  <si>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</si>
  <si>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</si>
  <si>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</si>
  <si>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</si>
  <si>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</si>
  <si>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</si>
  <si>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</si>
  <si>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</si>
  <si>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</si>
  <si>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</si>
  <si>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</si>
  <si>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</si>
  <si>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</si>
  <si>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</si>
  <si>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</si>
  <si>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</si>
  <si>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</si>
  <si>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</si>
  <si>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</si>
  <si>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</si>
  <si>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</si>
  <si>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</si>
  <si>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</si>
  <si>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</si>
  <si>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</si>
  <si>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</si>
  <si>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</si>
  <si>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</si>
  <si>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</si>
  <si>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</si>
  <si>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</si>
  <si>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</si>
  <si>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</si>
  <si>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</si>
  <si>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</si>
  <si>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</si>
  <si>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</si>
  <si>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</si>
  <si>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</si>
  <si>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</si>
  <si>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</si>
  <si>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</si>
  <si>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</si>
  <si>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</si>
  <si>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</si>
  <si>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</si>
  <si>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</si>
  <si>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</si>
  <si>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</si>
  <si>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</si>
  <si>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</si>
  <si>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</si>
  <si>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</si>
  <si>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</si>
  <si>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</si>
  <si>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</si>
  <si>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</si>
  <si>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</si>
  <si>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</si>
  <si>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</si>
  <si>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</si>
  <si>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</si>
  <si>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</si>
  <si>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</si>
  <si>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</si>
  <si>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</si>
  <si>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</si>
  <si>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</si>
  <si>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</si>
  <si>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</si>
  <si>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</si>
  <si>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</si>
  <si>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</si>
  <si>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</si>
  <si>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</si>
  <si>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</si>
  <si>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</si>
  <si>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</si>
  <si>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</si>
  <si>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</si>
  <si>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</si>
  <si>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</si>
  <si>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</si>
  <si>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</si>
  <si>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</si>
  <si>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</si>
  <si>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</si>
  <si>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</si>
  <si>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</si>
  <si>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</si>
  <si>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</si>
  <si>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</si>
  <si>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</si>
  <si>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</si>
  <si>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</si>
  <si>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</si>
  <si>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</si>
  <si>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</si>
  <si>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</si>
  <si>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</si>
  <si>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</si>
  <si>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</si>
  <si>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</si>
  <si>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</si>
  <si>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</si>
  <si>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</si>
  <si>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</si>
  <si>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</si>
  <si>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</si>
  <si>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</si>
  <si>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</si>
  <si>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</si>
  <si>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</si>
  <si>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</si>
  <si>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</si>
  <si>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</si>
  <si>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</si>
  <si>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</si>
  <si>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</si>
  <si>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</si>
  <si>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</si>
  <si>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</si>
  <si>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</si>
  <si>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</si>
  <si>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</si>
  <si>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</si>
  <si>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</si>
  <si>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</si>
  <si>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</si>
  <si>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</si>
  <si>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</si>
  <si>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</si>
  <si>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</si>
  <si>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</si>
  <si>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</si>
  <si>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</si>
  <si>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</si>
  <si>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</si>
  <si>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</si>
  <si>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</si>
  <si>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</si>
  <si>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</si>
  <si>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</si>
  <si>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</si>
  <si>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</si>
  <si>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</si>
  <si>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</si>
  <si>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</si>
  <si>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</si>
  <si>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</si>
  <si>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</si>
  <si>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</si>
  <si>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</si>
  <si>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</si>
  <si>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</si>
  <si>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</si>
  <si>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</si>
  <si>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</si>
  <si>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</si>
  <si>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</si>
  <si>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</si>
  <si>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</si>
  <si>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</si>
  <si>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</si>
  <si>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</si>
  <si>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</si>
  <si>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</si>
  <si>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</si>
  <si>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</si>
  <si>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</si>
  <si>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</si>
  <si>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</si>
  <si>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</si>
  <si>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</si>
  <si>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</si>
  <si>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</si>
  <si>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</si>
  <si>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</si>
  <si>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</si>
  <si>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</si>
  <si>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</si>
  <si>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</si>
  <si>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</si>
  <si>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</si>
  <si>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</si>
  <si>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</si>
  <si>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</si>
  <si>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</si>
  <si>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</si>
  <si>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</si>
  <si>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</si>
  <si>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</si>
  <si>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</si>
  <si>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</si>
  <si>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</si>
  <si>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</si>
  <si>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</si>
  <si>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</si>
  <si>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</si>
  <si>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</si>
  <si>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</si>
  <si>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</si>
  <si>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</si>
  <si>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</si>
  <si>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</si>
  <si>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</si>
  <si>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</si>
  <si>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</si>
  <si>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</si>
  <si>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</si>
  <si>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</si>
  <si>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</si>
  <si>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</si>
  <si>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</si>
  <si>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</si>
  <si>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</si>
  <si>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</si>
  <si>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</si>
  <si>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</si>
  <si>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</si>
  <si>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</si>
  <si>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</si>
  <si>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</si>
  <si>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</si>
  <si>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</si>
  <si>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</si>
  <si>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</si>
  <si>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</si>
  <si>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</si>
  <si>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</si>
  <si>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</si>
  <si>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</si>
  <si>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</si>
  <si>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</si>
  <si>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</si>
  <si>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</si>
  <si>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</si>
  <si>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</si>
  <si>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</si>
  <si>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</si>
  <si>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</si>
  <si>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</si>
  <si>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</si>
  <si>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</si>
  <si>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</si>
  <si>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</si>
  <si>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</si>
  <si>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</si>
  <si>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</si>
  <si>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</si>
  <si>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</si>
  <si>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</si>
  <si>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</si>
  <si>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</si>
  <si>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</si>
  <si>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</si>
  <si>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</si>
  <si>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</si>
  <si>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</si>
  <si>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</si>
  <si>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</si>
  <si>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</si>
  <si>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</si>
  <si>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</si>
  <si>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</si>
  <si>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</si>
  <si>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</si>
  <si>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</si>
  <si>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</si>
  <si>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</si>
  <si>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</si>
  <si>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</si>
  <si>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</si>
  <si>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</si>
  <si>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</si>
  <si>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</si>
  <si>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</si>
  <si>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</si>
  <si>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</si>
  <si>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</si>
  <si>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</si>
  <si>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</si>
  <si>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</si>
  <si>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</si>
  <si>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</si>
  <si>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</si>
  <si>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</si>
  <si>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</si>
  <si>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</si>
  <si>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</si>
  <si>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</si>
  <si>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</si>
  <si>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</si>
  <si>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</si>
  <si>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</si>
  <si>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</si>
  <si>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</si>
  <si>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</si>
  <si>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</si>
  <si>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</si>
  <si>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</si>
  <si>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</si>
  <si>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</si>
  <si>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</si>
  <si>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</si>
  <si>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</si>
  <si>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</si>
  <si>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</si>
  <si>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</si>
  <si>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</si>
  <si>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</si>
  <si>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</si>
  <si>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</si>
  <si>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</si>
  <si>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</si>
  <si>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</si>
  <si>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</si>
  <si>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</si>
  <si>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</si>
  <si>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</si>
  <si>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</si>
  <si>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</si>
  <si>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</si>
  <si>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</si>
  <si>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</si>
  <si>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</si>
  <si>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</si>
  <si>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</si>
  <si>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</si>
  <si>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</si>
  <si>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</si>
  <si>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</si>
  <si>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</si>
  <si>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</si>
  <si>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</si>
  <si>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</si>
  <si>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</si>
  <si>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</si>
  <si>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</si>
  <si>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</si>
  <si>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</si>
  <si>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</si>
  <si>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</si>
  <si>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</si>
  <si>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</si>
  <si>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</si>
  <si>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</si>
  <si>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</si>
  <si>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</si>
  <si>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</si>
  <si>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</si>
  <si>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</si>
  <si>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</si>
  <si>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</si>
  <si>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</si>
  <si>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</si>
  <si>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</si>
  <si>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</si>
  <si>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</si>
  <si>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</si>
  <si>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</si>
  <si>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</si>
  <si>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</si>
  <si>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</si>
  <si>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</si>
  <si>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</si>
  <si>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</si>
  <si>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</si>
  <si>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</si>
  <si>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</si>
  <si>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</si>
  <si>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</si>
  <si>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</si>
  <si>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</si>
  <si>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</si>
  <si>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</si>
  <si>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</si>
  <si>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</si>
  <si>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</si>
  <si>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</si>
  <si>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</si>
  <si>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</si>
  <si>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</si>
  <si>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</si>
  <si>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</si>
  <si>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</si>
  <si>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</si>
  <si>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</si>
  <si>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</si>
  <si>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</si>
  <si>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</si>
  <si>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</si>
  <si>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</si>
  <si>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</si>
  <si>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</si>
  <si>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</si>
  <si>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</si>
  <si>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</si>
  <si>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</si>
  <si>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</si>
  <si>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</si>
  <si>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</si>
  <si>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</si>
  <si>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</si>
  <si>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</si>
  <si>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</si>
  <si>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</si>
  <si>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</si>
  <si>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</si>
  <si>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</si>
  <si>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</si>
  <si>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</si>
  <si>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</si>
  <si>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</si>
  <si>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</si>
  <si>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</si>
  <si>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</si>
  <si>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</si>
  <si>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</si>
  <si>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</si>
  <si>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</si>
  <si>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</si>
  <si>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</si>
  <si>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</si>
  <si>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</si>
  <si>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</si>
  <si>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</si>
  <si>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</si>
  <si>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</si>
  <si>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</si>
  <si>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</si>
  <si>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</si>
  <si>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</si>
  <si>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</si>
  <si>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</si>
  <si>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</si>
  <si>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</si>
  <si>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</si>
  <si>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</si>
  <si>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</si>
  <si>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</si>
  <si>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</si>
  <si>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</si>
  <si>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</si>
  <si>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</si>
  <si>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</si>
  <si>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</si>
  <si>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</si>
  <si>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</si>
  <si>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</si>
  <si>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</si>
  <si>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</si>
  <si>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</si>
  <si>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</si>
  <si>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</si>
  <si>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</si>
  <si>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</si>
  <si>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</si>
  <si>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</si>
  <si>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</si>
  <si>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</si>
  <si>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</si>
  <si>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</si>
  <si>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</si>
  <si>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</si>
  <si>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</si>
  <si>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</si>
  <si>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</si>
  <si>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</si>
  <si>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</si>
  <si>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</si>
  <si>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</si>
  <si>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</si>
  <si>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</si>
  <si>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</si>
  <si>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</si>
  <si>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</si>
  <si>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</si>
  <si>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</si>
  <si>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</si>
  <si>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</si>
  <si>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</si>
  <si>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</si>
  <si>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</si>
  <si>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</si>
  <si>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</si>
  <si>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</si>
  <si>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</si>
  <si>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</si>
  <si>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</si>
  <si>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</si>
  <si>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</si>
  <si>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</si>
  <si>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</si>
  <si>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</si>
  <si>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</si>
  <si>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</si>
  <si>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</si>
  <si>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</si>
  <si>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</si>
  <si>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</si>
  <si>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</si>
  <si>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</si>
  <si>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</si>
  <si>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</si>
  <si>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</si>
  <si>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</si>
  <si>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</si>
  <si>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</si>
  <si>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</si>
  <si>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</si>
  <si>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</si>
  <si>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</si>
  <si>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</si>
  <si>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</si>
  <si>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</si>
  <si>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</si>
  <si>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</si>
  <si>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</si>
  <si>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</si>
  <si>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</si>
  <si>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</si>
  <si>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</si>
  <si>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</si>
  <si>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</si>
  <si>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</si>
  <si>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</si>
  <si>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</si>
  <si>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</si>
  <si>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</si>
  <si>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</si>
  <si>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</si>
  <si>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</si>
  <si>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</si>
  <si>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</si>
  <si>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</si>
  <si>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</si>
  <si>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</si>
  <si>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</si>
  <si>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</si>
  <si>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</si>
  <si>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</si>
  <si>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</si>
  <si>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</si>
  <si>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</si>
  <si>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</si>
  <si>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</si>
  <si>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</si>
  <si>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</si>
  <si>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</si>
  <si>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</si>
  <si>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</si>
  <si>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</si>
  <si>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</si>
  <si>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</si>
  <si>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</si>
  <si>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</si>
  <si>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</si>
  <si>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</si>
  <si>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</si>
  <si>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</si>
  <si>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</si>
  <si>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</si>
  <si>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</si>
  <si>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</si>
  <si>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</si>
  <si>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</si>
  <si>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</si>
  <si>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</si>
  <si>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</si>
  <si>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</si>
  <si>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</si>
  <si>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</si>
  <si>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</si>
  <si>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</si>
  <si>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</si>
  <si>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</si>
  <si>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</si>
  <si>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</si>
  <si>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</si>
  <si>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</si>
  <si>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</si>
  <si>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</si>
  <si>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</si>
  <si>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</si>
  <si>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</si>
  <si>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</si>
  <si>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</si>
  <si>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</si>
  <si>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</si>
  <si>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</si>
  <si>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</si>
  <si>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</si>
  <si>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</si>
  <si>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</si>
  <si>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</si>
  <si>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</si>
  <si>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</si>
  <si>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</si>
  <si>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</si>
  <si>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</si>
  <si>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</si>
  <si>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</si>
  <si>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</si>
  <si>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</si>
  <si>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</si>
  <si>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</si>
  <si>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</si>
  <si>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</si>
  <si>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</si>
  <si>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</si>
  <si>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</si>
  <si>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</si>
  <si>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</si>
  <si>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</si>
  <si>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</si>
  <si>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</si>
  <si>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</si>
  <si>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</si>
  <si>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</si>
  <si>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</si>
  <si>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</si>
  <si>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</si>
  <si>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</si>
  <si>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</si>
  <si>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</si>
  <si>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</si>
  <si>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</si>
  <si>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</si>
  <si>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</si>
  <si>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</si>
  <si>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</si>
  <si>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</si>
  <si>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</si>
  <si>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</si>
  <si>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</si>
  <si>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</si>
  <si>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</si>
  <si>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</si>
  <si>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</si>
  <si>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</si>
  <si>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</si>
  <si>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</si>
  <si>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</si>
  <si>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</si>
  <si>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</si>
  <si>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</si>
  <si>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</si>
  <si>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</si>
  <si>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</si>
  <si>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</si>
  <si>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</si>
  <si>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</si>
  <si>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</si>
  <si>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</si>
  <si>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</si>
  <si>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</si>
  <si>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</si>
  <si>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</si>
  <si>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</si>
  <si>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</si>
  <si>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</si>
  <si>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</si>
  <si>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</si>
  <si>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</si>
  <si>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</si>
  <si>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</si>
  <si>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</si>
  <si>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</si>
  <si>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</si>
  <si>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</si>
  <si>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</si>
  <si>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</si>
  <si>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</si>
  <si>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</si>
  <si>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</si>
  <si>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</si>
  <si>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</si>
  <si>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</si>
  <si>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</si>
  <si>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</si>
  <si>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</si>
  <si>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</si>
  <si>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</si>
  <si>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</si>
  <si>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</si>
  <si>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</si>
  <si>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</si>
  <si>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</si>
  <si>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</si>
  <si>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</si>
  <si>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</si>
  <si>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</si>
  <si>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</si>
  <si>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</si>
  <si>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</si>
  <si>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</si>
  <si>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</si>
  <si>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</si>
  <si>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</si>
  <si>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</si>
  <si>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</si>
  <si>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</si>
  <si>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</si>
  <si>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</si>
  <si>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</si>
  <si>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</si>
  <si>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Holomorphe</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</si>
  <si>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</si>
  <si>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</si>
  <si>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</si>
  <si>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</si>
  <si>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</si>
  <si>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</si>
  <si>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</si>
  <si>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</si>
  <si>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</si>
  <si>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</si>
  <si>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</si>
  <si>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</si>
  <si>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</si>
  <si>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</si>
  <si>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</si>
  <si>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</si>
  <si>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</si>
  <si>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</si>
  <si>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</si>
  <si>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</si>
  <si>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</si>
  <si>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</si>
  <si>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</si>
  <si>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</si>
  <si>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</si>
  <si>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</si>
  <si>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</si>
  <si>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</si>
  <si>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</si>
  <si>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</si>
  <si>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</si>
  <si>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</si>
  <si>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</si>
  <si>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Titulaire du compte : Holomorphe</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</si>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</sst>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164" formatCode="dd/mm/yy"/>
    <numFmt numFmtId="165" formatCode="#,##0;\(#,##0\)"/>
    <numFmt numFmtId="168" formatCode="[$-F800]dddd\,\ mmmm\ dd\,\ yyyy"/>
    <numFmt numFmtId="169" formatCode="dd/mm/yy;@"/>
    <numFmt numFmtId="170" formatCode="\j\.m\.\a\a;@"/>
    <numFmt numFmtId="171" formatCode="@\ \ "/>
  </numFmts>
  <fonts count="30"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s>
  <fills count="39">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735">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8"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8"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8"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9"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9"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70" fontId="17" fillId="15" borderId="16" xfId="0" applyNumberFormat="1" applyFont="1" applyFill="1" applyBorder="1" applyAlignment="1">
      <alignment horizontal="center" vertical="center"/>
    </xf>
    <xf numFmtId="171"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9" borderId="2"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3" xfId="0" applyFill="1" applyBorder="1" applyAlignment="1">
      <alignment horizontal="center" vertical="center" wrapText="1"/>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3" xfId="0" applyFill="1" applyBorder="1" applyAlignment="1">
      <alignment horizontal="center" vertical="center"/>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6" borderId="2" xfId="0" applyFill="1" applyBorder="1" applyAlignment="1">
      <alignment horizontal="center" vertical="center"/>
    </xf>
    <xf numFmtId="0" fontId="0" fillId="35"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4"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externalLink" Target="externalLinks/externalLink1.xml"/><Relationship Id="rId68"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refreshError="1"/>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refreshError="1"/>
      <sheetData sheetId="3"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439" t="s">
        <v>3941</v>
      </c>
      <c r="B1" s="439"/>
      <c r="C1" s="439"/>
      <c r="D1" s="439"/>
      <c r="E1" s="439"/>
    </row>
    <row r="2" spans="1:5" x14ac:dyDescent="0.25">
      <c r="A2" s="55"/>
      <c r="B2" s="55"/>
      <c r="C2" s="55"/>
      <c r="D2" s="55"/>
      <c r="E2" s="55"/>
    </row>
    <row r="3" spans="1:5" x14ac:dyDescent="0.25">
      <c r="A3" s="331"/>
      <c r="B3" s="440" t="s">
        <v>2204</v>
      </c>
      <c r="C3" s="440"/>
      <c r="D3" s="440"/>
      <c r="E3" s="332" t="s">
        <v>3879</v>
      </c>
    </row>
    <row r="4" spans="1:5" ht="90" x14ac:dyDescent="0.25">
      <c r="A4" s="18" t="s">
        <v>3942</v>
      </c>
      <c r="B4" s="18" t="s">
        <v>3880</v>
      </c>
      <c r="C4" s="96" t="s">
        <v>3881</v>
      </c>
      <c r="D4" s="18" t="s">
        <v>3882</v>
      </c>
      <c r="E4" s="18" t="s">
        <v>3882</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3883</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3885</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3886</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3887</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441" t="s">
        <v>3888</v>
      </c>
      <c r="B30" s="442"/>
      <c r="C30" s="443"/>
      <c r="D30" s="159"/>
      <c r="E30" s="159"/>
    </row>
    <row r="31" spans="1:5" x14ac:dyDescent="0.25">
      <c r="A31" s="441" t="s">
        <v>3943</v>
      </c>
      <c r="B31" s="442"/>
      <c r="C31" s="443"/>
      <c r="D31" s="159"/>
      <c r="E31" s="159"/>
    </row>
    <row r="32" spans="1:5" ht="90" x14ac:dyDescent="0.25">
      <c r="A32" s="194" t="s">
        <v>3944</v>
      </c>
    </row>
    <row r="33" spans="1:5" ht="135" x14ac:dyDescent="0.25">
      <c r="A33" s="194" t="s">
        <v>3945</v>
      </c>
    </row>
    <row r="35" spans="1:5" x14ac:dyDescent="0.25">
      <c r="A35" s="55"/>
      <c r="B35" s="440" t="s">
        <v>2204</v>
      </c>
      <c r="C35" s="440"/>
      <c r="D35" s="440"/>
      <c r="E35" s="332" t="s">
        <v>3879</v>
      </c>
    </row>
    <row r="36" spans="1:5" ht="90" x14ac:dyDescent="0.25">
      <c r="A36" s="18" t="s">
        <v>3942</v>
      </c>
      <c r="B36" s="18" t="s">
        <v>3880</v>
      </c>
      <c r="C36" s="96" t="s">
        <v>3881</v>
      </c>
      <c r="D36" s="18" t="s">
        <v>3882</v>
      </c>
      <c r="E36" s="18" t="s">
        <v>3882</v>
      </c>
    </row>
    <row r="37" spans="1:5" x14ac:dyDescent="0.25">
      <c r="A37" s="32" t="s">
        <v>18</v>
      </c>
      <c r="B37" s="313">
        <f>SUM(B38,B44,B48)</f>
        <v>0</v>
      </c>
      <c r="C37" s="313">
        <f>SUM(C38,C44,C48)</f>
        <v>0</v>
      </c>
      <c r="D37" s="313">
        <f>SUM(D38,D44,D48)</f>
        <v>0</v>
      </c>
      <c r="E37" s="313">
        <f>SUM(E38,E44,E48)</f>
        <v>0</v>
      </c>
    </row>
    <row r="38" spans="1:5" x14ac:dyDescent="0.25">
      <c r="A38" s="20" t="s">
        <v>3893</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3894</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3946</v>
      </c>
      <c r="B44" s="314">
        <f>SUM(B45:B47)</f>
        <v>0</v>
      </c>
      <c r="C44" s="314">
        <f t="shared" ref="C44:E44" si="5">SUM(C45:C47)</f>
        <v>0</v>
      </c>
      <c r="D44" s="314">
        <f t="shared" si="5"/>
        <v>0</v>
      </c>
      <c r="E44" s="314">
        <f t="shared" si="5"/>
        <v>0</v>
      </c>
    </row>
    <row r="45" spans="1:5" x14ac:dyDescent="0.25">
      <c r="A45" s="315" t="s">
        <v>3947</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3897</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3898</v>
      </c>
      <c r="B53" s="316"/>
      <c r="C53" s="316"/>
      <c r="D53" s="316"/>
      <c r="E53" s="316"/>
    </row>
    <row r="54" spans="1:5" x14ac:dyDescent="0.25">
      <c r="A54" s="37" t="s">
        <v>3899</v>
      </c>
      <c r="B54" s="319">
        <f>B37</f>
        <v>0</v>
      </c>
      <c r="C54" s="319">
        <f t="shared" ref="C54:E54" si="7">C37</f>
        <v>0</v>
      </c>
      <c r="D54" s="319">
        <f t="shared" si="7"/>
        <v>0</v>
      </c>
      <c r="E54" s="319">
        <f t="shared" si="7"/>
        <v>0</v>
      </c>
    </row>
    <row r="55" spans="1:5" x14ac:dyDescent="0.25">
      <c r="A55" s="37" t="s">
        <v>3900</v>
      </c>
      <c r="B55" s="318"/>
      <c r="C55" s="318"/>
      <c r="D55" s="318"/>
      <c r="E55" s="318"/>
    </row>
    <row r="56" spans="1:5" x14ac:dyDescent="0.25">
      <c r="A56" s="37" t="s">
        <v>26</v>
      </c>
      <c r="B56" s="319"/>
      <c r="C56" s="333"/>
      <c r="D56" s="319"/>
      <c r="E56" s="319"/>
    </row>
    <row r="57" spans="1:5" x14ac:dyDescent="0.25">
      <c r="A57" s="37" t="s">
        <v>3901</v>
      </c>
      <c r="B57" s="334"/>
      <c r="C57" s="335"/>
      <c r="D57" s="334"/>
      <c r="E57" s="334"/>
    </row>
    <row r="58" spans="1:5" x14ac:dyDescent="0.25">
      <c r="A58" s="37" t="s">
        <v>3948</v>
      </c>
      <c r="B58" s="321">
        <f>SUM(B54:B57,B29)</f>
        <v>0</v>
      </c>
      <c r="C58" s="321">
        <f>SUM(C54:C55,C29)</f>
        <v>0</v>
      </c>
      <c r="D58" s="321">
        <f>SUM(D54:D57,D29)</f>
        <v>0</v>
      </c>
      <c r="E58" s="321">
        <f>SUM(E54:E57,E29)</f>
        <v>0</v>
      </c>
    </row>
    <row r="59" spans="1:5" x14ac:dyDescent="0.25">
      <c r="A59" s="441" t="s">
        <v>3949</v>
      </c>
      <c r="B59" s="442"/>
      <c r="C59" s="443"/>
      <c r="D59" s="23"/>
      <c r="E59" s="23"/>
    </row>
    <row r="60" spans="1:5" ht="30" x14ac:dyDescent="0.25">
      <c r="A60" s="305" t="s">
        <v>3904</v>
      </c>
    </row>
    <row r="61" spans="1:5" x14ac:dyDescent="0.25">
      <c r="A61" s="305" t="s">
        <v>3905</v>
      </c>
    </row>
    <row r="62" spans="1:5" ht="30" x14ac:dyDescent="0.25">
      <c r="A62" s="305" t="s">
        <v>3906</v>
      </c>
    </row>
    <row r="64" spans="1:5" x14ac:dyDescent="0.25">
      <c r="A64" s="96" t="s">
        <v>45</v>
      </c>
      <c r="B64" s="18" t="s">
        <v>2204</v>
      </c>
      <c r="C64" s="18" t="s">
        <v>3879</v>
      </c>
    </row>
    <row r="65" spans="1:3" x14ac:dyDescent="0.25">
      <c r="A65" s="87" t="s">
        <v>3907</v>
      </c>
      <c r="B65" s="336">
        <f>SUM(B66:B70)</f>
        <v>0</v>
      </c>
      <c r="C65" s="336">
        <f>SUM(C66:C70)</f>
        <v>0</v>
      </c>
    </row>
    <row r="66" spans="1:3" x14ac:dyDescent="0.25">
      <c r="A66" s="20" t="s">
        <v>29</v>
      </c>
      <c r="B66" s="314"/>
      <c r="C66" s="314"/>
    </row>
    <row r="67" spans="1:3" x14ac:dyDescent="0.25">
      <c r="A67" s="20" t="s">
        <v>3908</v>
      </c>
      <c r="B67" s="314"/>
      <c r="C67" s="314"/>
    </row>
    <row r="68" spans="1:3" x14ac:dyDescent="0.25">
      <c r="A68" s="20" t="s">
        <v>3909</v>
      </c>
      <c r="B68" s="314"/>
      <c r="C68" s="314"/>
    </row>
    <row r="69" spans="1:3" x14ac:dyDescent="0.25">
      <c r="A69" s="20" t="s">
        <v>3910</v>
      </c>
      <c r="B69" s="314"/>
      <c r="C69" s="314"/>
    </row>
    <row r="70" spans="1:3" x14ac:dyDescent="0.25">
      <c r="A70" s="20" t="s">
        <v>3911</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3912</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3913</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3899</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3915</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3919</v>
      </c>
      <c r="B94" s="314"/>
      <c r="C94" s="314"/>
    </row>
    <row r="95" spans="1:3" x14ac:dyDescent="0.25">
      <c r="A95" s="20" t="s">
        <v>3920</v>
      </c>
      <c r="B95" s="314"/>
      <c r="C95" s="314"/>
    </row>
    <row r="96" spans="1:3" x14ac:dyDescent="0.25">
      <c r="A96" s="37" t="s">
        <v>3921</v>
      </c>
      <c r="B96" s="318">
        <f>B84</f>
        <v>0</v>
      </c>
      <c r="C96" s="318">
        <f>C84</f>
        <v>0</v>
      </c>
    </row>
    <row r="97" spans="1:3" x14ac:dyDescent="0.25">
      <c r="A97" s="37" t="s">
        <v>3922</v>
      </c>
      <c r="B97" s="318"/>
      <c r="C97" s="318"/>
    </row>
    <row r="98" spans="1:3" x14ac:dyDescent="0.25">
      <c r="A98" s="37" t="s">
        <v>3923</v>
      </c>
      <c r="B98" s="318">
        <f>SUM(B96:B97,B83,B79)</f>
        <v>0</v>
      </c>
      <c r="C98" s="318">
        <f>SUM(C96:C97,C83,C79)</f>
        <v>0</v>
      </c>
    </row>
    <row r="99" spans="1:3" x14ac:dyDescent="0.25">
      <c r="A99" s="122" t="s">
        <v>3924</v>
      </c>
      <c r="B99" s="23"/>
      <c r="C99" s="23"/>
    </row>
    <row r="100" spans="1:3" x14ac:dyDescent="0.25">
      <c r="A100" s="23" t="s">
        <v>3925</v>
      </c>
      <c r="B100" s="23"/>
      <c r="C100" s="23"/>
    </row>
    <row r="101" spans="1:3" x14ac:dyDescent="0.25">
      <c r="A101" s="23" t="s">
        <v>3926</v>
      </c>
      <c r="B101" s="23"/>
      <c r="C101" s="23"/>
    </row>
    <row r="102" spans="1:3" ht="135" x14ac:dyDescent="0.25">
      <c r="A102" s="305" t="s">
        <v>3938</v>
      </c>
    </row>
    <row r="103" spans="1:3" x14ac:dyDescent="0.25">
      <c r="A103" s="305" t="s">
        <v>3928</v>
      </c>
    </row>
    <row r="104" spans="1:3" x14ac:dyDescent="0.25">
      <c r="A104" s="305" t="s">
        <v>3929</v>
      </c>
    </row>
    <row r="105" spans="1:3" x14ac:dyDescent="0.25">
      <c r="A105" s="305" t="s">
        <v>3930</v>
      </c>
    </row>
    <row r="106" spans="1:3" ht="30" x14ac:dyDescent="0.25">
      <c r="A106" s="305" t="s">
        <v>3931</v>
      </c>
    </row>
    <row r="107" spans="1:3" ht="30" x14ac:dyDescent="0.25">
      <c r="A107" s="305" t="s">
        <v>3950</v>
      </c>
    </row>
    <row r="108" spans="1:3" x14ac:dyDescent="0.25">
      <c r="A108" s="305" t="s">
        <v>3933</v>
      </c>
    </row>
    <row r="109" spans="1:3" ht="30" x14ac:dyDescent="0.25">
      <c r="A109" s="305" t="s">
        <v>3934</v>
      </c>
    </row>
    <row r="111" spans="1:3" x14ac:dyDescent="0.25">
      <c r="A111" s="18" t="s">
        <v>46</v>
      </c>
      <c r="B111" s="332" t="s">
        <v>2204</v>
      </c>
      <c r="C111" s="332" t="s">
        <v>3879</v>
      </c>
    </row>
    <row r="112" spans="1:3" x14ac:dyDescent="0.25">
      <c r="A112" s="87" t="s">
        <v>3907</v>
      </c>
      <c r="B112" s="313">
        <f>SUM(B113:B117)</f>
        <v>0</v>
      </c>
      <c r="C112" s="313">
        <f>SUM(C113:C117)</f>
        <v>0</v>
      </c>
    </row>
    <row r="113" spans="1:3" x14ac:dyDescent="0.25">
      <c r="A113" s="300" t="s">
        <v>47</v>
      </c>
      <c r="B113" s="314"/>
      <c r="C113" s="314"/>
    </row>
    <row r="114" spans="1:3" x14ac:dyDescent="0.25">
      <c r="A114" s="20" t="s">
        <v>3908</v>
      </c>
      <c r="B114" s="314"/>
      <c r="C114" s="314"/>
    </row>
    <row r="115" spans="1:3" x14ac:dyDescent="0.25">
      <c r="A115" s="20" t="s">
        <v>3909</v>
      </c>
      <c r="B115" s="314"/>
      <c r="C115" s="314"/>
    </row>
    <row r="116" spans="1:3" x14ac:dyDescent="0.25">
      <c r="A116" s="20" t="s">
        <v>3951</v>
      </c>
      <c r="B116" s="314"/>
      <c r="C116" s="314"/>
    </row>
    <row r="117" spans="1:3" x14ac:dyDescent="0.25">
      <c r="A117" s="20" t="s">
        <v>3911</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3935</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3913</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3899</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3915</v>
      </c>
      <c r="B134" s="314"/>
      <c r="C134" s="314"/>
    </row>
    <row r="135" spans="1:3" x14ac:dyDescent="0.25">
      <c r="A135" s="20" t="s">
        <v>3936</v>
      </c>
      <c r="B135" s="314"/>
      <c r="C135" s="314"/>
    </row>
    <row r="136" spans="1:3" x14ac:dyDescent="0.25">
      <c r="A136" s="20" t="s">
        <v>278</v>
      </c>
      <c r="B136" s="314"/>
      <c r="C136" s="314"/>
    </row>
    <row r="137" spans="1:3" x14ac:dyDescent="0.25">
      <c r="A137" s="20" t="s">
        <v>3937</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3919</v>
      </c>
      <c r="B141" s="314"/>
      <c r="C141" s="314"/>
    </row>
    <row r="142" spans="1:3" x14ac:dyDescent="0.25">
      <c r="A142" s="20" t="s">
        <v>3920</v>
      </c>
      <c r="B142" s="314"/>
      <c r="C142" s="314"/>
    </row>
    <row r="143" spans="1:3" x14ac:dyDescent="0.25">
      <c r="A143" s="37" t="s">
        <v>3921</v>
      </c>
      <c r="B143" s="318">
        <f>B131</f>
        <v>0</v>
      </c>
      <c r="C143" s="318">
        <f>C131</f>
        <v>0</v>
      </c>
    </row>
    <row r="144" spans="1:3" x14ac:dyDescent="0.25">
      <c r="A144" s="37" t="s">
        <v>3922</v>
      </c>
      <c r="B144" s="319"/>
      <c r="C144" s="319"/>
    </row>
    <row r="145" spans="1:3" x14ac:dyDescent="0.25">
      <c r="A145" s="37" t="s">
        <v>3923</v>
      </c>
      <c r="B145" s="319">
        <f>SUM(B143:B144,B130,B126)</f>
        <v>0</v>
      </c>
      <c r="C145" s="319">
        <f>SUM(C143:C144,C130,C126)</f>
        <v>0</v>
      </c>
    </row>
    <row r="146" spans="1:3" x14ac:dyDescent="0.25">
      <c r="A146" s="23" t="s">
        <v>3924</v>
      </c>
      <c r="B146" s="228"/>
      <c r="C146" s="228"/>
    </row>
    <row r="147" spans="1:3" x14ac:dyDescent="0.25">
      <c r="A147" s="23" t="s">
        <v>3925</v>
      </c>
      <c r="B147" s="228"/>
      <c r="C147" s="228"/>
    </row>
    <row r="148" spans="1:3" x14ac:dyDescent="0.25">
      <c r="A148" s="23" t="s">
        <v>3926</v>
      </c>
      <c r="B148" s="228"/>
      <c r="C148" s="228"/>
    </row>
    <row r="149" spans="1:3" ht="135" x14ac:dyDescent="0.25">
      <c r="A149" s="305" t="s">
        <v>3938</v>
      </c>
    </row>
    <row r="150" spans="1:3" x14ac:dyDescent="0.25">
      <c r="A150" s="305" t="s">
        <v>3928</v>
      </c>
    </row>
    <row r="151" spans="1:3" x14ac:dyDescent="0.25">
      <c r="A151" s="305" t="s">
        <v>3929</v>
      </c>
    </row>
    <row r="152" spans="1:3" x14ac:dyDescent="0.25">
      <c r="A152" s="305" t="s">
        <v>3930</v>
      </c>
    </row>
    <row r="153" spans="1:3" ht="30" x14ac:dyDescent="0.25">
      <c r="A153" s="305" t="s">
        <v>3931</v>
      </c>
    </row>
    <row r="154" spans="1:3" x14ac:dyDescent="0.25">
      <c r="A154" s="305" t="s">
        <v>3939</v>
      </c>
    </row>
    <row r="155" spans="1:3" ht="30" x14ac:dyDescent="0.25">
      <c r="A155" s="305" t="s">
        <v>3940</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444" t="s">
        <v>3952</v>
      </c>
      <c r="B1" s="445"/>
      <c r="C1" s="445"/>
      <c r="D1" s="445"/>
      <c r="E1" s="446"/>
    </row>
    <row r="3" spans="1:5" x14ac:dyDescent="0.25">
      <c r="B3" s="447" t="s">
        <v>2204</v>
      </c>
      <c r="C3" s="447"/>
      <c r="D3" s="447" t="s">
        <v>3879</v>
      </c>
      <c r="E3" s="447"/>
    </row>
    <row r="4" spans="1:5" x14ac:dyDescent="0.25">
      <c r="A4" s="18" t="s">
        <v>0</v>
      </c>
      <c r="B4" s="18" t="s">
        <v>3880</v>
      </c>
      <c r="C4" s="18" t="s">
        <v>3881</v>
      </c>
      <c r="D4" s="18" t="s">
        <v>3882</v>
      </c>
      <c r="E4" s="18" t="s">
        <v>3882</v>
      </c>
    </row>
    <row r="5" spans="1:5" x14ac:dyDescent="0.25">
      <c r="A5" s="32" t="s">
        <v>1</v>
      </c>
      <c r="B5" s="313"/>
      <c r="C5" s="313"/>
      <c r="D5" s="313"/>
      <c r="E5" s="313"/>
    </row>
    <row r="6" spans="1:5" x14ac:dyDescent="0.25">
      <c r="A6" s="32" t="s">
        <v>3953</v>
      </c>
      <c r="B6" s="313">
        <f>SUM(B7,B15,B22)</f>
        <v>0</v>
      </c>
      <c r="C6" s="313">
        <f>SUM(C7,C15,C22)</f>
        <v>0</v>
      </c>
      <c r="D6" s="313">
        <f>SUM(D7,D15,D22)</f>
        <v>0</v>
      </c>
      <c r="E6" s="313">
        <f>SUM(E7,E15,E22)</f>
        <v>0</v>
      </c>
    </row>
    <row r="7" spans="1:5" x14ac:dyDescent="0.25">
      <c r="A7" s="20" t="s">
        <v>3883</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3885</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3886</v>
      </c>
      <c r="B22" s="314">
        <f>SUM(B23:B28)</f>
        <v>0</v>
      </c>
      <c r="C22" s="314">
        <f t="shared" ref="C22:D22" si="2">SUM(C23:C28)</f>
        <v>0</v>
      </c>
      <c r="D22" s="314">
        <f t="shared" si="2"/>
        <v>0</v>
      </c>
      <c r="E22" s="314">
        <f>SUM(E23:E28)</f>
        <v>0</v>
      </c>
    </row>
    <row r="23" spans="1:5" x14ac:dyDescent="0.25">
      <c r="A23" s="315" t="s">
        <v>3954</v>
      </c>
      <c r="B23" s="316"/>
      <c r="C23" s="316"/>
      <c r="D23" s="316"/>
      <c r="E23" s="316"/>
    </row>
    <row r="24" spans="1:5" x14ac:dyDescent="0.25">
      <c r="A24" s="315" t="s">
        <v>14</v>
      </c>
      <c r="B24" s="316"/>
      <c r="C24" s="316"/>
      <c r="D24" s="316"/>
      <c r="E24" s="316"/>
    </row>
    <row r="25" spans="1:5" x14ac:dyDescent="0.25">
      <c r="A25" s="315" t="s">
        <v>3887</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441" t="s">
        <v>3888</v>
      </c>
      <c r="B30" s="442"/>
      <c r="C30" s="443"/>
      <c r="D30" s="228"/>
      <c r="E30" s="228"/>
    </row>
    <row r="31" spans="1:5" x14ac:dyDescent="0.25">
      <c r="A31" s="441" t="s">
        <v>3943</v>
      </c>
      <c r="B31" s="442"/>
      <c r="C31" s="443"/>
      <c r="D31" s="228"/>
      <c r="E31" s="228"/>
    </row>
    <row r="32" spans="1:5" ht="30" x14ac:dyDescent="0.25">
      <c r="A32" s="305" t="s">
        <v>3955</v>
      </c>
    </row>
    <row r="33" spans="1:5" ht="90" x14ac:dyDescent="0.25">
      <c r="A33" s="305" t="s">
        <v>3956</v>
      </c>
    </row>
    <row r="34" spans="1:5" ht="150" x14ac:dyDescent="0.25">
      <c r="A34" s="305" t="s">
        <v>3957</v>
      </c>
    </row>
    <row r="36" spans="1:5" x14ac:dyDescent="0.25">
      <c r="B36" s="447" t="s">
        <v>2204</v>
      </c>
      <c r="C36" s="447"/>
      <c r="D36" s="447" t="s">
        <v>3879</v>
      </c>
      <c r="E36" s="447"/>
    </row>
    <row r="37" spans="1:5" x14ac:dyDescent="0.25">
      <c r="A37" s="96" t="s">
        <v>0</v>
      </c>
      <c r="B37" s="18" t="s">
        <v>3880</v>
      </c>
      <c r="C37" s="18" t="s">
        <v>3881</v>
      </c>
      <c r="D37" s="18" t="s">
        <v>3882</v>
      </c>
      <c r="E37" s="18" t="s">
        <v>3882</v>
      </c>
    </row>
    <row r="38" spans="1:5" x14ac:dyDescent="0.25">
      <c r="A38" s="32" t="s">
        <v>18</v>
      </c>
      <c r="B38" s="313">
        <f>SUM(B39,B45,B49)</f>
        <v>0</v>
      </c>
      <c r="C38" s="313">
        <f>SUM(C39,C45,C49)</f>
        <v>0</v>
      </c>
      <c r="D38" s="313">
        <f>SUM(D39,D45,D49)</f>
        <v>0</v>
      </c>
      <c r="E38" s="313">
        <f>SUM(E39,E45,E49)</f>
        <v>0</v>
      </c>
    </row>
    <row r="39" spans="1:5" x14ac:dyDescent="0.25">
      <c r="A39" s="20" t="s">
        <v>3958</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3959</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3946</v>
      </c>
      <c r="B45" s="314">
        <f>SUM(B46:B48)</f>
        <v>0</v>
      </c>
      <c r="C45" s="314">
        <f>SUM(C46:C48)</f>
        <v>0</v>
      </c>
      <c r="D45" s="314">
        <f>SUM(D46:D48)</f>
        <v>0</v>
      </c>
      <c r="E45" s="314">
        <f>SUM(E46:E48)</f>
        <v>0</v>
      </c>
    </row>
    <row r="46" spans="1:5" x14ac:dyDescent="0.25">
      <c r="A46" s="315" t="s">
        <v>3960</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3961</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3898</v>
      </c>
      <c r="B54" s="316"/>
      <c r="C54" s="316"/>
      <c r="D54" s="316"/>
      <c r="E54" s="316"/>
    </row>
    <row r="55" spans="1:5" x14ac:dyDescent="0.25">
      <c r="A55" s="37" t="s">
        <v>3899</v>
      </c>
      <c r="B55" s="318">
        <f>B38</f>
        <v>0</v>
      </c>
      <c r="C55" s="318">
        <f>C38</f>
        <v>0</v>
      </c>
      <c r="D55" s="318">
        <f>D38</f>
        <v>0</v>
      </c>
      <c r="E55" s="318">
        <f>E38</f>
        <v>0</v>
      </c>
    </row>
    <row r="56" spans="1:5" x14ac:dyDescent="0.25">
      <c r="A56" s="37" t="s">
        <v>3900</v>
      </c>
      <c r="B56" s="37"/>
      <c r="C56" s="37"/>
      <c r="D56" s="37"/>
      <c r="E56" s="37"/>
    </row>
    <row r="57" spans="1:5" x14ac:dyDescent="0.25">
      <c r="A57" s="37" t="s">
        <v>26</v>
      </c>
      <c r="B57" s="37"/>
      <c r="C57" s="175"/>
      <c r="D57" s="37"/>
      <c r="E57" s="37"/>
    </row>
    <row r="58" spans="1:5" x14ac:dyDescent="0.25">
      <c r="A58" s="37" t="s">
        <v>3901</v>
      </c>
      <c r="B58" s="37"/>
      <c r="C58" s="175"/>
      <c r="D58" s="37"/>
      <c r="E58" s="37"/>
    </row>
    <row r="59" spans="1:5" x14ac:dyDescent="0.25">
      <c r="A59" s="37" t="s">
        <v>3962</v>
      </c>
      <c r="B59" s="337">
        <f>SUM(B55:B58,B29)</f>
        <v>0</v>
      </c>
      <c r="C59" s="337">
        <f>SUM(C55:C56,C29)</f>
        <v>0</v>
      </c>
      <c r="D59" s="337">
        <f>SUM(D55:D58,D29)</f>
        <v>0</v>
      </c>
      <c r="E59" s="337">
        <f>SUM(E55:E58,E29)</f>
        <v>0</v>
      </c>
    </row>
    <row r="60" spans="1:5" x14ac:dyDescent="0.25">
      <c r="A60" s="441" t="s">
        <v>3963</v>
      </c>
      <c r="B60" s="442"/>
      <c r="C60" s="443"/>
      <c r="D60" s="23"/>
      <c r="E60" s="23"/>
    </row>
    <row r="61" spans="1:5" ht="30" x14ac:dyDescent="0.25">
      <c r="A61" s="305" t="s">
        <v>3964</v>
      </c>
    </row>
    <row r="62" spans="1:5" x14ac:dyDescent="0.25">
      <c r="A62" s="305" t="s">
        <v>3965</v>
      </c>
    </row>
    <row r="63" spans="1:5" ht="30" x14ac:dyDescent="0.25">
      <c r="A63" s="305" t="s">
        <v>3966</v>
      </c>
    </row>
    <row r="65" spans="1:3" x14ac:dyDescent="0.25">
      <c r="A65" s="18"/>
      <c r="B65" s="18" t="s">
        <v>2204</v>
      </c>
      <c r="C65" s="18" t="s">
        <v>3879</v>
      </c>
    </row>
    <row r="66" spans="1:3" x14ac:dyDescent="0.25">
      <c r="A66" s="87" t="s">
        <v>3967</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3968</v>
      </c>
      <c r="B69" s="314"/>
      <c r="C69" s="314"/>
    </row>
    <row r="70" spans="1:3" x14ac:dyDescent="0.25">
      <c r="A70" s="20" t="s">
        <v>3969</v>
      </c>
      <c r="B70" s="314"/>
      <c r="C70" s="314"/>
    </row>
    <row r="71" spans="1:3" x14ac:dyDescent="0.25">
      <c r="A71" s="20" t="s">
        <v>278</v>
      </c>
      <c r="B71" s="314"/>
      <c r="C71" s="314"/>
    </row>
    <row r="72" spans="1:3" x14ac:dyDescent="0.25">
      <c r="A72" s="20" t="s">
        <v>3970</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3919</v>
      </c>
      <c r="B76" s="314"/>
      <c r="C76" s="314"/>
    </row>
    <row r="77" spans="1:3" x14ac:dyDescent="0.25">
      <c r="A77" s="20" t="s">
        <v>2905</v>
      </c>
      <c r="B77" s="314"/>
      <c r="C77" s="314"/>
    </row>
    <row r="78" spans="1:3" x14ac:dyDescent="0.25">
      <c r="A78" s="37" t="s">
        <v>3971</v>
      </c>
      <c r="B78" s="318">
        <f>B66</f>
        <v>0</v>
      </c>
      <c r="C78" s="318">
        <f>C66</f>
        <v>0</v>
      </c>
    </row>
    <row r="79" spans="1:3" x14ac:dyDescent="0.25">
      <c r="A79" s="37" t="s">
        <v>3972</v>
      </c>
      <c r="B79" s="337">
        <f>B55-B78</f>
        <v>0</v>
      </c>
      <c r="C79" s="337">
        <f>C55-C78</f>
        <v>0</v>
      </c>
    </row>
    <row r="80" spans="1:3" x14ac:dyDescent="0.25">
      <c r="A80" s="37" t="s">
        <v>3973</v>
      </c>
      <c r="B80" s="337">
        <f>B59-B78</f>
        <v>0</v>
      </c>
      <c r="C80" s="337">
        <f>C59-C78</f>
        <v>0</v>
      </c>
    </row>
    <row r="81" spans="1:3" x14ac:dyDescent="0.25">
      <c r="A81" s="32" t="s">
        <v>3974</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3968</v>
      </c>
      <c r="B84" s="314"/>
      <c r="C84" s="314"/>
    </row>
    <row r="85" spans="1:3" x14ac:dyDescent="0.25">
      <c r="A85" s="20" t="s">
        <v>3969</v>
      </c>
      <c r="B85" s="314"/>
      <c r="C85" s="314"/>
    </row>
    <row r="86" spans="1:3" x14ac:dyDescent="0.25">
      <c r="A86" s="20" t="s">
        <v>278</v>
      </c>
      <c r="B86" s="314"/>
      <c r="C86" s="314"/>
    </row>
    <row r="87" spans="1:3" x14ac:dyDescent="0.25">
      <c r="A87" s="20" t="s">
        <v>3970</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3919</v>
      </c>
      <c r="B91" s="314"/>
      <c r="C91" s="314"/>
    </row>
    <row r="92" spans="1:3" x14ac:dyDescent="0.25">
      <c r="A92" s="20" t="s">
        <v>2905</v>
      </c>
      <c r="B92" s="314"/>
      <c r="C92" s="314"/>
    </row>
    <row r="93" spans="1:3" x14ac:dyDescent="0.25">
      <c r="A93" s="37" t="s">
        <v>3975</v>
      </c>
      <c r="B93" s="318">
        <f>B81</f>
        <v>0</v>
      </c>
      <c r="C93" s="318">
        <f>C81</f>
        <v>0</v>
      </c>
    </row>
    <row r="94" spans="1:3" x14ac:dyDescent="0.25">
      <c r="A94" s="37" t="s">
        <v>3976</v>
      </c>
      <c r="B94" s="318"/>
      <c r="C94" s="318"/>
    </row>
    <row r="95" spans="1:3" x14ac:dyDescent="0.25">
      <c r="A95" s="32" t="s">
        <v>3913</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3977</v>
      </c>
      <c r="B98" s="318">
        <f>B95</f>
        <v>0</v>
      </c>
      <c r="C98" s="318">
        <f>C95</f>
        <v>0</v>
      </c>
    </row>
    <row r="99" spans="1:3" x14ac:dyDescent="0.25">
      <c r="A99" s="23" t="s">
        <v>3978</v>
      </c>
      <c r="B99" s="23"/>
      <c r="C99" s="23"/>
    </row>
    <row r="100" spans="1:3" x14ac:dyDescent="0.25">
      <c r="A100" s="32" t="s">
        <v>3979</v>
      </c>
      <c r="B100" s="313">
        <f>SUM(B101:B105)</f>
        <v>0</v>
      </c>
      <c r="C100" s="313">
        <f>SUM(C101:C105)</f>
        <v>0</v>
      </c>
    </row>
    <row r="101" spans="1:3" x14ac:dyDescent="0.25">
      <c r="A101" s="20" t="s">
        <v>3980</v>
      </c>
      <c r="B101" s="314"/>
      <c r="C101" s="314"/>
    </row>
    <row r="102" spans="1:3" x14ac:dyDescent="0.25">
      <c r="A102" s="20" t="s">
        <v>3908</v>
      </c>
      <c r="B102" s="314"/>
      <c r="C102" s="314"/>
    </row>
    <row r="103" spans="1:3" x14ac:dyDescent="0.25">
      <c r="A103" s="20" t="s">
        <v>3981</v>
      </c>
      <c r="B103" s="314"/>
      <c r="C103" s="314"/>
    </row>
    <row r="104" spans="1:3" x14ac:dyDescent="0.25">
      <c r="A104" s="20" t="s">
        <v>3982</v>
      </c>
      <c r="B104" s="314"/>
      <c r="C104" s="314"/>
    </row>
    <row r="105" spans="1:3" x14ac:dyDescent="0.25">
      <c r="A105" s="20" t="s">
        <v>3911</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3983</v>
      </c>
      <c r="B110" s="316"/>
      <c r="C110" s="316"/>
    </row>
    <row r="111" spans="1:3" x14ac:dyDescent="0.25">
      <c r="A111" s="315" t="s">
        <v>3984</v>
      </c>
      <c r="B111" s="316"/>
      <c r="C111" s="316"/>
    </row>
    <row r="112" spans="1:3" x14ac:dyDescent="0.25">
      <c r="A112" s="315" t="s">
        <v>34</v>
      </c>
      <c r="B112" s="316"/>
      <c r="C112" s="316"/>
    </row>
    <row r="113" spans="1:3" x14ac:dyDescent="0.25">
      <c r="A113" s="315" t="s">
        <v>35</v>
      </c>
      <c r="B113" s="316"/>
      <c r="C113" s="316"/>
    </row>
    <row r="114" spans="1:3" x14ac:dyDescent="0.25">
      <c r="A114" s="37" t="s">
        <v>3985</v>
      </c>
      <c r="B114" s="318">
        <f>B59-(B78+B93+B94+B98)</f>
        <v>0</v>
      </c>
      <c r="C114" s="318">
        <f>C59-(C78+C93+C94+C98)</f>
        <v>0</v>
      </c>
    </row>
    <row r="115" spans="1:3" x14ac:dyDescent="0.25">
      <c r="A115" s="303" t="s">
        <v>3986</v>
      </c>
      <c r="B115" s="55"/>
      <c r="C115" s="55"/>
    </row>
    <row r="116" spans="1:3" x14ac:dyDescent="0.25">
      <c r="A116" s="303" t="s">
        <v>3987</v>
      </c>
      <c r="B116" s="55"/>
      <c r="C116" s="55"/>
    </row>
    <row r="117" spans="1:3" x14ac:dyDescent="0.25">
      <c r="A117" s="303" t="s">
        <v>3988</v>
      </c>
      <c r="B117" s="55"/>
      <c r="C117" s="55"/>
    </row>
    <row r="118" spans="1:3" ht="30" x14ac:dyDescent="0.25">
      <c r="A118" s="303" t="s">
        <v>3989</v>
      </c>
      <c r="B118" s="55"/>
      <c r="C118" s="55"/>
    </row>
    <row r="119" spans="1:3" ht="30" x14ac:dyDescent="0.25">
      <c r="A119" s="303" t="s">
        <v>3990</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454" t="s">
        <v>3991</v>
      </c>
      <c r="B1" s="454"/>
      <c r="C1" s="454"/>
      <c r="D1" s="454"/>
      <c r="E1" s="454"/>
      <c r="F1" s="454"/>
      <c r="G1" s="454"/>
      <c r="H1" s="454"/>
    </row>
    <row r="3" spans="1:8" x14ac:dyDescent="0.25">
      <c r="A3" s="455" t="s">
        <v>0</v>
      </c>
      <c r="B3" s="457" t="s">
        <v>2204</v>
      </c>
      <c r="C3" s="458"/>
      <c r="D3" s="459"/>
      <c r="E3" s="18" t="s">
        <v>3879</v>
      </c>
      <c r="F3" s="460" t="s">
        <v>3992</v>
      </c>
      <c r="G3" s="460" t="s">
        <v>2204</v>
      </c>
      <c r="H3" s="447" t="s">
        <v>3879</v>
      </c>
    </row>
    <row r="4" spans="1:8" x14ac:dyDescent="0.25">
      <c r="A4" s="456"/>
      <c r="B4" s="18" t="s">
        <v>3880</v>
      </c>
      <c r="C4" s="18" t="s">
        <v>3881</v>
      </c>
      <c r="D4" s="18" t="s">
        <v>3882</v>
      </c>
      <c r="E4" s="18" t="s">
        <v>3882</v>
      </c>
      <c r="F4" s="461"/>
      <c r="G4" s="461"/>
      <c r="H4" s="447"/>
    </row>
    <row r="5" spans="1:8" x14ac:dyDescent="0.25">
      <c r="A5" s="32" t="s">
        <v>3993</v>
      </c>
      <c r="B5" s="313">
        <f>SUM(B6,B9:B10)</f>
        <v>0</v>
      </c>
      <c r="C5" s="313">
        <f>SUM(C6,C9:C10)</f>
        <v>0</v>
      </c>
      <c r="D5" s="313">
        <f>SUM(D6,D9:D10)</f>
        <v>0</v>
      </c>
      <c r="E5" s="313">
        <f>SUM(E6,E9:E10)</f>
        <v>0</v>
      </c>
      <c r="F5" s="32" t="s">
        <v>3994</v>
      </c>
      <c r="G5" s="313">
        <f>SUM(G6:G8,G12:G14)</f>
        <v>0</v>
      </c>
      <c r="H5" s="313">
        <f>SUM(H6:H8,H12:H14)</f>
        <v>0</v>
      </c>
    </row>
    <row r="6" spans="1:8" x14ac:dyDescent="0.25">
      <c r="A6" s="20" t="s">
        <v>3883</v>
      </c>
      <c r="B6" s="314">
        <f>SUM(B7:B8)</f>
        <v>0</v>
      </c>
      <c r="C6" s="314">
        <f>SUM(C7:C8)</f>
        <v>0</v>
      </c>
      <c r="D6" s="314">
        <f>SUM(D7:D8)</f>
        <v>0</v>
      </c>
      <c r="E6" s="314">
        <f>SUM(E7:E8)</f>
        <v>0</v>
      </c>
      <c r="F6" s="20" t="s">
        <v>3995</v>
      </c>
      <c r="G6" s="314"/>
      <c r="H6" s="314"/>
    </row>
    <row r="7" spans="1:8" x14ac:dyDescent="0.25">
      <c r="A7" s="315" t="s">
        <v>3996</v>
      </c>
      <c r="B7" s="316"/>
      <c r="C7" s="316"/>
      <c r="D7" s="316"/>
      <c r="E7" s="316"/>
      <c r="F7" s="20" t="s">
        <v>3997</v>
      </c>
      <c r="G7" s="314"/>
      <c r="H7" s="314"/>
    </row>
    <row r="8" spans="1:8" x14ac:dyDescent="0.25">
      <c r="A8" s="315" t="s">
        <v>55</v>
      </c>
      <c r="B8" s="316"/>
      <c r="C8" s="316"/>
      <c r="D8" s="316"/>
      <c r="E8" s="316"/>
      <c r="F8" s="20" t="s">
        <v>3911</v>
      </c>
      <c r="G8" s="314">
        <f>SUM(G9:G11)</f>
        <v>0</v>
      </c>
      <c r="H8" s="314">
        <f>SUM(H9:H11)</f>
        <v>0</v>
      </c>
    </row>
    <row r="9" spans="1:8" x14ac:dyDescent="0.25">
      <c r="A9" s="20" t="s">
        <v>109</v>
      </c>
      <c r="B9" s="314"/>
      <c r="C9" s="314"/>
      <c r="D9" s="314"/>
      <c r="E9" s="314"/>
      <c r="F9" s="315" t="s">
        <v>3998</v>
      </c>
      <c r="G9" s="316"/>
      <c r="H9" s="316"/>
    </row>
    <row r="10" spans="1:8" x14ac:dyDescent="0.25">
      <c r="A10" s="20" t="s">
        <v>3999</v>
      </c>
      <c r="B10" s="314"/>
      <c r="C10" s="314"/>
      <c r="D10" s="314"/>
      <c r="E10" s="314"/>
      <c r="F10" s="315" t="s">
        <v>4000</v>
      </c>
      <c r="G10" s="316"/>
      <c r="H10" s="316"/>
    </row>
    <row r="11" spans="1:8" x14ac:dyDescent="0.25">
      <c r="A11" s="37" t="s">
        <v>2099</v>
      </c>
      <c r="B11" s="318">
        <f>B5</f>
        <v>0</v>
      </c>
      <c r="C11" s="318">
        <f>C5</f>
        <v>0</v>
      </c>
      <c r="D11" s="318">
        <f>D5</f>
        <v>0</v>
      </c>
      <c r="E11" s="318">
        <f>E5</f>
        <v>0</v>
      </c>
      <c r="F11" s="315" t="s">
        <v>4001</v>
      </c>
      <c r="G11" s="316"/>
      <c r="H11" s="316"/>
    </row>
    <row r="12" spans="1:8" x14ac:dyDescent="0.25">
      <c r="A12" s="32" t="s">
        <v>4002</v>
      </c>
      <c r="B12" s="313">
        <f>SUM(B13:B16,B19:B21)</f>
        <v>0</v>
      </c>
      <c r="C12" s="313">
        <f>SUM(C13:C16,C19:C21)</f>
        <v>0</v>
      </c>
      <c r="D12" s="313">
        <f>SUM(D13:D16,D19:D21)</f>
        <v>0</v>
      </c>
      <c r="E12" s="313">
        <f>SUM(E13:E16,E19:E21)</f>
        <v>0</v>
      </c>
      <c r="F12" s="20" t="s">
        <v>33</v>
      </c>
      <c r="G12" s="314"/>
      <c r="H12" s="314"/>
    </row>
    <row r="13" spans="1:8" ht="75" x14ac:dyDescent="0.25">
      <c r="A13" s="300" t="s">
        <v>4003</v>
      </c>
      <c r="B13" s="314"/>
      <c r="C13" s="314"/>
      <c r="D13" s="314"/>
      <c r="E13" s="314"/>
      <c r="F13" s="300" t="s">
        <v>4004</v>
      </c>
      <c r="G13" s="314"/>
      <c r="H13" s="314"/>
    </row>
    <row r="14" spans="1:8" x14ac:dyDescent="0.25">
      <c r="A14" s="20" t="s">
        <v>4005</v>
      </c>
      <c r="B14" s="314"/>
      <c r="C14" s="314"/>
      <c r="D14" s="314"/>
      <c r="E14" s="314"/>
      <c r="F14" s="20" t="s">
        <v>35</v>
      </c>
      <c r="G14" s="314"/>
      <c r="H14" s="314"/>
    </row>
    <row r="15" spans="1:8" ht="30" x14ac:dyDescent="0.25">
      <c r="A15" s="300" t="s">
        <v>4006</v>
      </c>
      <c r="B15" s="314"/>
      <c r="C15" s="314"/>
      <c r="D15" s="314"/>
      <c r="E15" s="314"/>
      <c r="F15" s="37" t="s">
        <v>2099</v>
      </c>
      <c r="G15" s="318">
        <f>G5</f>
        <v>0</v>
      </c>
      <c r="H15" s="318">
        <f>H5</f>
        <v>0</v>
      </c>
    </row>
    <row r="16" spans="1:8" x14ac:dyDescent="0.25">
      <c r="A16" s="20" t="s">
        <v>4007</v>
      </c>
      <c r="B16" s="314">
        <f>SUM(B17:B18)</f>
        <v>0</v>
      </c>
      <c r="C16" s="314">
        <f t="shared" ref="C16:E16" si="0">SUM(C17:C18)</f>
        <v>0</v>
      </c>
      <c r="D16" s="314">
        <f t="shared" si="0"/>
        <v>0</v>
      </c>
      <c r="E16" s="314">
        <f t="shared" si="0"/>
        <v>0</v>
      </c>
      <c r="F16" s="37" t="s">
        <v>4008</v>
      </c>
      <c r="G16" s="318"/>
      <c r="H16" s="318"/>
    </row>
    <row r="17" spans="1:8" x14ac:dyDescent="0.25">
      <c r="A17" s="315" t="s">
        <v>4009</v>
      </c>
      <c r="B17" s="316"/>
      <c r="C17" s="316"/>
      <c r="D17" s="316"/>
      <c r="E17" s="316"/>
      <c r="F17" s="32" t="s">
        <v>4010</v>
      </c>
      <c r="G17" s="313">
        <f>SUM(G18:G21)</f>
        <v>0</v>
      </c>
      <c r="H17" s="313">
        <f>SUM(H18:H21)</f>
        <v>0</v>
      </c>
    </row>
    <row r="18" spans="1:8" x14ac:dyDescent="0.25">
      <c r="A18" s="315" t="s">
        <v>4011</v>
      </c>
      <c r="B18" s="316"/>
      <c r="C18" s="316"/>
      <c r="D18" s="316"/>
      <c r="E18" s="316"/>
      <c r="F18" s="20" t="s">
        <v>4012</v>
      </c>
      <c r="G18" s="314"/>
      <c r="H18" s="314"/>
    </row>
    <row r="19" spans="1:8" ht="75" x14ac:dyDescent="0.25">
      <c r="A19" s="20" t="s">
        <v>392</v>
      </c>
      <c r="B19" s="314"/>
      <c r="C19" s="314"/>
      <c r="D19" s="314"/>
      <c r="E19" s="314"/>
      <c r="F19" s="300" t="s">
        <v>4013</v>
      </c>
      <c r="G19" s="314"/>
      <c r="H19" s="314"/>
    </row>
    <row r="20" spans="1:8" x14ac:dyDescent="0.25">
      <c r="A20" s="20" t="s">
        <v>4014</v>
      </c>
      <c r="B20" s="314"/>
      <c r="C20" s="314"/>
      <c r="D20" s="314"/>
      <c r="E20" s="314"/>
      <c r="F20" s="20" t="s">
        <v>380</v>
      </c>
      <c r="G20" s="314"/>
      <c r="H20" s="314"/>
    </row>
    <row r="21" spans="1:8" x14ac:dyDescent="0.25">
      <c r="A21" s="20" t="s">
        <v>395</v>
      </c>
      <c r="B21" s="314"/>
      <c r="C21" s="314"/>
      <c r="D21" s="314"/>
      <c r="E21" s="314"/>
      <c r="F21" s="20" t="s">
        <v>4015</v>
      </c>
      <c r="G21" s="314"/>
      <c r="H21" s="314"/>
    </row>
    <row r="22" spans="1:8" x14ac:dyDescent="0.25">
      <c r="A22" s="37" t="s">
        <v>3899</v>
      </c>
      <c r="B22" s="319">
        <f>B12</f>
        <v>0</v>
      </c>
      <c r="C22" s="319">
        <f>C12</f>
        <v>0</v>
      </c>
      <c r="D22" s="319">
        <f>D12</f>
        <v>0</v>
      </c>
      <c r="E22" s="319">
        <f>E12</f>
        <v>0</v>
      </c>
      <c r="F22" s="37" t="s">
        <v>3921</v>
      </c>
      <c r="G22" s="318">
        <f>G17</f>
        <v>0</v>
      </c>
      <c r="H22" s="318">
        <f>H17</f>
        <v>0</v>
      </c>
    </row>
    <row r="23" spans="1:8" ht="60" x14ac:dyDescent="0.25">
      <c r="A23" s="304" t="s">
        <v>4016</v>
      </c>
      <c r="B23" s="318"/>
      <c r="C23" s="318"/>
      <c r="D23" s="318"/>
      <c r="E23" s="318"/>
      <c r="F23" s="304" t="s">
        <v>4017</v>
      </c>
      <c r="G23" s="318"/>
      <c r="H23" s="318"/>
    </row>
    <row r="24" spans="1:8" ht="60" x14ac:dyDescent="0.25">
      <c r="A24" s="304" t="s">
        <v>4018</v>
      </c>
      <c r="B24" s="318">
        <f>SUM(B22:B23,B11)</f>
        <v>0</v>
      </c>
      <c r="C24" s="318">
        <f>SUM(C22:C23,C11)</f>
        <v>0</v>
      </c>
      <c r="D24" s="318">
        <f>SUM(D22:D23,D11)</f>
        <v>0</v>
      </c>
      <c r="E24" s="318">
        <f>SUM(E22:E23,E11)</f>
        <v>0</v>
      </c>
      <c r="F24" s="304" t="s">
        <v>4019</v>
      </c>
      <c r="G24" s="318">
        <f>SUM(G22:G23,G15:G16)</f>
        <v>0</v>
      </c>
      <c r="H24" s="318">
        <f>SUM(H22:H23,H15:H16)</f>
        <v>0</v>
      </c>
    </row>
    <row r="25" spans="1:8" x14ac:dyDescent="0.25">
      <c r="A25" s="441" t="s">
        <v>4020</v>
      </c>
      <c r="B25" s="442"/>
      <c r="C25" s="443"/>
      <c r="D25" s="159"/>
      <c r="E25" s="159"/>
      <c r="F25" s="23" t="s">
        <v>4021</v>
      </c>
      <c r="G25" s="159"/>
      <c r="H25" s="159"/>
    </row>
    <row r="26" spans="1:8" ht="15" customHeight="1" x14ac:dyDescent="0.25">
      <c r="A26" s="441" t="s">
        <v>4022</v>
      </c>
      <c r="B26" s="442"/>
      <c r="C26" s="443"/>
      <c r="D26" s="159"/>
      <c r="E26" s="159"/>
      <c r="F26" s="448" t="s">
        <v>4023</v>
      </c>
      <c r="G26" s="450"/>
      <c r="H26" s="452"/>
    </row>
    <row r="27" spans="1:8" x14ac:dyDescent="0.25">
      <c r="A27" s="441" t="s">
        <v>4024</v>
      </c>
      <c r="B27" s="442"/>
      <c r="C27" s="443"/>
      <c r="D27" s="159"/>
      <c r="E27" s="159"/>
      <c r="F27" s="449"/>
      <c r="G27" s="451"/>
      <c r="H27" s="453"/>
    </row>
    <row r="28" spans="1:8" ht="180" x14ac:dyDescent="0.25">
      <c r="A28" s="305" t="s">
        <v>3890</v>
      </c>
      <c r="B28" s="338"/>
      <c r="C28" s="338"/>
      <c r="D28" s="338"/>
      <c r="E28" s="338"/>
      <c r="F28" s="338"/>
      <c r="G28" s="338"/>
      <c r="H28" s="338"/>
    </row>
    <row r="29" spans="1:8" x14ac:dyDescent="0.25">
      <c r="A29" s="305" t="s">
        <v>4025</v>
      </c>
    </row>
    <row r="30" spans="1:8" ht="30" x14ac:dyDescent="0.25">
      <c r="A30" s="305" t="s">
        <v>4026</v>
      </c>
    </row>
    <row r="31" spans="1:8" ht="45" x14ac:dyDescent="0.25">
      <c r="A31" s="305" t="s">
        <v>4027</v>
      </c>
    </row>
    <row r="32" spans="1:8" ht="90" x14ac:dyDescent="0.25">
      <c r="A32" s="305" t="s">
        <v>4028</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462" t="s">
        <v>4029</v>
      </c>
      <c r="B1" s="462"/>
      <c r="C1" s="462"/>
      <c r="D1" s="462"/>
      <c r="E1" s="462"/>
      <c r="F1" s="462"/>
      <c r="G1" s="462"/>
      <c r="H1" s="462"/>
    </row>
    <row r="3" spans="1:8" x14ac:dyDescent="0.25">
      <c r="A3" s="455" t="s">
        <v>0</v>
      </c>
      <c r="B3" s="457" t="s">
        <v>2204</v>
      </c>
      <c r="C3" s="458"/>
      <c r="D3" s="459"/>
      <c r="E3" s="18" t="s">
        <v>3879</v>
      </c>
      <c r="F3" s="460" t="s">
        <v>3992</v>
      </c>
      <c r="G3" s="460" t="s">
        <v>2204</v>
      </c>
      <c r="H3" s="447" t="s">
        <v>3879</v>
      </c>
    </row>
    <row r="4" spans="1:8" x14ac:dyDescent="0.25">
      <c r="A4" s="456"/>
      <c r="B4" s="18" t="s">
        <v>3880</v>
      </c>
      <c r="C4" s="18" t="s">
        <v>3881</v>
      </c>
      <c r="D4" s="18" t="s">
        <v>3882</v>
      </c>
      <c r="E4" s="18" t="s">
        <v>3882</v>
      </c>
      <c r="F4" s="461"/>
      <c r="G4" s="461"/>
      <c r="H4" s="447"/>
    </row>
    <row r="5" spans="1:8" x14ac:dyDescent="0.25">
      <c r="A5" s="32" t="s">
        <v>3993</v>
      </c>
      <c r="B5" s="313">
        <f>SUM(B6,B9:B10)</f>
        <v>0</v>
      </c>
      <c r="C5" s="313">
        <f>SUM(C6,C9:C10)</f>
        <v>0</v>
      </c>
      <c r="D5" s="313">
        <f>SUM(D6,D9:D10)</f>
        <v>0</v>
      </c>
      <c r="E5" s="313">
        <f>SUM(E6,E9:E10)</f>
        <v>0</v>
      </c>
      <c r="F5" s="32" t="s">
        <v>3994</v>
      </c>
      <c r="G5" s="313">
        <f>SUM(G6:G8,G12:G14)</f>
        <v>0</v>
      </c>
      <c r="H5" s="313">
        <f>SUM(H6:H8,H12:H14)</f>
        <v>0</v>
      </c>
    </row>
    <row r="6" spans="1:8" x14ac:dyDescent="0.25">
      <c r="A6" s="20" t="s">
        <v>3883</v>
      </c>
      <c r="B6" s="314">
        <f>SUM(B7:B8)</f>
        <v>0</v>
      </c>
      <c r="C6" s="314">
        <f>SUM(C7:C8)</f>
        <v>0</v>
      </c>
      <c r="D6" s="314">
        <f>SUM(D7:D8)</f>
        <v>0</v>
      </c>
      <c r="E6" s="314">
        <f>SUM(E7:E8)</f>
        <v>0</v>
      </c>
      <c r="F6" s="20" t="s">
        <v>3995</v>
      </c>
      <c r="G6" s="314"/>
      <c r="H6" s="314"/>
    </row>
    <row r="7" spans="1:8" x14ac:dyDescent="0.25">
      <c r="A7" s="315" t="s">
        <v>3996</v>
      </c>
      <c r="B7" s="316"/>
      <c r="C7" s="316"/>
      <c r="D7" s="316"/>
      <c r="E7" s="316"/>
      <c r="F7" s="20" t="s">
        <v>3997</v>
      </c>
      <c r="G7" s="314"/>
      <c r="H7" s="314"/>
    </row>
    <row r="8" spans="1:8" x14ac:dyDescent="0.25">
      <c r="A8" s="315" t="s">
        <v>55</v>
      </c>
      <c r="B8" s="316"/>
      <c r="C8" s="316"/>
      <c r="D8" s="316"/>
      <c r="E8" s="316"/>
      <c r="F8" s="20" t="s">
        <v>3911</v>
      </c>
      <c r="G8" s="314">
        <f>SUM(G9:G11)</f>
        <v>0</v>
      </c>
      <c r="H8" s="314">
        <f>SUM(H9:H11)</f>
        <v>0</v>
      </c>
    </row>
    <row r="9" spans="1:8" x14ac:dyDescent="0.25">
      <c r="A9" s="20" t="s">
        <v>109</v>
      </c>
      <c r="B9" s="314"/>
      <c r="C9" s="314"/>
      <c r="D9" s="314"/>
      <c r="E9" s="314"/>
      <c r="F9" s="315" t="s">
        <v>3998</v>
      </c>
      <c r="G9" s="316"/>
      <c r="H9" s="316"/>
    </row>
    <row r="10" spans="1:8" x14ac:dyDescent="0.25">
      <c r="A10" s="20" t="s">
        <v>3999</v>
      </c>
      <c r="B10" s="314"/>
      <c r="C10" s="314"/>
      <c r="D10" s="314"/>
      <c r="E10" s="314"/>
      <c r="F10" s="315" t="s">
        <v>4000</v>
      </c>
      <c r="G10" s="316"/>
      <c r="H10" s="316"/>
    </row>
    <row r="11" spans="1:8" x14ac:dyDescent="0.25">
      <c r="A11" s="37" t="s">
        <v>2099</v>
      </c>
      <c r="B11" s="318">
        <f>B5</f>
        <v>0</v>
      </c>
      <c r="C11" s="318">
        <f>C5</f>
        <v>0</v>
      </c>
      <c r="D11" s="318">
        <f>D5</f>
        <v>0</v>
      </c>
      <c r="E11" s="318">
        <f>E5</f>
        <v>0</v>
      </c>
      <c r="F11" s="315" t="s">
        <v>4001</v>
      </c>
      <c r="G11" s="316"/>
      <c r="H11" s="316"/>
    </row>
    <row r="12" spans="1:8" x14ac:dyDescent="0.25">
      <c r="A12" s="32" t="s">
        <v>4002</v>
      </c>
      <c r="B12" s="313">
        <f>SUM(B13:B16,B19:B21)</f>
        <v>0</v>
      </c>
      <c r="C12" s="313">
        <f>SUM(C13:C16,C19:C21)</f>
        <v>0</v>
      </c>
      <c r="D12" s="313">
        <f>SUM(D13:D16,D19:D21)</f>
        <v>0</v>
      </c>
      <c r="E12" s="313">
        <f>SUM(E13:E16,E19:E21)</f>
        <v>0</v>
      </c>
      <c r="F12" s="20" t="s">
        <v>33</v>
      </c>
      <c r="G12" s="314"/>
      <c r="H12" s="314"/>
    </row>
    <row r="13" spans="1:8" ht="30" x14ac:dyDescent="0.25">
      <c r="A13" s="300" t="s">
        <v>4003</v>
      </c>
      <c r="B13" s="314"/>
      <c r="C13" s="314"/>
      <c r="D13" s="314"/>
      <c r="E13" s="314"/>
      <c r="F13" s="300" t="s">
        <v>4030</v>
      </c>
      <c r="G13" s="314"/>
      <c r="H13" s="314"/>
    </row>
    <row r="14" spans="1:8" x14ac:dyDescent="0.25">
      <c r="A14" s="20" t="s">
        <v>4005</v>
      </c>
      <c r="B14" s="314"/>
      <c r="C14" s="314"/>
      <c r="D14" s="314"/>
      <c r="E14" s="314"/>
      <c r="F14" s="20" t="s">
        <v>35</v>
      </c>
      <c r="G14" s="314"/>
      <c r="H14" s="314"/>
    </row>
    <row r="15" spans="1:8" ht="30" x14ac:dyDescent="0.25">
      <c r="A15" s="300" t="s">
        <v>4006</v>
      </c>
      <c r="B15" s="314"/>
      <c r="C15" s="314"/>
      <c r="D15" s="314"/>
      <c r="E15" s="314"/>
      <c r="F15" s="37" t="s">
        <v>2099</v>
      </c>
      <c r="G15" s="318">
        <f>G5</f>
        <v>0</v>
      </c>
      <c r="H15" s="318">
        <f>H5</f>
        <v>0</v>
      </c>
    </row>
    <row r="16" spans="1:8" x14ac:dyDescent="0.25">
      <c r="A16" s="20" t="s">
        <v>4007</v>
      </c>
      <c r="B16" s="314">
        <f>SUM(B17:B18)</f>
        <v>0</v>
      </c>
      <c r="C16" s="314">
        <f t="shared" ref="C16:E16" si="0">SUM(C17:C18)</f>
        <v>0</v>
      </c>
      <c r="D16" s="314">
        <f t="shared" si="0"/>
        <v>0</v>
      </c>
      <c r="E16" s="314">
        <f t="shared" si="0"/>
        <v>0</v>
      </c>
      <c r="F16" s="37" t="s">
        <v>4008</v>
      </c>
      <c r="G16" s="318"/>
      <c r="H16" s="318"/>
    </row>
    <row r="17" spans="1:8" x14ac:dyDescent="0.25">
      <c r="A17" s="315" t="s">
        <v>4009</v>
      </c>
      <c r="B17" s="316"/>
      <c r="C17" s="316"/>
      <c r="D17" s="316"/>
      <c r="E17" s="316"/>
      <c r="F17" s="32" t="s">
        <v>4010</v>
      </c>
      <c r="G17" s="313">
        <f>SUM(G18:G21)</f>
        <v>0</v>
      </c>
      <c r="H17" s="313">
        <f>SUM(H18:H21)</f>
        <v>0</v>
      </c>
    </row>
    <row r="18" spans="1:8" x14ac:dyDescent="0.25">
      <c r="A18" s="315" t="s">
        <v>4011</v>
      </c>
      <c r="B18" s="316"/>
      <c r="C18" s="316"/>
      <c r="D18" s="316"/>
      <c r="E18" s="316"/>
      <c r="F18" s="20" t="s">
        <v>4012</v>
      </c>
      <c r="G18" s="314"/>
      <c r="H18" s="314"/>
    </row>
    <row r="19" spans="1:8" ht="30" x14ac:dyDescent="0.25">
      <c r="A19" s="20" t="s">
        <v>392</v>
      </c>
      <c r="B19" s="314"/>
      <c r="C19" s="314"/>
      <c r="D19" s="314"/>
      <c r="E19" s="314"/>
      <c r="F19" s="300" t="s">
        <v>4013</v>
      </c>
      <c r="G19" s="314"/>
      <c r="H19" s="314"/>
    </row>
    <row r="20" spans="1:8" x14ac:dyDescent="0.25">
      <c r="A20" s="20" t="s">
        <v>4014</v>
      </c>
      <c r="B20" s="314"/>
      <c r="C20" s="314"/>
      <c r="D20" s="314"/>
      <c r="E20" s="314"/>
      <c r="F20" s="20" t="s">
        <v>380</v>
      </c>
      <c r="G20" s="314"/>
      <c r="H20" s="314"/>
    </row>
    <row r="21" spans="1:8" x14ac:dyDescent="0.25">
      <c r="A21" s="20" t="s">
        <v>395</v>
      </c>
      <c r="B21" s="314"/>
      <c r="C21" s="314"/>
      <c r="D21" s="314"/>
      <c r="E21" s="314"/>
      <c r="F21" s="20" t="s">
        <v>4015</v>
      </c>
      <c r="G21" s="314"/>
      <c r="H21" s="314"/>
    </row>
    <row r="22" spans="1:8" x14ac:dyDescent="0.25">
      <c r="A22" s="37" t="s">
        <v>3899</v>
      </c>
      <c r="B22" s="319">
        <f>B12</f>
        <v>0</v>
      </c>
      <c r="C22" s="319">
        <f>C12</f>
        <v>0</v>
      </c>
      <c r="D22" s="319">
        <f>D12</f>
        <v>0</v>
      </c>
      <c r="E22" s="319">
        <f>E12</f>
        <v>0</v>
      </c>
      <c r="F22" s="37" t="s">
        <v>3921</v>
      </c>
      <c r="G22" s="318">
        <f>G17</f>
        <v>0</v>
      </c>
      <c r="H22" s="318">
        <f>H17</f>
        <v>0</v>
      </c>
    </row>
    <row r="23" spans="1:8" ht="30" x14ac:dyDescent="0.25">
      <c r="A23" s="304" t="s">
        <v>4016</v>
      </c>
      <c r="B23" s="318"/>
      <c r="C23" s="318"/>
      <c r="D23" s="318"/>
      <c r="E23" s="318"/>
      <c r="F23" s="304" t="s">
        <v>4017</v>
      </c>
      <c r="G23" s="318"/>
      <c r="H23" s="318"/>
    </row>
    <row r="24" spans="1:8" ht="30" x14ac:dyDescent="0.25">
      <c r="A24" s="304" t="s">
        <v>4018</v>
      </c>
      <c r="B24" s="318">
        <f>SUM(B22:B23,B11)</f>
        <v>0</v>
      </c>
      <c r="C24" s="318">
        <f>SUM(C22:C23,C11)</f>
        <v>0</v>
      </c>
      <c r="D24" s="318">
        <f>SUM(D22:D23,D11)</f>
        <v>0</v>
      </c>
      <c r="E24" s="318">
        <f>SUM(E22:E23,E11)</f>
        <v>0</v>
      </c>
      <c r="F24" s="304" t="s">
        <v>4019</v>
      </c>
      <c r="G24" s="318">
        <f>SUM(G22:G23,G15:G16)</f>
        <v>0</v>
      </c>
      <c r="H24" s="318">
        <f>SUM(H22:H23,H15:H16)</f>
        <v>0</v>
      </c>
    </row>
    <row r="25" spans="1:8" x14ac:dyDescent="0.25">
      <c r="A25" s="441" t="s">
        <v>4020</v>
      </c>
      <c r="B25" s="442"/>
      <c r="C25" s="443"/>
      <c r="D25" s="159"/>
      <c r="E25" s="159"/>
      <c r="F25" s="23" t="s">
        <v>4021</v>
      </c>
      <c r="G25" s="159"/>
      <c r="H25" s="159"/>
    </row>
    <row r="26" spans="1:8" ht="15" customHeight="1" x14ac:dyDescent="0.25">
      <c r="A26" s="441" t="s">
        <v>4022</v>
      </c>
      <c r="B26" s="442"/>
      <c r="C26" s="443"/>
      <c r="D26" s="159"/>
      <c r="E26" s="159"/>
      <c r="F26" s="448" t="s">
        <v>4023</v>
      </c>
      <c r="G26" s="450"/>
      <c r="H26" s="452"/>
    </row>
    <row r="27" spans="1:8" x14ac:dyDescent="0.25">
      <c r="A27" s="441" t="s">
        <v>4024</v>
      </c>
      <c r="B27" s="442"/>
      <c r="C27" s="443"/>
      <c r="D27" s="159"/>
      <c r="E27" s="159"/>
      <c r="F27" s="449"/>
      <c r="G27" s="451"/>
      <c r="H27" s="453"/>
    </row>
    <row r="28" spans="1:8" ht="180" x14ac:dyDescent="0.25">
      <c r="A28" s="305" t="s">
        <v>3890</v>
      </c>
    </row>
    <row r="29" spans="1:8" x14ac:dyDescent="0.25">
      <c r="A29" s="305" t="s">
        <v>4025</v>
      </c>
    </row>
    <row r="30" spans="1:8" ht="30" x14ac:dyDescent="0.25">
      <c r="A30" s="305" t="s">
        <v>4026</v>
      </c>
    </row>
    <row r="31" spans="1:8" ht="45" x14ac:dyDescent="0.25">
      <c r="A31" s="305" t="s">
        <v>4027</v>
      </c>
    </row>
    <row r="32" spans="1:8" ht="90" x14ac:dyDescent="0.25">
      <c r="A32" s="305" t="s">
        <v>4028</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462" t="s">
        <v>3878</v>
      </c>
      <c r="B1" s="462"/>
      <c r="C1" s="462"/>
      <c r="D1" s="462"/>
      <c r="E1" s="462"/>
    </row>
    <row r="2" spans="1:5" x14ac:dyDescent="0.25">
      <c r="A2" s="177"/>
      <c r="B2" s="177"/>
      <c r="C2" s="177"/>
      <c r="D2" s="177"/>
      <c r="E2" s="177"/>
    </row>
    <row r="3" spans="1:5" ht="30" x14ac:dyDescent="0.25">
      <c r="A3" s="463" t="s">
        <v>0</v>
      </c>
      <c r="B3" s="467" t="s">
        <v>2204</v>
      </c>
      <c r="C3" s="468"/>
      <c r="D3" s="469"/>
      <c r="E3" s="96" t="s">
        <v>3879</v>
      </c>
    </row>
    <row r="4" spans="1:5" ht="45" x14ac:dyDescent="0.25">
      <c r="A4" s="463"/>
      <c r="B4" s="96" t="s">
        <v>3880</v>
      </c>
      <c r="C4" s="96" t="s">
        <v>3881</v>
      </c>
      <c r="D4" s="96" t="s">
        <v>3882</v>
      </c>
      <c r="E4" s="96" t="s">
        <v>3882</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3883</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3884</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3885</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3886</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3887</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464" t="s">
        <v>3888</v>
      </c>
      <c r="B30" s="465"/>
      <c r="C30" s="466"/>
      <c r="D30" s="122"/>
      <c r="E30" s="122"/>
    </row>
    <row r="31" spans="1:5" x14ac:dyDescent="0.25">
      <c r="A31" s="464" t="s">
        <v>3889</v>
      </c>
      <c r="B31" s="465"/>
      <c r="C31" s="466"/>
      <c r="D31" s="122"/>
      <c r="E31" s="122"/>
    </row>
    <row r="32" spans="1:5" ht="180" x14ac:dyDescent="0.25">
      <c r="A32" s="305" t="s">
        <v>3890</v>
      </c>
      <c r="B32" s="177"/>
      <c r="C32" s="177"/>
      <c r="D32" s="177"/>
      <c r="E32" s="177"/>
    </row>
    <row r="33" spans="1:5" ht="285" x14ac:dyDescent="0.25">
      <c r="A33" s="305" t="s">
        <v>3891</v>
      </c>
      <c r="B33" s="177"/>
      <c r="C33" s="177"/>
      <c r="D33" s="177"/>
      <c r="E33" s="177"/>
    </row>
    <row r="34" spans="1:5" x14ac:dyDescent="0.25">
      <c r="A34" s="177"/>
      <c r="B34" s="177"/>
      <c r="C34" s="177"/>
      <c r="D34" s="177"/>
      <c r="E34" s="177"/>
    </row>
    <row r="35" spans="1:5" ht="30" x14ac:dyDescent="0.25">
      <c r="A35" s="463" t="s">
        <v>3892</v>
      </c>
      <c r="B35" s="463" t="s">
        <v>2204</v>
      </c>
      <c r="C35" s="463"/>
      <c r="D35" s="463"/>
      <c r="E35" s="96" t="s">
        <v>3879</v>
      </c>
    </row>
    <row r="36" spans="1:5" ht="45" x14ac:dyDescent="0.25">
      <c r="A36" s="463"/>
      <c r="B36" s="96" t="s">
        <v>3880</v>
      </c>
      <c r="C36" s="96" t="s">
        <v>3881</v>
      </c>
      <c r="D36" s="96" t="s">
        <v>3882</v>
      </c>
      <c r="E36" s="96" t="s">
        <v>3882</v>
      </c>
    </row>
    <row r="37" spans="1:5" x14ac:dyDescent="0.25">
      <c r="A37" s="87" t="s">
        <v>18</v>
      </c>
      <c r="B37" s="323">
        <f>SUM(B38,B44,B48)</f>
        <v>0</v>
      </c>
      <c r="C37" s="323">
        <f>SUM(C38,C44,C48)</f>
        <v>0</v>
      </c>
      <c r="D37" s="323">
        <f>SUM(D38,D44,D48)</f>
        <v>0</v>
      </c>
      <c r="E37" s="323">
        <f>SUM(E38,E44,E48)</f>
        <v>0</v>
      </c>
    </row>
    <row r="38" spans="1:5" x14ac:dyDescent="0.25">
      <c r="A38" s="300" t="s">
        <v>3893</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3894</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3895</v>
      </c>
      <c r="B44" s="324">
        <f>SUM(B45:B47)</f>
        <v>0</v>
      </c>
      <c r="C44" s="324">
        <f t="shared" ref="C44:E44" si="3">SUM(C45:C47)</f>
        <v>0</v>
      </c>
      <c r="D44" s="324">
        <f t="shared" si="3"/>
        <v>0</v>
      </c>
      <c r="E44" s="324">
        <f t="shared" si="3"/>
        <v>0</v>
      </c>
    </row>
    <row r="45" spans="1:5" ht="30" x14ac:dyDescent="0.25">
      <c r="A45" s="317" t="s">
        <v>3896</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3897</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3898</v>
      </c>
      <c r="B53" s="325"/>
      <c r="C53" s="325"/>
      <c r="D53" s="325"/>
      <c r="E53" s="325"/>
    </row>
    <row r="54" spans="1:5" x14ac:dyDescent="0.25">
      <c r="A54" s="304" t="s">
        <v>3899</v>
      </c>
      <c r="B54" s="326">
        <f>B37</f>
        <v>0</v>
      </c>
      <c r="C54" s="326">
        <f>C37</f>
        <v>0</v>
      </c>
      <c r="D54" s="326">
        <f>D37</f>
        <v>0</v>
      </c>
      <c r="E54" s="326">
        <f>E37</f>
        <v>0</v>
      </c>
    </row>
    <row r="55" spans="1:5" ht="30" x14ac:dyDescent="0.25">
      <c r="A55" s="304" t="s">
        <v>3900</v>
      </c>
      <c r="B55" s="326"/>
      <c r="C55" s="326"/>
      <c r="D55" s="326"/>
      <c r="E55" s="326"/>
    </row>
    <row r="56" spans="1:5" ht="30" x14ac:dyDescent="0.25">
      <c r="A56" s="304" t="s">
        <v>26</v>
      </c>
      <c r="B56" s="326"/>
      <c r="C56" s="206"/>
      <c r="D56" s="326"/>
      <c r="E56" s="326"/>
    </row>
    <row r="57" spans="1:5" ht="45" x14ac:dyDescent="0.25">
      <c r="A57" s="304" t="s">
        <v>3901</v>
      </c>
      <c r="B57" s="326"/>
      <c r="C57" s="206"/>
      <c r="D57" s="326"/>
      <c r="E57" s="326"/>
    </row>
    <row r="58" spans="1:5" ht="30" x14ac:dyDescent="0.25">
      <c r="A58" s="304" t="s">
        <v>3902</v>
      </c>
      <c r="B58" s="327">
        <f>SUM(B54:B57,B29)</f>
        <v>0</v>
      </c>
      <c r="C58" s="327">
        <f>SUM(C54:C57,C29)</f>
        <v>0</v>
      </c>
      <c r="D58" s="327">
        <f>SUM(D54:D57,D29)</f>
        <v>0</v>
      </c>
      <c r="E58" s="327">
        <f>SUM(E54:E57,E29)</f>
        <v>0</v>
      </c>
    </row>
    <row r="59" spans="1:5" x14ac:dyDescent="0.25">
      <c r="A59" s="464" t="s">
        <v>3903</v>
      </c>
      <c r="B59" s="465"/>
      <c r="C59" s="466"/>
      <c r="D59" s="328"/>
      <c r="E59" s="328"/>
    </row>
    <row r="60" spans="1:5" ht="45" x14ac:dyDescent="0.25">
      <c r="A60" s="305" t="s">
        <v>3904</v>
      </c>
      <c r="B60" s="193"/>
      <c r="C60" s="193"/>
      <c r="D60" s="193"/>
      <c r="E60" s="193"/>
    </row>
    <row r="61" spans="1:5" ht="30" x14ac:dyDescent="0.25">
      <c r="A61" s="305" t="s">
        <v>3905</v>
      </c>
      <c r="B61" s="193"/>
      <c r="C61" s="193"/>
      <c r="D61" s="193"/>
      <c r="E61" s="193"/>
    </row>
    <row r="62" spans="1:5" ht="45" x14ac:dyDescent="0.25">
      <c r="A62" s="305" t="s">
        <v>3906</v>
      </c>
      <c r="B62" s="193"/>
      <c r="C62" s="193"/>
      <c r="D62" s="193"/>
      <c r="E62" s="193"/>
    </row>
    <row r="63" spans="1:5" x14ac:dyDescent="0.25">
      <c r="A63" s="193"/>
      <c r="B63" s="193"/>
      <c r="C63" s="193"/>
      <c r="D63" s="193"/>
      <c r="E63" s="193"/>
    </row>
    <row r="64" spans="1:5" ht="30" x14ac:dyDescent="0.25">
      <c r="A64" s="96" t="s">
        <v>45</v>
      </c>
      <c r="B64" s="96" t="s">
        <v>2204</v>
      </c>
      <c r="C64" s="96" t="s">
        <v>3879</v>
      </c>
      <c r="D64" s="193"/>
      <c r="E64" s="193"/>
    </row>
    <row r="65" spans="1:5" x14ac:dyDescent="0.25">
      <c r="A65" s="87" t="s">
        <v>3907</v>
      </c>
      <c r="B65" s="323">
        <f>SUM(B66:B70)</f>
        <v>0</v>
      </c>
      <c r="C65" s="323">
        <f>SUM(C66:C70)</f>
        <v>0</v>
      </c>
      <c r="D65" s="193"/>
      <c r="E65" s="193"/>
    </row>
    <row r="66" spans="1:5" x14ac:dyDescent="0.25">
      <c r="A66" s="300" t="s">
        <v>29</v>
      </c>
      <c r="B66" s="324"/>
      <c r="C66" s="324"/>
      <c r="D66" s="193"/>
      <c r="E66" s="193"/>
    </row>
    <row r="67" spans="1:5" ht="30" x14ac:dyDescent="0.25">
      <c r="A67" s="300" t="s">
        <v>3908</v>
      </c>
      <c r="B67" s="324"/>
      <c r="C67" s="324"/>
      <c r="D67" s="193"/>
      <c r="E67" s="193"/>
    </row>
    <row r="68" spans="1:5" x14ac:dyDescent="0.25">
      <c r="A68" s="300" t="s">
        <v>3909</v>
      </c>
      <c r="B68" s="324"/>
      <c r="C68" s="324"/>
      <c r="D68" s="193"/>
      <c r="E68" s="193"/>
    </row>
    <row r="69" spans="1:5" x14ac:dyDescent="0.25">
      <c r="A69" s="300" t="s">
        <v>3910</v>
      </c>
      <c r="B69" s="324"/>
      <c r="C69" s="324"/>
      <c r="D69" s="193"/>
      <c r="E69" s="193"/>
    </row>
    <row r="70" spans="1:5" x14ac:dyDescent="0.25">
      <c r="A70" s="300" t="s">
        <v>3911</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3912</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3913</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3899</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3914</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3915</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3916</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3917</v>
      </c>
      <c r="B95" s="324">
        <f>SUM(B96:B100)</f>
        <v>0</v>
      </c>
      <c r="C95" s="324">
        <f>SUM(C96:C100)</f>
        <v>0</v>
      </c>
      <c r="D95" s="193"/>
      <c r="E95" s="193"/>
    </row>
    <row r="96" spans="1:5" ht="30" x14ac:dyDescent="0.25">
      <c r="A96" s="317" t="s">
        <v>44</v>
      </c>
      <c r="B96" s="329"/>
      <c r="C96" s="329"/>
      <c r="D96" s="193"/>
      <c r="E96" s="193"/>
    </row>
    <row r="97" spans="1:5" ht="30" x14ac:dyDescent="0.25">
      <c r="A97" s="317" t="s">
        <v>3918</v>
      </c>
      <c r="B97" s="329"/>
      <c r="C97" s="329"/>
      <c r="D97" s="193"/>
      <c r="E97" s="193"/>
    </row>
    <row r="98" spans="1:5" x14ac:dyDescent="0.25">
      <c r="A98" s="317" t="s">
        <v>7</v>
      </c>
      <c r="B98" s="329"/>
      <c r="C98" s="329"/>
      <c r="D98" s="193"/>
      <c r="E98" s="193"/>
    </row>
    <row r="99" spans="1:5" x14ac:dyDescent="0.25">
      <c r="A99" s="317" t="s">
        <v>3919</v>
      </c>
      <c r="B99" s="329"/>
      <c r="C99" s="329"/>
      <c r="D99" s="193"/>
      <c r="E99" s="193"/>
    </row>
    <row r="100" spans="1:5" x14ac:dyDescent="0.25">
      <c r="A100" s="317" t="s">
        <v>3920</v>
      </c>
      <c r="B100" s="329"/>
      <c r="C100" s="329"/>
      <c r="D100" s="193"/>
      <c r="E100" s="193"/>
    </row>
    <row r="101" spans="1:5" x14ac:dyDescent="0.25">
      <c r="A101" s="304" t="s">
        <v>3921</v>
      </c>
      <c r="B101" s="327">
        <f>B84</f>
        <v>0</v>
      </c>
      <c r="C101" s="327">
        <f>C84</f>
        <v>0</v>
      </c>
      <c r="D101" s="193"/>
      <c r="E101" s="193"/>
    </row>
    <row r="102" spans="1:5" ht="45" x14ac:dyDescent="0.25">
      <c r="A102" s="304" t="s">
        <v>3922</v>
      </c>
      <c r="B102" s="327"/>
      <c r="C102" s="327"/>
      <c r="D102" s="193"/>
      <c r="E102" s="193"/>
    </row>
    <row r="103" spans="1:5" x14ac:dyDescent="0.25">
      <c r="A103" s="304" t="s">
        <v>3923</v>
      </c>
      <c r="B103" s="330">
        <f>SUM(B101:B102,B83,B79)</f>
        <v>0</v>
      </c>
      <c r="C103" s="330">
        <f>SUM(C101:C102,C83,C79)</f>
        <v>0</v>
      </c>
      <c r="D103" s="193"/>
      <c r="E103" s="193"/>
    </row>
    <row r="104" spans="1:5" ht="30" x14ac:dyDescent="0.25">
      <c r="A104" s="122" t="s">
        <v>3924</v>
      </c>
      <c r="B104" s="328"/>
      <c r="C104" s="328"/>
      <c r="D104" s="193"/>
      <c r="E104" s="193"/>
    </row>
    <row r="105" spans="1:5" ht="45" x14ac:dyDescent="0.25">
      <c r="A105" s="122" t="s">
        <v>3925</v>
      </c>
      <c r="B105" s="328"/>
      <c r="C105" s="328"/>
      <c r="D105" s="193"/>
      <c r="E105" s="193"/>
    </row>
    <row r="106" spans="1:5" x14ac:dyDescent="0.25">
      <c r="A106" s="122" t="s">
        <v>3926</v>
      </c>
      <c r="B106" s="328"/>
      <c r="C106" s="328"/>
      <c r="D106" s="193"/>
      <c r="E106" s="193"/>
    </row>
    <row r="107" spans="1:5" ht="255" x14ac:dyDescent="0.25">
      <c r="A107" s="305" t="s">
        <v>3927</v>
      </c>
      <c r="B107" s="193"/>
      <c r="C107" s="193"/>
      <c r="D107" s="193"/>
      <c r="E107" s="193"/>
    </row>
    <row r="108" spans="1:5" ht="30" x14ac:dyDescent="0.25">
      <c r="A108" s="305" t="s">
        <v>3928</v>
      </c>
      <c r="B108" s="193"/>
      <c r="C108" s="193"/>
      <c r="D108" s="193"/>
      <c r="E108" s="193"/>
    </row>
    <row r="109" spans="1:5" ht="30" x14ac:dyDescent="0.25">
      <c r="A109" s="305" t="s">
        <v>3929</v>
      </c>
      <c r="B109" s="193"/>
      <c r="C109" s="193"/>
      <c r="D109" s="193"/>
      <c r="E109" s="193"/>
    </row>
    <row r="110" spans="1:5" ht="45" x14ac:dyDescent="0.25">
      <c r="A110" s="305" t="s">
        <v>3930</v>
      </c>
      <c r="B110" s="193"/>
      <c r="C110" s="193"/>
      <c r="D110" s="193"/>
      <c r="E110" s="193"/>
    </row>
    <row r="111" spans="1:5" ht="60" x14ac:dyDescent="0.25">
      <c r="A111" s="305" t="s">
        <v>3931</v>
      </c>
      <c r="B111" s="193"/>
      <c r="C111" s="193"/>
      <c r="D111" s="193"/>
      <c r="E111" s="193"/>
    </row>
    <row r="112" spans="1:5" ht="45" x14ac:dyDescent="0.25">
      <c r="A112" s="305" t="s">
        <v>3932</v>
      </c>
      <c r="B112" s="193"/>
      <c r="C112" s="193"/>
      <c r="D112" s="193"/>
      <c r="E112" s="193"/>
    </row>
    <row r="113" spans="1:5" ht="30" x14ac:dyDescent="0.25">
      <c r="A113" s="305" t="s">
        <v>3933</v>
      </c>
      <c r="B113" s="193"/>
      <c r="C113" s="193"/>
      <c r="D113" s="193"/>
      <c r="E113" s="193"/>
    </row>
    <row r="114" spans="1:5" ht="60" x14ac:dyDescent="0.25">
      <c r="A114" s="305" t="s">
        <v>3934</v>
      </c>
      <c r="B114" s="193"/>
      <c r="C114" s="193"/>
      <c r="D114" s="193"/>
      <c r="E114" s="193"/>
    </row>
    <row r="115" spans="1:5" x14ac:dyDescent="0.25">
      <c r="A115" s="193"/>
      <c r="B115" s="193"/>
      <c r="C115" s="193"/>
      <c r="D115" s="193"/>
      <c r="E115" s="193"/>
    </row>
    <row r="116" spans="1:5" ht="30" x14ac:dyDescent="0.25">
      <c r="A116" s="96" t="s">
        <v>46</v>
      </c>
      <c r="B116" s="96" t="s">
        <v>2204</v>
      </c>
      <c r="C116" s="96" t="s">
        <v>3879</v>
      </c>
      <c r="D116" s="193"/>
      <c r="E116" s="193"/>
    </row>
    <row r="117" spans="1:5" x14ac:dyDescent="0.25">
      <c r="A117" s="87" t="s">
        <v>3907</v>
      </c>
      <c r="B117" s="323">
        <f>SUM(B118:B122)</f>
        <v>0</v>
      </c>
      <c r="C117" s="323">
        <f>SUM(C118:C122)</f>
        <v>0</v>
      </c>
      <c r="D117" s="193"/>
      <c r="E117" s="193"/>
    </row>
    <row r="118" spans="1:5" x14ac:dyDescent="0.25">
      <c r="A118" s="300" t="s">
        <v>47</v>
      </c>
      <c r="B118" s="324"/>
      <c r="C118" s="324"/>
      <c r="D118" s="193"/>
      <c r="E118" s="193"/>
    </row>
    <row r="119" spans="1:5" ht="30" x14ac:dyDescent="0.25">
      <c r="A119" s="300" t="s">
        <v>3908</v>
      </c>
      <c r="B119" s="324"/>
      <c r="C119" s="324"/>
      <c r="D119" s="193"/>
      <c r="E119" s="193"/>
    </row>
    <row r="120" spans="1:5" x14ac:dyDescent="0.25">
      <c r="A120" s="300" t="s">
        <v>3909</v>
      </c>
      <c r="B120" s="324"/>
      <c r="C120" s="324"/>
      <c r="D120" s="193"/>
      <c r="E120" s="193"/>
    </row>
    <row r="121" spans="1:5" x14ac:dyDescent="0.25">
      <c r="A121" s="300" t="s">
        <v>3910</v>
      </c>
      <c r="B121" s="324"/>
      <c r="C121" s="324"/>
      <c r="D121" s="193"/>
      <c r="E121" s="193"/>
    </row>
    <row r="122" spans="1:5" x14ac:dyDescent="0.25">
      <c r="A122" s="300" t="s">
        <v>3911</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3935</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3913</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3899</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3914</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3915</v>
      </c>
      <c r="B140" s="325"/>
      <c r="C140" s="325"/>
      <c r="D140" s="193"/>
      <c r="E140" s="193"/>
    </row>
    <row r="141" spans="1:5" ht="30" x14ac:dyDescent="0.25">
      <c r="A141" s="317" t="s">
        <v>3936</v>
      </c>
      <c r="B141" s="325"/>
      <c r="C141" s="325"/>
      <c r="D141" s="193"/>
      <c r="E141" s="193"/>
    </row>
    <row r="142" spans="1:5" ht="30" x14ac:dyDescent="0.25">
      <c r="A142" s="317" t="s">
        <v>278</v>
      </c>
      <c r="B142" s="325"/>
      <c r="C142" s="325"/>
      <c r="D142" s="193"/>
      <c r="E142" s="193"/>
    </row>
    <row r="143" spans="1:5" x14ac:dyDescent="0.25">
      <c r="A143" s="300" t="s">
        <v>3916</v>
      </c>
      <c r="B143" s="324">
        <f>SUM(B144:B146)</f>
        <v>0</v>
      </c>
      <c r="C143" s="324">
        <f>SUM(C144:C146)</f>
        <v>0</v>
      </c>
      <c r="D143" s="193"/>
      <c r="E143" s="193"/>
    </row>
    <row r="144" spans="1:5" ht="30" x14ac:dyDescent="0.25">
      <c r="A144" s="317" t="s">
        <v>3937</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3917</v>
      </c>
      <c r="B147" s="324">
        <f>SUM(B148:B152)</f>
        <v>0</v>
      </c>
      <c r="C147" s="324">
        <f>SUM(C148:C152)</f>
        <v>0</v>
      </c>
      <c r="D147" s="193"/>
      <c r="E147" s="193"/>
    </row>
    <row r="148" spans="1:5" ht="30" x14ac:dyDescent="0.25">
      <c r="A148" s="317" t="s">
        <v>44</v>
      </c>
      <c r="B148" s="325"/>
      <c r="C148" s="325"/>
      <c r="D148" s="193"/>
      <c r="E148" s="193"/>
    </row>
    <row r="149" spans="1:5" ht="30" x14ac:dyDescent="0.25">
      <c r="A149" s="317" t="s">
        <v>3918</v>
      </c>
      <c r="B149" s="325"/>
      <c r="C149" s="325"/>
      <c r="D149" s="193"/>
      <c r="E149" s="193"/>
    </row>
    <row r="150" spans="1:5" x14ac:dyDescent="0.25">
      <c r="A150" s="317" t="s">
        <v>49</v>
      </c>
      <c r="B150" s="325"/>
      <c r="C150" s="325"/>
      <c r="D150" s="193"/>
      <c r="E150" s="193"/>
    </row>
    <row r="151" spans="1:5" x14ac:dyDescent="0.25">
      <c r="A151" s="317" t="s">
        <v>3919</v>
      </c>
      <c r="B151" s="325"/>
      <c r="C151" s="325"/>
      <c r="D151" s="193"/>
      <c r="E151" s="193"/>
    </row>
    <row r="152" spans="1:5" x14ac:dyDescent="0.25">
      <c r="A152" s="317" t="s">
        <v>164</v>
      </c>
      <c r="B152" s="325"/>
      <c r="C152" s="325"/>
      <c r="D152" s="193"/>
      <c r="E152" s="193"/>
    </row>
    <row r="153" spans="1:5" x14ac:dyDescent="0.25">
      <c r="A153" s="304" t="s">
        <v>3921</v>
      </c>
      <c r="B153" s="326">
        <f>B136</f>
        <v>0</v>
      </c>
      <c r="C153" s="326">
        <f>C136</f>
        <v>0</v>
      </c>
      <c r="D153" s="193"/>
      <c r="E153" s="193"/>
    </row>
    <row r="154" spans="1:5" ht="45" x14ac:dyDescent="0.25">
      <c r="A154" s="304" t="s">
        <v>3922</v>
      </c>
      <c r="B154" s="326"/>
      <c r="C154" s="326"/>
      <c r="D154" s="193"/>
      <c r="E154" s="193"/>
    </row>
    <row r="155" spans="1:5" x14ac:dyDescent="0.25">
      <c r="A155" s="304" t="s">
        <v>3923</v>
      </c>
      <c r="B155" s="326">
        <f>SUM(B153:B154,B135,B131)</f>
        <v>0</v>
      </c>
      <c r="C155" s="326">
        <f>SUM(C153:C154,C135,C131)</f>
        <v>0</v>
      </c>
      <c r="D155" s="193"/>
      <c r="E155" s="193"/>
    </row>
    <row r="156" spans="1:5" ht="30" x14ac:dyDescent="0.25">
      <c r="A156" s="122" t="s">
        <v>3924</v>
      </c>
      <c r="B156" s="203"/>
      <c r="C156" s="203"/>
      <c r="D156" s="193"/>
      <c r="E156" s="193"/>
    </row>
    <row r="157" spans="1:5" ht="45" x14ac:dyDescent="0.25">
      <c r="A157" s="122" t="s">
        <v>3925</v>
      </c>
      <c r="B157" s="203"/>
      <c r="C157" s="203"/>
      <c r="D157" s="193"/>
      <c r="E157" s="193"/>
    </row>
    <row r="158" spans="1:5" x14ac:dyDescent="0.25">
      <c r="A158" s="122" t="s">
        <v>3926</v>
      </c>
      <c r="B158" s="203"/>
      <c r="C158" s="203"/>
      <c r="D158" s="193"/>
      <c r="E158" s="193"/>
    </row>
    <row r="159" spans="1:5" ht="255" x14ac:dyDescent="0.25">
      <c r="A159" s="305" t="s">
        <v>3938</v>
      </c>
      <c r="B159" s="177"/>
      <c r="C159" s="177"/>
      <c r="D159" s="193"/>
      <c r="E159" s="193"/>
    </row>
    <row r="160" spans="1:5" ht="30" x14ac:dyDescent="0.25">
      <c r="A160" s="305" t="s">
        <v>3928</v>
      </c>
      <c r="B160" s="177"/>
      <c r="C160" s="177"/>
      <c r="D160" s="193"/>
      <c r="E160" s="193"/>
    </row>
    <row r="161" spans="1:5" ht="30" x14ac:dyDescent="0.25">
      <c r="A161" s="305" t="s">
        <v>3929</v>
      </c>
      <c r="B161" s="177"/>
      <c r="C161" s="177"/>
      <c r="D161" s="193"/>
      <c r="E161" s="193"/>
    </row>
    <row r="162" spans="1:5" ht="45" x14ac:dyDescent="0.25">
      <c r="A162" s="305" t="s">
        <v>3930</v>
      </c>
      <c r="B162" s="177"/>
      <c r="C162" s="177"/>
      <c r="D162" s="193"/>
      <c r="E162" s="193"/>
    </row>
    <row r="163" spans="1:5" ht="60" x14ac:dyDescent="0.25">
      <c r="A163" s="305" t="s">
        <v>3931</v>
      </c>
      <c r="B163" s="177"/>
      <c r="C163" s="177"/>
      <c r="D163" s="193"/>
      <c r="E163" s="193"/>
    </row>
    <row r="164" spans="1:5" ht="30" x14ac:dyDescent="0.25">
      <c r="A164" s="305" t="s">
        <v>3939</v>
      </c>
      <c r="B164" s="177"/>
      <c r="C164" s="177"/>
      <c r="D164" s="193"/>
      <c r="E164" s="193"/>
    </row>
    <row r="165" spans="1:5" ht="60" x14ac:dyDescent="0.25">
      <c r="A165" s="305" t="s">
        <v>3940</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439" t="s">
        <v>4031</v>
      </c>
      <c r="B1" s="439"/>
      <c r="C1" s="439"/>
    </row>
    <row r="2" spans="1:3" x14ac:dyDescent="0.25">
      <c r="A2" s="44"/>
      <c r="B2" s="44"/>
      <c r="C2" s="44"/>
    </row>
    <row r="3" spans="1:3" x14ac:dyDescent="0.25">
      <c r="A3" s="96" t="s">
        <v>4032</v>
      </c>
      <c r="B3" s="18" t="s">
        <v>2204</v>
      </c>
      <c r="C3" s="18" t="s">
        <v>3879</v>
      </c>
    </row>
    <row r="4" spans="1:3" x14ac:dyDescent="0.25">
      <c r="A4" s="32" t="s">
        <v>51</v>
      </c>
      <c r="B4" s="313">
        <f>SUM(B5:B12)</f>
        <v>0</v>
      </c>
      <c r="C4" s="313">
        <f>SUM(C5:C12)</f>
        <v>0</v>
      </c>
    </row>
    <row r="5" spans="1:3" x14ac:dyDescent="0.25">
      <c r="A5" s="20" t="s">
        <v>53</v>
      </c>
      <c r="B5" s="314"/>
      <c r="C5" s="314"/>
    </row>
    <row r="6" spans="1:3" x14ac:dyDescent="0.25">
      <c r="A6" s="20" t="s">
        <v>4033</v>
      </c>
      <c r="B6" s="314"/>
      <c r="C6" s="314"/>
    </row>
    <row r="7" spans="1:3" ht="30" x14ac:dyDescent="0.25">
      <c r="A7" s="300" t="s">
        <v>4034</v>
      </c>
      <c r="B7" s="314"/>
      <c r="C7" s="314"/>
    </row>
    <row r="8" spans="1:3" x14ac:dyDescent="0.25">
      <c r="A8" s="20" t="s">
        <v>4033</v>
      </c>
      <c r="B8" s="314"/>
      <c r="C8" s="314"/>
    </row>
    <row r="9" spans="1:3" x14ac:dyDescent="0.25">
      <c r="A9" s="20" t="s">
        <v>4035</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4036</v>
      </c>
      <c r="B13" s="323">
        <f>SUM(B14:B17)</f>
        <v>0</v>
      </c>
      <c r="C13" s="323">
        <f>SUM(C14:C17)</f>
        <v>0</v>
      </c>
    </row>
    <row r="14" spans="1:3" ht="30" x14ac:dyDescent="0.25">
      <c r="A14" s="300" t="s">
        <v>4037</v>
      </c>
      <c r="B14" s="324"/>
      <c r="C14" s="324"/>
    </row>
    <row r="15" spans="1:3" ht="30" x14ac:dyDescent="0.25">
      <c r="A15" s="300" t="s">
        <v>4038</v>
      </c>
      <c r="B15" s="324"/>
      <c r="C15" s="324"/>
    </row>
    <row r="16" spans="1:3" ht="30" x14ac:dyDescent="0.25">
      <c r="A16" s="300" t="s">
        <v>4039</v>
      </c>
      <c r="B16" s="324"/>
      <c r="C16" s="324"/>
    </row>
    <row r="17" spans="1:3" x14ac:dyDescent="0.25">
      <c r="A17" s="300" t="s">
        <v>4040</v>
      </c>
      <c r="B17" s="324"/>
      <c r="C17" s="324"/>
    </row>
    <row r="18" spans="1:3" x14ac:dyDescent="0.25">
      <c r="A18" s="87" t="s">
        <v>219</v>
      </c>
      <c r="B18" s="313"/>
      <c r="C18" s="313"/>
    </row>
    <row r="19" spans="1:3" x14ac:dyDescent="0.25">
      <c r="A19" s="304" t="s">
        <v>4041</v>
      </c>
      <c r="B19" s="318">
        <f>SUM(B18,B13,B4)</f>
        <v>0</v>
      </c>
      <c r="C19" s="318">
        <f>SUM(C18,C13,C4)</f>
        <v>0</v>
      </c>
    </row>
    <row r="20" spans="1:3" ht="30" x14ac:dyDescent="0.25">
      <c r="A20" s="304" t="s">
        <v>4042</v>
      </c>
      <c r="B20" s="318"/>
      <c r="C20" s="318"/>
    </row>
    <row r="21" spans="1:3" x14ac:dyDescent="0.25">
      <c r="A21" s="32" t="s">
        <v>4043</v>
      </c>
      <c r="B21" s="313">
        <f>SUM(B22:B25)</f>
        <v>0</v>
      </c>
      <c r="C21" s="313">
        <f>SUM(C22:C25)</f>
        <v>0</v>
      </c>
    </row>
    <row r="22" spans="1:3" ht="30" x14ac:dyDescent="0.25">
      <c r="A22" s="300" t="s">
        <v>4044</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4045</v>
      </c>
      <c r="B27" s="87"/>
      <c r="C27" s="87"/>
    </row>
    <row r="28" spans="1:3" x14ac:dyDescent="0.25">
      <c r="A28" s="300" t="s">
        <v>69</v>
      </c>
      <c r="B28" s="300"/>
      <c r="C28" s="300"/>
    </row>
    <row r="29" spans="1:3" x14ac:dyDescent="0.25">
      <c r="A29" s="300" t="s">
        <v>4046</v>
      </c>
      <c r="B29" s="300"/>
      <c r="C29" s="300"/>
    </row>
    <row r="30" spans="1:3" ht="30" x14ac:dyDescent="0.25">
      <c r="A30" s="300" t="s">
        <v>4044</v>
      </c>
      <c r="B30" s="300"/>
      <c r="C30" s="300"/>
    </row>
    <row r="31" spans="1:3" x14ac:dyDescent="0.25">
      <c r="A31" s="304" t="s">
        <v>2254</v>
      </c>
      <c r="B31" s="304"/>
      <c r="C31" s="304"/>
    </row>
    <row r="32" spans="1:3" ht="30" x14ac:dyDescent="0.25">
      <c r="A32" s="304" t="s">
        <v>4047</v>
      </c>
      <c r="B32" s="304"/>
      <c r="C32" s="304"/>
    </row>
    <row r="33" spans="1:3" x14ac:dyDescent="0.25">
      <c r="A33" s="304" t="s">
        <v>4048</v>
      </c>
      <c r="B33" s="304"/>
      <c r="C33" s="304"/>
    </row>
    <row r="34" spans="1:3" x14ac:dyDescent="0.25">
      <c r="A34" s="304" t="s">
        <v>4049</v>
      </c>
      <c r="B34" s="339">
        <f>SUM(B31:B33,B26,B19:B20)</f>
        <v>0</v>
      </c>
      <c r="C34" s="339">
        <f>SUM(C31:C33,C26,C19:C20)</f>
        <v>0</v>
      </c>
    </row>
    <row r="35" spans="1:3" x14ac:dyDescent="0.25">
      <c r="A35" s="304" t="s">
        <v>4050</v>
      </c>
      <c r="B35" s="304"/>
      <c r="C35" s="304"/>
    </row>
    <row r="36" spans="1:3" x14ac:dyDescent="0.25">
      <c r="A36" s="304" t="s">
        <v>73</v>
      </c>
      <c r="B36" s="339">
        <f>SUM(B34:B35)</f>
        <v>0</v>
      </c>
      <c r="C36" s="339">
        <f>SUM(C34:C35)</f>
        <v>0</v>
      </c>
    </row>
    <row r="37" spans="1:3" ht="45" x14ac:dyDescent="0.25">
      <c r="A37" s="122" t="s">
        <v>4051</v>
      </c>
      <c r="B37" s="122"/>
      <c r="C37" s="122"/>
    </row>
    <row r="38" spans="1:3" ht="135" x14ac:dyDescent="0.25">
      <c r="A38" s="122" t="s">
        <v>4052</v>
      </c>
      <c r="B38" s="23"/>
      <c r="C38" s="23"/>
    </row>
    <row r="39" spans="1:3" ht="30" x14ac:dyDescent="0.25">
      <c r="A39" s="122" t="s">
        <v>4053</v>
      </c>
      <c r="B39" s="122"/>
      <c r="C39" s="122"/>
    </row>
    <row r="40" spans="1:3" ht="30" x14ac:dyDescent="0.25">
      <c r="A40" s="122" t="s">
        <v>4054</v>
      </c>
      <c r="B40" s="122"/>
      <c r="C40" s="122"/>
    </row>
    <row r="41" spans="1:3" x14ac:dyDescent="0.25">
      <c r="A41" s="305" t="s">
        <v>4055</v>
      </c>
      <c r="B41" s="44"/>
      <c r="C41" s="44"/>
    </row>
    <row r="42" spans="1:3" ht="45" x14ac:dyDescent="0.25">
      <c r="A42" s="305" t="s">
        <v>4056</v>
      </c>
      <c r="B42" s="44"/>
      <c r="C42" s="44"/>
    </row>
    <row r="43" spans="1:3" ht="45" x14ac:dyDescent="0.25">
      <c r="A43" s="305" t="s">
        <v>4057</v>
      </c>
      <c r="B43" s="44"/>
      <c r="C43" s="44"/>
    </row>
    <row r="45" spans="1:3" x14ac:dyDescent="0.25">
      <c r="A45" s="96" t="s">
        <v>4058</v>
      </c>
      <c r="B45" s="18" t="s">
        <v>2204</v>
      </c>
      <c r="C45" s="18" t="s">
        <v>3879</v>
      </c>
    </row>
    <row r="46" spans="1:3" x14ac:dyDescent="0.25">
      <c r="A46" s="87" t="s">
        <v>75</v>
      </c>
      <c r="B46" s="313">
        <f>SUM(B47:B48)</f>
        <v>0</v>
      </c>
      <c r="C46" s="313">
        <f>SUM(C47:C48)</f>
        <v>0</v>
      </c>
    </row>
    <row r="47" spans="1:3" x14ac:dyDescent="0.25">
      <c r="A47" s="20" t="s">
        <v>76</v>
      </c>
      <c r="B47" s="314"/>
      <c r="C47" s="314"/>
    </row>
    <row r="48" spans="1:3" x14ac:dyDescent="0.25">
      <c r="A48" s="20" t="s">
        <v>4059</v>
      </c>
      <c r="B48" s="314"/>
      <c r="C48" s="314"/>
    </row>
    <row r="49" spans="1:3" ht="30" x14ac:dyDescent="0.25">
      <c r="A49" s="304" t="s">
        <v>4060</v>
      </c>
      <c r="B49" s="318">
        <f>B46</f>
        <v>0</v>
      </c>
      <c r="C49" s="318">
        <f>C46</f>
        <v>0</v>
      </c>
    </row>
    <row r="50" spans="1:3" ht="30" x14ac:dyDescent="0.25">
      <c r="A50" s="304" t="s">
        <v>4061</v>
      </c>
      <c r="B50" s="318"/>
      <c r="C50" s="318"/>
    </row>
    <row r="51" spans="1:3" x14ac:dyDescent="0.25">
      <c r="A51" s="32" t="s">
        <v>4062</v>
      </c>
      <c r="B51" s="313"/>
      <c r="C51" s="313"/>
    </row>
    <row r="52" spans="1:3" x14ac:dyDescent="0.25">
      <c r="A52" s="32" t="s">
        <v>85</v>
      </c>
      <c r="B52" s="313"/>
      <c r="C52" s="313"/>
    </row>
    <row r="53" spans="1:3" x14ac:dyDescent="0.25">
      <c r="A53" s="32" t="s">
        <v>86</v>
      </c>
      <c r="B53" s="313"/>
      <c r="C53" s="313"/>
    </row>
    <row r="54" spans="1:3" ht="45" x14ac:dyDescent="0.25">
      <c r="A54" s="87" t="s">
        <v>4063</v>
      </c>
      <c r="B54" s="313"/>
      <c r="C54" s="313"/>
    </row>
    <row r="55" spans="1:3" x14ac:dyDescent="0.25">
      <c r="A55" s="32" t="s">
        <v>88</v>
      </c>
      <c r="B55" s="313"/>
      <c r="C55" s="313"/>
    </row>
    <row r="56" spans="1:3" x14ac:dyDescent="0.25">
      <c r="A56" s="37" t="s">
        <v>4064</v>
      </c>
      <c r="B56" s="318"/>
      <c r="C56" s="318"/>
    </row>
    <row r="57" spans="1:3" x14ac:dyDescent="0.25">
      <c r="A57" s="37" t="s">
        <v>4065</v>
      </c>
      <c r="B57" s="318">
        <f>SUM(B49,B56)</f>
        <v>0</v>
      </c>
      <c r="C57" s="318">
        <f>SUM(C49,C56)</f>
        <v>0</v>
      </c>
    </row>
    <row r="58" spans="1:3" ht="30" x14ac:dyDescent="0.25">
      <c r="A58" s="304" t="s">
        <v>4066</v>
      </c>
      <c r="B58" s="326"/>
      <c r="C58" s="326"/>
    </row>
    <row r="59" spans="1:3" x14ac:dyDescent="0.25">
      <c r="A59" s="87" t="s">
        <v>4067</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4068</v>
      </c>
      <c r="B63" s="324"/>
      <c r="C63" s="324"/>
    </row>
    <row r="64" spans="1:3" x14ac:dyDescent="0.25">
      <c r="A64" s="300" t="s">
        <v>94</v>
      </c>
      <c r="B64" s="324"/>
      <c r="C64" s="324"/>
    </row>
    <row r="65" spans="1:3" ht="30" x14ac:dyDescent="0.25">
      <c r="A65" s="300" t="s">
        <v>95</v>
      </c>
      <c r="B65" s="314"/>
      <c r="C65" s="314"/>
    </row>
    <row r="66" spans="1:3" x14ac:dyDescent="0.25">
      <c r="A66" s="304" t="s">
        <v>3921</v>
      </c>
      <c r="B66" s="318">
        <f>B59</f>
        <v>0</v>
      </c>
      <c r="C66" s="318">
        <f>C59</f>
        <v>0</v>
      </c>
    </row>
    <row r="67" spans="1:3" x14ac:dyDescent="0.25">
      <c r="A67" s="87" t="s">
        <v>4069</v>
      </c>
      <c r="B67" s="313">
        <f>SUM(B68:B70)</f>
        <v>0</v>
      </c>
      <c r="C67" s="313">
        <f>SUM(C68:C70)</f>
        <v>0</v>
      </c>
    </row>
    <row r="68" spans="1:3" x14ac:dyDescent="0.25">
      <c r="A68" s="300" t="s">
        <v>69</v>
      </c>
      <c r="B68" s="314"/>
      <c r="C68" s="314"/>
    </row>
    <row r="69" spans="1:3" x14ac:dyDescent="0.25">
      <c r="A69" s="300" t="s">
        <v>4046</v>
      </c>
      <c r="B69" s="314"/>
      <c r="C69" s="314"/>
    </row>
    <row r="70" spans="1:3" ht="30" x14ac:dyDescent="0.25">
      <c r="A70" s="300" t="s">
        <v>4068</v>
      </c>
      <c r="B70" s="314"/>
      <c r="C70" s="314"/>
    </row>
    <row r="71" spans="1:3" x14ac:dyDescent="0.25">
      <c r="A71" s="304" t="s">
        <v>2254</v>
      </c>
      <c r="B71" s="318">
        <f>B67</f>
        <v>0</v>
      </c>
      <c r="C71" s="318">
        <f>C67</f>
        <v>0</v>
      </c>
    </row>
    <row r="72" spans="1:3" x14ac:dyDescent="0.25">
      <c r="A72" s="304" t="s">
        <v>4070</v>
      </c>
      <c r="B72" s="318">
        <f>SUM(B57,B58,B66,B71)</f>
        <v>0</v>
      </c>
      <c r="C72" s="318">
        <f>SUM(C57,C58,C66,C71)</f>
        <v>0</v>
      </c>
    </row>
    <row r="73" spans="1:3" x14ac:dyDescent="0.25">
      <c r="A73" s="304" t="s">
        <v>4071</v>
      </c>
      <c r="B73" s="37"/>
      <c r="C73" s="37"/>
    </row>
    <row r="74" spans="1:3" x14ac:dyDescent="0.25">
      <c r="A74" s="37" t="s">
        <v>73</v>
      </c>
      <c r="B74" s="337">
        <f>SUM(B72:B73)</f>
        <v>0</v>
      </c>
      <c r="C74" s="337">
        <f>SUM(C72:C73)</f>
        <v>0</v>
      </c>
    </row>
    <row r="75" spans="1:3" ht="135" x14ac:dyDescent="0.25">
      <c r="A75" s="122" t="s">
        <v>4072</v>
      </c>
      <c r="B75" s="122"/>
      <c r="C75" s="122"/>
    </row>
    <row r="76" spans="1:3" ht="30" x14ac:dyDescent="0.25">
      <c r="A76" s="122" t="s">
        <v>4073</v>
      </c>
      <c r="B76" s="122"/>
      <c r="C76" s="122"/>
    </row>
    <row r="77" spans="1:3" ht="30" x14ac:dyDescent="0.25">
      <c r="A77" s="122" t="s">
        <v>4054</v>
      </c>
      <c r="B77" s="122"/>
      <c r="C77" s="122"/>
    </row>
    <row r="78" spans="1:3" ht="30" x14ac:dyDescent="0.25">
      <c r="A78" s="305" t="s">
        <v>4074</v>
      </c>
    </row>
    <row r="79" spans="1:3" ht="45" x14ac:dyDescent="0.25">
      <c r="A79" s="305" t="s">
        <v>4075</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470" t="s">
        <v>4076</v>
      </c>
      <c r="B1" s="471"/>
      <c r="C1" s="472"/>
    </row>
    <row r="3" spans="1:3" ht="30" x14ac:dyDescent="0.25">
      <c r="A3" s="96"/>
      <c r="B3" s="96" t="s">
        <v>2204</v>
      </c>
      <c r="C3" s="96" t="s">
        <v>3879</v>
      </c>
    </row>
    <row r="4" spans="1:3" x14ac:dyDescent="0.25">
      <c r="A4" s="87" t="s">
        <v>75</v>
      </c>
      <c r="B4" s="323">
        <f>SUM(B5:B6)</f>
        <v>0</v>
      </c>
      <c r="C4" s="323">
        <f>SUM(C5:C6)</f>
        <v>0</v>
      </c>
    </row>
    <row r="5" spans="1:3" ht="45" x14ac:dyDescent="0.25">
      <c r="A5" s="300" t="s">
        <v>76</v>
      </c>
      <c r="B5" s="324"/>
      <c r="C5" s="324"/>
    </row>
    <row r="6" spans="1:3" ht="75" x14ac:dyDescent="0.25">
      <c r="A6" s="300" t="s">
        <v>4059</v>
      </c>
      <c r="B6" s="324"/>
      <c r="C6" s="324"/>
    </row>
    <row r="7" spans="1:3" x14ac:dyDescent="0.25">
      <c r="A7" s="304" t="s">
        <v>80</v>
      </c>
      <c r="B7" s="326">
        <f>B4</f>
        <v>0</v>
      </c>
      <c r="C7" s="326">
        <f>C4</f>
        <v>0</v>
      </c>
    </row>
    <row r="8" spans="1:3" x14ac:dyDescent="0.25">
      <c r="A8" s="304" t="s">
        <v>4061</v>
      </c>
      <c r="B8" s="326"/>
      <c r="C8" s="326"/>
    </row>
    <row r="9" spans="1:3" x14ac:dyDescent="0.25">
      <c r="A9" s="87" t="s">
        <v>4062</v>
      </c>
      <c r="B9" s="323"/>
      <c r="C9" s="323"/>
    </row>
    <row r="10" spans="1:3" x14ac:dyDescent="0.25">
      <c r="A10" s="87" t="s">
        <v>85</v>
      </c>
      <c r="B10" s="323"/>
      <c r="C10" s="323"/>
    </row>
    <row r="11" spans="1:3" x14ac:dyDescent="0.25">
      <c r="A11" s="87" t="s">
        <v>86</v>
      </c>
      <c r="B11" s="323"/>
      <c r="C11" s="323"/>
    </row>
    <row r="12" spans="1:3" ht="30" x14ac:dyDescent="0.25">
      <c r="A12" s="87" t="s">
        <v>4077</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4078</v>
      </c>
      <c r="B15" s="323">
        <f>SUM(B16,B18,B20:B23)</f>
        <v>0</v>
      </c>
      <c r="C15" s="323">
        <f>SUM(C16,C18,C20:C23)</f>
        <v>0</v>
      </c>
    </row>
    <row r="16" spans="1:3" x14ac:dyDescent="0.25">
      <c r="A16" s="300" t="s">
        <v>4079</v>
      </c>
      <c r="B16" s="324"/>
      <c r="C16" s="324"/>
    </row>
    <row r="17" spans="1:3" x14ac:dyDescent="0.25">
      <c r="A17" s="317" t="s">
        <v>4080</v>
      </c>
      <c r="B17" s="325"/>
      <c r="C17" s="325"/>
    </row>
    <row r="18" spans="1:3" ht="30" x14ac:dyDescent="0.25">
      <c r="A18" s="300" t="s">
        <v>4081</v>
      </c>
      <c r="B18" s="324"/>
      <c r="C18" s="324"/>
    </row>
    <row r="19" spans="1:3" x14ac:dyDescent="0.25">
      <c r="A19" s="317" t="s">
        <v>4082</v>
      </c>
      <c r="B19" s="325"/>
      <c r="C19" s="325"/>
    </row>
    <row r="20" spans="1:3" x14ac:dyDescent="0.25">
      <c r="A20" s="300" t="s">
        <v>4035</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4083</v>
      </c>
      <c r="B24" s="323">
        <f>SUM(B25:B27)</f>
        <v>0</v>
      </c>
      <c r="C24" s="323">
        <f>SUM(C25:C27)</f>
        <v>0</v>
      </c>
    </row>
    <row r="25" spans="1:3" ht="30" x14ac:dyDescent="0.25">
      <c r="A25" s="300" t="s">
        <v>4084</v>
      </c>
      <c r="B25" s="324"/>
      <c r="C25" s="324"/>
    </row>
    <row r="26" spans="1:3" x14ac:dyDescent="0.25">
      <c r="A26" s="300" t="s">
        <v>4038</v>
      </c>
      <c r="B26" s="324"/>
      <c r="C26" s="324"/>
    </row>
    <row r="27" spans="1:3" x14ac:dyDescent="0.25">
      <c r="A27" s="300" t="s">
        <v>4039</v>
      </c>
      <c r="B27" s="324"/>
      <c r="C27" s="324"/>
    </row>
    <row r="28" spans="1:3" x14ac:dyDescent="0.25">
      <c r="A28" s="87" t="s">
        <v>4040</v>
      </c>
      <c r="B28" s="323"/>
      <c r="C28" s="323"/>
    </row>
    <row r="29" spans="1:3" x14ac:dyDescent="0.25">
      <c r="A29" s="87" t="s">
        <v>219</v>
      </c>
      <c r="B29" s="323"/>
      <c r="C29" s="323"/>
    </row>
    <row r="30" spans="1:3" x14ac:dyDescent="0.25">
      <c r="A30" s="304" t="s">
        <v>3899</v>
      </c>
      <c r="B30" s="326">
        <f>SUM(B28:B29,B24,B15)</f>
        <v>0</v>
      </c>
      <c r="C30" s="326">
        <f>SUM(C28:C29,C24,C15)</f>
        <v>0</v>
      </c>
    </row>
    <row r="31" spans="1:3" ht="45" x14ac:dyDescent="0.25">
      <c r="A31" s="122" t="s">
        <v>4085</v>
      </c>
      <c r="B31" s="203"/>
      <c r="C31" s="203"/>
    </row>
    <row r="32" spans="1:3" ht="15" customHeight="1" x14ac:dyDescent="0.25">
      <c r="A32" s="464" t="s">
        <v>4086</v>
      </c>
      <c r="B32" s="465"/>
      <c r="C32" s="466"/>
    </row>
    <row r="33" spans="1:3" ht="15" customHeight="1" x14ac:dyDescent="0.25">
      <c r="A33" s="464" t="s">
        <v>4087</v>
      </c>
      <c r="B33" s="465"/>
      <c r="C33" s="466"/>
    </row>
    <row r="34" spans="1:3" x14ac:dyDescent="0.25">
      <c r="A34" s="305" t="s">
        <v>4074</v>
      </c>
    </row>
    <row r="35" spans="1:3" ht="45" x14ac:dyDescent="0.25">
      <c r="A35" s="305" t="s">
        <v>4075</v>
      </c>
    </row>
    <row r="36" spans="1:3" x14ac:dyDescent="0.25">
      <c r="A36" s="305" t="s">
        <v>4088</v>
      </c>
    </row>
    <row r="37" spans="1:3" ht="45" x14ac:dyDescent="0.25">
      <c r="A37" s="305" t="s">
        <v>4089</v>
      </c>
    </row>
    <row r="38" spans="1:3" ht="30" x14ac:dyDescent="0.25">
      <c r="A38" s="305" t="s">
        <v>4090</v>
      </c>
    </row>
    <row r="40" spans="1:3" ht="30" x14ac:dyDescent="0.25">
      <c r="A40" s="96"/>
      <c r="B40" s="96" t="s">
        <v>2204</v>
      </c>
      <c r="C40" s="96" t="s">
        <v>3879</v>
      </c>
    </row>
    <row r="41" spans="1:3" x14ac:dyDescent="0.25">
      <c r="A41" s="304" t="s">
        <v>4091</v>
      </c>
      <c r="B41" s="326">
        <f>B14-B30</f>
        <v>0</v>
      </c>
      <c r="C41" s="326">
        <f>C14-C30</f>
        <v>0</v>
      </c>
    </row>
    <row r="42" spans="1:3" ht="30" x14ac:dyDescent="0.25">
      <c r="A42" s="304" t="s">
        <v>4092</v>
      </c>
      <c r="B42" s="326"/>
      <c r="C42" s="326"/>
    </row>
    <row r="43" spans="1:3" x14ac:dyDescent="0.25">
      <c r="A43" s="304" t="s">
        <v>4093</v>
      </c>
      <c r="B43" s="326"/>
      <c r="C43" s="326"/>
    </row>
    <row r="44" spans="1:3" x14ac:dyDescent="0.25">
      <c r="A44" s="304" t="s">
        <v>4094</v>
      </c>
      <c r="B44" s="326"/>
      <c r="C44" s="326"/>
    </row>
    <row r="45" spans="1:3" x14ac:dyDescent="0.25">
      <c r="A45" s="87" t="s">
        <v>4067</v>
      </c>
      <c r="B45" s="323">
        <f>SUM(B46:B51)</f>
        <v>0</v>
      </c>
      <c r="C45" s="323">
        <f>SUM(C46:C51)</f>
        <v>0</v>
      </c>
    </row>
    <row r="46" spans="1:3" x14ac:dyDescent="0.25">
      <c r="A46" s="300" t="s">
        <v>4095</v>
      </c>
      <c r="B46" s="324"/>
      <c r="C46" s="324"/>
    </row>
    <row r="47" spans="1:3" ht="30" x14ac:dyDescent="0.25">
      <c r="A47" s="300" t="s">
        <v>4096</v>
      </c>
      <c r="B47" s="324"/>
      <c r="C47" s="324"/>
    </row>
    <row r="48" spans="1:3" x14ac:dyDescent="0.25">
      <c r="A48" s="300" t="s">
        <v>4097</v>
      </c>
      <c r="B48" s="324"/>
      <c r="C48" s="324"/>
    </row>
    <row r="49" spans="1:3" ht="30" x14ac:dyDescent="0.25">
      <c r="A49" s="300" t="s">
        <v>4098</v>
      </c>
      <c r="B49" s="324"/>
      <c r="C49" s="324"/>
    </row>
    <row r="50" spans="1:3" x14ac:dyDescent="0.25">
      <c r="A50" s="300" t="s">
        <v>94</v>
      </c>
      <c r="B50" s="324"/>
      <c r="C50" s="324"/>
    </row>
    <row r="51" spans="1:3" ht="30" x14ac:dyDescent="0.25">
      <c r="A51" s="300" t="s">
        <v>95</v>
      </c>
      <c r="B51" s="324"/>
      <c r="C51" s="324"/>
    </row>
    <row r="52" spans="1:3" x14ac:dyDescent="0.25">
      <c r="A52" s="304" t="s">
        <v>4099</v>
      </c>
      <c r="B52" s="326">
        <f>B45</f>
        <v>0</v>
      </c>
      <c r="C52" s="326">
        <f>C45</f>
        <v>0</v>
      </c>
    </row>
    <row r="53" spans="1:3" x14ac:dyDescent="0.25">
      <c r="A53" s="87" t="s">
        <v>4043</v>
      </c>
      <c r="B53" s="323">
        <f>SUM(B54:B57)</f>
        <v>0</v>
      </c>
      <c r="C53" s="323">
        <f>SUM(C54:C57)</f>
        <v>0</v>
      </c>
    </row>
    <row r="54" spans="1:3" ht="30" x14ac:dyDescent="0.25">
      <c r="A54" s="300" t="s">
        <v>4044</v>
      </c>
      <c r="B54" s="324"/>
      <c r="C54" s="324"/>
    </row>
    <row r="55" spans="1:3" x14ac:dyDescent="0.25">
      <c r="A55" s="300" t="s">
        <v>4100</v>
      </c>
      <c r="B55" s="324"/>
      <c r="C55" s="324"/>
    </row>
    <row r="56" spans="1:3" x14ac:dyDescent="0.25">
      <c r="A56" s="300" t="s">
        <v>66</v>
      </c>
      <c r="B56" s="324"/>
      <c r="C56" s="324"/>
    </row>
    <row r="57" spans="1:3" ht="30" x14ac:dyDescent="0.25">
      <c r="A57" s="300" t="s">
        <v>67</v>
      </c>
      <c r="B57" s="324"/>
      <c r="C57" s="324"/>
    </row>
    <row r="58" spans="1:3" x14ac:dyDescent="0.25">
      <c r="A58" s="304" t="s">
        <v>4101</v>
      </c>
      <c r="B58" s="326">
        <f>B53</f>
        <v>0</v>
      </c>
      <c r="C58" s="326">
        <f>C53</f>
        <v>0</v>
      </c>
    </row>
    <row r="59" spans="1:3" x14ac:dyDescent="0.25">
      <c r="A59" s="304" t="s">
        <v>4102</v>
      </c>
      <c r="B59" s="326">
        <f>B52-B58</f>
        <v>0</v>
      </c>
      <c r="C59" s="326">
        <f>C52-C58</f>
        <v>0</v>
      </c>
    </row>
    <row r="60" spans="1:3" ht="30" x14ac:dyDescent="0.25">
      <c r="A60" s="304" t="s">
        <v>4103</v>
      </c>
      <c r="B60" s="326">
        <f>B14-B30+B43-B44+B52-B58</f>
        <v>0</v>
      </c>
      <c r="C60" s="326">
        <f>C14-C30+C43-C44+C52-C58</f>
        <v>0</v>
      </c>
    </row>
    <row r="61" spans="1:3" x14ac:dyDescent="0.25">
      <c r="A61" s="87" t="s">
        <v>4069</v>
      </c>
      <c r="B61" s="323">
        <f>SUM(B62:B64)</f>
        <v>0</v>
      </c>
      <c r="C61" s="323">
        <f>SUM(C62:C64)</f>
        <v>0</v>
      </c>
    </row>
    <row r="62" spans="1:3" x14ac:dyDescent="0.25">
      <c r="A62" s="300" t="s">
        <v>69</v>
      </c>
      <c r="B62" s="324"/>
      <c r="C62" s="324"/>
    </row>
    <row r="63" spans="1:3" x14ac:dyDescent="0.25">
      <c r="A63" s="300" t="s">
        <v>4046</v>
      </c>
      <c r="B63" s="324"/>
      <c r="C63" s="324"/>
    </row>
    <row r="64" spans="1:3" ht="30" x14ac:dyDescent="0.25">
      <c r="A64" s="300" t="s">
        <v>4104</v>
      </c>
      <c r="B64" s="324"/>
      <c r="C64" s="324"/>
    </row>
    <row r="65" spans="1:3" x14ac:dyDescent="0.25">
      <c r="A65" s="304" t="s">
        <v>3971</v>
      </c>
      <c r="B65" s="326">
        <f>B61</f>
        <v>0</v>
      </c>
      <c r="C65" s="326">
        <f>C61</f>
        <v>0</v>
      </c>
    </row>
    <row r="66" spans="1:3" x14ac:dyDescent="0.25">
      <c r="A66" s="87" t="s">
        <v>4045</v>
      </c>
      <c r="B66" s="323">
        <f>SUM(B67:B69)</f>
        <v>0</v>
      </c>
      <c r="C66" s="323">
        <f>SUM(C67:C69)</f>
        <v>0</v>
      </c>
    </row>
    <row r="67" spans="1:3" x14ac:dyDescent="0.25">
      <c r="A67" s="300" t="s">
        <v>69</v>
      </c>
      <c r="B67" s="324"/>
      <c r="C67" s="324"/>
    </row>
    <row r="68" spans="1:3" x14ac:dyDescent="0.25">
      <c r="A68" s="300" t="s">
        <v>4046</v>
      </c>
      <c r="B68" s="324"/>
      <c r="C68" s="324"/>
    </row>
    <row r="69" spans="1:3" ht="30" x14ac:dyDescent="0.25">
      <c r="A69" s="300" t="s">
        <v>4044</v>
      </c>
      <c r="B69" s="324"/>
      <c r="C69" s="324"/>
    </row>
    <row r="70" spans="1:3" x14ac:dyDescent="0.25">
      <c r="A70" s="304" t="s">
        <v>3975</v>
      </c>
      <c r="B70" s="326">
        <f>B66</f>
        <v>0</v>
      </c>
      <c r="C70" s="326">
        <f>C66</f>
        <v>0</v>
      </c>
    </row>
    <row r="71" spans="1:3" x14ac:dyDescent="0.25">
      <c r="A71" s="304" t="s">
        <v>4105</v>
      </c>
      <c r="B71" s="326">
        <f>B65-B70</f>
        <v>0</v>
      </c>
      <c r="C71" s="326">
        <f>C65-C70</f>
        <v>0</v>
      </c>
    </row>
    <row r="72" spans="1:3" x14ac:dyDescent="0.25">
      <c r="A72" s="304" t="s">
        <v>4106</v>
      </c>
      <c r="B72" s="326"/>
      <c r="C72" s="326"/>
    </row>
    <row r="73" spans="1:3" x14ac:dyDescent="0.25">
      <c r="A73" s="304" t="s">
        <v>4107</v>
      </c>
      <c r="B73" s="326"/>
      <c r="C73" s="326"/>
    </row>
    <row r="74" spans="1:3" x14ac:dyDescent="0.25">
      <c r="A74" s="304" t="s">
        <v>4108</v>
      </c>
      <c r="B74" s="326">
        <f>B14+B43+B52+B65</f>
        <v>0</v>
      </c>
      <c r="C74" s="326">
        <f>C14+C43+C52+C65</f>
        <v>0</v>
      </c>
    </row>
    <row r="75" spans="1:3" x14ac:dyDescent="0.25">
      <c r="A75" s="304" t="s">
        <v>4109</v>
      </c>
      <c r="B75" s="326">
        <f>B30+B44+B58+B70+B72+B73</f>
        <v>0</v>
      </c>
      <c r="C75" s="326">
        <f>C30+C44+C58+C70+C72+C73</f>
        <v>0</v>
      </c>
    </row>
    <row r="76" spans="1:3" x14ac:dyDescent="0.25">
      <c r="A76" s="304" t="s">
        <v>4110</v>
      </c>
      <c r="B76" s="326">
        <f>B60+B71+B72+B73</f>
        <v>0</v>
      </c>
      <c r="C76" s="326">
        <f>C60+C71+C72+C73</f>
        <v>0</v>
      </c>
    </row>
    <row r="77" spans="1:3" x14ac:dyDescent="0.25">
      <c r="A77" s="122" t="s">
        <v>4111</v>
      </c>
      <c r="B77" s="203"/>
      <c r="C77" s="203"/>
    </row>
    <row r="78" spans="1:3" x14ac:dyDescent="0.25">
      <c r="A78" s="122" t="s">
        <v>4112</v>
      </c>
      <c r="B78" s="203"/>
      <c r="C78" s="203"/>
    </row>
    <row r="79" spans="1:3" ht="135" x14ac:dyDescent="0.25">
      <c r="A79" s="194" t="s">
        <v>4113</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473" t="s">
        <v>4114</v>
      </c>
      <c r="B1" s="474"/>
      <c r="C1" s="474"/>
      <c r="D1" s="474"/>
      <c r="E1" s="474"/>
      <c r="F1" s="475"/>
    </row>
    <row r="3" spans="1:6" ht="30" x14ac:dyDescent="0.25">
      <c r="A3" s="96" t="s">
        <v>50</v>
      </c>
      <c r="B3" s="96" t="s">
        <v>2204</v>
      </c>
      <c r="C3" s="96" t="s">
        <v>3879</v>
      </c>
      <c r="D3" s="96" t="s">
        <v>74</v>
      </c>
      <c r="E3" s="96" t="s">
        <v>2204</v>
      </c>
      <c r="F3" s="96" t="s">
        <v>3879</v>
      </c>
    </row>
    <row r="4" spans="1:6" x14ac:dyDescent="0.25">
      <c r="A4" s="87" t="s">
        <v>4115</v>
      </c>
      <c r="B4" s="323">
        <f>SUM(B5,B7,B9:B17)</f>
        <v>0</v>
      </c>
      <c r="C4" s="323">
        <f>SUM(C5,C7,C9:C17)</f>
        <v>0</v>
      </c>
      <c r="D4" s="87" t="s">
        <v>4116</v>
      </c>
      <c r="E4" s="323">
        <f>SUM(E5:E10,E17)</f>
        <v>0</v>
      </c>
      <c r="F4" s="323">
        <f>SUM(F5:F10,F17)</f>
        <v>0</v>
      </c>
    </row>
    <row r="5" spans="1:6" ht="45" x14ac:dyDescent="0.25">
      <c r="A5" s="300" t="s">
        <v>53</v>
      </c>
      <c r="B5" s="324"/>
      <c r="C5" s="324"/>
      <c r="D5" s="300" t="s">
        <v>76</v>
      </c>
      <c r="E5" s="324"/>
      <c r="F5" s="324"/>
    </row>
    <row r="6" spans="1:6" ht="75" x14ac:dyDescent="0.25">
      <c r="A6" s="317" t="s">
        <v>4117</v>
      </c>
      <c r="B6" s="325"/>
      <c r="C6" s="325"/>
      <c r="D6" s="300" t="s">
        <v>4118</v>
      </c>
      <c r="E6" s="324"/>
      <c r="F6" s="324"/>
    </row>
    <row r="7" spans="1:6" ht="30" x14ac:dyDescent="0.25">
      <c r="A7" s="300" t="s">
        <v>4119</v>
      </c>
      <c r="B7" s="324"/>
      <c r="C7" s="324"/>
      <c r="D7" s="300" t="s">
        <v>4120</v>
      </c>
      <c r="E7" s="324"/>
      <c r="F7" s="324"/>
    </row>
    <row r="8" spans="1:6" ht="30" x14ac:dyDescent="0.25">
      <c r="A8" s="317" t="s">
        <v>4121</v>
      </c>
      <c r="B8" s="325"/>
      <c r="C8" s="325"/>
      <c r="D8" s="300" t="s">
        <v>85</v>
      </c>
      <c r="E8" s="324"/>
      <c r="F8" s="324"/>
    </row>
    <row r="9" spans="1:6" x14ac:dyDescent="0.25">
      <c r="A9" s="300" t="s">
        <v>4122</v>
      </c>
      <c r="B9" s="324"/>
      <c r="C9" s="324"/>
      <c r="D9" s="300" t="s">
        <v>86</v>
      </c>
      <c r="E9" s="324"/>
      <c r="F9" s="324"/>
    </row>
    <row r="10" spans="1:6" ht="30" x14ac:dyDescent="0.25">
      <c r="A10" s="300" t="s">
        <v>56</v>
      </c>
      <c r="B10" s="324"/>
      <c r="C10" s="324"/>
      <c r="D10" s="300" t="s">
        <v>4123</v>
      </c>
      <c r="E10" s="324"/>
      <c r="F10" s="324"/>
    </row>
    <row r="11" spans="1:6" x14ac:dyDescent="0.25">
      <c r="A11" s="300" t="s">
        <v>4124</v>
      </c>
      <c r="B11" s="324"/>
      <c r="C11" s="324"/>
      <c r="D11" s="301"/>
      <c r="E11" s="224"/>
      <c r="F11" s="224"/>
    </row>
    <row r="12" spans="1:6" x14ac:dyDescent="0.25">
      <c r="A12" s="300" t="s">
        <v>60</v>
      </c>
      <c r="B12" s="324"/>
      <c r="C12" s="324"/>
      <c r="D12" s="301"/>
      <c r="E12" s="224"/>
      <c r="F12" s="224"/>
    </row>
    <row r="13" spans="1:6" ht="30" x14ac:dyDescent="0.25">
      <c r="A13" s="300" t="s">
        <v>4125</v>
      </c>
      <c r="B13" s="324"/>
      <c r="C13" s="324"/>
      <c r="D13" s="301"/>
      <c r="E13" s="224"/>
      <c r="F13" s="224"/>
    </row>
    <row r="14" spans="1:6" x14ac:dyDescent="0.25">
      <c r="A14" s="300" t="s">
        <v>4126</v>
      </c>
      <c r="B14" s="324"/>
      <c r="C14" s="324"/>
      <c r="D14" s="301"/>
      <c r="E14" s="224"/>
      <c r="F14" s="224"/>
    </row>
    <row r="15" spans="1:6" x14ac:dyDescent="0.25">
      <c r="A15" s="300" t="s">
        <v>4040</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4127</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4128</v>
      </c>
      <c r="E19" s="326"/>
      <c r="F19" s="326"/>
    </row>
    <row r="20" spans="1:6" ht="30" x14ac:dyDescent="0.25">
      <c r="A20" s="304" t="s">
        <v>4129</v>
      </c>
      <c r="B20" s="326"/>
      <c r="C20" s="326"/>
      <c r="D20" s="304" t="s">
        <v>4130</v>
      </c>
      <c r="E20" s="326"/>
      <c r="F20" s="326"/>
    </row>
    <row r="21" spans="1:6" x14ac:dyDescent="0.25">
      <c r="A21" s="304" t="s">
        <v>4131</v>
      </c>
      <c r="B21" s="326"/>
      <c r="C21" s="326"/>
      <c r="D21" s="301"/>
      <c r="E21" s="224"/>
      <c r="F21" s="224"/>
    </row>
    <row r="22" spans="1:6" x14ac:dyDescent="0.25">
      <c r="A22" s="304" t="s">
        <v>4132</v>
      </c>
      <c r="B22" s="326">
        <f>SUM(B20:B21,B18)</f>
        <v>0</v>
      </c>
      <c r="C22" s="326">
        <f>SUM(C20:C21,C18)</f>
        <v>0</v>
      </c>
      <c r="D22" s="304" t="s">
        <v>4133</v>
      </c>
      <c r="E22" s="326">
        <f>SUM(E20,E18)</f>
        <v>0</v>
      </c>
      <c r="F22" s="326">
        <f>SUM(F20,F18)</f>
        <v>0</v>
      </c>
    </row>
    <row r="23" spans="1:6" x14ac:dyDescent="0.25">
      <c r="A23" s="304" t="s">
        <v>4134</v>
      </c>
      <c r="B23" s="326"/>
      <c r="C23" s="326"/>
      <c r="D23" s="304" t="s">
        <v>4135</v>
      </c>
      <c r="E23" s="326"/>
      <c r="F23" s="326"/>
    </row>
    <row r="24" spans="1:6" x14ac:dyDescent="0.25">
      <c r="A24" s="304" t="s">
        <v>73</v>
      </c>
      <c r="B24" s="326">
        <f>SUM(B22:B23)</f>
        <v>0</v>
      </c>
      <c r="C24" s="326">
        <f>SUM(C22:C23)</f>
        <v>0</v>
      </c>
      <c r="D24" s="476" t="s">
        <v>73</v>
      </c>
      <c r="E24" s="478">
        <f>SUM(E22:E23)</f>
        <v>0</v>
      </c>
      <c r="F24" s="478">
        <f>SUM(F22:F23)</f>
        <v>0</v>
      </c>
    </row>
    <row r="25" spans="1:6" ht="75" x14ac:dyDescent="0.25">
      <c r="A25" s="122" t="s">
        <v>4136</v>
      </c>
      <c r="B25" s="203"/>
      <c r="C25" s="203"/>
      <c r="D25" s="477"/>
      <c r="E25" s="479"/>
      <c r="F25" s="479"/>
    </row>
    <row r="26" spans="1:6" ht="120" x14ac:dyDescent="0.25">
      <c r="A26" s="122" t="s">
        <v>4137</v>
      </c>
      <c r="B26" s="122"/>
      <c r="C26" s="122"/>
      <c r="D26" s="122" t="s">
        <v>4138</v>
      </c>
      <c r="E26" s="203"/>
      <c r="F26" s="203"/>
    </row>
    <row r="27" spans="1:6" ht="30" x14ac:dyDescent="0.25">
      <c r="A27" s="305" t="s">
        <v>4055</v>
      </c>
      <c r="B27" s="340"/>
      <c r="C27" s="301"/>
      <c r="D27" s="301"/>
      <c r="E27" s="301"/>
      <c r="F27" s="301"/>
    </row>
    <row r="28" spans="1:6" ht="60" x14ac:dyDescent="0.25">
      <c r="A28" s="305" t="s">
        <v>4139</v>
      </c>
      <c r="B28" s="177"/>
      <c r="C28" s="177"/>
      <c r="D28" s="177"/>
      <c r="E28" s="177"/>
      <c r="F28" s="177"/>
    </row>
    <row r="29" spans="1:6" ht="30" x14ac:dyDescent="0.25">
      <c r="A29" s="305" t="s">
        <v>4140</v>
      </c>
      <c r="B29" s="177"/>
      <c r="C29" s="177"/>
      <c r="D29" s="177"/>
      <c r="E29" s="177"/>
      <c r="F29" s="177"/>
    </row>
    <row r="30" spans="1:6" ht="75" x14ac:dyDescent="0.25">
      <c r="A30" s="305" t="s">
        <v>4141</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444" t="s">
        <v>4142</v>
      </c>
      <c r="B1" s="445"/>
      <c r="C1" s="446"/>
    </row>
    <row r="2" spans="1:3" x14ac:dyDescent="0.25">
      <c r="A2" s="177"/>
      <c r="B2" s="177"/>
      <c r="C2" s="177"/>
    </row>
    <row r="3" spans="1:3" ht="30" x14ac:dyDescent="0.25">
      <c r="A3" s="96"/>
      <c r="B3" s="96" t="s">
        <v>2204</v>
      </c>
      <c r="C3" s="96" t="s">
        <v>3879</v>
      </c>
    </row>
    <row r="4" spans="1:3" x14ac:dyDescent="0.25">
      <c r="A4" s="87" t="s">
        <v>4143</v>
      </c>
      <c r="B4" s="323">
        <f>SUM(B5:B10)</f>
        <v>0</v>
      </c>
      <c r="C4" s="323">
        <f>SUM(C5:C10)</f>
        <v>0</v>
      </c>
    </row>
    <row r="5" spans="1:3" ht="45" x14ac:dyDescent="0.25">
      <c r="A5" s="300" t="s">
        <v>76</v>
      </c>
      <c r="B5" s="324"/>
      <c r="C5" s="324"/>
    </row>
    <row r="6" spans="1:3" ht="75" x14ac:dyDescent="0.25">
      <c r="A6" s="300" t="s">
        <v>4059</v>
      </c>
      <c r="B6" s="324"/>
      <c r="C6" s="324"/>
    </row>
    <row r="7" spans="1:3" x14ac:dyDescent="0.25">
      <c r="A7" s="300" t="s">
        <v>4062</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4144</v>
      </c>
      <c r="B12" s="326"/>
      <c r="C12" s="326"/>
    </row>
    <row r="13" spans="1:3" x14ac:dyDescent="0.25">
      <c r="A13" s="87" t="s">
        <v>4145</v>
      </c>
      <c r="B13" s="323">
        <f>SUM(B14,B16,B18:B25)</f>
        <v>0</v>
      </c>
      <c r="C13" s="323">
        <f>SUM(C14,C16,C18:C25)</f>
        <v>0</v>
      </c>
    </row>
    <row r="14" spans="1:3" x14ac:dyDescent="0.25">
      <c r="A14" s="300" t="s">
        <v>4146</v>
      </c>
      <c r="B14" s="324"/>
      <c r="C14" s="324"/>
    </row>
    <row r="15" spans="1:3" ht="30" x14ac:dyDescent="0.25">
      <c r="A15" s="317" t="s">
        <v>4147</v>
      </c>
      <c r="B15" s="325"/>
      <c r="C15" s="325"/>
    </row>
    <row r="16" spans="1:3" x14ac:dyDescent="0.25">
      <c r="A16" s="300" t="s">
        <v>4148</v>
      </c>
      <c r="B16" s="324"/>
      <c r="C16" s="324"/>
    </row>
    <row r="17" spans="1:3" ht="30" x14ac:dyDescent="0.25">
      <c r="A17" s="317" t="s">
        <v>4149</v>
      </c>
      <c r="B17" s="325"/>
      <c r="C17" s="325"/>
    </row>
    <row r="18" spans="1:3" x14ac:dyDescent="0.25">
      <c r="A18" s="300" t="s">
        <v>4150</v>
      </c>
      <c r="B18" s="324"/>
      <c r="C18" s="324"/>
    </row>
    <row r="19" spans="1:3" ht="30" x14ac:dyDescent="0.25">
      <c r="A19" s="300" t="s">
        <v>56</v>
      </c>
      <c r="B19" s="324"/>
      <c r="C19" s="324"/>
    </row>
    <row r="20" spans="1:3" x14ac:dyDescent="0.25">
      <c r="A20" s="300" t="s">
        <v>4124</v>
      </c>
      <c r="B20" s="324"/>
      <c r="C20" s="324"/>
    </row>
    <row r="21" spans="1:3" x14ac:dyDescent="0.25">
      <c r="A21" s="300" t="s">
        <v>60</v>
      </c>
      <c r="B21" s="324"/>
      <c r="C21" s="324"/>
    </row>
    <row r="22" spans="1:3" x14ac:dyDescent="0.25">
      <c r="A22" s="300" t="s">
        <v>4125</v>
      </c>
      <c r="B22" s="324"/>
      <c r="C22" s="324"/>
    </row>
    <row r="23" spans="1:3" x14ac:dyDescent="0.25">
      <c r="A23" s="300" t="s">
        <v>4126</v>
      </c>
      <c r="B23" s="324"/>
      <c r="C23" s="324"/>
    </row>
    <row r="24" spans="1:3" x14ac:dyDescent="0.25">
      <c r="A24" s="300" t="s">
        <v>4040</v>
      </c>
      <c r="B24" s="324"/>
      <c r="C24" s="324"/>
    </row>
    <row r="25" spans="1:3" x14ac:dyDescent="0.25">
      <c r="A25" s="300" t="s">
        <v>219</v>
      </c>
      <c r="B25" s="324"/>
      <c r="C25" s="324"/>
    </row>
    <row r="26" spans="1:3" x14ac:dyDescent="0.25">
      <c r="A26" s="304" t="s">
        <v>3899</v>
      </c>
      <c r="B26" s="326">
        <f>B13</f>
        <v>0</v>
      </c>
      <c r="C26" s="326">
        <f>C13</f>
        <v>0</v>
      </c>
    </row>
    <row r="27" spans="1:3" x14ac:dyDescent="0.25">
      <c r="A27" s="304" t="s">
        <v>4151</v>
      </c>
      <c r="B27" s="326">
        <f>B11-B26</f>
        <v>0</v>
      </c>
      <c r="C27" s="326">
        <f>C11-C26</f>
        <v>0</v>
      </c>
    </row>
    <row r="28" spans="1:3" x14ac:dyDescent="0.25">
      <c r="A28" s="304" t="s">
        <v>4152</v>
      </c>
      <c r="B28" s="326"/>
      <c r="C28" s="326"/>
    </row>
    <row r="29" spans="1:3" x14ac:dyDescent="0.25">
      <c r="A29" s="304" t="s">
        <v>4153</v>
      </c>
      <c r="B29" s="326"/>
      <c r="C29" s="326"/>
    </row>
    <row r="30" spans="1:3" x14ac:dyDescent="0.25">
      <c r="A30" s="304" t="s">
        <v>4154</v>
      </c>
      <c r="B30" s="326"/>
      <c r="C30" s="326"/>
    </row>
    <row r="31" spans="1:3" x14ac:dyDescent="0.25">
      <c r="A31" s="304" t="s">
        <v>4155</v>
      </c>
      <c r="B31" s="326"/>
      <c r="C31" s="326"/>
    </row>
    <row r="32" spans="1:3" x14ac:dyDescent="0.25">
      <c r="A32" s="304" t="s">
        <v>4156</v>
      </c>
      <c r="B32" s="326"/>
      <c r="C32" s="326"/>
    </row>
    <row r="33" spans="1:3" ht="30" x14ac:dyDescent="0.25">
      <c r="A33" s="304" t="s">
        <v>4157</v>
      </c>
      <c r="B33" s="326">
        <f>B11-B26+B28-B29+B30-B31-B32</f>
        <v>0</v>
      </c>
      <c r="C33" s="326">
        <f>C11-C26+C28-C29+C30-C31-C32</f>
        <v>0</v>
      </c>
    </row>
    <row r="34" spans="1:3" ht="15" customHeight="1" x14ac:dyDescent="0.25">
      <c r="A34" s="480" t="s">
        <v>4158</v>
      </c>
      <c r="B34" s="480"/>
      <c r="C34" s="480"/>
    </row>
    <row r="35" spans="1:3" ht="30" x14ac:dyDescent="0.25">
      <c r="A35" s="305" t="s">
        <v>4074</v>
      </c>
      <c r="B35" s="341"/>
      <c r="C35" s="341"/>
    </row>
    <row r="36" spans="1:3" x14ac:dyDescent="0.25">
      <c r="A36" s="305" t="s">
        <v>4159</v>
      </c>
      <c r="B36" s="341"/>
      <c r="C36" s="341"/>
    </row>
    <row r="37" spans="1:3" x14ac:dyDescent="0.25">
      <c r="A37" s="305" t="s">
        <v>4088</v>
      </c>
      <c r="B37" s="341"/>
      <c r="C37" s="341"/>
    </row>
    <row r="38" spans="1:3" x14ac:dyDescent="0.25">
      <c r="A38" s="305" t="s">
        <v>4160</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473" t="s">
        <v>4161</v>
      </c>
      <c r="B1" s="474"/>
      <c r="C1" s="474"/>
      <c r="D1" s="475"/>
    </row>
    <row r="3" spans="1:4" x14ac:dyDescent="0.25">
      <c r="A3" s="463" t="s">
        <v>4032</v>
      </c>
      <c r="B3" s="463" t="s">
        <v>2204</v>
      </c>
      <c r="C3" s="463"/>
      <c r="D3" s="96" t="s">
        <v>3879</v>
      </c>
    </row>
    <row r="4" spans="1:4" ht="30" x14ac:dyDescent="0.25">
      <c r="A4" s="463"/>
      <c r="B4" s="96"/>
      <c r="C4" s="96" t="s">
        <v>4162</v>
      </c>
      <c r="D4" s="96" t="s">
        <v>4163</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4164</v>
      </c>
      <c r="B7" s="325"/>
      <c r="C7" s="325"/>
      <c r="D7" s="325"/>
    </row>
    <row r="8" spans="1:4" ht="90" x14ac:dyDescent="0.25">
      <c r="A8" s="317" t="s">
        <v>4165</v>
      </c>
      <c r="B8" s="325"/>
      <c r="C8" s="325"/>
      <c r="D8" s="325"/>
    </row>
    <row r="9" spans="1:4" ht="30" x14ac:dyDescent="0.25">
      <c r="A9" s="300" t="s">
        <v>4166</v>
      </c>
      <c r="B9" s="324"/>
      <c r="C9" s="324">
        <f>SUM(B10,B13:B16)</f>
        <v>0</v>
      </c>
      <c r="D9" s="324"/>
    </row>
    <row r="10" spans="1:4" ht="30" x14ac:dyDescent="0.25">
      <c r="A10" s="317" t="s">
        <v>4167</v>
      </c>
      <c r="B10" s="325">
        <f>SUM(B11:B12)</f>
        <v>0</v>
      </c>
      <c r="C10" s="325"/>
      <c r="D10" s="325"/>
    </row>
    <row r="11" spans="1:4" x14ac:dyDescent="0.25">
      <c r="A11" s="342" t="s">
        <v>4168</v>
      </c>
      <c r="B11" s="343"/>
      <c r="C11" s="343"/>
      <c r="D11" s="343"/>
    </row>
    <row r="12" spans="1:4" ht="45" x14ac:dyDescent="0.25">
      <c r="A12" s="342" t="s">
        <v>4169</v>
      </c>
      <c r="B12" s="343"/>
      <c r="C12" s="343"/>
      <c r="D12" s="343"/>
    </row>
    <row r="13" spans="1:4" ht="90" x14ac:dyDescent="0.25">
      <c r="A13" s="317" t="s">
        <v>4170</v>
      </c>
      <c r="B13" s="325"/>
      <c r="C13" s="325"/>
      <c r="D13" s="325"/>
    </row>
    <row r="14" spans="1:4" ht="45" x14ac:dyDescent="0.25">
      <c r="A14" s="317" t="s">
        <v>4171</v>
      </c>
      <c r="B14" s="325"/>
      <c r="C14" s="325"/>
      <c r="D14" s="325"/>
    </row>
    <row r="15" spans="1:4" ht="30" x14ac:dyDescent="0.25">
      <c r="A15" s="317" t="s">
        <v>4172</v>
      </c>
      <c r="B15" s="325"/>
      <c r="C15" s="325"/>
      <c r="D15" s="325"/>
    </row>
    <row r="16" spans="1:4" x14ac:dyDescent="0.25">
      <c r="A16" s="317" t="s">
        <v>4173</v>
      </c>
      <c r="B16" s="325">
        <f>SUM(B17:B19)</f>
        <v>0</v>
      </c>
      <c r="C16" s="325"/>
      <c r="D16" s="325"/>
    </row>
    <row r="17" spans="1:4" x14ac:dyDescent="0.25">
      <c r="A17" s="342" t="s">
        <v>4174</v>
      </c>
      <c r="B17" s="343"/>
      <c r="C17" s="343"/>
      <c r="D17" s="343"/>
    </row>
    <row r="18" spans="1:4" x14ac:dyDescent="0.25">
      <c r="A18" s="342" t="s">
        <v>4175</v>
      </c>
      <c r="B18" s="343"/>
      <c r="C18" s="343"/>
      <c r="D18" s="343"/>
    </row>
    <row r="19" spans="1:4" x14ac:dyDescent="0.25">
      <c r="A19" s="342" t="s">
        <v>4176</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4177</v>
      </c>
      <c r="B26" s="314"/>
      <c r="C26" s="314">
        <f>SUM(B27:B30)</f>
        <v>0</v>
      </c>
      <c r="D26" s="314"/>
    </row>
    <row r="27" spans="1:4" ht="105" x14ac:dyDescent="0.25">
      <c r="A27" s="317" t="s">
        <v>4178</v>
      </c>
      <c r="B27" s="316"/>
      <c r="C27" s="316"/>
      <c r="D27" s="316"/>
    </row>
    <row r="28" spans="1:4" ht="30" x14ac:dyDescent="0.25">
      <c r="A28" s="317" t="s">
        <v>4038</v>
      </c>
      <c r="B28" s="316"/>
      <c r="C28" s="316"/>
      <c r="D28" s="316"/>
    </row>
    <row r="29" spans="1:4" ht="30" x14ac:dyDescent="0.25">
      <c r="A29" s="317" t="s">
        <v>4039</v>
      </c>
      <c r="B29" s="316"/>
      <c r="C29" s="316"/>
      <c r="D29" s="316"/>
    </row>
    <row r="30" spans="1:4" x14ac:dyDescent="0.25">
      <c r="A30" s="315" t="s">
        <v>4040</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4044</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4179</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4180</v>
      </c>
      <c r="B40" s="345">
        <f>SUM(B41:B42)</f>
        <v>0</v>
      </c>
      <c r="C40" s="345"/>
      <c r="D40" s="345"/>
    </row>
    <row r="41" spans="1:4" ht="45" x14ac:dyDescent="0.25">
      <c r="A41" s="317" t="s">
        <v>4181</v>
      </c>
      <c r="B41" s="316"/>
      <c r="C41" s="316"/>
      <c r="D41" s="316"/>
    </row>
    <row r="42" spans="1:4" x14ac:dyDescent="0.25">
      <c r="A42" s="315" t="s">
        <v>4182</v>
      </c>
      <c r="B42" s="316"/>
      <c r="C42" s="316"/>
      <c r="D42" s="316"/>
    </row>
    <row r="43" spans="1:4" ht="45" x14ac:dyDescent="0.25">
      <c r="A43" s="344" t="s">
        <v>4183</v>
      </c>
      <c r="B43" s="345">
        <f>SUM(B44:B45)</f>
        <v>0</v>
      </c>
      <c r="C43" s="345"/>
      <c r="D43" s="345"/>
    </row>
    <row r="44" spans="1:4" ht="30" x14ac:dyDescent="0.25">
      <c r="A44" s="346" t="s">
        <v>4184</v>
      </c>
      <c r="B44" s="347"/>
      <c r="C44" s="347"/>
      <c r="D44" s="347"/>
    </row>
    <row r="45" spans="1:4" ht="45" x14ac:dyDescent="0.25">
      <c r="A45" s="346" t="s">
        <v>4185</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480" t="s">
        <v>4186</v>
      </c>
      <c r="B50" s="480"/>
      <c r="C50" s="228"/>
      <c r="D50" s="228"/>
    </row>
    <row r="51" spans="1:4" ht="15" customHeight="1" x14ac:dyDescent="0.25">
      <c r="A51" s="480" t="s">
        <v>4187</v>
      </c>
      <c r="B51" s="480"/>
      <c r="C51" s="228"/>
      <c r="D51" s="228"/>
    </row>
    <row r="52" spans="1:4" ht="75" x14ac:dyDescent="0.25">
      <c r="A52" s="305" t="s">
        <v>4188</v>
      </c>
    </row>
    <row r="53" spans="1:4" ht="60" x14ac:dyDescent="0.25">
      <c r="A53" s="305" t="s">
        <v>4139</v>
      </c>
    </row>
    <row r="54" spans="1:4" ht="90" x14ac:dyDescent="0.25">
      <c r="A54" s="305" t="s">
        <v>4189</v>
      </c>
    </row>
    <row r="55" spans="1:4" ht="45" x14ac:dyDescent="0.25">
      <c r="A55" s="305" t="s">
        <v>4190</v>
      </c>
    </row>
    <row r="56" spans="1:4" ht="30" x14ac:dyDescent="0.25">
      <c r="A56" s="305" t="s">
        <v>4191</v>
      </c>
    </row>
    <row r="58" spans="1:4" x14ac:dyDescent="0.25">
      <c r="A58" s="463" t="s">
        <v>4058</v>
      </c>
      <c r="B58" s="463" t="s">
        <v>2204</v>
      </c>
      <c r="C58" s="463"/>
      <c r="D58" s="96" t="s">
        <v>3879</v>
      </c>
    </row>
    <row r="59" spans="1:4" ht="30" x14ac:dyDescent="0.25">
      <c r="A59" s="463"/>
      <c r="B59" s="96"/>
      <c r="C59" s="96" t="s">
        <v>4162</v>
      </c>
      <c r="D59" s="96" t="s">
        <v>4163</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4192</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4193</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4194</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4195</v>
      </c>
      <c r="B80" s="320"/>
      <c r="C80" s="320"/>
      <c r="D80" s="320"/>
    </row>
    <row r="81" spans="1:4" ht="30" x14ac:dyDescent="0.25">
      <c r="A81" s="317" t="s">
        <v>93</v>
      </c>
      <c r="B81" s="325"/>
      <c r="C81" s="325"/>
      <c r="D81" s="325"/>
    </row>
    <row r="82" spans="1:4" ht="45" x14ac:dyDescent="0.25">
      <c r="A82" s="317" t="s">
        <v>4196</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4180</v>
      </c>
      <c r="B87" s="325"/>
      <c r="C87" s="325"/>
      <c r="D87" s="325"/>
    </row>
    <row r="88" spans="1:4" ht="30" x14ac:dyDescent="0.25">
      <c r="A88" s="342" t="s">
        <v>4197</v>
      </c>
      <c r="B88" s="343"/>
      <c r="C88" s="343"/>
      <c r="D88" s="343"/>
    </row>
    <row r="89" spans="1:4" ht="30" x14ac:dyDescent="0.25">
      <c r="A89" s="342" t="s">
        <v>4198</v>
      </c>
      <c r="B89" s="343"/>
      <c r="C89" s="343"/>
      <c r="D89" s="343"/>
    </row>
    <row r="90" spans="1:4" x14ac:dyDescent="0.25">
      <c r="A90" s="342" t="s">
        <v>4182</v>
      </c>
      <c r="B90" s="343"/>
      <c r="C90" s="343"/>
      <c r="D90" s="343"/>
    </row>
    <row r="91" spans="1:4" ht="45" x14ac:dyDescent="0.25">
      <c r="A91" s="317" t="s">
        <v>4199</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464" t="s">
        <v>4200</v>
      </c>
      <c r="B94" s="466"/>
      <c r="C94" s="122"/>
      <c r="D94" s="122"/>
    </row>
    <row r="95" spans="1:4" ht="15" customHeight="1" x14ac:dyDescent="0.25">
      <c r="A95" s="464" t="s">
        <v>4201</v>
      </c>
      <c r="B95" s="466"/>
      <c r="C95" s="122"/>
      <c r="D95" s="122"/>
    </row>
    <row r="96" spans="1:4" ht="90" x14ac:dyDescent="0.25">
      <c r="A96" s="305" t="s">
        <v>4202</v>
      </c>
    </row>
    <row r="97" spans="1:1" ht="30" x14ac:dyDescent="0.25">
      <c r="A97" s="305" t="s">
        <v>4203</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4204</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4205</v>
      </c>
      <c r="B8" s="363"/>
      <c r="C8" s="363"/>
      <c r="D8" s="364"/>
      <c r="E8" s="364"/>
      <c r="F8" s="365"/>
    </row>
    <row r="9" spans="1:6" ht="76.5" x14ac:dyDescent="0.25">
      <c r="A9" s="362" t="s">
        <v>4206</v>
      </c>
      <c r="B9" s="363"/>
      <c r="C9" s="363"/>
      <c r="D9" s="363"/>
      <c r="E9" s="363"/>
      <c r="F9" s="365"/>
    </row>
    <row r="10" spans="1:6" ht="51" x14ac:dyDescent="0.25">
      <c r="A10" s="362" t="s">
        <v>4207</v>
      </c>
      <c r="B10" s="363"/>
      <c r="C10" s="363"/>
      <c r="D10" s="363"/>
      <c r="E10" s="363"/>
      <c r="F10" s="365"/>
    </row>
    <row r="11" spans="1:6" x14ac:dyDescent="0.25">
      <c r="A11" s="3"/>
      <c r="B11" s="3"/>
      <c r="C11" s="11"/>
      <c r="D11" s="11"/>
      <c r="E11" s="11"/>
      <c r="F11" s="11"/>
    </row>
    <row r="12" spans="1:6" ht="25.5" x14ac:dyDescent="0.25">
      <c r="A12" s="349" t="s">
        <v>4208</v>
      </c>
      <c r="B12" s="366"/>
      <c r="C12" s="363"/>
      <c r="D12" s="363"/>
      <c r="E12" s="363"/>
      <c r="F12" s="11"/>
    </row>
    <row r="13" spans="1:6" ht="25.5" x14ac:dyDescent="0.25">
      <c r="A13" s="367" t="s">
        <v>4209</v>
      </c>
      <c r="B13" s="350"/>
      <c r="C13" s="368"/>
      <c r="D13" s="368"/>
      <c r="E13" s="368"/>
      <c r="F13" s="11"/>
    </row>
    <row r="14" spans="1:6" ht="15" customHeight="1" x14ac:dyDescent="0.25">
      <c r="A14" s="481" t="s">
        <v>4210</v>
      </c>
      <c r="B14" s="482" t="s">
        <v>4211</v>
      </c>
      <c r="C14" s="483"/>
      <c r="D14" s="483"/>
      <c r="E14" s="483"/>
      <c r="F14" s="484"/>
    </row>
    <row r="15" spans="1:6" x14ac:dyDescent="0.25">
      <c r="A15" s="481"/>
      <c r="B15" s="485" t="s">
        <v>111</v>
      </c>
      <c r="C15" s="485"/>
      <c r="D15" s="486" t="s">
        <v>112</v>
      </c>
      <c r="E15" s="486"/>
      <c r="F15" s="487"/>
    </row>
    <row r="16" spans="1:6" ht="25.5" x14ac:dyDescent="0.25">
      <c r="A16" s="481"/>
      <c r="B16" s="355" t="s">
        <v>113</v>
      </c>
      <c r="C16" s="355" t="s">
        <v>114</v>
      </c>
      <c r="D16" s="356" t="s">
        <v>115</v>
      </c>
      <c r="E16" s="356" t="s">
        <v>116</v>
      </c>
      <c r="F16" s="356" t="s">
        <v>117</v>
      </c>
    </row>
    <row r="17" spans="1:6" x14ac:dyDescent="0.25">
      <c r="A17" s="481"/>
      <c r="B17" s="370"/>
      <c r="C17" s="370"/>
      <c r="D17" s="370"/>
      <c r="E17" s="370"/>
      <c r="F17" s="370"/>
    </row>
    <row r="18" spans="1:6" x14ac:dyDescent="0.25">
      <c r="A18" s="481"/>
      <c r="B18" s="370"/>
      <c r="C18" s="370"/>
      <c r="D18" s="370"/>
      <c r="E18" s="370"/>
      <c r="F18" s="370"/>
    </row>
    <row r="19" spans="1:6" x14ac:dyDescent="0.25">
      <c r="A19" s="481"/>
      <c r="B19" s="370"/>
      <c r="C19" s="370"/>
      <c r="D19" s="370"/>
      <c r="E19" s="370"/>
      <c r="F19" s="370"/>
    </row>
    <row r="20" spans="1:6" x14ac:dyDescent="0.25">
      <c r="A20" s="481"/>
      <c r="B20" s="371"/>
      <c r="C20" s="371"/>
      <c r="D20" s="371"/>
      <c r="E20" s="371"/>
      <c r="F20" s="371"/>
    </row>
    <row r="21" spans="1:6" ht="25.5" x14ac:dyDescent="0.25">
      <c r="A21" s="367" t="s">
        <v>4212</v>
      </c>
      <c r="B21" s="372"/>
      <c r="C21" s="373"/>
      <c r="D21" s="373"/>
      <c r="E21" s="373"/>
      <c r="F21" s="11"/>
    </row>
    <row r="22" spans="1:6" x14ac:dyDescent="0.25">
      <c r="A22" s="488" t="s">
        <v>4213</v>
      </c>
      <c r="B22" s="489" t="s">
        <v>4214</v>
      </c>
      <c r="C22" s="490"/>
      <c r="D22" s="490"/>
      <c r="E22" s="490"/>
      <c r="F22" s="491"/>
    </row>
    <row r="23" spans="1:6" x14ac:dyDescent="0.25">
      <c r="A23" s="488"/>
      <c r="B23" s="492" t="s">
        <v>111</v>
      </c>
      <c r="C23" s="493"/>
      <c r="D23" s="494" t="s">
        <v>118</v>
      </c>
      <c r="E23" s="494"/>
      <c r="F23" s="494"/>
    </row>
    <row r="24" spans="1:6" ht="25.5" x14ac:dyDescent="0.25">
      <c r="A24" s="488"/>
      <c r="B24" s="355" t="s">
        <v>113</v>
      </c>
      <c r="C24" s="355" t="s">
        <v>119</v>
      </c>
      <c r="D24" s="375" t="s">
        <v>120</v>
      </c>
      <c r="E24" s="356" t="s">
        <v>121</v>
      </c>
      <c r="F24" s="356" t="s">
        <v>122</v>
      </c>
    </row>
    <row r="25" spans="1:6" x14ac:dyDescent="0.25">
      <c r="A25" s="488"/>
      <c r="B25" s="370"/>
      <c r="C25" s="376"/>
      <c r="D25" s="376"/>
      <c r="E25" s="376"/>
      <c r="F25" s="376"/>
    </row>
    <row r="26" spans="1:6" x14ac:dyDescent="0.25">
      <c r="A26" s="488"/>
      <c r="B26" s="370"/>
      <c r="C26" s="376"/>
      <c r="D26" s="376"/>
      <c r="E26" s="376"/>
      <c r="F26" s="370"/>
    </row>
    <row r="27" spans="1:6" x14ac:dyDescent="0.25">
      <c r="A27" s="488"/>
      <c r="B27" s="370"/>
      <c r="C27" s="370"/>
      <c r="D27" s="370"/>
      <c r="E27" s="370"/>
      <c r="F27" s="370"/>
    </row>
    <row r="28" spans="1:6" x14ac:dyDescent="0.25">
      <c r="A28" s="488"/>
      <c r="B28" s="370"/>
      <c r="C28" s="370"/>
      <c r="D28" s="370"/>
      <c r="E28" s="370"/>
      <c r="F28" s="5"/>
    </row>
    <row r="29" spans="1:6" x14ac:dyDescent="0.25">
      <c r="A29" s="488"/>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497" t="s">
        <v>4204</v>
      </c>
      <c r="B1" s="497"/>
      <c r="C1" s="497"/>
      <c r="D1" s="497"/>
      <c r="E1" s="497"/>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4215</v>
      </c>
      <c r="B8" s="387"/>
      <c r="C8" s="387"/>
      <c r="D8" s="387"/>
      <c r="E8" s="387"/>
    </row>
    <row r="9" spans="1:5" ht="67.5" x14ac:dyDescent="0.25">
      <c r="A9" s="388" t="s">
        <v>4216</v>
      </c>
      <c r="B9" s="387"/>
      <c r="C9" s="387"/>
      <c r="D9" s="387"/>
      <c r="E9" s="387"/>
    </row>
    <row r="10" spans="1:5" ht="56.25" x14ac:dyDescent="0.25">
      <c r="A10" s="388" t="s">
        <v>4217</v>
      </c>
      <c r="B10" s="387"/>
      <c r="C10" s="387"/>
      <c r="D10" s="387"/>
      <c r="E10" s="387"/>
    </row>
    <row r="11" spans="1:5" x14ac:dyDescent="0.25">
      <c r="A11" s="389"/>
      <c r="B11" s="389"/>
      <c r="C11" s="390"/>
      <c r="D11" s="390"/>
      <c r="E11" s="390"/>
    </row>
    <row r="12" spans="1:5" ht="15" customHeight="1" x14ac:dyDescent="0.25">
      <c r="A12" s="498" t="s">
        <v>4208</v>
      </c>
      <c r="B12" s="499"/>
      <c r="C12" s="499"/>
      <c r="D12" s="499"/>
      <c r="E12" s="500"/>
    </row>
    <row r="13" spans="1:5" ht="15" customHeight="1" x14ac:dyDescent="0.25">
      <c r="A13" s="501" t="s">
        <v>128</v>
      </c>
      <c r="B13" s="501"/>
      <c r="C13" s="501"/>
      <c r="D13" s="501"/>
      <c r="E13" s="501"/>
    </row>
    <row r="14" spans="1:5" ht="15" customHeight="1" x14ac:dyDescent="0.25">
      <c r="A14" s="502" t="s">
        <v>4218</v>
      </c>
      <c r="B14" s="485" t="s">
        <v>4219</v>
      </c>
      <c r="C14" s="485"/>
      <c r="D14" s="485"/>
      <c r="E14" s="485"/>
    </row>
    <row r="15" spans="1:5" ht="63.75" x14ac:dyDescent="0.25">
      <c r="A15" s="503"/>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501" t="s">
        <v>133</v>
      </c>
      <c r="B20" s="501"/>
      <c r="C20" s="501"/>
      <c r="D20" s="501"/>
      <c r="E20" s="390"/>
    </row>
    <row r="21" spans="1:5" ht="15" customHeight="1" x14ac:dyDescent="0.25">
      <c r="A21" s="495" t="s">
        <v>4213</v>
      </c>
      <c r="B21" s="485" t="s">
        <v>4214</v>
      </c>
      <c r="C21" s="485"/>
      <c r="D21" s="485"/>
      <c r="E21" s="390"/>
    </row>
    <row r="22" spans="1:5" ht="51" x14ac:dyDescent="0.25">
      <c r="A22" s="496"/>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504" t="s">
        <v>103</v>
      </c>
      <c r="B1" s="507" t="s">
        <v>98</v>
      </c>
      <c r="C1" s="508"/>
      <c r="D1" s="508"/>
      <c r="E1" s="508"/>
    </row>
    <row r="2" spans="1:5" x14ac:dyDescent="0.25">
      <c r="A2" s="505"/>
      <c r="B2" s="383" t="s">
        <v>99</v>
      </c>
      <c r="C2" s="383" t="s">
        <v>100</v>
      </c>
      <c r="D2" s="383" t="s">
        <v>101</v>
      </c>
      <c r="E2" s="383" t="s">
        <v>102</v>
      </c>
    </row>
    <row r="3" spans="1:5" ht="45" x14ac:dyDescent="0.25">
      <c r="A3" s="506"/>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4220</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4221</v>
      </c>
      <c r="B10" s="396"/>
      <c r="C10" s="397"/>
      <c r="D10" s="397"/>
      <c r="E10" s="397"/>
    </row>
    <row r="11" spans="1:5" ht="33.75" x14ac:dyDescent="0.25">
      <c r="A11" s="388" t="s">
        <v>4222</v>
      </c>
      <c r="B11" s="396"/>
      <c r="C11" s="397"/>
      <c r="D11" s="397"/>
      <c r="E11" s="397"/>
    </row>
    <row r="12" spans="1:5" ht="56.25" x14ac:dyDescent="0.25">
      <c r="A12" s="388" t="s">
        <v>4223</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498" t="s">
        <v>4204</v>
      </c>
      <c r="B1" s="499"/>
      <c r="C1" s="499"/>
      <c r="D1" s="499"/>
      <c r="E1" s="500"/>
    </row>
    <row r="2" spans="1:5" ht="15" customHeight="1" x14ac:dyDescent="0.25">
      <c r="A2" s="515" t="s">
        <v>103</v>
      </c>
      <c r="B2" s="518" t="s">
        <v>98</v>
      </c>
      <c r="C2" s="519"/>
      <c r="D2" s="519"/>
      <c r="E2" s="519"/>
    </row>
    <row r="3" spans="1:5" x14ac:dyDescent="0.25">
      <c r="A3" s="516"/>
      <c r="B3" s="353" t="s">
        <v>99</v>
      </c>
      <c r="C3" s="353" t="s">
        <v>100</v>
      </c>
      <c r="D3" s="353" t="s">
        <v>101</v>
      </c>
      <c r="E3" s="353" t="s">
        <v>102</v>
      </c>
    </row>
    <row r="4" spans="1:5" ht="38.25" x14ac:dyDescent="0.25">
      <c r="A4" s="517"/>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4224</v>
      </c>
      <c r="B9" s="363"/>
      <c r="C9" s="399"/>
      <c r="D9" s="399"/>
      <c r="E9" s="373"/>
    </row>
    <row r="10" spans="1:5" ht="114.75" x14ac:dyDescent="0.25">
      <c r="A10" s="362" t="s">
        <v>4216</v>
      </c>
      <c r="B10" s="363"/>
      <c r="C10" s="399"/>
      <c r="D10" s="399"/>
      <c r="E10" s="373"/>
    </row>
    <row r="11" spans="1:5" ht="76.5" x14ac:dyDescent="0.25">
      <c r="A11" s="362" t="s">
        <v>4225</v>
      </c>
      <c r="B11" s="363"/>
      <c r="C11" s="399"/>
      <c r="D11" s="399"/>
      <c r="E11" s="373"/>
    </row>
    <row r="12" spans="1:5" x14ac:dyDescent="0.25">
      <c r="A12" s="379"/>
      <c r="B12" s="379"/>
      <c r="C12" s="379"/>
      <c r="D12" s="11"/>
      <c r="E12" s="11"/>
    </row>
    <row r="13" spans="1:5" x14ac:dyDescent="0.25">
      <c r="A13" s="520" t="s">
        <v>4208</v>
      </c>
      <c r="B13" s="520"/>
      <c r="C13" s="520"/>
      <c r="D13" s="520"/>
      <c r="E13" s="11"/>
    </row>
    <row r="14" spans="1:5" x14ac:dyDescent="0.25">
      <c r="A14" s="509" t="s">
        <v>128</v>
      </c>
      <c r="B14" s="509"/>
      <c r="C14" s="509"/>
      <c r="D14" s="509"/>
      <c r="E14" s="11"/>
    </row>
    <row r="15" spans="1:5" x14ac:dyDescent="0.25">
      <c r="A15" s="510" t="s">
        <v>4218</v>
      </c>
      <c r="B15" s="511" t="s">
        <v>4219</v>
      </c>
      <c r="C15" s="511"/>
      <c r="D15" s="511"/>
      <c r="E15" s="11"/>
    </row>
    <row r="16" spans="1:5" x14ac:dyDescent="0.25">
      <c r="A16" s="510"/>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512" t="s">
        <v>133</v>
      </c>
      <c r="B19" s="513"/>
      <c r="C19" s="513"/>
      <c r="D19" s="514"/>
      <c r="E19" s="11"/>
    </row>
    <row r="20" spans="1:5" x14ac:dyDescent="0.25">
      <c r="A20" s="511" t="s">
        <v>4226</v>
      </c>
      <c r="B20" s="511" t="s">
        <v>4227</v>
      </c>
      <c r="C20" s="511"/>
      <c r="D20" s="511"/>
      <c r="E20" s="11"/>
    </row>
    <row r="21" spans="1:5" x14ac:dyDescent="0.25">
      <c r="A21" s="511"/>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E1"/>
    <mergeCell ref="A2:A4"/>
    <mergeCell ref="B2:E2"/>
    <mergeCell ref="A13:D13"/>
    <mergeCell ref="A14:D14"/>
    <mergeCell ref="A15:A16"/>
    <mergeCell ref="B15:D15"/>
    <mergeCell ref="A19:D19"/>
    <mergeCell ref="A20:A21"/>
    <mergeCell ref="B20: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521" t="s">
        <v>4228</v>
      </c>
      <c r="B1" s="521"/>
      <c r="C1" s="521"/>
      <c r="D1" s="521"/>
      <c r="E1" s="521"/>
      <c r="F1" s="521"/>
      <c r="G1" s="521"/>
      <c r="H1" s="521"/>
      <c r="I1" s="521"/>
    </row>
    <row r="2" spans="1:9" ht="63.75" x14ac:dyDescent="0.25">
      <c r="A2" s="400" t="s">
        <v>146</v>
      </c>
      <c r="B2" s="401" t="s">
        <v>147</v>
      </c>
      <c r="C2" s="401" t="s">
        <v>148</v>
      </c>
      <c r="D2" s="401" t="s">
        <v>149</v>
      </c>
      <c r="E2" s="402" t="s">
        <v>150</v>
      </c>
      <c r="F2" s="403" t="s">
        <v>147</v>
      </c>
      <c r="G2" s="404" t="s">
        <v>4229</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4230</v>
      </c>
      <c r="F6" s="409">
        <f>0</f>
        <v>0</v>
      </c>
      <c r="G6" s="409">
        <f>0</f>
        <v>0</v>
      </c>
      <c r="H6" s="409">
        <f>0</f>
        <v>0</v>
      </c>
      <c r="I6" s="409">
        <f>0</f>
        <v>0</v>
      </c>
    </row>
    <row r="7" spans="1:9" ht="38.25" x14ac:dyDescent="0.25">
      <c r="A7" s="406" t="s">
        <v>158</v>
      </c>
      <c r="B7" s="407"/>
      <c r="C7" s="407"/>
      <c r="D7" s="411"/>
      <c r="E7" s="408" t="s">
        <v>4231</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522" t="s">
        <v>4232</v>
      </c>
      <c r="B15" s="387"/>
      <c r="C15" s="399"/>
      <c r="D15" s="399"/>
      <c r="E15" s="524" t="s">
        <v>4233</v>
      </c>
      <c r="F15" s="525"/>
      <c r="G15" s="415"/>
      <c r="H15" s="364"/>
      <c r="I15" s="416"/>
    </row>
    <row r="16" spans="1:9" ht="15" customHeight="1" x14ac:dyDescent="0.25">
      <c r="A16" s="523"/>
      <c r="B16" s="387"/>
      <c r="C16" s="399"/>
      <c r="D16" s="399"/>
      <c r="E16" s="526" t="s">
        <v>4234</v>
      </c>
      <c r="F16" s="525"/>
      <c r="G16" s="366"/>
      <c r="H16" s="363"/>
      <c r="I16" s="416"/>
    </row>
    <row r="17" spans="1:9" x14ac:dyDescent="0.25">
      <c r="A17" s="417" t="s">
        <v>4235</v>
      </c>
      <c r="B17" s="387"/>
      <c r="C17" s="399"/>
      <c r="D17" s="373"/>
      <c r="E17" s="12"/>
      <c r="F17" s="418"/>
      <c r="G17" s="363"/>
      <c r="H17" s="363"/>
      <c r="I17" s="416"/>
    </row>
    <row r="18" spans="1:9" x14ac:dyDescent="0.25">
      <c r="A18" s="417" t="s">
        <v>4236</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527" t="s">
        <v>4237</v>
      </c>
      <c r="B1" s="528"/>
      <c r="C1" s="528"/>
      <c r="D1" s="528"/>
      <c r="E1" s="528"/>
      <c r="F1" s="528"/>
      <c r="G1" s="528"/>
      <c r="H1" s="528"/>
      <c r="I1" s="528"/>
      <c r="J1" s="528"/>
      <c r="K1" s="528"/>
      <c r="L1" s="528"/>
    </row>
    <row r="2" spans="1:12" ht="15" customHeight="1" x14ac:dyDescent="0.25">
      <c r="A2" s="529" t="s">
        <v>4238</v>
      </c>
      <c r="B2" s="529"/>
      <c r="C2" s="529"/>
      <c r="D2" s="529"/>
      <c r="E2" s="529"/>
      <c r="F2" s="529"/>
      <c r="G2" s="529"/>
      <c r="H2" s="529"/>
      <c r="I2" s="529"/>
      <c r="J2" s="529"/>
      <c r="K2" s="529"/>
      <c r="L2" s="529"/>
    </row>
    <row r="3" spans="1:12" ht="102" x14ac:dyDescent="0.25">
      <c r="A3" s="406" t="s">
        <v>4239</v>
      </c>
      <c r="B3" s="353" t="s">
        <v>165</v>
      </c>
      <c r="C3" s="353" t="s">
        <v>166</v>
      </c>
      <c r="D3" s="353" t="s">
        <v>167</v>
      </c>
      <c r="E3" s="353" t="s">
        <v>4240</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4241</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4242</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4243</v>
      </c>
      <c r="B14" s="363"/>
      <c r="C14" s="363"/>
      <c r="D14" s="363"/>
      <c r="E14" s="363"/>
      <c r="F14" s="363"/>
      <c r="G14" s="363"/>
      <c r="H14" s="363"/>
      <c r="I14" s="363"/>
      <c r="J14" s="363"/>
      <c r="K14" s="363"/>
      <c r="L14" s="363"/>
    </row>
    <row r="15" spans="1:12" ht="395.25" x14ac:dyDescent="0.25">
      <c r="A15" s="362" t="s">
        <v>4244</v>
      </c>
      <c r="B15" s="363"/>
      <c r="C15" s="363"/>
      <c r="D15" s="363"/>
      <c r="E15" s="363"/>
      <c r="F15" s="363"/>
      <c r="G15" s="363"/>
      <c r="H15" s="363"/>
      <c r="I15" s="363"/>
      <c r="J15" s="363"/>
      <c r="K15" s="363"/>
      <c r="L15" s="363"/>
    </row>
    <row r="16" spans="1:12" ht="114.75" x14ac:dyDescent="0.25">
      <c r="A16" s="362" t="s">
        <v>4245</v>
      </c>
      <c r="B16" s="363"/>
      <c r="C16" s="363"/>
      <c r="D16" s="363"/>
      <c r="E16" s="363"/>
      <c r="F16" s="363"/>
      <c r="G16" s="363"/>
      <c r="H16" s="363"/>
      <c r="I16" s="363"/>
      <c r="J16" s="363"/>
      <c r="K16" s="363"/>
      <c r="L16" s="363"/>
    </row>
    <row r="17" spans="1:12" ht="127.5" x14ac:dyDescent="0.25">
      <c r="A17" s="362" t="s">
        <v>4246</v>
      </c>
      <c r="B17" s="363"/>
      <c r="C17" s="363"/>
      <c r="D17" s="363"/>
      <c r="E17" s="363"/>
      <c r="F17" s="363"/>
      <c r="G17" s="363"/>
      <c r="H17" s="363"/>
      <c r="I17" s="363"/>
      <c r="J17" s="363"/>
      <c r="K17" s="363"/>
      <c r="L17" s="363"/>
    </row>
    <row r="18" spans="1:12" ht="76.5" x14ac:dyDescent="0.25">
      <c r="A18" s="362" t="s">
        <v>4247</v>
      </c>
      <c r="B18" s="363"/>
      <c r="C18" s="363"/>
      <c r="D18" s="363"/>
      <c r="E18" s="363"/>
      <c r="F18" s="363"/>
      <c r="G18" s="363"/>
      <c r="H18" s="363"/>
      <c r="I18" s="363"/>
      <c r="J18" s="363"/>
      <c r="K18" s="363"/>
      <c r="L18" s="363"/>
    </row>
    <row r="19" spans="1:12" ht="38.25" x14ac:dyDescent="0.25">
      <c r="A19" s="362" t="s">
        <v>4248</v>
      </c>
      <c r="B19" s="363"/>
      <c r="C19" s="363"/>
      <c r="D19" s="363"/>
      <c r="E19" s="363"/>
      <c r="F19" s="363"/>
      <c r="G19" s="363"/>
      <c r="H19" s="363"/>
      <c r="I19" s="363"/>
      <c r="J19" s="363"/>
      <c r="K19" s="363"/>
      <c r="L19" s="363"/>
    </row>
    <row r="20" spans="1:12" x14ac:dyDescent="0.25">
      <c r="A20" s="362" t="s">
        <v>4249</v>
      </c>
      <c r="B20" s="363"/>
      <c r="C20" s="363"/>
      <c r="D20" s="363"/>
      <c r="E20" s="363"/>
      <c r="F20" s="363"/>
      <c r="G20" s="363"/>
      <c r="H20" s="363"/>
      <c r="I20" s="363"/>
      <c r="J20" s="363"/>
      <c r="K20" s="363"/>
      <c r="L20" s="363"/>
    </row>
    <row r="21" spans="1:12" ht="114.75" x14ac:dyDescent="0.25">
      <c r="A21" s="362" t="s">
        <v>4250</v>
      </c>
      <c r="B21" s="363"/>
      <c r="C21" s="363"/>
      <c r="D21" s="363"/>
      <c r="E21" s="363"/>
      <c r="F21" s="363"/>
      <c r="G21" s="363"/>
      <c r="H21" s="363"/>
      <c r="I21" s="363"/>
      <c r="J21" s="363"/>
      <c r="K21" s="363"/>
      <c r="L21" s="363"/>
    </row>
    <row r="22" spans="1:12" ht="178.5" x14ac:dyDescent="0.25">
      <c r="A22" s="362" t="s">
        <v>4251</v>
      </c>
      <c r="B22" s="363"/>
      <c r="C22" s="363"/>
      <c r="D22" s="363"/>
      <c r="E22" s="363"/>
      <c r="F22" s="363"/>
      <c r="G22" s="363"/>
      <c r="H22" s="363"/>
      <c r="I22" s="363"/>
      <c r="J22" s="363"/>
      <c r="K22" s="363"/>
      <c r="L22" s="363"/>
    </row>
    <row r="23" spans="1:12" ht="127.5" x14ac:dyDescent="0.25">
      <c r="A23" s="362" t="s">
        <v>4252</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533" t="s">
        <v>4253</v>
      </c>
      <c r="B1" s="533"/>
      <c r="C1" s="533"/>
      <c r="D1" s="533"/>
      <c r="E1" s="533"/>
      <c r="F1" s="533"/>
      <c r="G1" s="533"/>
    </row>
    <row r="2" spans="1:7" ht="15" customHeight="1" x14ac:dyDescent="0.25">
      <c r="A2" s="533" t="s">
        <v>4254</v>
      </c>
      <c r="B2" s="533"/>
      <c r="C2" s="533"/>
      <c r="D2" s="533"/>
      <c r="E2" s="533"/>
      <c r="F2" s="533"/>
      <c r="G2" s="533"/>
    </row>
    <row r="3" spans="1:7" x14ac:dyDescent="0.25">
      <c r="A3" s="401" t="s">
        <v>184</v>
      </c>
      <c r="B3" s="534" t="s">
        <v>185</v>
      </c>
      <c r="C3" s="534" t="s">
        <v>186</v>
      </c>
      <c r="D3" s="534" t="s">
        <v>187</v>
      </c>
      <c r="E3" s="534" t="s">
        <v>188</v>
      </c>
      <c r="F3" s="534" t="s">
        <v>189</v>
      </c>
      <c r="G3" s="534" t="s">
        <v>190</v>
      </c>
    </row>
    <row r="4" spans="1:7" ht="25.5" x14ac:dyDescent="0.25">
      <c r="A4" s="406" t="s">
        <v>191</v>
      </c>
      <c r="B4" s="535"/>
      <c r="C4" s="535"/>
      <c r="D4" s="535"/>
      <c r="E4" s="535"/>
      <c r="F4" s="535"/>
      <c r="G4" s="535"/>
    </row>
    <row r="5" spans="1:7" ht="25.5" x14ac:dyDescent="0.25">
      <c r="A5" s="406" t="s">
        <v>4255</v>
      </c>
      <c r="B5" s="406"/>
      <c r="C5" s="406"/>
      <c r="D5" s="406"/>
      <c r="E5" s="406"/>
      <c r="F5" s="406"/>
      <c r="G5" s="406"/>
    </row>
    <row r="6" spans="1:7" x14ac:dyDescent="0.25">
      <c r="A6" s="406" t="s">
        <v>4256</v>
      </c>
      <c r="B6" s="427">
        <f>0</f>
        <v>0</v>
      </c>
      <c r="C6" s="427">
        <f>0</f>
        <v>0</v>
      </c>
      <c r="D6" s="427">
        <f>0</f>
        <v>0</v>
      </c>
      <c r="E6" s="427">
        <f>0</f>
        <v>0</v>
      </c>
      <c r="F6" s="427">
        <f>0</f>
        <v>0</v>
      </c>
      <c r="G6" s="427">
        <f>0</f>
        <v>0</v>
      </c>
    </row>
    <row r="7" spans="1:7" x14ac:dyDescent="0.25">
      <c r="A7" s="406" t="s">
        <v>4257</v>
      </c>
      <c r="B7" s="427">
        <f>0</f>
        <v>0</v>
      </c>
      <c r="C7" s="427">
        <f>0</f>
        <v>0</v>
      </c>
      <c r="D7" s="427">
        <f>0</f>
        <v>0</v>
      </c>
      <c r="E7" s="427">
        <f>0</f>
        <v>0</v>
      </c>
      <c r="F7" s="427">
        <f>0</f>
        <v>0</v>
      </c>
      <c r="G7" s="427">
        <f>0</f>
        <v>0</v>
      </c>
    </row>
    <row r="8" spans="1:7" ht="25.5" x14ac:dyDescent="0.25">
      <c r="A8" s="406" t="s">
        <v>4258</v>
      </c>
      <c r="B8" s="427">
        <f>0</f>
        <v>0</v>
      </c>
      <c r="C8" s="427">
        <f>0</f>
        <v>0</v>
      </c>
      <c r="D8" s="427">
        <f>0</f>
        <v>0</v>
      </c>
      <c r="E8" s="427">
        <f>0</f>
        <v>0</v>
      </c>
      <c r="F8" s="427">
        <f>0</f>
        <v>0</v>
      </c>
      <c r="G8" s="427">
        <f>0</f>
        <v>0</v>
      </c>
    </row>
    <row r="9" spans="1:7" ht="25.5" x14ac:dyDescent="0.25">
      <c r="A9" s="406" t="s">
        <v>4259</v>
      </c>
      <c r="B9" s="427">
        <f>0</f>
        <v>0</v>
      </c>
      <c r="C9" s="427">
        <f>0</f>
        <v>0</v>
      </c>
      <c r="D9" s="427">
        <f>0</f>
        <v>0</v>
      </c>
      <c r="E9" s="427">
        <f>0</f>
        <v>0</v>
      </c>
      <c r="F9" s="427">
        <f>0</f>
        <v>0</v>
      </c>
      <c r="G9" s="427">
        <f>0</f>
        <v>0</v>
      </c>
    </row>
    <row r="10" spans="1:7" ht="38.25" x14ac:dyDescent="0.25">
      <c r="A10" s="406" t="s">
        <v>4260</v>
      </c>
      <c r="B10" s="427">
        <f>0</f>
        <v>0</v>
      </c>
      <c r="C10" s="427">
        <f>0</f>
        <v>0</v>
      </c>
      <c r="D10" s="427">
        <f>0</f>
        <v>0</v>
      </c>
      <c r="E10" s="427">
        <f>0</f>
        <v>0</v>
      </c>
      <c r="F10" s="427">
        <f>0</f>
        <v>0</v>
      </c>
      <c r="G10" s="427">
        <f>0</f>
        <v>0</v>
      </c>
    </row>
    <row r="11" spans="1:7" ht="25.5" x14ac:dyDescent="0.25">
      <c r="A11" s="406" t="s">
        <v>4261</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530" t="s">
        <v>4262</v>
      </c>
      <c r="B14" s="531"/>
      <c r="C14" s="532"/>
      <c r="D14" s="11"/>
      <c r="E14" s="11"/>
      <c r="F14" s="3"/>
      <c r="G14" s="379"/>
    </row>
    <row r="15" spans="1:7" ht="15" customHeight="1" x14ac:dyDescent="0.25">
      <c r="A15" s="437" t="s">
        <v>4263</v>
      </c>
      <c r="B15" s="533" t="s">
        <v>194</v>
      </c>
      <c r="C15" s="533" t="s">
        <v>195</v>
      </c>
      <c r="D15" s="11"/>
      <c r="E15" s="11"/>
      <c r="F15" s="3"/>
      <c r="G15" s="379"/>
    </row>
    <row r="16" spans="1:7" ht="25.5" x14ac:dyDescent="0.25">
      <c r="A16" s="438" t="s">
        <v>193</v>
      </c>
      <c r="B16" s="533"/>
      <c r="C16" s="533"/>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4264</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4265</v>
      </c>
      <c r="B22" s="357">
        <f>0</f>
        <v>0</v>
      </c>
      <c r="C22" s="357">
        <f>0</f>
        <v>0</v>
      </c>
      <c r="D22" s="11"/>
      <c r="E22" s="11"/>
      <c r="F22" s="3"/>
      <c r="G22" s="379"/>
    </row>
    <row r="23" spans="1:7" ht="25.5" x14ac:dyDescent="0.25">
      <c r="A23" s="408" t="s">
        <v>4266</v>
      </c>
      <c r="B23" s="357">
        <f>0</f>
        <v>0</v>
      </c>
      <c r="C23" s="357">
        <f>0</f>
        <v>0</v>
      </c>
      <c r="D23" s="11"/>
      <c r="E23" s="11"/>
      <c r="F23" s="3"/>
      <c r="G23" s="379"/>
    </row>
    <row r="24" spans="1:7" ht="38.25" x14ac:dyDescent="0.25">
      <c r="A24" s="406" t="s">
        <v>4267</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4268</v>
      </c>
      <c r="B26" s="428">
        <f>0</f>
        <v>0</v>
      </c>
      <c r="C26" s="357">
        <f>0</f>
        <v>0</v>
      </c>
      <c r="D26" s="11"/>
      <c r="E26" s="11"/>
      <c r="F26" s="3"/>
      <c r="G26" s="379"/>
    </row>
    <row r="27" spans="1:7" ht="25.5" x14ac:dyDescent="0.25">
      <c r="A27" s="408" t="s">
        <v>4269</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4270</v>
      </c>
      <c r="B1" s="435" t="s">
        <v>236</v>
      </c>
      <c r="C1" s="435" t="s">
        <v>2920</v>
      </c>
      <c r="D1" s="654"/>
    </row>
    <row r="2" spans="1:4" ht="25.5" x14ac:dyDescent="0.25">
      <c r="A2" s="374" t="s">
        <v>237</v>
      </c>
      <c r="B2" s="655"/>
      <c r="C2" s="357"/>
      <c r="D2" s="17"/>
    </row>
    <row r="3" spans="1:4" ht="25.5" x14ac:dyDescent="0.25">
      <c r="A3" s="374" t="s">
        <v>238</v>
      </c>
      <c r="B3" s="655" t="s">
        <v>239</v>
      </c>
      <c r="C3" s="357"/>
      <c r="D3" s="17"/>
    </row>
    <row r="4" spans="1:4" ht="51" x14ac:dyDescent="0.25">
      <c r="A4" s="374" t="s">
        <v>240</v>
      </c>
      <c r="B4" s="655" t="s">
        <v>239</v>
      </c>
      <c r="C4" s="357"/>
      <c r="D4" s="17"/>
    </row>
    <row r="5" spans="1:4" ht="51" x14ac:dyDescent="0.25">
      <c r="A5" s="374" t="s">
        <v>241</v>
      </c>
      <c r="B5" s="655" t="s">
        <v>242</v>
      </c>
      <c r="C5" s="357"/>
      <c r="D5" s="17"/>
    </row>
    <row r="6" spans="1:4" ht="76.5" x14ac:dyDescent="0.25">
      <c r="A6" s="374" t="s">
        <v>63</v>
      </c>
      <c r="B6" s="655" t="s">
        <v>243</v>
      </c>
      <c r="C6" s="357"/>
      <c r="D6" s="17"/>
    </row>
    <row r="7" spans="1:4" ht="38.25" x14ac:dyDescent="0.25">
      <c r="A7" s="374" t="s">
        <v>244</v>
      </c>
      <c r="B7" s="655" t="s">
        <v>239</v>
      </c>
      <c r="C7" s="357"/>
      <c r="D7" s="17"/>
    </row>
    <row r="8" spans="1:4" ht="38.25" x14ac:dyDescent="0.25">
      <c r="A8" s="374" t="s">
        <v>245</v>
      </c>
      <c r="B8" s="655" t="s">
        <v>242</v>
      </c>
      <c r="C8" s="357"/>
      <c r="D8" s="17"/>
    </row>
    <row r="9" spans="1:4" ht="38.25" x14ac:dyDescent="0.25">
      <c r="A9" s="374" t="s">
        <v>246</v>
      </c>
      <c r="B9" s="655" t="s">
        <v>239</v>
      </c>
      <c r="C9" s="357"/>
      <c r="D9" s="17"/>
    </row>
    <row r="10" spans="1:4" ht="38.25" x14ac:dyDescent="0.25">
      <c r="A10" s="374" t="s">
        <v>247</v>
      </c>
      <c r="B10" s="655" t="s">
        <v>242</v>
      </c>
      <c r="C10" s="357"/>
      <c r="D10" s="17"/>
    </row>
    <row r="11" spans="1:4" ht="51" x14ac:dyDescent="0.25">
      <c r="A11" s="374" t="s">
        <v>248</v>
      </c>
      <c r="B11" s="655" t="s">
        <v>242</v>
      </c>
      <c r="C11" s="357"/>
      <c r="D11" s="17"/>
    </row>
    <row r="12" spans="1:4" ht="38.25" x14ac:dyDescent="0.25">
      <c r="A12" s="374" t="s">
        <v>71</v>
      </c>
      <c r="B12" s="655" t="s">
        <v>242</v>
      </c>
      <c r="C12" s="357"/>
      <c r="D12" s="17"/>
    </row>
    <row r="13" spans="1:4" ht="38.25" x14ac:dyDescent="0.25">
      <c r="A13" s="656" t="s">
        <v>249</v>
      </c>
      <c r="B13" s="657" t="s">
        <v>250</v>
      </c>
      <c r="C13" s="658">
        <f>C2+C3+C4-C5+C6+C7-C8+C9-C10-C11-C12</f>
        <v>0</v>
      </c>
      <c r="D13" s="659"/>
    </row>
    <row r="14" spans="1:4" ht="63.75" x14ac:dyDescent="0.25">
      <c r="A14" s="362" t="s">
        <v>4271</v>
      </c>
      <c r="B14" s="363"/>
      <c r="C14" s="660"/>
      <c r="D14" s="11"/>
    </row>
    <row r="15" spans="1:4" ht="114.75" x14ac:dyDescent="0.25">
      <c r="A15" s="362" t="s">
        <v>4272</v>
      </c>
      <c r="B15" s="363"/>
      <c r="C15" s="373"/>
      <c r="D15" s="11"/>
    </row>
    <row r="16" spans="1:4" ht="255" x14ac:dyDescent="0.25">
      <c r="A16" s="362" t="s">
        <v>4273</v>
      </c>
      <c r="B16" s="363"/>
      <c r="C16" s="373"/>
      <c r="D16" s="11"/>
    </row>
    <row r="17" spans="1:4" ht="204" x14ac:dyDescent="0.25">
      <c r="A17" s="362" t="s">
        <v>4274</v>
      </c>
      <c r="B17" s="363"/>
      <c r="C17" s="373"/>
      <c r="D17" s="11"/>
    </row>
    <row r="18" spans="1:4" x14ac:dyDescent="0.25">
      <c r="A18" s="661"/>
      <c r="B18" s="363"/>
      <c r="C18" s="373"/>
      <c r="D18" s="11"/>
    </row>
    <row r="19" spans="1:4" x14ac:dyDescent="0.25">
      <c r="A19" s="661"/>
      <c r="B19" s="363"/>
      <c r="C19" s="373"/>
      <c r="D19" s="11"/>
    </row>
    <row r="20" spans="1:4" x14ac:dyDescent="0.25">
      <c r="A20" s="16"/>
      <c r="B20" s="363"/>
      <c r="C20" s="373"/>
      <c r="D20" s="11"/>
    </row>
    <row r="21" spans="1:4" x14ac:dyDescent="0.25">
      <c r="A21" s="661"/>
      <c r="B21" s="363"/>
      <c r="C21" s="373"/>
      <c r="D21" s="11"/>
    </row>
    <row r="22" spans="1:4" x14ac:dyDescent="0.25">
      <c r="A22" s="661"/>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521" t="s">
        <v>4275</v>
      </c>
      <c r="B1" s="521"/>
      <c r="C1" s="521"/>
      <c r="D1" s="521"/>
      <c r="E1" s="521"/>
      <c r="F1" s="521"/>
      <c r="G1" s="521"/>
    </row>
    <row r="2" spans="1:7" ht="63.75" x14ac:dyDescent="0.25">
      <c r="A2" s="435" t="s">
        <v>4276</v>
      </c>
      <c r="B2" s="435" t="s">
        <v>204</v>
      </c>
      <c r="C2" s="435" t="s">
        <v>4277</v>
      </c>
      <c r="D2" s="435" t="s">
        <v>204</v>
      </c>
      <c r="E2" s="435" t="s">
        <v>4278</v>
      </c>
      <c r="F2" s="662" t="s">
        <v>27</v>
      </c>
      <c r="G2" s="662" t="s">
        <v>28</v>
      </c>
    </row>
    <row r="3" spans="1:7" ht="36" x14ac:dyDescent="0.25">
      <c r="A3" s="663" t="s">
        <v>206</v>
      </c>
      <c r="B3" s="407">
        <f>0</f>
        <v>0</v>
      </c>
      <c r="C3" s="663" t="s">
        <v>207</v>
      </c>
      <c r="D3" s="407">
        <f>0</f>
        <v>0</v>
      </c>
      <c r="E3" s="664" t="s">
        <v>208</v>
      </c>
      <c r="F3" s="412">
        <f>B3-D3</f>
        <v>0</v>
      </c>
      <c r="G3" s="412">
        <f>0</f>
        <v>0</v>
      </c>
    </row>
    <row r="4" spans="1:7" ht="24" x14ac:dyDescent="0.25">
      <c r="A4" s="663" t="s">
        <v>77</v>
      </c>
      <c r="B4" s="407">
        <f>0</f>
        <v>0</v>
      </c>
      <c r="C4" s="376"/>
      <c r="D4" s="224"/>
      <c r="E4" s="371"/>
      <c r="F4" s="665"/>
      <c r="G4" s="665"/>
    </row>
    <row r="5" spans="1:7" ht="60" x14ac:dyDescent="0.25">
      <c r="A5" s="663" t="s">
        <v>209</v>
      </c>
      <c r="B5" s="407">
        <f>0</f>
        <v>0</v>
      </c>
      <c r="C5" s="663" t="s">
        <v>210</v>
      </c>
      <c r="D5" s="407">
        <f>0</f>
        <v>0</v>
      </c>
      <c r="E5" s="666"/>
      <c r="F5" s="667"/>
      <c r="G5" s="667"/>
    </row>
    <row r="6" spans="1:7" ht="24" x14ac:dyDescent="0.25">
      <c r="A6" s="663" t="s">
        <v>85</v>
      </c>
      <c r="B6" s="407">
        <f>0</f>
        <v>0</v>
      </c>
      <c r="C6" s="668"/>
      <c r="D6" s="669"/>
      <c r="E6" s="666"/>
      <c r="F6" s="669"/>
      <c r="G6" s="669"/>
    </row>
    <row r="7" spans="1:7" ht="24" x14ac:dyDescent="0.25">
      <c r="A7" s="670" t="s">
        <v>3291</v>
      </c>
      <c r="B7" s="671">
        <f>SUM(B3:B6)</f>
        <v>0</v>
      </c>
      <c r="C7" s="670" t="s">
        <v>3291</v>
      </c>
      <c r="D7" s="671">
        <f>SUM(D3,D5)</f>
        <v>0</v>
      </c>
      <c r="E7" s="664" t="s">
        <v>211</v>
      </c>
      <c r="F7" s="412">
        <f>B7-D7</f>
        <v>0</v>
      </c>
      <c r="G7" s="412">
        <f>0</f>
        <v>0</v>
      </c>
    </row>
    <row r="8" spans="1:7" ht="24" customHeight="1" x14ac:dyDescent="0.25">
      <c r="A8" s="664" t="s">
        <v>211</v>
      </c>
      <c r="B8" s="412">
        <f>F7</f>
        <v>0</v>
      </c>
      <c r="C8" s="672" t="s">
        <v>54</v>
      </c>
      <c r="D8" s="673">
        <f>0</f>
        <v>0</v>
      </c>
      <c r="E8" s="666"/>
      <c r="F8" s="667"/>
      <c r="G8" s="667"/>
    </row>
    <row r="9" spans="1:7" ht="24" x14ac:dyDescent="0.25">
      <c r="A9" s="664" t="s">
        <v>208</v>
      </c>
      <c r="B9" s="412">
        <f>F3</f>
        <v>0</v>
      </c>
      <c r="C9" s="674"/>
      <c r="D9" s="675"/>
      <c r="E9" s="666"/>
      <c r="F9" s="669"/>
      <c r="G9" s="669"/>
    </row>
    <row r="10" spans="1:7" ht="24" x14ac:dyDescent="0.25">
      <c r="A10" s="670" t="s">
        <v>3291</v>
      </c>
      <c r="B10" s="671">
        <f>SUM(B8:B9)</f>
        <v>0</v>
      </c>
      <c r="C10" s="670" t="s">
        <v>3291</v>
      </c>
      <c r="D10" s="671">
        <f>D8</f>
        <v>0</v>
      </c>
      <c r="E10" s="664" t="s">
        <v>212</v>
      </c>
      <c r="F10" s="412">
        <f>B10-D10</f>
        <v>0</v>
      </c>
      <c r="G10" s="412">
        <f>0</f>
        <v>0</v>
      </c>
    </row>
    <row r="11" spans="1:7" ht="48" x14ac:dyDescent="0.25">
      <c r="A11" s="664" t="s">
        <v>212</v>
      </c>
      <c r="B11" s="412">
        <f>F10</f>
        <v>0</v>
      </c>
      <c r="C11" s="663" t="s">
        <v>213</v>
      </c>
      <c r="D11" s="407">
        <f>0</f>
        <v>0</v>
      </c>
      <c r="E11" s="666"/>
      <c r="F11" s="667"/>
      <c r="G11" s="667"/>
    </row>
    <row r="12" spans="1:7" ht="24" x14ac:dyDescent="0.25">
      <c r="A12" s="663" t="s">
        <v>86</v>
      </c>
      <c r="B12" s="407">
        <f>0</f>
        <v>0</v>
      </c>
      <c r="C12" s="663" t="s">
        <v>58</v>
      </c>
      <c r="D12" s="407">
        <f>0</f>
        <v>0</v>
      </c>
      <c r="E12" s="666"/>
      <c r="F12" s="669"/>
      <c r="G12" s="669"/>
    </row>
    <row r="13" spans="1:7" ht="60" x14ac:dyDescent="0.25">
      <c r="A13" s="670" t="s">
        <v>3291</v>
      </c>
      <c r="B13" s="671">
        <f>SUM(B11:B12)</f>
        <v>0</v>
      </c>
      <c r="C13" s="670" t="s">
        <v>3291</v>
      </c>
      <c r="D13" s="671">
        <f>SUM(D11:D12)</f>
        <v>0</v>
      </c>
      <c r="E13" s="664" t="s">
        <v>214</v>
      </c>
      <c r="F13" s="412">
        <f>B13-D13</f>
        <v>0</v>
      </c>
      <c r="G13" s="412">
        <f>0</f>
        <v>0</v>
      </c>
    </row>
    <row r="14" spans="1:7" ht="48" x14ac:dyDescent="0.25">
      <c r="A14" s="664" t="s">
        <v>215</v>
      </c>
      <c r="B14" s="412">
        <f>IF(F13&gt;=0,F13,0)</f>
        <v>0</v>
      </c>
      <c r="C14" s="664" t="s">
        <v>216</v>
      </c>
      <c r="D14" s="412">
        <f>ABS(IF(F13&lt;0,F13,0))</f>
        <v>0</v>
      </c>
      <c r="E14" s="666"/>
      <c r="F14" s="667"/>
      <c r="G14" s="667"/>
    </row>
    <row r="15" spans="1:7" ht="60" x14ac:dyDescent="0.25">
      <c r="A15" s="663" t="s">
        <v>217</v>
      </c>
      <c r="B15" s="407">
        <f>0</f>
        <v>0</v>
      </c>
      <c r="C15" s="663" t="s">
        <v>61</v>
      </c>
      <c r="D15" s="407">
        <f>0</f>
        <v>0</v>
      </c>
      <c r="E15" s="666"/>
      <c r="F15" s="669"/>
      <c r="G15" s="669"/>
    </row>
    <row r="16" spans="1:7" ht="24" x14ac:dyDescent="0.25">
      <c r="A16" s="663" t="s">
        <v>218</v>
      </c>
      <c r="B16" s="407">
        <f>0</f>
        <v>0</v>
      </c>
      <c r="C16" s="663" t="s">
        <v>219</v>
      </c>
      <c r="D16" s="407">
        <f>0</f>
        <v>0</v>
      </c>
      <c r="E16" s="666"/>
      <c r="F16" s="669"/>
      <c r="G16" s="669"/>
    </row>
    <row r="17" spans="1:7" ht="48" x14ac:dyDescent="0.25">
      <c r="A17" s="670" t="s">
        <v>3291</v>
      </c>
      <c r="B17" s="671">
        <f>SUM(B14:B16)</f>
        <v>0</v>
      </c>
      <c r="C17" s="670" t="s">
        <v>3291</v>
      </c>
      <c r="D17" s="671">
        <f>SUM(D14:D16)</f>
        <v>0</v>
      </c>
      <c r="E17" s="664" t="s">
        <v>220</v>
      </c>
      <c r="F17" s="412">
        <f>B17-D17</f>
        <v>0</v>
      </c>
      <c r="G17" s="412">
        <f>0</f>
        <v>0</v>
      </c>
    </row>
    <row r="18" spans="1:7" ht="24" x14ac:dyDescent="0.25">
      <c r="A18" s="664" t="s">
        <v>221</v>
      </c>
      <c r="B18" s="412">
        <f>IF(F17&gt;=0,F17,0)</f>
        <v>0</v>
      </c>
      <c r="C18" s="664" t="s">
        <v>222</v>
      </c>
      <c r="D18" s="412">
        <f>ABS(IF(F17&lt;0,F17,0))</f>
        <v>0</v>
      </c>
      <c r="E18" s="666"/>
      <c r="F18" s="667"/>
      <c r="G18" s="667"/>
    </row>
    <row r="19" spans="1:7" ht="72" x14ac:dyDescent="0.25">
      <c r="A19" s="663" t="s">
        <v>223</v>
      </c>
      <c r="B19" s="407">
        <f>0</f>
        <v>0</v>
      </c>
      <c r="C19" s="663" t="s">
        <v>224</v>
      </c>
      <c r="D19" s="407">
        <f>0</f>
        <v>0</v>
      </c>
      <c r="E19" s="666"/>
      <c r="F19" s="669"/>
      <c r="G19" s="669"/>
    </row>
    <row r="20" spans="1:7" ht="24" x14ac:dyDescent="0.25">
      <c r="A20" s="663" t="s">
        <v>90</v>
      </c>
      <c r="B20" s="407">
        <f>0</f>
        <v>0</v>
      </c>
      <c r="C20" s="663" t="s">
        <v>64</v>
      </c>
      <c r="D20" s="407">
        <f>0</f>
        <v>0</v>
      </c>
      <c r="E20" s="666"/>
      <c r="F20" s="669"/>
      <c r="G20" s="669"/>
    </row>
    <row r="21" spans="1:7" ht="60" x14ac:dyDescent="0.25">
      <c r="A21" s="670" t="s">
        <v>3291</v>
      </c>
      <c r="B21" s="671">
        <f>SUM(B18:B20)</f>
        <v>0</v>
      </c>
      <c r="C21" s="670" t="s">
        <v>3291</v>
      </c>
      <c r="D21" s="671">
        <f>SUM(D18:D20)</f>
        <v>0</v>
      </c>
      <c r="E21" s="664" t="s">
        <v>225</v>
      </c>
      <c r="F21" s="412">
        <f>B21-D21</f>
        <v>0</v>
      </c>
      <c r="G21" s="412">
        <f>0</f>
        <v>0</v>
      </c>
    </row>
    <row r="22" spans="1:7" ht="48" x14ac:dyDescent="0.25">
      <c r="A22" s="663" t="s">
        <v>96</v>
      </c>
      <c r="B22" s="407">
        <v>0</v>
      </c>
      <c r="C22" s="663" t="s">
        <v>68</v>
      </c>
      <c r="D22" s="407">
        <v>0</v>
      </c>
      <c r="E22" s="664" t="s">
        <v>226</v>
      </c>
      <c r="F22" s="412">
        <f>B22-D22</f>
        <v>0</v>
      </c>
      <c r="G22" s="412">
        <f>0</f>
        <v>0</v>
      </c>
    </row>
    <row r="23" spans="1:7" ht="36" x14ac:dyDescent="0.25">
      <c r="A23" s="664" t="s">
        <v>229</v>
      </c>
      <c r="B23" s="412">
        <f>IF(F21&gt;=0,F21,0)</f>
        <v>0</v>
      </c>
      <c r="C23" s="664" t="s">
        <v>227</v>
      </c>
      <c r="D23" s="412">
        <f>ABS(IF(F21&lt;0,F21,0))</f>
        <v>0</v>
      </c>
      <c r="E23" s="666"/>
      <c r="F23" s="667"/>
      <c r="G23" s="667"/>
    </row>
    <row r="24" spans="1:7" ht="24" x14ac:dyDescent="0.25">
      <c r="A24" s="664" t="s">
        <v>231</v>
      </c>
      <c r="B24" s="412">
        <f>IF(F22&gt;=0,F22,0)</f>
        <v>0</v>
      </c>
      <c r="C24" s="664" t="s">
        <v>228</v>
      </c>
      <c r="D24" s="412">
        <f>ABS(IF(F22&lt;0,F22,0))</f>
        <v>0</v>
      </c>
      <c r="E24" s="666"/>
      <c r="F24" s="669"/>
      <c r="G24" s="669"/>
    </row>
    <row r="25" spans="1:7" ht="24" x14ac:dyDescent="0.25">
      <c r="A25" s="3"/>
      <c r="B25" s="676"/>
      <c r="C25" s="663" t="s">
        <v>230</v>
      </c>
      <c r="D25" s="407">
        <v>0</v>
      </c>
      <c r="E25" s="666"/>
      <c r="F25" s="669"/>
      <c r="G25" s="669"/>
    </row>
    <row r="26" spans="1:7" ht="36" x14ac:dyDescent="0.25">
      <c r="A26" s="3"/>
      <c r="B26" s="676"/>
      <c r="C26" s="663" t="s">
        <v>71</v>
      </c>
      <c r="D26" s="407">
        <v>0</v>
      </c>
      <c r="E26" s="666"/>
      <c r="F26" s="669"/>
      <c r="G26" s="669"/>
    </row>
    <row r="27" spans="1:7" ht="48" x14ac:dyDescent="0.25">
      <c r="A27" s="670" t="s">
        <v>3291</v>
      </c>
      <c r="B27" s="671">
        <f>SUM(B22:B24)</f>
        <v>0</v>
      </c>
      <c r="C27" s="670" t="s">
        <v>3291</v>
      </c>
      <c r="D27" s="671">
        <f>SUM(D22:D26)</f>
        <v>0</v>
      </c>
      <c r="E27" s="664" t="s">
        <v>232</v>
      </c>
      <c r="F27" s="412">
        <f>B27-D27</f>
        <v>0</v>
      </c>
      <c r="G27" s="412">
        <f>0</f>
        <v>0</v>
      </c>
    </row>
    <row r="28" spans="1:7" ht="72" x14ac:dyDescent="0.25">
      <c r="A28" s="663" t="s">
        <v>233</v>
      </c>
      <c r="B28" s="407">
        <f>0</f>
        <v>0</v>
      </c>
      <c r="C28" s="663" t="s">
        <v>234</v>
      </c>
      <c r="D28" s="407">
        <f>0</f>
        <v>0</v>
      </c>
      <c r="E28" s="664" t="s">
        <v>235</v>
      </c>
      <c r="F28" s="412">
        <f>B28-D28</f>
        <v>0</v>
      </c>
      <c r="G28" s="412">
        <v>0</v>
      </c>
    </row>
    <row r="29" spans="1:7" ht="56.25" x14ac:dyDescent="0.25">
      <c r="A29" s="417" t="s">
        <v>4279</v>
      </c>
      <c r="B29" s="677"/>
      <c r="C29" s="397"/>
      <c r="D29" s="678"/>
      <c r="E29" s="397"/>
      <c r="F29" s="678"/>
      <c r="G29" s="397"/>
    </row>
    <row r="30" spans="1:7" ht="247.5" x14ac:dyDescent="0.25">
      <c r="A30" s="417" t="s">
        <v>4280</v>
      </c>
      <c r="B30" s="416"/>
      <c r="C30" s="397"/>
      <c r="D30" s="678"/>
      <c r="E30" s="397"/>
      <c r="F30" s="678"/>
      <c r="G30" s="397"/>
    </row>
    <row r="31" spans="1:7" ht="56.25" x14ac:dyDescent="0.25">
      <c r="A31" s="417" t="s">
        <v>4281</v>
      </c>
      <c r="B31" s="416"/>
      <c r="C31" s="397"/>
      <c r="D31" s="678"/>
      <c r="E31" s="397"/>
      <c r="F31" s="678"/>
      <c r="G31" s="397"/>
    </row>
    <row r="32" spans="1:7" x14ac:dyDescent="0.25">
      <c r="A32" s="15"/>
      <c r="B32" s="416"/>
      <c r="C32" s="389"/>
      <c r="D32" s="679"/>
      <c r="E32" s="389"/>
      <c r="F32" s="679"/>
      <c r="G32" s="390"/>
    </row>
    <row r="33" spans="1:7" x14ac:dyDescent="0.25">
      <c r="A33" s="3"/>
      <c r="B33" s="676"/>
      <c r="C33" s="3"/>
      <c r="D33" s="676"/>
      <c r="E33" s="3"/>
      <c r="F33" s="676"/>
      <c r="G33" s="11"/>
    </row>
    <row r="34" spans="1:7" x14ac:dyDescent="0.25">
      <c r="A34" s="3"/>
      <c r="B34" s="676"/>
      <c r="C34" s="3"/>
      <c r="D34" s="676"/>
      <c r="E34" s="3"/>
      <c r="F34" s="676"/>
      <c r="G34" s="11"/>
    </row>
    <row r="35" spans="1:7" x14ac:dyDescent="0.25">
      <c r="A35" s="3"/>
      <c r="B35" s="676"/>
      <c r="C35" s="3"/>
      <c r="D35" s="676"/>
      <c r="E35" s="3"/>
      <c r="F35" s="676"/>
      <c r="G35" s="11"/>
    </row>
    <row r="36" spans="1:7" x14ac:dyDescent="0.25">
      <c r="A36" s="3"/>
      <c r="B36" s="676"/>
      <c r="C36" s="3"/>
      <c r="D36" s="676"/>
      <c r="E36" s="3"/>
      <c r="F36" s="676"/>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521" t="s">
        <v>4282</v>
      </c>
      <c r="B1" s="521"/>
      <c r="C1" s="521"/>
      <c r="D1" s="521"/>
      <c r="E1" s="521"/>
      <c r="F1" s="521"/>
    </row>
    <row r="2" spans="1:6" ht="30" x14ac:dyDescent="0.25">
      <c r="A2" s="400" t="s">
        <v>251</v>
      </c>
      <c r="B2" s="662" t="s">
        <v>2204</v>
      </c>
      <c r="C2" s="662" t="s">
        <v>3879</v>
      </c>
      <c r="D2" s="400" t="s">
        <v>252</v>
      </c>
      <c r="E2" s="662" t="s">
        <v>2204</v>
      </c>
      <c r="F2" s="662" t="s">
        <v>3879</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38.25" x14ac:dyDescent="0.25">
      <c r="A5" s="408" t="s">
        <v>108</v>
      </c>
      <c r="B5" s="409">
        <f>0</f>
        <v>0</v>
      </c>
      <c r="C5" s="409">
        <f>0</f>
        <v>0</v>
      </c>
      <c r="D5" s="408" t="s">
        <v>257</v>
      </c>
      <c r="E5" s="409">
        <f>SUM(E6:E7)</f>
        <v>0</v>
      </c>
      <c r="F5" s="409">
        <f>SUM(F6:F7)</f>
        <v>0</v>
      </c>
    </row>
    <row r="6" spans="1:6" ht="38.25" x14ac:dyDescent="0.25">
      <c r="A6" s="408" t="s">
        <v>109</v>
      </c>
      <c r="B6" s="409">
        <f>0</f>
        <v>0</v>
      </c>
      <c r="C6" s="409">
        <f>0</f>
        <v>0</v>
      </c>
      <c r="D6" s="429" t="s">
        <v>258</v>
      </c>
      <c r="E6" s="671">
        <f>0</f>
        <v>0</v>
      </c>
      <c r="F6" s="671">
        <f>0</f>
        <v>0</v>
      </c>
    </row>
    <row r="7" spans="1:6" ht="38.25" x14ac:dyDescent="0.25">
      <c r="A7" s="408" t="s">
        <v>110</v>
      </c>
      <c r="B7" s="409">
        <f>0</f>
        <v>0</v>
      </c>
      <c r="C7" s="409">
        <f>0</f>
        <v>0</v>
      </c>
      <c r="D7" s="429" t="s">
        <v>259</v>
      </c>
      <c r="E7" s="671">
        <f>0</f>
        <v>0</v>
      </c>
      <c r="F7" s="671">
        <f>0</f>
        <v>0</v>
      </c>
    </row>
    <row r="8" spans="1:6" ht="63.75" x14ac:dyDescent="0.25">
      <c r="A8" s="406" t="s">
        <v>260</v>
      </c>
      <c r="B8" s="407">
        <f>0</f>
        <v>0</v>
      </c>
      <c r="C8" s="407">
        <f>0</f>
        <v>0</v>
      </c>
      <c r="D8" s="408" t="s">
        <v>261</v>
      </c>
      <c r="E8" s="409">
        <f>0</f>
        <v>0</v>
      </c>
      <c r="F8" s="409">
        <f>0</f>
        <v>0</v>
      </c>
    </row>
    <row r="9" spans="1:6" ht="89.25" x14ac:dyDescent="0.25">
      <c r="A9" s="406" t="s">
        <v>262</v>
      </c>
      <c r="B9" s="407">
        <f>0</f>
        <v>0</v>
      </c>
      <c r="C9" s="407">
        <f>0</f>
        <v>0</v>
      </c>
      <c r="D9" s="406" t="s">
        <v>263</v>
      </c>
      <c r="E9" s="407">
        <f>SUM(E10:E11)</f>
        <v>0</v>
      </c>
      <c r="F9" s="407">
        <f>SUM(F10:F11)</f>
        <v>0</v>
      </c>
    </row>
    <row r="10" spans="1:6" ht="38.25" x14ac:dyDescent="0.25">
      <c r="A10" s="2"/>
      <c r="B10" s="2"/>
      <c r="C10" s="2"/>
      <c r="D10" s="408" t="s">
        <v>265</v>
      </c>
      <c r="E10" s="409">
        <f>0</f>
        <v>0</v>
      </c>
      <c r="F10" s="409">
        <f>0</f>
        <v>0</v>
      </c>
    </row>
    <row r="11" spans="1:6" ht="51" x14ac:dyDescent="0.25">
      <c r="A11" s="2"/>
      <c r="B11" s="2"/>
      <c r="C11" s="2"/>
      <c r="D11" s="408" t="s">
        <v>267</v>
      </c>
      <c r="E11" s="409">
        <f>0</f>
        <v>0</v>
      </c>
      <c r="F11" s="409">
        <f>0</f>
        <v>0</v>
      </c>
    </row>
    <row r="12" spans="1:6" ht="63.75" x14ac:dyDescent="0.25">
      <c r="A12" s="406" t="s">
        <v>264</v>
      </c>
      <c r="B12" s="407">
        <f>0</f>
        <v>0</v>
      </c>
      <c r="C12" s="407">
        <f>0</f>
        <v>0</v>
      </c>
      <c r="D12" s="406" t="s">
        <v>269</v>
      </c>
      <c r="E12" s="407">
        <f>0</f>
        <v>0</v>
      </c>
      <c r="F12" s="407">
        <f>0</f>
        <v>0</v>
      </c>
    </row>
    <row r="13" spans="1:6" ht="25.5" x14ac:dyDescent="0.25">
      <c r="A13" s="362" t="s">
        <v>266</v>
      </c>
      <c r="B13" s="412">
        <f>SUM(B3:B4,B8:B9,B12)</f>
        <v>0</v>
      </c>
      <c r="C13" s="412">
        <f>C3+C5+C6+C7+C8+C9+C12</f>
        <v>0</v>
      </c>
      <c r="D13" s="362" t="s">
        <v>270</v>
      </c>
      <c r="E13" s="412">
        <f>SUM(E3:E4,E9,E12)</f>
        <v>0</v>
      </c>
      <c r="F13" s="412">
        <f>SUM(F3:F4,F9,F12)</f>
        <v>0</v>
      </c>
    </row>
    <row r="14" spans="1:6" ht="76.5" x14ac:dyDescent="0.25">
      <c r="A14" s="680" t="s">
        <v>268</v>
      </c>
      <c r="B14" s="681">
        <f>IF(E13&gt;=B13,E13-B13,0)</f>
        <v>0</v>
      </c>
      <c r="C14" s="681">
        <f>IF(F13&gt;=C13,F13-C13,0)</f>
        <v>0</v>
      </c>
      <c r="D14" s="680" t="s">
        <v>271</v>
      </c>
      <c r="E14" s="681">
        <f>IF(B13&gt;E13,B13-E13,0)</f>
        <v>0</v>
      </c>
      <c r="F14" s="681">
        <f>IF(C13&gt;F13,C13-F13,0)</f>
        <v>0</v>
      </c>
    </row>
    <row r="15" spans="1:6" ht="45" x14ac:dyDescent="0.25">
      <c r="A15" s="417" t="s">
        <v>4283</v>
      </c>
      <c r="B15" s="387"/>
      <c r="C15" s="389"/>
      <c r="D15" s="397"/>
      <c r="E15" s="397"/>
      <c r="F15" s="397"/>
    </row>
    <row r="16" spans="1:6" ht="78.75" x14ac:dyDescent="0.25">
      <c r="A16" s="417" t="s">
        <v>4284</v>
      </c>
      <c r="B16" s="387"/>
      <c r="C16" s="389"/>
      <c r="D16" s="387"/>
      <c r="E16" s="373"/>
      <c r="F16" s="373"/>
    </row>
    <row r="17" spans="1:6" ht="56.25" x14ac:dyDescent="0.25">
      <c r="A17" s="417" t="s">
        <v>4285</v>
      </c>
      <c r="B17" s="387"/>
      <c r="C17" s="389"/>
      <c r="D17" s="389"/>
      <c r="E17" s="390"/>
      <c r="F17" s="390"/>
    </row>
    <row r="18" spans="1:6" x14ac:dyDescent="0.25">
      <c r="A18" s="3"/>
      <c r="B18" s="3"/>
      <c r="C18" s="3"/>
      <c r="D18" s="3"/>
      <c r="E18" s="11"/>
      <c r="F18" s="11"/>
    </row>
    <row r="19" spans="1:6" ht="15" customHeight="1" x14ac:dyDescent="0.25">
      <c r="A19" s="533" t="s">
        <v>4286</v>
      </c>
      <c r="B19" s="533"/>
      <c r="C19" s="533"/>
      <c r="D19" s="533"/>
      <c r="E19" s="533"/>
      <c r="F19" s="11"/>
    </row>
    <row r="20" spans="1:6" ht="51" x14ac:dyDescent="0.25">
      <c r="A20" s="435" t="s">
        <v>272</v>
      </c>
      <c r="B20" s="662" t="s">
        <v>4287</v>
      </c>
      <c r="C20" s="662" t="s">
        <v>4288</v>
      </c>
      <c r="D20" s="662" t="s">
        <v>4289</v>
      </c>
      <c r="E20" s="662" t="s">
        <v>4290</v>
      </c>
      <c r="F20" s="11"/>
    </row>
    <row r="21" spans="1:6" ht="38.25" x14ac:dyDescent="0.25">
      <c r="A21" s="406" t="s">
        <v>273</v>
      </c>
      <c r="B21" s="426">
        <f>SUM(B22,B26)</f>
        <v>0</v>
      </c>
      <c r="C21" s="426">
        <f>SUM(C22,C26)</f>
        <v>0</v>
      </c>
      <c r="D21" s="428">
        <f t="shared" ref="D21:D29" si="0">C21-B21</f>
        <v>0</v>
      </c>
      <c r="E21" s="428">
        <f>0</f>
        <v>0</v>
      </c>
      <c r="F21" s="11"/>
    </row>
    <row r="22" spans="1:6" ht="51" x14ac:dyDescent="0.25">
      <c r="A22" s="408" t="s">
        <v>274</v>
      </c>
      <c r="B22" s="427">
        <f>SUM(B23:B25)</f>
        <v>0</v>
      </c>
      <c r="C22" s="427">
        <f>SUM(C23:C25)</f>
        <v>0</v>
      </c>
      <c r="D22" s="428">
        <f t="shared" si="0"/>
        <v>0</v>
      </c>
      <c r="E22" s="428">
        <f>0</f>
        <v>0</v>
      </c>
      <c r="F22" s="11"/>
    </row>
    <row r="23" spans="1:6" ht="25.5" x14ac:dyDescent="0.25">
      <c r="A23" s="429" t="s">
        <v>275</v>
      </c>
      <c r="B23" s="430">
        <f>0</f>
        <v>0</v>
      </c>
      <c r="C23" s="430">
        <f>0</f>
        <v>0</v>
      </c>
      <c r="D23" s="428">
        <f t="shared" si="0"/>
        <v>0</v>
      </c>
      <c r="E23" s="428">
        <f>0</f>
        <v>0</v>
      </c>
      <c r="F23" s="11"/>
    </row>
    <row r="24" spans="1:6" ht="51" x14ac:dyDescent="0.25">
      <c r="A24" s="429" t="s">
        <v>22</v>
      </c>
      <c r="B24" s="430">
        <f>0</f>
        <v>0</v>
      </c>
      <c r="C24" s="430">
        <f>0</f>
        <v>0</v>
      </c>
      <c r="D24" s="428">
        <f t="shared" si="0"/>
        <v>0</v>
      </c>
      <c r="E24" s="428">
        <f>0</f>
        <v>0</v>
      </c>
      <c r="F24" s="11"/>
    </row>
    <row r="25" spans="1:6" ht="102" x14ac:dyDescent="0.25">
      <c r="A25" s="429" t="s">
        <v>276</v>
      </c>
      <c r="B25" s="430">
        <f>0</f>
        <v>0</v>
      </c>
      <c r="C25" s="430">
        <f>0</f>
        <v>0</v>
      </c>
      <c r="D25" s="428">
        <f t="shared" si="0"/>
        <v>0</v>
      </c>
      <c r="E25" s="428">
        <f>0</f>
        <v>0</v>
      </c>
      <c r="F25" s="11"/>
    </row>
    <row r="26" spans="1:6" ht="51" x14ac:dyDescent="0.25">
      <c r="A26" s="408" t="s">
        <v>277</v>
      </c>
      <c r="B26" s="427">
        <f>SUM(B27:B28)</f>
        <v>0</v>
      </c>
      <c r="C26" s="427">
        <f>SUM(C27:C28)</f>
        <v>0</v>
      </c>
      <c r="D26" s="428">
        <f t="shared" si="0"/>
        <v>0</v>
      </c>
      <c r="E26" s="428">
        <f>0</f>
        <v>0</v>
      </c>
      <c r="F26" s="11"/>
    </row>
    <row r="27" spans="1:6" ht="63.75" x14ac:dyDescent="0.25">
      <c r="A27" s="429" t="s">
        <v>278</v>
      </c>
      <c r="B27" s="430">
        <f>0</f>
        <v>0</v>
      </c>
      <c r="C27" s="430">
        <f>0</f>
        <v>0</v>
      </c>
      <c r="D27" s="428">
        <f t="shared" si="0"/>
        <v>0</v>
      </c>
      <c r="E27" s="428">
        <f>0</f>
        <v>0</v>
      </c>
      <c r="F27" s="11"/>
    </row>
    <row r="28" spans="1:6" ht="102" x14ac:dyDescent="0.25">
      <c r="A28" s="429" t="s">
        <v>279</v>
      </c>
      <c r="B28" s="430">
        <f>0</f>
        <v>0</v>
      </c>
      <c r="C28" s="430">
        <f>0</f>
        <v>0</v>
      </c>
      <c r="D28" s="428">
        <f t="shared" si="0"/>
        <v>0</v>
      </c>
      <c r="E28" s="428">
        <f>0</f>
        <v>0</v>
      </c>
      <c r="F28" s="11"/>
    </row>
    <row r="29" spans="1:6" x14ac:dyDescent="0.25">
      <c r="A29" s="362" t="s">
        <v>4291</v>
      </c>
      <c r="B29" s="682">
        <f>B21</f>
        <v>0</v>
      </c>
      <c r="C29" s="682">
        <f>C21</f>
        <v>0</v>
      </c>
      <c r="D29" s="428">
        <f t="shared" si="0"/>
        <v>0</v>
      </c>
      <c r="E29" s="428">
        <f t="shared" ref="E29" si="1">E21</f>
        <v>0</v>
      </c>
      <c r="F29" s="11"/>
    </row>
    <row r="30" spans="1:6" ht="51" x14ac:dyDescent="0.25">
      <c r="A30" s="406" t="s">
        <v>280</v>
      </c>
      <c r="B30" s="428">
        <f>B31</f>
        <v>0</v>
      </c>
      <c r="C30" s="428">
        <f>C31</f>
        <v>0</v>
      </c>
      <c r="D30" s="426">
        <f>C29-B29</f>
        <v>0</v>
      </c>
      <c r="E30" s="426">
        <f>0</f>
        <v>0</v>
      </c>
      <c r="F30" s="11"/>
    </row>
    <row r="31" spans="1:6" ht="51" x14ac:dyDescent="0.25">
      <c r="A31" s="408" t="s">
        <v>281</v>
      </c>
      <c r="B31" s="427">
        <f>SUM(B32:B33)</f>
        <v>0</v>
      </c>
      <c r="C31" s="427">
        <f>SUM(C32:C33)</f>
        <v>0</v>
      </c>
      <c r="D31" s="428">
        <f>C31-B31</f>
        <v>0</v>
      </c>
      <c r="E31" s="428">
        <f>0</f>
        <v>0</v>
      </c>
      <c r="F31" s="11"/>
    </row>
    <row r="32" spans="1:6" ht="51" x14ac:dyDescent="0.25">
      <c r="A32" s="429" t="s">
        <v>282</v>
      </c>
      <c r="B32" s="430">
        <f>0</f>
        <v>0</v>
      </c>
      <c r="C32" s="430">
        <f>0</f>
        <v>0</v>
      </c>
      <c r="D32" s="428">
        <f>C32-B32</f>
        <v>0</v>
      </c>
      <c r="E32" s="428">
        <f>0</f>
        <v>0</v>
      </c>
      <c r="F32" s="11"/>
    </row>
    <row r="33" spans="1:6" ht="51" x14ac:dyDescent="0.25">
      <c r="A33" s="429" t="s">
        <v>283</v>
      </c>
      <c r="B33" s="430">
        <f>0</f>
        <v>0</v>
      </c>
      <c r="C33" s="430">
        <f>0</f>
        <v>0</v>
      </c>
      <c r="D33" s="428">
        <f>C33-B33</f>
        <v>0</v>
      </c>
      <c r="E33" s="428">
        <f>0</f>
        <v>0</v>
      </c>
      <c r="F33" s="11"/>
    </row>
    <row r="34" spans="1:6" x14ac:dyDescent="0.25">
      <c r="A34" s="362" t="s">
        <v>4291</v>
      </c>
      <c r="B34" s="682">
        <f>B30</f>
        <v>0</v>
      </c>
      <c r="C34" s="682">
        <f>C30</f>
        <v>0</v>
      </c>
      <c r="D34" s="428">
        <f>C34-B34</f>
        <v>0</v>
      </c>
      <c r="E34" s="428">
        <f>0</f>
        <v>0</v>
      </c>
      <c r="F34" s="11"/>
    </row>
    <row r="35" spans="1:6" ht="51" x14ac:dyDescent="0.25">
      <c r="A35" s="406" t="s">
        <v>284</v>
      </c>
      <c r="B35" s="428"/>
      <c r="C35" s="428"/>
      <c r="D35" s="426">
        <f>C34-B34</f>
        <v>0</v>
      </c>
      <c r="E35" s="426">
        <f>0</f>
        <v>0</v>
      </c>
      <c r="F35" s="11"/>
    </row>
    <row r="36" spans="1:6" x14ac:dyDescent="0.25">
      <c r="A36" s="362" t="s">
        <v>285</v>
      </c>
      <c r="B36" s="428"/>
      <c r="C36" s="428"/>
      <c r="D36" s="428"/>
      <c r="E36" s="428"/>
      <c r="F36" s="11"/>
    </row>
    <row r="37" spans="1:6" ht="51" x14ac:dyDescent="0.25">
      <c r="A37" s="362" t="s">
        <v>286</v>
      </c>
      <c r="B37" s="683"/>
      <c r="C37" s="683"/>
      <c r="D37" s="684">
        <f>IF((D35+D30)&gt;=0,0,D35+D30)</f>
        <v>0</v>
      </c>
      <c r="E37" s="682">
        <f>IF((E35+E30)&gt;=0,0,E35+E30)</f>
        <v>0</v>
      </c>
      <c r="F37" s="11"/>
    </row>
    <row r="38" spans="1:6" x14ac:dyDescent="0.25">
      <c r="A38" s="362" t="s">
        <v>287</v>
      </c>
      <c r="B38" s="683"/>
      <c r="C38" s="683"/>
      <c r="D38" s="685"/>
      <c r="E38" s="685"/>
      <c r="F38" s="11"/>
    </row>
    <row r="39" spans="1:6" ht="76.5" x14ac:dyDescent="0.25">
      <c r="A39" s="362" t="s">
        <v>288</v>
      </c>
      <c r="B39" s="683"/>
      <c r="C39" s="683"/>
      <c r="D39" s="682">
        <f>IF((D35+D30)&lt;0,0,D35+D30)</f>
        <v>0</v>
      </c>
      <c r="E39" s="682">
        <f>IF((E35+E30)&lt;0,0,E35+E30)</f>
        <v>0</v>
      </c>
      <c r="F39" s="11"/>
    </row>
    <row r="40" spans="1:6" ht="25.5" x14ac:dyDescent="0.25">
      <c r="A40" s="406" t="s">
        <v>289</v>
      </c>
      <c r="B40" s="426"/>
      <c r="C40" s="426"/>
      <c r="D40" s="428"/>
      <c r="E40" s="428"/>
      <c r="F40" s="3"/>
    </row>
    <row r="41" spans="1:6" ht="51" x14ac:dyDescent="0.25">
      <c r="A41" s="406" t="s">
        <v>290</v>
      </c>
      <c r="B41" s="426">
        <f>0</f>
        <v>0</v>
      </c>
      <c r="C41" s="426">
        <f>0</f>
        <v>0</v>
      </c>
      <c r="D41" s="428">
        <f>C41-B41</f>
        <v>0</v>
      </c>
      <c r="E41" s="428">
        <f>0</f>
        <v>0</v>
      </c>
      <c r="F41" s="3"/>
    </row>
    <row r="42" spans="1:6" ht="102" x14ac:dyDescent="0.25">
      <c r="A42" s="406" t="s">
        <v>291</v>
      </c>
      <c r="B42" s="426">
        <f>0</f>
        <v>0</v>
      </c>
      <c r="C42" s="426">
        <f>0</f>
        <v>0</v>
      </c>
      <c r="D42" s="428">
        <f>C42-B42</f>
        <v>0</v>
      </c>
      <c r="E42" s="428">
        <f>0</f>
        <v>0</v>
      </c>
      <c r="F42" s="3"/>
    </row>
    <row r="43" spans="1:6" x14ac:dyDescent="0.25">
      <c r="A43" s="362" t="s">
        <v>4291</v>
      </c>
      <c r="B43" s="682">
        <f>B42+B41</f>
        <v>0</v>
      </c>
      <c r="C43" s="682">
        <f>C42+C41</f>
        <v>0</v>
      </c>
      <c r="D43" s="428">
        <f>C43-B43</f>
        <v>0</v>
      </c>
      <c r="E43" s="428">
        <f>E41+E42</f>
        <v>0</v>
      </c>
      <c r="F43" s="3"/>
    </row>
    <row r="44" spans="1:6" ht="51" x14ac:dyDescent="0.25">
      <c r="A44" s="406" t="s">
        <v>292</v>
      </c>
      <c r="B44" s="428"/>
      <c r="C44" s="428"/>
      <c r="D44" s="426">
        <f>C43-B43</f>
        <v>0</v>
      </c>
      <c r="E44" s="426">
        <f>0</f>
        <v>0</v>
      </c>
      <c r="F44" s="3"/>
    </row>
    <row r="45" spans="1:6" ht="27.75" customHeight="1" x14ac:dyDescent="0.25">
      <c r="A45" s="686" t="s">
        <v>4292</v>
      </c>
      <c r="B45" s="687"/>
      <c r="C45" s="688"/>
      <c r="D45" s="428"/>
      <c r="E45" s="428"/>
      <c r="F45" s="3"/>
    </row>
    <row r="46" spans="1:6" x14ac:dyDescent="0.25">
      <c r="A46" s="686" t="s">
        <v>293</v>
      </c>
      <c r="B46" s="687"/>
      <c r="C46" s="688"/>
      <c r="D46" s="682">
        <f>IF((D37+D44)&gt;=0,0,(D37+D44))</f>
        <v>0</v>
      </c>
      <c r="E46" s="682">
        <f>IF((E37+E44)&gt;=0,0,(E37+E44))</f>
        <v>0</v>
      </c>
      <c r="F46" s="3"/>
    </row>
    <row r="47" spans="1:6" x14ac:dyDescent="0.25">
      <c r="A47" s="686" t="s">
        <v>287</v>
      </c>
      <c r="B47" s="687"/>
      <c r="C47" s="688"/>
      <c r="D47" s="428"/>
      <c r="E47" s="428"/>
      <c r="F47" s="3"/>
    </row>
    <row r="48" spans="1:6" ht="15" customHeight="1" x14ac:dyDescent="0.25">
      <c r="A48" s="686" t="s">
        <v>294</v>
      </c>
      <c r="B48" s="687"/>
      <c r="C48" s="688"/>
      <c r="D48" s="682">
        <f>IF((D39+D44)&lt;0,0,(D39+D44))</f>
        <v>0</v>
      </c>
      <c r="E48" s="682">
        <f>IF((E39+E44)&lt;0,0,(E39+E44))</f>
        <v>0</v>
      </c>
      <c r="F48" s="3"/>
    </row>
    <row r="49" spans="1:6" ht="45" x14ac:dyDescent="0.25">
      <c r="A49" s="689" t="s">
        <v>4293</v>
      </c>
      <c r="B49" s="3"/>
      <c r="C49" s="3"/>
      <c r="D49" s="3"/>
      <c r="E49" s="3"/>
      <c r="F49" s="3"/>
    </row>
    <row r="50" spans="1:6" ht="45" x14ac:dyDescent="0.25">
      <c r="A50" s="689" t="s">
        <v>4294</v>
      </c>
      <c r="B50" s="3"/>
      <c r="C50" s="3"/>
      <c r="D50" s="3"/>
      <c r="E50" s="3"/>
      <c r="F50" s="3"/>
    </row>
    <row r="51" spans="1:6" ht="75" x14ac:dyDescent="0.25">
      <c r="A51" s="689" t="s">
        <v>4295</v>
      </c>
      <c r="B51" s="3"/>
      <c r="C51" s="3"/>
      <c r="D51" s="3"/>
      <c r="E51" s="3"/>
      <c r="F51" s="3"/>
    </row>
    <row r="52" spans="1:6" ht="30" x14ac:dyDescent="0.25">
      <c r="A52" s="689" t="s">
        <v>4296</v>
      </c>
      <c r="B52" s="3"/>
      <c r="C52" s="3"/>
      <c r="D52" s="3"/>
      <c r="E52" s="3"/>
      <c r="F52" s="3"/>
    </row>
    <row r="53" spans="1:6" ht="90" x14ac:dyDescent="0.25">
      <c r="A53" s="689" t="s">
        <v>4297</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533" t="s">
        <v>4298</v>
      </c>
      <c r="B1" s="533"/>
      <c r="C1" s="533"/>
    </row>
    <row r="2" spans="1:3" ht="63.75" x14ac:dyDescent="0.25">
      <c r="A2" s="435" t="s">
        <v>295</v>
      </c>
      <c r="B2" s="662" t="s">
        <v>2204</v>
      </c>
      <c r="C2" s="662" t="s">
        <v>3879</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690" t="s">
        <v>258</v>
      </c>
      <c r="B7" s="691">
        <f>0</f>
        <v>0</v>
      </c>
      <c r="C7" s="691">
        <f>0</f>
        <v>0</v>
      </c>
    </row>
    <row r="8" spans="1:3" x14ac:dyDescent="0.25">
      <c r="A8" s="690" t="s">
        <v>259</v>
      </c>
      <c r="B8" s="691">
        <f>0</f>
        <v>0</v>
      </c>
      <c r="C8" s="691">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682">
        <f>B3</f>
        <v>0</v>
      </c>
      <c r="C14" s="682">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63.75" x14ac:dyDescent="0.25">
      <c r="A21" s="408" t="s">
        <v>300</v>
      </c>
      <c r="B21" s="427">
        <f>0</f>
        <v>0</v>
      </c>
      <c r="C21" s="427">
        <f>0</f>
        <v>0</v>
      </c>
    </row>
    <row r="22" spans="1:3" ht="89.25" x14ac:dyDescent="0.25">
      <c r="A22" s="408" t="s">
        <v>262</v>
      </c>
      <c r="B22" s="427">
        <f>0</f>
        <v>0</v>
      </c>
      <c r="C22" s="427">
        <f>0</f>
        <v>0</v>
      </c>
    </row>
    <row r="23" spans="1:3" ht="63.75" x14ac:dyDescent="0.25">
      <c r="A23" s="408" t="s">
        <v>301</v>
      </c>
      <c r="B23" s="427">
        <f>0</f>
        <v>0</v>
      </c>
      <c r="C23" s="427">
        <f>0</f>
        <v>0</v>
      </c>
    </row>
    <row r="24" spans="1:3" ht="25.5" x14ac:dyDescent="0.25">
      <c r="A24" s="362" t="s">
        <v>302</v>
      </c>
      <c r="B24" s="682">
        <f>B23+B22+B21+B20+B19+B18+B16</f>
        <v>0</v>
      </c>
      <c r="C24" s="682">
        <f>C23+C22+C21+C20+C19+C18+C16</f>
        <v>0</v>
      </c>
    </row>
    <row r="25" spans="1:3" ht="15" customHeight="1" x14ac:dyDescent="0.25">
      <c r="A25" s="686" t="s">
        <v>303</v>
      </c>
      <c r="B25" s="687"/>
      <c r="C25" s="688"/>
    </row>
    <row r="26" spans="1:3" ht="25.5" x14ac:dyDescent="0.25">
      <c r="A26" s="362" t="s">
        <v>304</v>
      </c>
      <c r="B26" s="682">
        <f>IF(B14&gt;=B24,B14-B24,0)</f>
        <v>0</v>
      </c>
      <c r="C26" s="682">
        <f>IF(C14&gt;=C24,C14-C24,0)</f>
        <v>0</v>
      </c>
    </row>
    <row r="27" spans="1:3" x14ac:dyDescent="0.25">
      <c r="A27" s="692" t="s">
        <v>287</v>
      </c>
      <c r="B27" s="692"/>
      <c r="C27" s="692"/>
    </row>
    <row r="28" spans="1:3" ht="25.5" x14ac:dyDescent="0.25">
      <c r="A28" s="362" t="s">
        <v>305</v>
      </c>
      <c r="B28" s="682">
        <f>-IF(B24&gt;B14,B24-B14,0)</f>
        <v>0</v>
      </c>
      <c r="C28" s="682">
        <f>-IF(C24&gt;C14,C24-C14,0)</f>
        <v>0</v>
      </c>
    </row>
    <row r="29" spans="1:3" ht="89.25" x14ac:dyDescent="0.25">
      <c r="A29" s="693" t="s">
        <v>4299</v>
      </c>
      <c r="B29" s="363"/>
      <c r="C29" s="694"/>
    </row>
    <row r="30" spans="1:3" ht="63.75" x14ac:dyDescent="0.25">
      <c r="A30" s="369" t="s">
        <v>4300</v>
      </c>
      <c r="B30" s="363"/>
      <c r="C30" s="373"/>
    </row>
    <row r="31" spans="1:3" ht="63.75" x14ac:dyDescent="0.25">
      <c r="A31" s="369" t="s">
        <v>4301</v>
      </c>
      <c r="B31" s="363"/>
      <c r="C31" s="389"/>
    </row>
    <row r="32" spans="1:3" x14ac:dyDescent="0.25">
      <c r="A32" s="695"/>
      <c r="B32" s="12"/>
      <c r="C32" s="12"/>
    </row>
    <row r="33" spans="1:3" ht="76.5" x14ac:dyDescent="0.25">
      <c r="A33" s="435" t="s">
        <v>306</v>
      </c>
      <c r="B33" s="662" t="s">
        <v>2204</v>
      </c>
      <c r="C33" s="662" t="s">
        <v>3879</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671">
        <f>0</f>
        <v>0</v>
      </c>
      <c r="C36" s="671">
        <f>0</f>
        <v>0</v>
      </c>
    </row>
    <row r="37" spans="1:3" ht="51" x14ac:dyDescent="0.25">
      <c r="A37" s="429" t="s">
        <v>22</v>
      </c>
      <c r="B37" s="671">
        <f>0</f>
        <v>0</v>
      </c>
      <c r="C37" s="671">
        <f>0</f>
        <v>0</v>
      </c>
    </row>
    <row r="38" spans="1:3" ht="102" x14ac:dyDescent="0.25">
      <c r="A38" s="429" t="s">
        <v>308</v>
      </c>
      <c r="B38" s="671">
        <f>0</f>
        <v>0</v>
      </c>
      <c r="C38" s="671">
        <f>0</f>
        <v>0</v>
      </c>
    </row>
    <row r="39" spans="1:3" ht="51" x14ac:dyDescent="0.25">
      <c r="A39" s="408" t="s">
        <v>309</v>
      </c>
      <c r="B39" s="409">
        <f>SUM(B40:B41)</f>
        <v>0</v>
      </c>
      <c r="C39" s="409">
        <f>SUM(C40:C41)</f>
        <v>0</v>
      </c>
    </row>
    <row r="40" spans="1:3" ht="63.75" x14ac:dyDescent="0.25">
      <c r="A40" s="429" t="s">
        <v>278</v>
      </c>
      <c r="B40" s="671">
        <f>0</f>
        <v>0</v>
      </c>
      <c r="C40" s="671">
        <f>0</f>
        <v>0</v>
      </c>
    </row>
    <row r="41" spans="1:3" ht="102" x14ac:dyDescent="0.25">
      <c r="A41" s="429" t="s">
        <v>310</v>
      </c>
      <c r="B41" s="671">
        <f>0</f>
        <v>0</v>
      </c>
      <c r="C41" s="671">
        <f>0</f>
        <v>0</v>
      </c>
    </row>
    <row r="42" spans="1:3" x14ac:dyDescent="0.25">
      <c r="A42" s="686" t="s">
        <v>311</v>
      </c>
      <c r="B42" s="687"/>
      <c r="C42" s="688"/>
    </row>
    <row r="43" spans="1:3" ht="51" x14ac:dyDescent="0.25">
      <c r="A43" s="362" t="s">
        <v>286</v>
      </c>
      <c r="B43" s="412">
        <f>IF((B34)&gt;=0,0,B34)</f>
        <v>0</v>
      </c>
      <c r="C43" s="412">
        <f>IF((C34)&gt;=0,0,C34)</f>
        <v>0</v>
      </c>
    </row>
    <row r="44" spans="1:3" x14ac:dyDescent="0.25">
      <c r="A44" s="686" t="s">
        <v>287</v>
      </c>
      <c r="B44" s="687"/>
      <c r="C44" s="688"/>
    </row>
    <row r="45" spans="1:3" ht="76.5" x14ac:dyDescent="0.25">
      <c r="A45" s="362" t="s">
        <v>288</v>
      </c>
      <c r="B45" s="412">
        <f>IF((B34)&lt;0,0,B34)</f>
        <v>0</v>
      </c>
      <c r="C45" s="412">
        <f>IF((C34)&lt;0,0,C34)</f>
        <v>0</v>
      </c>
    </row>
    <row r="46" spans="1:3" ht="15" customHeight="1" x14ac:dyDescent="0.25">
      <c r="A46" s="696" t="s">
        <v>281</v>
      </c>
      <c r="B46" s="697"/>
      <c r="C46" s="698"/>
    </row>
    <row r="47" spans="1:3" ht="51" x14ac:dyDescent="0.25">
      <c r="A47" s="408" t="s">
        <v>312</v>
      </c>
      <c r="B47" s="409">
        <f>0</f>
        <v>0</v>
      </c>
      <c r="C47" s="409">
        <f>0</f>
        <v>0</v>
      </c>
    </row>
    <row r="48" spans="1:3" ht="51" x14ac:dyDescent="0.25">
      <c r="A48" s="408" t="s">
        <v>313</v>
      </c>
      <c r="B48" s="409">
        <f>0</f>
        <v>0</v>
      </c>
      <c r="C48" s="409">
        <f>0</f>
        <v>0</v>
      </c>
    </row>
    <row r="49" spans="1:3" x14ac:dyDescent="0.25">
      <c r="A49" s="686" t="s">
        <v>314</v>
      </c>
      <c r="B49" s="687"/>
      <c r="C49" s="688"/>
    </row>
    <row r="50" spans="1:3" ht="76.5" x14ac:dyDescent="0.25">
      <c r="A50" s="362" t="s">
        <v>315</v>
      </c>
      <c r="B50" s="412">
        <f>IF((B47+B48)&gt;=0,0,B47+B48)</f>
        <v>0</v>
      </c>
      <c r="C50" s="412">
        <f>IF((C47+C48)&gt;=0,0,C47+C48)</f>
        <v>0</v>
      </c>
    </row>
    <row r="51" spans="1:3" x14ac:dyDescent="0.25">
      <c r="A51" s="686" t="s">
        <v>287</v>
      </c>
      <c r="B51" s="687"/>
      <c r="C51" s="688"/>
    </row>
    <row r="52" spans="1:3" ht="102" x14ac:dyDescent="0.25">
      <c r="A52" s="362" t="s">
        <v>316</v>
      </c>
      <c r="B52" s="412">
        <f>IF((B47+B48)&lt;0,0,B47+B48)</f>
        <v>0</v>
      </c>
      <c r="C52" s="412">
        <f>IF((C47+C48)&lt;0,0,C47+C48)</f>
        <v>0</v>
      </c>
    </row>
    <row r="53" spans="1:3" ht="15" customHeight="1" x14ac:dyDescent="0.25">
      <c r="A53" s="696" t="s">
        <v>289</v>
      </c>
      <c r="B53" s="697"/>
      <c r="C53" s="698"/>
    </row>
    <row r="54" spans="1:3" ht="51" x14ac:dyDescent="0.25">
      <c r="A54" s="408" t="s">
        <v>317</v>
      </c>
      <c r="B54" s="409">
        <f>0</f>
        <v>0</v>
      </c>
      <c r="C54" s="409">
        <f>0</f>
        <v>0</v>
      </c>
    </row>
    <row r="55" spans="1:3" ht="114.75" x14ac:dyDescent="0.25">
      <c r="A55" s="408" t="s">
        <v>318</v>
      </c>
      <c r="B55" s="409">
        <f>0</f>
        <v>0</v>
      </c>
      <c r="C55" s="409">
        <f>0</f>
        <v>0</v>
      </c>
    </row>
    <row r="56" spans="1:3" ht="38.25" x14ac:dyDescent="0.25">
      <c r="A56" s="362" t="s">
        <v>4302</v>
      </c>
      <c r="B56" s="412">
        <f>B54+B55</f>
        <v>0</v>
      </c>
      <c r="C56" s="412">
        <f>C54+C55</f>
        <v>0</v>
      </c>
    </row>
    <row r="57" spans="1:3" ht="89.2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686" t="s">
        <v>287</v>
      </c>
      <c r="B59" s="687"/>
      <c r="C59" s="688"/>
    </row>
    <row r="60" spans="1:3" ht="25.5" x14ac:dyDescent="0.25">
      <c r="A60" s="362" t="s">
        <v>321</v>
      </c>
      <c r="B60" s="412">
        <f>B28</f>
        <v>0</v>
      </c>
      <c r="C60" s="412">
        <f>C28</f>
        <v>0</v>
      </c>
    </row>
    <row r="61" spans="1:3" ht="405" x14ac:dyDescent="0.25">
      <c r="A61" s="689" t="s">
        <v>4303</v>
      </c>
      <c r="B61" s="3"/>
      <c r="C61" s="3"/>
    </row>
    <row r="62" spans="1:3" ht="150" x14ac:dyDescent="0.25">
      <c r="A62" s="689" t="s">
        <v>4304</v>
      </c>
      <c r="B62" s="3"/>
      <c r="C62" s="3"/>
    </row>
    <row r="63" spans="1:3" ht="409.5" x14ac:dyDescent="0.25">
      <c r="A63" s="689" t="s">
        <v>4305</v>
      </c>
      <c r="B63" s="3"/>
      <c r="C63" s="3"/>
    </row>
    <row r="64" spans="1:3" ht="150" x14ac:dyDescent="0.25">
      <c r="A64" s="689" t="s">
        <v>4306</v>
      </c>
      <c r="B64" s="3"/>
      <c r="C64" s="3"/>
    </row>
    <row r="65" spans="1:3" ht="90" x14ac:dyDescent="0.25">
      <c r="A65" s="689" t="s">
        <v>4307</v>
      </c>
      <c r="B65" s="3"/>
      <c r="C65" s="3"/>
    </row>
    <row r="66" spans="1:3" ht="135" x14ac:dyDescent="0.25">
      <c r="A66" s="689" t="s">
        <v>4308</v>
      </c>
      <c r="B66" s="3"/>
      <c r="C66" s="3"/>
    </row>
    <row r="67" spans="1:3" ht="120" x14ac:dyDescent="0.25">
      <c r="A67" s="689" t="s">
        <v>4309</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53:C53"/>
    <mergeCell ref="A59:C59"/>
    <mergeCell ref="A42:C42"/>
    <mergeCell ref="A44:C44"/>
    <mergeCell ref="A46:C46"/>
    <mergeCell ref="A49:C49"/>
    <mergeCell ref="A51:C51"/>
    <mergeCell ref="A1:C1"/>
    <mergeCell ref="A25:C25"/>
    <mergeCell ref="A27:C2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699">
        <f>[2]Systeme_Developpe!C3</f>
        <v>0</v>
      </c>
      <c r="E4" s="311">
        <v>60</v>
      </c>
      <c r="F4" s="311" t="s">
        <v>332</v>
      </c>
      <c r="G4" s="699">
        <f>[2]Systeme_Developpe!W3</f>
        <v>0</v>
      </c>
      <c r="I4" s="22">
        <v>80</v>
      </c>
      <c r="J4" s="22" t="s">
        <v>333</v>
      </c>
      <c r="K4" s="699">
        <f>[2]Systeme_Developpe!AE3</f>
        <v>0</v>
      </c>
    </row>
    <row r="5" spans="1:11" x14ac:dyDescent="0.25">
      <c r="A5" s="311">
        <v>11</v>
      </c>
      <c r="B5" s="311" t="s">
        <v>334</v>
      </c>
      <c r="C5" s="699">
        <f>[2]Systeme_Developpe!C41</f>
        <v>0</v>
      </c>
      <c r="E5" s="311">
        <v>603</v>
      </c>
      <c r="F5" s="311" t="s">
        <v>335</v>
      </c>
      <c r="G5" s="699">
        <f>[2]Systeme_Developpe!W41</f>
        <v>0</v>
      </c>
      <c r="I5" s="22">
        <v>88</v>
      </c>
      <c r="J5" s="22" t="s">
        <v>336</v>
      </c>
      <c r="K5" s="699">
        <f>[2]Systeme_Developpe!AE21</f>
        <v>0</v>
      </c>
    </row>
    <row r="6" spans="1:11" x14ac:dyDescent="0.25">
      <c r="A6" s="311">
        <v>12</v>
      </c>
      <c r="B6" s="311" t="s">
        <v>337</v>
      </c>
      <c r="C6" s="699">
        <f>[2]Systeme_Developpe!C44</f>
        <v>0</v>
      </c>
      <c r="E6" s="311">
        <v>61</v>
      </c>
      <c r="F6" s="311" t="s">
        <v>338</v>
      </c>
      <c r="G6" s="699">
        <f>[2]Systeme_Developpe!W46</f>
        <v>0</v>
      </c>
      <c r="I6" s="22">
        <v>89</v>
      </c>
      <c r="J6" s="22" t="s">
        <v>339</v>
      </c>
      <c r="K6" s="699">
        <f>[2]Systeme_Developpe!AE22</f>
        <v>0</v>
      </c>
    </row>
    <row r="7" spans="1:11" x14ac:dyDescent="0.25">
      <c r="A7" s="311">
        <v>13</v>
      </c>
      <c r="B7" s="311" t="s">
        <v>340</v>
      </c>
      <c r="C7" s="699">
        <f>[2]Systeme_Developpe!C47</f>
        <v>0</v>
      </c>
      <c r="E7" s="311">
        <v>62</v>
      </c>
      <c r="F7" s="311" t="s">
        <v>341</v>
      </c>
      <c r="G7" s="699">
        <f>[2]Systeme_Developpe!W75</f>
        <v>0</v>
      </c>
      <c r="I7" s="23" t="s">
        <v>342</v>
      </c>
      <c r="J7" s="23"/>
      <c r="K7" s="159">
        <f>SUM(K4:K6)</f>
        <v>0</v>
      </c>
    </row>
    <row r="8" spans="1:11" x14ac:dyDescent="0.25">
      <c r="A8" s="311">
        <v>14</v>
      </c>
      <c r="B8" s="311" t="s">
        <v>35</v>
      </c>
      <c r="C8" s="699">
        <f>[2]Systeme_Developpe!C69</f>
        <v>0</v>
      </c>
      <c r="E8" s="311">
        <v>63</v>
      </c>
      <c r="F8" s="311" t="s">
        <v>56</v>
      </c>
      <c r="G8" s="699">
        <f>[2]Systeme_Developpe!W119</f>
        <v>0</v>
      </c>
    </row>
    <row r="9" spans="1:11" x14ac:dyDescent="0.25">
      <c r="A9" s="311">
        <v>15</v>
      </c>
      <c r="B9" s="311" t="s">
        <v>343</v>
      </c>
      <c r="C9" s="699">
        <f>[2]Systeme_Developpe!C81</f>
        <v>0</v>
      </c>
      <c r="E9" s="311">
        <v>64</v>
      </c>
      <c r="F9" s="311" t="s">
        <v>58</v>
      </c>
      <c r="G9" s="699">
        <f>[2]Systeme_Developpe!W149</f>
        <v>0</v>
      </c>
    </row>
    <row r="10" spans="1:11" x14ac:dyDescent="0.25">
      <c r="A10" s="311">
        <v>16</v>
      </c>
      <c r="B10" s="311" t="s">
        <v>344</v>
      </c>
      <c r="C10" s="699">
        <f>[2]Systeme_Developpe!C98</f>
        <v>0</v>
      </c>
      <c r="E10" s="311">
        <v>65</v>
      </c>
      <c r="F10" s="311" t="s">
        <v>345</v>
      </c>
      <c r="G10" s="699">
        <f>[2]Systeme_Developpe!W171</f>
        <v>0</v>
      </c>
    </row>
    <row r="11" spans="1:11" x14ac:dyDescent="0.25">
      <c r="A11" s="311">
        <v>17</v>
      </c>
      <c r="B11" s="311" t="s">
        <v>346</v>
      </c>
      <c r="C11" s="699">
        <f>[2]Systeme_Developpe!C126</f>
        <v>0</v>
      </c>
      <c r="E11" s="311">
        <v>66</v>
      </c>
      <c r="F11" s="311" t="s">
        <v>64</v>
      </c>
      <c r="G11" s="699">
        <f>[2]Systeme_Developpe!W185</f>
        <v>0</v>
      </c>
    </row>
    <row r="12" spans="1:11" x14ac:dyDescent="0.25">
      <c r="A12" s="311">
        <v>18</v>
      </c>
      <c r="B12" s="311" t="s">
        <v>347</v>
      </c>
      <c r="C12" s="699">
        <f>[2]Systeme_Developpe!C132</f>
        <v>0</v>
      </c>
      <c r="E12" s="311">
        <v>67</v>
      </c>
      <c r="F12" s="311" t="s">
        <v>68</v>
      </c>
      <c r="G12" s="699">
        <f>[2]Systeme_Developpe!W202</f>
        <v>0</v>
      </c>
    </row>
    <row r="13" spans="1:11" x14ac:dyDescent="0.25">
      <c r="A13" s="311">
        <v>19</v>
      </c>
      <c r="B13" s="311" t="s">
        <v>242</v>
      </c>
      <c r="C13" s="699">
        <f>0</f>
        <v>0</v>
      </c>
      <c r="E13" s="311">
        <v>68</v>
      </c>
      <c r="F13" s="311" t="s">
        <v>348</v>
      </c>
      <c r="G13" s="699">
        <f>[2]Systeme_Developpe!W225</f>
        <v>0</v>
      </c>
    </row>
    <row r="14" spans="1:11" x14ac:dyDescent="0.25">
      <c r="A14" s="23" t="s">
        <v>349</v>
      </c>
      <c r="B14" s="23"/>
      <c r="C14" s="159">
        <f>SUM(C4:C13)</f>
        <v>0</v>
      </c>
      <c r="E14" s="311">
        <v>69</v>
      </c>
      <c r="F14" s="311" t="s">
        <v>350</v>
      </c>
      <c r="G14" s="699">
        <f>[2]Systeme_Developpe!W253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699">
        <f>[2]Systeme_Developpe!G3</f>
        <v>0</v>
      </c>
      <c r="E17" s="20" t="s">
        <v>328</v>
      </c>
      <c r="F17" s="20" t="s">
        <v>329</v>
      </c>
      <c r="G17" s="20" t="s">
        <v>330</v>
      </c>
    </row>
    <row r="18" spans="1:7" x14ac:dyDescent="0.25">
      <c r="A18" s="311">
        <v>21</v>
      </c>
      <c r="B18" s="311" t="s">
        <v>109</v>
      </c>
      <c r="C18" s="699">
        <f>[2]Systeme_Developpe!G16</f>
        <v>0</v>
      </c>
      <c r="E18" s="311">
        <v>70</v>
      </c>
      <c r="F18" s="311" t="s">
        <v>354</v>
      </c>
      <c r="G18" s="699">
        <f>[2]Systeme_Developpe!AA3</f>
        <v>0</v>
      </c>
    </row>
    <row r="19" spans="1:7" x14ac:dyDescent="0.25">
      <c r="A19" s="311">
        <v>22</v>
      </c>
      <c r="B19" s="311" t="s">
        <v>355</v>
      </c>
      <c r="C19" s="699">
        <f>[2]Systeme_Developpe!G68</f>
        <v>0</v>
      </c>
      <c r="E19" s="311">
        <v>71</v>
      </c>
      <c r="F19" s="311" t="s">
        <v>356</v>
      </c>
      <c r="G19" s="699">
        <f>[2]Systeme_Developpe!AA34</f>
        <v>0</v>
      </c>
    </row>
    <row r="20" spans="1:7" x14ac:dyDescent="0.25">
      <c r="A20" s="311">
        <v>23</v>
      </c>
      <c r="B20" s="311" t="s">
        <v>357</v>
      </c>
      <c r="C20" s="699">
        <f>[2]Systeme_Developpe!G69</f>
        <v>0</v>
      </c>
      <c r="E20" s="311">
        <v>72</v>
      </c>
      <c r="F20" s="311" t="s">
        <v>85</v>
      </c>
      <c r="G20" s="699">
        <f>[2]Systeme_Developpe!AA46</f>
        <v>0</v>
      </c>
    </row>
    <row r="21" spans="1:7" x14ac:dyDescent="0.25">
      <c r="A21" s="311">
        <v>24</v>
      </c>
      <c r="B21" s="311" t="s">
        <v>242</v>
      </c>
      <c r="C21" s="699">
        <f>0</f>
        <v>0</v>
      </c>
      <c r="E21" s="311">
        <v>73</v>
      </c>
      <c r="F21" s="24" t="s">
        <v>242</v>
      </c>
      <c r="G21" s="699">
        <f>0</f>
        <v>0</v>
      </c>
    </row>
    <row r="22" spans="1:7" x14ac:dyDescent="0.25">
      <c r="A22" s="311">
        <v>25</v>
      </c>
      <c r="B22" s="22" t="s">
        <v>358</v>
      </c>
      <c r="C22" s="699">
        <f>[2]Systeme_Developpe!G82</f>
        <v>0</v>
      </c>
      <c r="E22" s="311">
        <v>74</v>
      </c>
      <c r="F22" s="311" t="s">
        <v>359</v>
      </c>
      <c r="G22" s="699">
        <f>[2]Systeme_Developpe!AA49</f>
        <v>0</v>
      </c>
    </row>
    <row r="23" spans="1:7" x14ac:dyDescent="0.25">
      <c r="A23" s="311">
        <v>26</v>
      </c>
      <c r="B23" s="311" t="s">
        <v>360</v>
      </c>
      <c r="C23" s="699">
        <f>[2]Systeme_Developpe!G83</f>
        <v>0</v>
      </c>
      <c r="E23" s="311">
        <v>75</v>
      </c>
      <c r="F23" s="311" t="s">
        <v>361</v>
      </c>
      <c r="G23" s="699">
        <f>[2]Systeme_Developpe!AA50</f>
        <v>0</v>
      </c>
    </row>
    <row r="24" spans="1:7" x14ac:dyDescent="0.25">
      <c r="A24" s="311">
        <v>27</v>
      </c>
      <c r="B24" s="311" t="s">
        <v>362</v>
      </c>
      <c r="C24" s="699">
        <f>[2]Systeme_Developpe!G100</f>
        <v>0</v>
      </c>
      <c r="E24" s="311">
        <v>76</v>
      </c>
      <c r="F24" s="311" t="s">
        <v>90</v>
      </c>
      <c r="G24" s="699">
        <f>[2]Systeme_Developpe!AA63</f>
        <v>0</v>
      </c>
    </row>
    <row r="25" spans="1:7" x14ac:dyDescent="0.25">
      <c r="A25" s="311">
        <v>28</v>
      </c>
      <c r="B25" s="311" t="s">
        <v>363</v>
      </c>
      <c r="C25" s="699">
        <f>[2]Systeme_Developpe!G128</f>
        <v>0</v>
      </c>
      <c r="E25" s="311">
        <v>77</v>
      </c>
      <c r="F25" s="311" t="s">
        <v>96</v>
      </c>
      <c r="G25" s="699">
        <f>[2]Systeme_Developpe!AA81</f>
        <v>0</v>
      </c>
    </row>
    <row r="26" spans="1:7" x14ac:dyDescent="0.25">
      <c r="A26" s="311">
        <v>29</v>
      </c>
      <c r="B26" s="311" t="s">
        <v>364</v>
      </c>
      <c r="C26" s="699">
        <f>[2]Systeme_Developpe!G144</f>
        <v>0</v>
      </c>
      <c r="E26" s="311">
        <v>78</v>
      </c>
      <c r="F26" s="311" t="s">
        <v>365</v>
      </c>
      <c r="G26" s="699">
        <f>[2]Systeme_Developpe!AA104</f>
        <v>0</v>
      </c>
    </row>
    <row r="27" spans="1:7" x14ac:dyDescent="0.25">
      <c r="A27" s="23" t="s">
        <v>366</v>
      </c>
      <c r="B27" s="23"/>
      <c r="C27" s="159">
        <f>SUM(C17:C26)</f>
        <v>0</v>
      </c>
      <c r="E27" s="311">
        <v>79</v>
      </c>
      <c r="F27" s="311" t="s">
        <v>87</v>
      </c>
      <c r="G27" s="699">
        <f>[2]Systeme_Developpe!AA130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699">
        <f>0</f>
        <v>0</v>
      </c>
    </row>
    <row r="31" spans="1:7" x14ac:dyDescent="0.25">
      <c r="A31" s="311">
        <v>31</v>
      </c>
      <c r="B31" s="311" t="s">
        <v>369</v>
      </c>
      <c r="C31" s="699">
        <f>[2]Systeme_Developpe!K3</f>
        <v>0</v>
      </c>
    </row>
    <row r="32" spans="1:7" x14ac:dyDescent="0.25">
      <c r="A32" s="311">
        <v>32</v>
      </c>
      <c r="B32" s="311" t="s">
        <v>370</v>
      </c>
      <c r="C32" s="699">
        <f>[2]Systeme_Developpe!K7</f>
        <v>0</v>
      </c>
    </row>
    <row r="33" spans="1:3" x14ac:dyDescent="0.25">
      <c r="A33" s="311">
        <v>33</v>
      </c>
      <c r="B33" s="311" t="s">
        <v>371</v>
      </c>
      <c r="C33" s="699">
        <f>[2]Systeme_Developpe!K21</f>
        <v>0</v>
      </c>
    </row>
    <row r="34" spans="1:3" x14ac:dyDescent="0.25">
      <c r="A34" s="311">
        <v>34</v>
      </c>
      <c r="B34" s="311" t="s">
        <v>372</v>
      </c>
      <c r="C34" s="699">
        <f>[2]Systeme_Developpe!K28</f>
        <v>0</v>
      </c>
    </row>
    <row r="35" spans="1:3" x14ac:dyDescent="0.25">
      <c r="A35" s="311">
        <v>35</v>
      </c>
      <c r="B35" s="311" t="s">
        <v>373</v>
      </c>
      <c r="C35" s="699">
        <f>[2]Systeme_Developpe!K35</f>
        <v>0</v>
      </c>
    </row>
    <row r="36" spans="1:3" x14ac:dyDescent="0.25">
      <c r="A36" s="311">
        <v>36</v>
      </c>
      <c r="B36" s="22" t="s">
        <v>374</v>
      </c>
      <c r="C36" s="699">
        <f>[2]Systeme_Developpe!K46</f>
        <v>0</v>
      </c>
    </row>
    <row r="37" spans="1:3" x14ac:dyDescent="0.25">
      <c r="A37" s="311">
        <v>37</v>
      </c>
      <c r="B37" s="311" t="s">
        <v>375</v>
      </c>
      <c r="C37" s="699">
        <f>[2]Systeme_Developpe!K47</f>
        <v>0</v>
      </c>
    </row>
    <row r="38" spans="1:3" x14ac:dyDescent="0.25">
      <c r="A38" s="311">
        <v>38</v>
      </c>
      <c r="B38" s="22" t="s">
        <v>376</v>
      </c>
      <c r="C38" s="699">
        <f>[2]Systeme_Developpe!K50</f>
        <v>0</v>
      </c>
    </row>
    <row r="39" spans="1:3" x14ac:dyDescent="0.25">
      <c r="A39" s="311">
        <v>39</v>
      </c>
      <c r="B39" s="311" t="s">
        <v>377</v>
      </c>
      <c r="C39" s="699">
        <f>[2]Systeme_Developpe!K51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699">
        <f>[2]Systeme_Developpe!O3</f>
        <v>0</v>
      </c>
    </row>
    <row r="44" spans="1:3" x14ac:dyDescent="0.25">
      <c r="A44" s="311">
        <v>41</v>
      </c>
      <c r="B44" s="311" t="s">
        <v>381</v>
      </c>
      <c r="C44" s="699">
        <f>[2]Systeme_Developpe!O24</f>
        <v>0</v>
      </c>
    </row>
    <row r="45" spans="1:3" x14ac:dyDescent="0.25">
      <c r="A45" s="311">
        <v>42</v>
      </c>
      <c r="B45" s="311" t="s">
        <v>382</v>
      </c>
      <c r="C45" s="699">
        <f>[2]Systeme_Developpe!O39</f>
        <v>0</v>
      </c>
    </row>
    <row r="46" spans="1:3" x14ac:dyDescent="0.25">
      <c r="A46" s="311">
        <v>43</v>
      </c>
      <c r="B46" s="311" t="s">
        <v>383</v>
      </c>
      <c r="C46" s="699">
        <f>[2]Systeme_Developpe!O53</f>
        <v>0</v>
      </c>
    </row>
    <row r="47" spans="1:3" x14ac:dyDescent="0.25">
      <c r="A47" s="311">
        <v>44</v>
      </c>
      <c r="B47" s="311" t="s">
        <v>384</v>
      </c>
      <c r="C47" s="699">
        <f>[2]Systeme_Developpe!O60</f>
        <v>0</v>
      </c>
    </row>
    <row r="48" spans="1:3" x14ac:dyDescent="0.25">
      <c r="A48" s="311">
        <v>45</v>
      </c>
      <c r="B48" s="311" t="s">
        <v>385</v>
      </c>
      <c r="C48" s="699">
        <f>[2]Systeme_Developpe!O104</f>
        <v>0</v>
      </c>
    </row>
    <row r="49" spans="1:3" x14ac:dyDescent="0.25">
      <c r="A49" s="311">
        <v>46</v>
      </c>
      <c r="B49" s="311" t="s">
        <v>386</v>
      </c>
      <c r="C49" s="699">
        <f>[2]Systeme_Developpe!O124</f>
        <v>0</v>
      </c>
    </row>
    <row r="50" spans="1:3" x14ac:dyDescent="0.25">
      <c r="A50" s="311">
        <v>47</v>
      </c>
      <c r="B50" s="311" t="s">
        <v>387</v>
      </c>
      <c r="C50" s="699">
        <f>[2]Systeme_Developpe!O132</f>
        <v>0</v>
      </c>
    </row>
    <row r="51" spans="1:3" x14ac:dyDescent="0.25">
      <c r="A51" s="311">
        <v>48</v>
      </c>
      <c r="B51" s="311" t="s">
        <v>388</v>
      </c>
      <c r="C51" s="699">
        <f>[2]Systeme_Developpe!O153</f>
        <v>0</v>
      </c>
    </row>
    <row r="52" spans="1:3" x14ac:dyDescent="0.25">
      <c r="A52" s="311">
        <v>49</v>
      </c>
      <c r="B52" s="311" t="s">
        <v>389</v>
      </c>
      <c r="C52" s="699">
        <f>[2]Systeme_Developpe!O162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699">
        <f>[2]Systeme_Developpe!S3</f>
        <v>0</v>
      </c>
    </row>
    <row r="57" spans="1:3" x14ac:dyDescent="0.25">
      <c r="A57" s="311">
        <v>51</v>
      </c>
      <c r="B57" s="311" t="s">
        <v>393</v>
      </c>
      <c r="C57" s="699">
        <f>[2]Systeme_Developpe!S22</f>
        <v>0</v>
      </c>
    </row>
    <row r="58" spans="1:3" x14ac:dyDescent="0.25">
      <c r="A58" s="311">
        <v>52</v>
      </c>
      <c r="B58" s="311" t="s">
        <v>394</v>
      </c>
      <c r="C58" s="699">
        <f>[2]Systeme_Developpe!S42</f>
        <v>0</v>
      </c>
    </row>
    <row r="59" spans="1:3" x14ac:dyDescent="0.25">
      <c r="A59" s="311">
        <v>53</v>
      </c>
      <c r="B59" s="311" t="s">
        <v>395</v>
      </c>
      <c r="C59" s="699">
        <f>[2]Systeme_Developpe!S46</f>
        <v>0</v>
      </c>
    </row>
    <row r="60" spans="1:3" x14ac:dyDescent="0.25">
      <c r="A60" s="311">
        <v>54</v>
      </c>
      <c r="B60" s="311" t="s">
        <v>396</v>
      </c>
      <c r="C60" s="699">
        <f>[2]Systeme_Developpe!S52</f>
        <v>0</v>
      </c>
    </row>
    <row r="61" spans="1:3" x14ac:dyDescent="0.25">
      <c r="A61" s="311">
        <v>55</v>
      </c>
      <c r="B61" s="311" t="s">
        <v>242</v>
      </c>
      <c r="C61" s="699">
        <f>0</f>
        <v>0</v>
      </c>
    </row>
    <row r="62" spans="1:3" x14ac:dyDescent="0.25">
      <c r="A62" s="311">
        <v>56</v>
      </c>
      <c r="B62" s="311" t="s">
        <v>242</v>
      </c>
      <c r="C62" s="699">
        <f>0</f>
        <v>0</v>
      </c>
    </row>
    <row r="63" spans="1:3" x14ac:dyDescent="0.25">
      <c r="A63" s="311">
        <v>57</v>
      </c>
      <c r="B63" s="311" t="s">
        <v>242</v>
      </c>
      <c r="C63" s="699">
        <f>0</f>
        <v>0</v>
      </c>
    </row>
    <row r="64" spans="1:3" x14ac:dyDescent="0.25">
      <c r="A64" s="311">
        <v>58</v>
      </c>
      <c r="B64" s="311" t="s">
        <v>397</v>
      </c>
      <c r="C64" s="699">
        <f>[2]Systeme_Developpe!S53</f>
        <v>0</v>
      </c>
    </row>
    <row r="65" spans="1:3" x14ac:dyDescent="0.25">
      <c r="A65" s="311">
        <v>59</v>
      </c>
      <c r="B65" s="311" t="s">
        <v>398</v>
      </c>
      <c r="C65" s="699">
        <f>[2]Systeme_Developpe!S54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699">
        <f>SUM(C4,C11:C12,C18,C25,C38:C40)</f>
        <v>0</v>
      </c>
      <c r="E3" s="701">
        <v>20</v>
      </c>
      <c r="F3" s="701" t="s">
        <v>108</v>
      </c>
      <c r="G3" s="702">
        <f>SUM(G4,G10:G14)</f>
        <v>0</v>
      </c>
      <c r="I3" s="701">
        <v>31</v>
      </c>
      <c r="J3" s="701" t="s">
        <v>407</v>
      </c>
      <c r="K3" s="702">
        <f>SUM(K4:K6)</f>
        <v>0</v>
      </c>
      <c r="M3" s="22">
        <v>40</v>
      </c>
      <c r="N3" s="22" t="s">
        <v>380</v>
      </c>
      <c r="O3" s="699">
        <f>SUM(O4:O5,O8:O9,O12:O13,O17)</f>
        <v>0</v>
      </c>
      <c r="Q3" s="701">
        <v>50</v>
      </c>
      <c r="R3" s="701" t="s">
        <v>408</v>
      </c>
      <c r="S3" s="702">
        <f>SUM(S4:S5,S8,S11:S13,S16:S17,S21)</f>
        <v>0</v>
      </c>
      <c r="U3" s="701">
        <v>60</v>
      </c>
      <c r="V3" s="701" t="s">
        <v>409</v>
      </c>
      <c r="W3" s="702">
        <f>SUM(W4,W8,W22:W24,W29,W32:W33)</f>
        <v>0</v>
      </c>
      <c r="Y3" s="22">
        <v>70</v>
      </c>
      <c r="Z3" s="22" t="s">
        <v>354</v>
      </c>
      <c r="AA3" s="699">
        <f>SUM(AA4,AA7:AA9,AA12:AA14,AA17,AA26)</f>
        <v>0</v>
      </c>
      <c r="AC3" s="22">
        <v>80</v>
      </c>
      <c r="AD3" s="22" t="s">
        <v>333</v>
      </c>
      <c r="AE3" s="699">
        <f>SUM(AE4,AE11,AE18)</f>
        <v>0</v>
      </c>
    </row>
    <row r="4" spans="1:31" x14ac:dyDescent="0.25">
      <c r="A4" s="703">
        <v>101</v>
      </c>
      <c r="B4" s="703" t="s">
        <v>410</v>
      </c>
      <c r="C4" s="704">
        <f>SUM(C5:C7,C10)</f>
        <v>0</v>
      </c>
      <c r="E4" s="703">
        <v>201</v>
      </c>
      <c r="F4" s="703" t="s">
        <v>3</v>
      </c>
      <c r="G4" s="704">
        <f>SUM(G5:G6,G9)</f>
        <v>0</v>
      </c>
      <c r="I4" s="33">
        <v>311</v>
      </c>
      <c r="J4" s="33" t="s">
        <v>411</v>
      </c>
      <c r="K4" s="313">
        <f>0</f>
        <v>0</v>
      </c>
      <c r="M4" s="703">
        <v>400</v>
      </c>
      <c r="N4" s="703" t="s">
        <v>412</v>
      </c>
      <c r="O4" s="704">
        <f>0</f>
        <v>0</v>
      </c>
      <c r="Q4" s="33">
        <v>501</v>
      </c>
      <c r="R4" s="33" t="s">
        <v>413</v>
      </c>
      <c r="S4" s="313">
        <f>0</f>
        <v>0</v>
      </c>
      <c r="U4" s="32">
        <v>601</v>
      </c>
      <c r="V4" s="32" t="s">
        <v>4310</v>
      </c>
      <c r="W4" s="313">
        <f>SUM(W5:W7)</f>
        <v>0</v>
      </c>
      <c r="Y4" s="703">
        <v>701</v>
      </c>
      <c r="Z4" s="703" t="s">
        <v>414</v>
      </c>
      <c r="AA4" s="704">
        <f>SUM(AA5:AA6)</f>
        <v>0</v>
      </c>
      <c r="AC4" s="703">
        <v>801</v>
      </c>
      <c r="AD4" s="703" t="s">
        <v>415</v>
      </c>
      <c r="AE4" s="704">
        <f>SUM(AE5:AE7,AE10)</f>
        <v>0</v>
      </c>
    </row>
    <row r="5" spans="1:31" x14ac:dyDescent="0.25">
      <c r="A5" s="705">
        <v>1011</v>
      </c>
      <c r="B5" s="705" t="s">
        <v>416</v>
      </c>
      <c r="C5" s="706">
        <f>0</f>
        <v>0</v>
      </c>
      <c r="E5" s="705">
        <v>2011</v>
      </c>
      <c r="F5" s="705" t="s">
        <v>417</v>
      </c>
      <c r="G5" s="706">
        <f>0</f>
        <v>0</v>
      </c>
      <c r="I5" s="33">
        <v>312</v>
      </c>
      <c r="J5" s="33" t="s">
        <v>418</v>
      </c>
      <c r="K5" s="313">
        <f>0</f>
        <v>0</v>
      </c>
      <c r="M5" s="33">
        <v>401</v>
      </c>
      <c r="N5" s="33" t="s">
        <v>419</v>
      </c>
      <c r="O5" s="313">
        <f>SUM(O6:O7)</f>
        <v>0</v>
      </c>
      <c r="Q5" s="33">
        <v>502</v>
      </c>
      <c r="R5" s="33" t="s">
        <v>24</v>
      </c>
      <c r="S5" s="313">
        <f>SUM(S6:S7)</f>
        <v>0</v>
      </c>
      <c r="U5" s="705">
        <v>6011</v>
      </c>
      <c r="V5" s="705" t="s">
        <v>420</v>
      </c>
      <c r="W5" s="706">
        <f>0</f>
        <v>0</v>
      </c>
      <c r="Y5" s="705">
        <v>7011</v>
      </c>
      <c r="Z5" s="705" t="s">
        <v>421</v>
      </c>
      <c r="AA5" s="706">
        <f>0</f>
        <v>0</v>
      </c>
      <c r="AC5" s="705">
        <v>8011</v>
      </c>
      <c r="AD5" s="705" t="s">
        <v>422</v>
      </c>
      <c r="AE5" s="706">
        <f>0</f>
        <v>0</v>
      </c>
    </row>
    <row r="6" spans="1:31" x14ac:dyDescent="0.25">
      <c r="A6" s="705">
        <v>1012</v>
      </c>
      <c r="B6" s="705" t="s">
        <v>423</v>
      </c>
      <c r="C6" s="706">
        <f>0</f>
        <v>0</v>
      </c>
      <c r="E6" s="705">
        <v>2012</v>
      </c>
      <c r="F6" s="705" t="s">
        <v>424</v>
      </c>
      <c r="G6" s="706">
        <f>SUM(G7:G8)</f>
        <v>0</v>
      </c>
      <c r="I6" s="33">
        <v>317</v>
      </c>
      <c r="J6" s="33" t="s">
        <v>425</v>
      </c>
      <c r="K6" s="313">
        <f>0</f>
        <v>0</v>
      </c>
      <c r="M6" s="705">
        <v>4011</v>
      </c>
      <c r="N6" s="705" t="s">
        <v>426</v>
      </c>
      <c r="O6" s="706">
        <f>0</f>
        <v>0</v>
      </c>
      <c r="Q6" s="705">
        <v>5021</v>
      </c>
      <c r="R6" s="705" t="s">
        <v>427</v>
      </c>
      <c r="S6" s="706">
        <f>0</f>
        <v>0</v>
      </c>
      <c r="U6" s="705">
        <v>6012</v>
      </c>
      <c r="V6" s="705" t="s">
        <v>428</v>
      </c>
      <c r="W6" s="706">
        <f>0</f>
        <v>0</v>
      </c>
      <c r="Y6" s="705">
        <v>7012</v>
      </c>
      <c r="Z6" s="705" t="s">
        <v>429</v>
      </c>
      <c r="AA6" s="706">
        <f>0</f>
        <v>0</v>
      </c>
      <c r="AC6" s="705">
        <v>8014</v>
      </c>
      <c r="AD6" s="705" t="s">
        <v>430</v>
      </c>
      <c r="AE6" s="706">
        <f>0</f>
        <v>0</v>
      </c>
    </row>
    <row r="7" spans="1:31" x14ac:dyDescent="0.25">
      <c r="A7" s="705">
        <v>1013</v>
      </c>
      <c r="B7" s="705" t="s">
        <v>431</v>
      </c>
      <c r="C7" s="706">
        <f>SUM(C8:C9)</f>
        <v>0</v>
      </c>
      <c r="E7" s="707">
        <v>20121</v>
      </c>
      <c r="F7" s="707" t="s">
        <v>432</v>
      </c>
      <c r="G7" s="708">
        <f>0</f>
        <v>0</v>
      </c>
      <c r="I7" s="701">
        <v>32</v>
      </c>
      <c r="J7" s="701" t="s">
        <v>370</v>
      </c>
      <c r="K7" s="702">
        <f>SUM(K8,K11,K17)</f>
        <v>0</v>
      </c>
      <c r="M7" s="705">
        <v>4017</v>
      </c>
      <c r="N7" s="705" t="s">
        <v>433</v>
      </c>
      <c r="O7" s="706">
        <f>0</f>
        <v>0</v>
      </c>
      <c r="Q7" s="705">
        <v>5022</v>
      </c>
      <c r="R7" s="705" t="s">
        <v>434</v>
      </c>
      <c r="S7" s="706">
        <f>0</f>
        <v>0</v>
      </c>
      <c r="U7" s="705">
        <v>6017</v>
      </c>
      <c r="V7" s="705" t="s">
        <v>435</v>
      </c>
      <c r="W7" s="706">
        <f>0</f>
        <v>0</v>
      </c>
      <c r="Y7" s="33">
        <v>702</v>
      </c>
      <c r="Z7" s="33" t="s">
        <v>436</v>
      </c>
      <c r="AA7" s="313">
        <f>0</f>
        <v>0</v>
      </c>
      <c r="AC7" s="705">
        <v>8016</v>
      </c>
      <c r="AD7" s="705" t="s">
        <v>437</v>
      </c>
      <c r="AE7" s="706">
        <f>SUM(AE8:AE9)</f>
        <v>0</v>
      </c>
    </row>
    <row r="8" spans="1:31" x14ac:dyDescent="0.25">
      <c r="A8" s="707">
        <v>10131</v>
      </c>
      <c r="B8" s="707" t="s">
        <v>438</v>
      </c>
      <c r="C8" s="708">
        <f>0</f>
        <v>0</v>
      </c>
      <c r="E8" s="707">
        <v>20122</v>
      </c>
      <c r="F8" s="707" t="s">
        <v>439</v>
      </c>
      <c r="G8" s="708">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707">
        <v>80161</v>
      </c>
      <c r="AD8" s="707" t="s">
        <v>445</v>
      </c>
      <c r="AE8" s="708">
        <f>0</f>
        <v>0</v>
      </c>
    </row>
    <row r="9" spans="1:31" x14ac:dyDescent="0.25">
      <c r="A9" s="707">
        <v>10132</v>
      </c>
      <c r="B9" s="707" t="s">
        <v>446</v>
      </c>
      <c r="C9" s="708">
        <f>0</f>
        <v>0</v>
      </c>
      <c r="E9" s="705">
        <v>2013</v>
      </c>
      <c r="F9" s="705" t="s">
        <v>4311</v>
      </c>
      <c r="G9" s="706">
        <f>0</f>
        <v>0</v>
      </c>
      <c r="I9" s="705">
        <v>3211</v>
      </c>
      <c r="J9" s="705" t="s">
        <v>447</v>
      </c>
      <c r="K9" s="706">
        <f>0</f>
        <v>0</v>
      </c>
      <c r="M9" s="33">
        <v>404</v>
      </c>
      <c r="N9" s="33" t="s">
        <v>448</v>
      </c>
      <c r="O9" s="313">
        <f>SUM(O10:O11)</f>
        <v>0</v>
      </c>
      <c r="Q9" s="705">
        <v>5031</v>
      </c>
      <c r="R9" s="705" t="s">
        <v>449</v>
      </c>
      <c r="S9" s="706">
        <f>0</f>
        <v>0</v>
      </c>
      <c r="U9" s="308">
        <v>6021</v>
      </c>
      <c r="V9" s="308" t="s">
        <v>440</v>
      </c>
      <c r="W9" s="57">
        <f>SUM(W10:W11)</f>
        <v>0</v>
      </c>
      <c r="Y9" s="33">
        <v>704</v>
      </c>
      <c r="Z9" s="33" t="s">
        <v>79</v>
      </c>
      <c r="AA9" s="313">
        <f>SUM(AA10:AA11)</f>
        <v>0</v>
      </c>
      <c r="AC9" s="707">
        <v>80165</v>
      </c>
      <c r="AD9" s="707" t="s">
        <v>450</v>
      </c>
      <c r="AE9" s="708">
        <f>0</f>
        <v>0</v>
      </c>
    </row>
    <row r="10" spans="1:31" x14ac:dyDescent="0.25">
      <c r="A10" s="705">
        <v>1018</v>
      </c>
      <c r="B10" s="705" t="s">
        <v>451</v>
      </c>
      <c r="C10" s="706">
        <f>0</f>
        <v>0</v>
      </c>
      <c r="E10" s="33">
        <v>203</v>
      </c>
      <c r="F10" s="33" t="s">
        <v>452</v>
      </c>
      <c r="G10" s="313">
        <f>0</f>
        <v>0</v>
      </c>
      <c r="I10" s="705">
        <v>3212</v>
      </c>
      <c r="J10" s="705" t="s">
        <v>453</v>
      </c>
      <c r="K10" s="706">
        <f>0</f>
        <v>0</v>
      </c>
      <c r="M10" s="705">
        <v>4041</v>
      </c>
      <c r="N10" s="705" t="s">
        <v>454</v>
      </c>
      <c r="O10" s="706">
        <f>0</f>
        <v>0</v>
      </c>
      <c r="Q10" s="705">
        <v>5035</v>
      </c>
      <c r="R10" s="705" t="s">
        <v>455</v>
      </c>
      <c r="S10" s="706">
        <f>0</f>
        <v>0</v>
      </c>
      <c r="U10" s="707">
        <v>60211</v>
      </c>
      <c r="V10" s="707" t="s">
        <v>447</v>
      </c>
      <c r="W10" s="708">
        <f>0</f>
        <v>0</v>
      </c>
      <c r="Y10" s="35">
        <v>7041</v>
      </c>
      <c r="Z10" s="35" t="s">
        <v>456</v>
      </c>
      <c r="AA10" s="57">
        <f>0</f>
        <v>0</v>
      </c>
      <c r="AC10" s="705">
        <v>8018</v>
      </c>
      <c r="AD10" s="705" t="s">
        <v>457</v>
      </c>
      <c r="AE10" s="706">
        <f>0</f>
        <v>0</v>
      </c>
    </row>
    <row r="11" spans="1:31" x14ac:dyDescent="0.25">
      <c r="A11" s="32">
        <v>102</v>
      </c>
      <c r="B11" s="32" t="s">
        <v>458</v>
      </c>
      <c r="C11" s="709">
        <f>0</f>
        <v>0</v>
      </c>
      <c r="E11" s="33">
        <v>205</v>
      </c>
      <c r="F11" s="33" t="s">
        <v>459</v>
      </c>
      <c r="G11" s="313">
        <f>0</f>
        <v>0</v>
      </c>
      <c r="I11" s="33">
        <v>322</v>
      </c>
      <c r="J11" s="33" t="s">
        <v>460</v>
      </c>
      <c r="K11" s="313">
        <f>SUM(K12:K16)</f>
        <v>0</v>
      </c>
      <c r="M11" s="705">
        <v>4047</v>
      </c>
      <c r="N11" s="705" t="s">
        <v>461</v>
      </c>
      <c r="O11" s="706">
        <f>0</f>
        <v>0</v>
      </c>
      <c r="Q11" s="33">
        <v>504</v>
      </c>
      <c r="R11" s="33" t="s">
        <v>462</v>
      </c>
      <c r="S11" s="313">
        <f>0</f>
        <v>0</v>
      </c>
      <c r="U11" s="707">
        <v>60212</v>
      </c>
      <c r="V11" s="707" t="s">
        <v>453</v>
      </c>
      <c r="W11" s="708">
        <f>0</f>
        <v>0</v>
      </c>
      <c r="Y11" s="35">
        <v>7042</v>
      </c>
      <c r="Z11" s="35" t="s">
        <v>463</v>
      </c>
      <c r="AA11" s="57">
        <f>0</f>
        <v>0</v>
      </c>
      <c r="AC11" s="703">
        <v>802</v>
      </c>
      <c r="AD11" s="703" t="s">
        <v>464</v>
      </c>
      <c r="AE11" s="704">
        <f>SUM(AE12:AE14,AE17)</f>
        <v>0</v>
      </c>
    </row>
    <row r="12" spans="1:31" x14ac:dyDescent="0.25">
      <c r="A12" s="32">
        <v>104</v>
      </c>
      <c r="B12" s="32" t="s">
        <v>465</v>
      </c>
      <c r="C12" s="709">
        <f>SUM(C13:C17)</f>
        <v>0</v>
      </c>
      <c r="E12" s="703">
        <v>206</v>
      </c>
      <c r="F12" s="703" t="s">
        <v>466</v>
      </c>
      <c r="G12" s="704">
        <f>0</f>
        <v>0</v>
      </c>
      <c r="I12" s="705">
        <v>3221</v>
      </c>
      <c r="J12" s="705" t="s">
        <v>467</v>
      </c>
      <c r="K12" s="706">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705">
        <v>8021</v>
      </c>
      <c r="AD12" s="705" t="s">
        <v>422</v>
      </c>
      <c r="AE12" s="706">
        <f>0</f>
        <v>0</v>
      </c>
    </row>
    <row r="13" spans="1:31" x14ac:dyDescent="0.25">
      <c r="A13" s="705">
        <v>1041</v>
      </c>
      <c r="B13" s="705" t="s">
        <v>471</v>
      </c>
      <c r="C13" s="706">
        <f>0</f>
        <v>0</v>
      </c>
      <c r="E13" s="703">
        <v>207</v>
      </c>
      <c r="F13" s="703" t="s">
        <v>472</v>
      </c>
      <c r="G13" s="704">
        <f>0</f>
        <v>0</v>
      </c>
      <c r="I13" s="705">
        <v>3222</v>
      </c>
      <c r="J13" s="705" t="s">
        <v>473</v>
      </c>
      <c r="K13" s="706">
        <f>0</f>
        <v>0</v>
      </c>
      <c r="M13" s="33">
        <v>408</v>
      </c>
      <c r="N13" s="33" t="s">
        <v>474</v>
      </c>
      <c r="O13" s="313">
        <f>SUM(O14:O16)</f>
        <v>0</v>
      </c>
      <c r="Q13" s="33">
        <v>506</v>
      </c>
      <c r="R13" s="33" t="s">
        <v>475</v>
      </c>
      <c r="S13" s="313">
        <f>SUM(S14:S15)</f>
        <v>0</v>
      </c>
      <c r="U13" s="707">
        <v>60221</v>
      </c>
      <c r="V13" s="707" t="s">
        <v>467</v>
      </c>
      <c r="W13" s="708">
        <f>0</f>
        <v>0</v>
      </c>
      <c r="Y13" s="710">
        <v>706</v>
      </c>
      <c r="Z13" s="710" t="s">
        <v>476</v>
      </c>
      <c r="AA13" s="704">
        <f>0</f>
        <v>0</v>
      </c>
      <c r="AC13" s="705">
        <v>8024</v>
      </c>
      <c r="AD13" s="705" t="s">
        <v>477</v>
      </c>
      <c r="AE13" s="706">
        <f>0</f>
        <v>0</v>
      </c>
    </row>
    <row r="14" spans="1:31" x14ac:dyDescent="0.25">
      <c r="A14" s="705">
        <v>1042</v>
      </c>
      <c r="B14" s="705" t="s">
        <v>478</v>
      </c>
      <c r="C14" s="706">
        <f>0</f>
        <v>0</v>
      </c>
      <c r="E14" s="703">
        <v>208</v>
      </c>
      <c r="F14" s="703" t="s">
        <v>479</v>
      </c>
      <c r="G14" s="704">
        <f>SUM(G15)</f>
        <v>0</v>
      </c>
      <c r="I14" s="705">
        <v>3223</v>
      </c>
      <c r="J14" s="705" t="s">
        <v>480</v>
      </c>
      <c r="K14" s="706">
        <f>0</f>
        <v>0</v>
      </c>
      <c r="M14" s="705">
        <v>4081</v>
      </c>
      <c r="N14" s="705" t="s">
        <v>419</v>
      </c>
      <c r="O14" s="706">
        <f>0</f>
        <v>0</v>
      </c>
      <c r="Q14" s="705">
        <v>5061</v>
      </c>
      <c r="R14" s="705" t="s">
        <v>449</v>
      </c>
      <c r="S14" s="706">
        <f>0</f>
        <v>0</v>
      </c>
      <c r="U14" s="707">
        <v>60222</v>
      </c>
      <c r="V14" s="707" t="s">
        <v>481</v>
      </c>
      <c r="W14" s="708">
        <f>0</f>
        <v>0</v>
      </c>
      <c r="Y14" s="710">
        <v>707</v>
      </c>
      <c r="Z14" s="710" t="s">
        <v>76</v>
      </c>
      <c r="AA14" s="704">
        <f>SUM(AA15:AA16)</f>
        <v>0</v>
      </c>
      <c r="AC14" s="705">
        <v>8026</v>
      </c>
      <c r="AD14" s="705" t="s">
        <v>482</v>
      </c>
      <c r="AE14" s="706">
        <f>SUM(AE15:AE16)</f>
        <v>0</v>
      </c>
    </row>
    <row r="15" spans="1:31" x14ac:dyDescent="0.25">
      <c r="A15" s="705">
        <v>1043</v>
      </c>
      <c r="B15" s="705" t="s">
        <v>483</v>
      </c>
      <c r="C15" s="706">
        <f>0</f>
        <v>0</v>
      </c>
      <c r="E15" s="308">
        <v>2081</v>
      </c>
      <c r="F15" s="308" t="s">
        <v>484</v>
      </c>
      <c r="G15" s="57">
        <f>0</f>
        <v>0</v>
      </c>
      <c r="I15" s="705">
        <v>3224</v>
      </c>
      <c r="J15" s="705" t="s">
        <v>485</v>
      </c>
      <c r="K15" s="706">
        <f>0</f>
        <v>0</v>
      </c>
      <c r="M15" s="705">
        <v>4084</v>
      </c>
      <c r="N15" s="705" t="s">
        <v>486</v>
      </c>
      <c r="O15" s="706">
        <f>0</f>
        <v>0</v>
      </c>
      <c r="Q15" s="705">
        <v>5065</v>
      </c>
      <c r="R15" s="705" t="s">
        <v>455</v>
      </c>
      <c r="S15" s="706">
        <f>0</f>
        <v>0</v>
      </c>
      <c r="U15" s="707">
        <v>60223</v>
      </c>
      <c r="V15" s="707" t="s">
        <v>480</v>
      </c>
      <c r="W15" s="708">
        <f>0</f>
        <v>0</v>
      </c>
      <c r="Y15" s="705">
        <v>7071</v>
      </c>
      <c r="Z15" s="705" t="s">
        <v>487</v>
      </c>
      <c r="AA15" s="706">
        <f>0</f>
        <v>0</v>
      </c>
      <c r="AC15" s="707">
        <v>80261</v>
      </c>
      <c r="AD15" s="707" t="s">
        <v>445</v>
      </c>
      <c r="AE15" s="708">
        <f>0</f>
        <v>0</v>
      </c>
    </row>
    <row r="16" spans="1:31" x14ac:dyDescent="0.25">
      <c r="A16" s="705">
        <v>1044</v>
      </c>
      <c r="B16" s="705" t="s">
        <v>488</v>
      </c>
      <c r="C16" s="706">
        <f>0</f>
        <v>0</v>
      </c>
      <c r="E16" s="701">
        <v>21</v>
      </c>
      <c r="F16" s="701" t="s">
        <v>109</v>
      </c>
      <c r="G16" s="702">
        <f>SUM(G17,G29:G30,G49:G50,G60)</f>
        <v>0</v>
      </c>
      <c r="I16" s="705">
        <v>3225</v>
      </c>
      <c r="J16" s="705" t="s">
        <v>489</v>
      </c>
      <c r="K16" s="706">
        <f>0</f>
        <v>0</v>
      </c>
      <c r="M16" s="705">
        <v>4088</v>
      </c>
      <c r="N16" s="705" t="s">
        <v>490</v>
      </c>
      <c r="O16" s="706">
        <f>0</f>
        <v>0</v>
      </c>
      <c r="Q16" s="33">
        <v>507</v>
      </c>
      <c r="R16" s="33" t="s">
        <v>491</v>
      </c>
      <c r="S16" s="313">
        <f>0</f>
        <v>0</v>
      </c>
      <c r="U16" s="707">
        <v>60224</v>
      </c>
      <c r="V16" s="707" t="s">
        <v>485</v>
      </c>
      <c r="W16" s="708">
        <f>0</f>
        <v>0</v>
      </c>
      <c r="Y16" s="705">
        <v>7072</v>
      </c>
      <c r="Z16" s="705" t="s">
        <v>492</v>
      </c>
      <c r="AA16" s="706">
        <f>0</f>
        <v>0</v>
      </c>
      <c r="AC16" s="707">
        <v>80265</v>
      </c>
      <c r="AD16" s="707" t="s">
        <v>450</v>
      </c>
      <c r="AE16" s="708">
        <f>0</f>
        <v>0</v>
      </c>
    </row>
    <row r="17" spans="1:31" x14ac:dyDescent="0.25">
      <c r="A17" s="705">
        <v>1045</v>
      </c>
      <c r="B17" s="705" t="s">
        <v>493</v>
      </c>
      <c r="C17" s="706">
        <f>0</f>
        <v>0</v>
      </c>
      <c r="E17" s="33">
        <v>211</v>
      </c>
      <c r="F17" s="33" t="s">
        <v>494</v>
      </c>
      <c r="G17" s="313">
        <f>SUM(G18:G22,G28)</f>
        <v>0</v>
      </c>
      <c r="I17" s="33">
        <v>326</v>
      </c>
      <c r="J17" s="33" t="s">
        <v>495</v>
      </c>
      <c r="K17" s="313">
        <f>SUM(K18:K20)</f>
        <v>0</v>
      </c>
      <c r="M17" s="703">
        <v>409</v>
      </c>
      <c r="N17" s="703" t="s">
        <v>496</v>
      </c>
      <c r="O17" s="711">
        <f>SUM(O18:O20,O23)</f>
        <v>0</v>
      </c>
      <c r="Q17" s="33">
        <v>508</v>
      </c>
      <c r="R17" s="33" t="s">
        <v>497</v>
      </c>
      <c r="S17" s="313">
        <f>SUM(S18:S20)</f>
        <v>0</v>
      </c>
      <c r="U17" s="707">
        <v>60225</v>
      </c>
      <c r="V17" s="707" t="s">
        <v>498</v>
      </c>
      <c r="W17" s="708">
        <f>0</f>
        <v>0</v>
      </c>
      <c r="Y17" s="703">
        <v>708</v>
      </c>
      <c r="Z17" s="703" t="s">
        <v>499</v>
      </c>
      <c r="AA17" s="704">
        <f>SUM(AA18:AA25)</f>
        <v>0</v>
      </c>
      <c r="AC17" s="705">
        <v>8028</v>
      </c>
      <c r="AD17" s="705" t="s">
        <v>500</v>
      </c>
      <c r="AE17" s="706">
        <f>0</f>
        <v>0</v>
      </c>
    </row>
    <row r="18" spans="1:31" x14ac:dyDescent="0.25">
      <c r="A18" s="703">
        <v>105</v>
      </c>
      <c r="B18" s="703" t="s">
        <v>501</v>
      </c>
      <c r="C18" s="704">
        <f>SUM(C19:C24)</f>
        <v>0</v>
      </c>
      <c r="E18" s="35">
        <v>2111</v>
      </c>
      <c r="F18" s="35" t="s">
        <v>502</v>
      </c>
      <c r="G18" s="57">
        <f>0</f>
        <v>0</v>
      </c>
      <c r="I18" s="705">
        <v>3261</v>
      </c>
      <c r="J18" s="705" t="s">
        <v>503</v>
      </c>
      <c r="K18" s="706">
        <f>0</f>
        <v>0</v>
      </c>
      <c r="M18" s="35">
        <v>4091</v>
      </c>
      <c r="N18" s="35" t="s">
        <v>504</v>
      </c>
      <c r="O18" s="57">
        <f>0</f>
        <v>0</v>
      </c>
      <c r="Q18" s="705">
        <v>5081</v>
      </c>
      <c r="R18" s="705" t="s">
        <v>505</v>
      </c>
      <c r="S18" s="706">
        <f>0</f>
        <v>0</v>
      </c>
      <c r="U18" s="308">
        <v>6026</v>
      </c>
      <c r="V18" s="308" t="s">
        <v>506</v>
      </c>
      <c r="W18" s="57">
        <f>SUM(W19:W21)</f>
        <v>0</v>
      </c>
      <c r="Y18" s="705">
        <v>7081</v>
      </c>
      <c r="Z18" s="705" t="s">
        <v>507</v>
      </c>
      <c r="AA18" s="706">
        <f>0</f>
        <v>0</v>
      </c>
      <c r="AC18" s="703">
        <v>809</v>
      </c>
      <c r="AD18" s="703" t="s">
        <v>508</v>
      </c>
      <c r="AE18" s="704">
        <f>SUM(AE19:AE20)</f>
        <v>0</v>
      </c>
    </row>
    <row r="19" spans="1:31" x14ac:dyDescent="0.25">
      <c r="A19" s="705">
        <v>1051</v>
      </c>
      <c r="B19" s="705" t="s">
        <v>509</v>
      </c>
      <c r="C19" s="706">
        <f>0</f>
        <v>0</v>
      </c>
      <c r="E19" s="35">
        <v>2112</v>
      </c>
      <c r="F19" s="35" t="s">
        <v>510</v>
      </c>
      <c r="G19" s="57">
        <f>0</f>
        <v>0</v>
      </c>
      <c r="I19" s="705">
        <v>3265</v>
      </c>
      <c r="J19" s="705" t="s">
        <v>511</v>
      </c>
      <c r="K19" s="706">
        <f>0</f>
        <v>0</v>
      </c>
      <c r="M19" s="35">
        <v>4096</v>
      </c>
      <c r="N19" s="35" t="s">
        <v>512</v>
      </c>
      <c r="O19" s="57">
        <f>0</f>
        <v>0</v>
      </c>
      <c r="Q19" s="705">
        <v>5082</v>
      </c>
      <c r="R19" s="705" t="s">
        <v>513</v>
      </c>
      <c r="S19" s="706">
        <f>0</f>
        <v>0</v>
      </c>
      <c r="U19" s="707">
        <v>60261</v>
      </c>
      <c r="V19" s="707" t="s">
        <v>503</v>
      </c>
      <c r="W19" s="708">
        <f>0</f>
        <v>0</v>
      </c>
      <c r="Y19" s="705">
        <v>7082</v>
      </c>
      <c r="Z19" s="705" t="s">
        <v>514</v>
      </c>
      <c r="AA19" s="706">
        <f>0</f>
        <v>0</v>
      </c>
      <c r="AC19" s="705">
        <v>8091</v>
      </c>
      <c r="AD19" s="705" t="s">
        <v>515</v>
      </c>
      <c r="AE19" s="706">
        <f>0</f>
        <v>0</v>
      </c>
    </row>
    <row r="20" spans="1:31" x14ac:dyDescent="0.25">
      <c r="A20" s="705">
        <v>1052</v>
      </c>
      <c r="B20" s="705" t="s">
        <v>516</v>
      </c>
      <c r="C20" s="706">
        <f>0</f>
        <v>0</v>
      </c>
      <c r="E20" s="35">
        <v>2113</v>
      </c>
      <c r="F20" s="35" t="s">
        <v>517</v>
      </c>
      <c r="G20" s="57">
        <f>0</f>
        <v>0</v>
      </c>
      <c r="I20" s="705">
        <v>3267</v>
      </c>
      <c r="J20" s="705" t="s">
        <v>518</v>
      </c>
      <c r="K20" s="706">
        <f>0</f>
        <v>0</v>
      </c>
      <c r="M20" s="35">
        <v>4097</v>
      </c>
      <c r="N20" s="35" t="s">
        <v>519</v>
      </c>
      <c r="O20" s="57">
        <f>SUM(O21:O22)</f>
        <v>0</v>
      </c>
      <c r="Q20" s="705">
        <v>5088</v>
      </c>
      <c r="R20" s="705" t="s">
        <v>520</v>
      </c>
      <c r="S20" s="706">
        <f>0</f>
        <v>0</v>
      </c>
      <c r="U20" s="707">
        <v>60265</v>
      </c>
      <c r="V20" s="707" t="s">
        <v>511</v>
      </c>
      <c r="W20" s="708">
        <f>0</f>
        <v>0</v>
      </c>
      <c r="Y20" s="705">
        <v>7083</v>
      </c>
      <c r="Z20" s="705" t="s">
        <v>521</v>
      </c>
      <c r="AA20" s="706">
        <f>0</f>
        <v>0</v>
      </c>
      <c r="AC20" s="705">
        <v>8092</v>
      </c>
      <c r="AD20" s="705" t="s">
        <v>522</v>
      </c>
      <c r="AE20" s="706">
        <f>0</f>
        <v>0</v>
      </c>
    </row>
    <row r="21" spans="1:31" x14ac:dyDescent="0.25">
      <c r="A21" s="705">
        <v>1053</v>
      </c>
      <c r="B21" s="705" t="s">
        <v>523</v>
      </c>
      <c r="C21" s="706">
        <f>0</f>
        <v>0</v>
      </c>
      <c r="E21" s="35">
        <v>2114</v>
      </c>
      <c r="F21" s="35" t="s">
        <v>4312</v>
      </c>
      <c r="G21" s="57">
        <f>0</f>
        <v>0</v>
      </c>
      <c r="I21" s="701">
        <v>33</v>
      </c>
      <c r="J21" s="701" t="s">
        <v>524</v>
      </c>
      <c r="K21" s="702">
        <f>SUM(K22,K25)</f>
        <v>0</v>
      </c>
      <c r="M21" s="707">
        <v>40971</v>
      </c>
      <c r="N21" s="707" t="s">
        <v>525</v>
      </c>
      <c r="O21" s="708">
        <f>0</f>
        <v>0</v>
      </c>
      <c r="Q21" s="33">
        <v>509</v>
      </c>
      <c r="R21" s="33" t="s">
        <v>526</v>
      </c>
      <c r="S21" s="313">
        <f>0</f>
        <v>0</v>
      </c>
      <c r="U21" s="707">
        <v>60267</v>
      </c>
      <c r="V21" s="707" t="s">
        <v>518</v>
      </c>
      <c r="W21" s="708">
        <f>0</f>
        <v>0</v>
      </c>
      <c r="Y21" s="705">
        <v>7084</v>
      </c>
      <c r="Z21" s="705" t="s">
        <v>527</v>
      </c>
      <c r="AA21" s="706">
        <f>0</f>
        <v>0</v>
      </c>
      <c r="AC21" s="22">
        <v>88</v>
      </c>
      <c r="AD21" s="22" t="s">
        <v>336</v>
      </c>
      <c r="AE21" s="699">
        <f>0</f>
        <v>0</v>
      </c>
    </row>
    <row r="22" spans="1:31" x14ac:dyDescent="0.25">
      <c r="A22" s="705">
        <v>1055</v>
      </c>
      <c r="B22" s="705" t="s">
        <v>528</v>
      </c>
      <c r="C22" s="706">
        <f>0</f>
        <v>0</v>
      </c>
      <c r="E22" s="35">
        <v>2115</v>
      </c>
      <c r="F22" s="35" t="s">
        <v>534</v>
      </c>
      <c r="G22" s="57">
        <f>SUM(G23:G25)</f>
        <v>0</v>
      </c>
      <c r="I22" s="33">
        <v>331</v>
      </c>
      <c r="J22" s="33" t="s">
        <v>529</v>
      </c>
      <c r="K22" s="313">
        <f>SUM(K23:K24)</f>
        <v>0</v>
      </c>
      <c r="M22" s="707">
        <v>40974</v>
      </c>
      <c r="N22" s="707" t="s">
        <v>486</v>
      </c>
      <c r="O22" s="708">
        <f>0</f>
        <v>0</v>
      </c>
      <c r="Q22" s="701">
        <v>51</v>
      </c>
      <c r="R22" s="701" t="s">
        <v>530</v>
      </c>
      <c r="S22" s="702">
        <f>SUM(S23,S28,S31:S35,S38)</f>
        <v>0</v>
      </c>
      <c r="U22" s="32">
        <v>604</v>
      </c>
      <c r="V22" s="32" t="s">
        <v>531</v>
      </c>
      <c r="W22" s="313">
        <f>0</f>
        <v>0</v>
      </c>
      <c r="Y22" s="705">
        <v>7085</v>
      </c>
      <c r="Z22" s="705" t="s">
        <v>532</v>
      </c>
      <c r="AA22" s="706">
        <f>0</f>
        <v>0</v>
      </c>
      <c r="AC22" s="22">
        <v>89</v>
      </c>
      <c r="AD22" s="22" t="s">
        <v>339</v>
      </c>
      <c r="AE22" s="699">
        <f>SUM(AE23:AE24)</f>
        <v>0</v>
      </c>
    </row>
    <row r="23" spans="1:31" x14ac:dyDescent="0.25">
      <c r="A23" s="705">
        <v>1057</v>
      </c>
      <c r="B23" s="705" t="s">
        <v>533</v>
      </c>
      <c r="C23" s="706">
        <f>0</f>
        <v>0</v>
      </c>
      <c r="E23" s="707">
        <v>21151</v>
      </c>
      <c r="F23" s="707" t="s">
        <v>541</v>
      </c>
      <c r="G23" s="708">
        <f>0</f>
        <v>0</v>
      </c>
      <c r="I23" s="705">
        <v>3311</v>
      </c>
      <c r="J23" s="705" t="s">
        <v>535</v>
      </c>
      <c r="K23" s="706">
        <f>0</f>
        <v>0</v>
      </c>
      <c r="M23" s="35">
        <v>4098</v>
      </c>
      <c r="N23" s="35" t="s">
        <v>536</v>
      </c>
      <c r="O23" s="57">
        <f>0</f>
        <v>0</v>
      </c>
      <c r="Q23" s="33">
        <v>511</v>
      </c>
      <c r="R23" s="33" t="s">
        <v>537</v>
      </c>
      <c r="S23" s="313">
        <f>SUM(S24:S27)</f>
        <v>0</v>
      </c>
      <c r="U23" s="32">
        <v>605</v>
      </c>
      <c r="V23" s="32" t="s">
        <v>538</v>
      </c>
      <c r="W23" s="313">
        <f>0</f>
        <v>0</v>
      </c>
      <c r="Y23" s="705">
        <v>7086</v>
      </c>
      <c r="Z23" s="705" t="s">
        <v>539</v>
      </c>
      <c r="AA23" s="706">
        <f>0</f>
        <v>0</v>
      </c>
      <c r="AC23" s="32">
        <v>890</v>
      </c>
      <c r="AD23" s="32" t="s">
        <v>4313</v>
      </c>
      <c r="AE23" s="313">
        <f>0</f>
        <v>0</v>
      </c>
    </row>
    <row r="24" spans="1:31" x14ac:dyDescent="0.25">
      <c r="A24" s="705">
        <v>1058</v>
      </c>
      <c r="B24" s="705" t="s">
        <v>540</v>
      </c>
      <c r="C24" s="706">
        <f>0</f>
        <v>0</v>
      </c>
      <c r="E24" s="707">
        <v>21155</v>
      </c>
      <c r="F24" s="707" t="s">
        <v>547</v>
      </c>
      <c r="G24" s="708">
        <f>0</f>
        <v>0</v>
      </c>
      <c r="I24" s="705">
        <v>3312</v>
      </c>
      <c r="J24" s="705" t="s">
        <v>542</v>
      </c>
      <c r="K24" s="706">
        <f>0</f>
        <v>0</v>
      </c>
      <c r="M24" s="22">
        <v>41</v>
      </c>
      <c r="N24" s="22" t="s">
        <v>381</v>
      </c>
      <c r="O24" s="699">
        <f>SUM(O25:O26,O29:O31,O34)</f>
        <v>0</v>
      </c>
      <c r="Q24" s="705">
        <v>5111</v>
      </c>
      <c r="R24" s="705" t="s">
        <v>543</v>
      </c>
      <c r="S24" s="706">
        <f>0</f>
        <v>0</v>
      </c>
      <c r="U24" s="32">
        <v>606</v>
      </c>
      <c r="V24" s="32" t="s">
        <v>544</v>
      </c>
      <c r="W24" s="313">
        <f>SUM(W25:W28)</f>
        <v>0</v>
      </c>
      <c r="Y24" s="705">
        <v>7087</v>
      </c>
      <c r="Z24" s="705" t="s">
        <v>545</v>
      </c>
      <c r="AA24" s="706">
        <f>0</f>
        <v>0</v>
      </c>
      <c r="AC24" s="32">
        <v>891</v>
      </c>
      <c r="AD24" s="32" t="s">
        <v>4314</v>
      </c>
      <c r="AE24" s="313">
        <f>0</f>
        <v>0</v>
      </c>
    </row>
    <row r="25" spans="1:31" x14ac:dyDescent="0.25">
      <c r="A25" s="32">
        <v>106</v>
      </c>
      <c r="B25" s="32" t="s">
        <v>546</v>
      </c>
      <c r="C25" s="313">
        <f>SUM(C26,C29:C31,C35)</f>
        <v>0</v>
      </c>
      <c r="E25" s="707">
        <v>21158</v>
      </c>
      <c r="F25" s="707" t="s">
        <v>551</v>
      </c>
      <c r="G25" s="708">
        <f>SUM(G26:G27)</f>
        <v>0</v>
      </c>
      <c r="I25" s="33">
        <v>335</v>
      </c>
      <c r="J25" s="33" t="s">
        <v>548</v>
      </c>
      <c r="K25" s="313">
        <f>SUM(K26:K27)</f>
        <v>0</v>
      </c>
      <c r="M25" s="703">
        <v>410</v>
      </c>
      <c r="N25" s="703" t="s">
        <v>549</v>
      </c>
      <c r="O25" s="704">
        <f>0</f>
        <v>0</v>
      </c>
      <c r="Q25" s="705">
        <v>5112</v>
      </c>
      <c r="R25" s="705" t="s">
        <v>550</v>
      </c>
      <c r="S25" s="706">
        <f>0</f>
        <v>0</v>
      </c>
      <c r="U25" s="705">
        <v>6061</v>
      </c>
      <c r="V25" s="705" t="s">
        <v>4315</v>
      </c>
      <c r="W25" s="706">
        <f>0</f>
        <v>0</v>
      </c>
      <c r="Y25" s="705">
        <v>7088</v>
      </c>
      <c r="Z25" s="705" t="s">
        <v>4316</v>
      </c>
      <c r="AA25" s="706">
        <f>0</f>
        <v>0</v>
      </c>
    </row>
    <row r="26" spans="1:31" x14ac:dyDescent="0.25">
      <c r="A26" s="712">
        <v>1061</v>
      </c>
      <c r="B26" s="712" t="s">
        <v>30</v>
      </c>
      <c r="C26" s="713">
        <f>SUM(C27:C28)</f>
        <v>0</v>
      </c>
      <c r="E26" s="714">
        <v>211581</v>
      </c>
      <c r="F26" s="714" t="s">
        <v>558</v>
      </c>
      <c r="G26" s="715">
        <f>0</f>
        <v>0</v>
      </c>
      <c r="I26" s="705">
        <v>3351</v>
      </c>
      <c r="J26" s="705" t="s">
        <v>552</v>
      </c>
      <c r="K26" s="706">
        <f>0</f>
        <v>0</v>
      </c>
      <c r="M26" s="33">
        <v>411</v>
      </c>
      <c r="N26" s="33" t="s">
        <v>553</v>
      </c>
      <c r="O26" s="313">
        <f>SUM(O27:O28)</f>
        <v>0</v>
      </c>
      <c r="Q26" s="705">
        <v>5113</v>
      </c>
      <c r="R26" s="705" t="s">
        <v>554</v>
      </c>
      <c r="S26" s="706">
        <f>0</f>
        <v>0</v>
      </c>
      <c r="U26" s="705">
        <v>6063</v>
      </c>
      <c r="V26" s="705" t="s">
        <v>555</v>
      </c>
      <c r="W26" s="706">
        <f>0</f>
        <v>0</v>
      </c>
      <c r="Y26" s="703">
        <v>709</v>
      </c>
      <c r="Z26" s="703" t="s">
        <v>556</v>
      </c>
      <c r="AA26" s="704">
        <f>SUM(AA27:AA33)</f>
        <v>0</v>
      </c>
    </row>
    <row r="27" spans="1:31" x14ac:dyDescent="0.25">
      <c r="A27" s="707">
        <v>10611</v>
      </c>
      <c r="B27" s="707" t="s">
        <v>557</v>
      </c>
      <c r="C27" s="708">
        <f>0</f>
        <v>0</v>
      </c>
      <c r="E27" s="714">
        <v>211588</v>
      </c>
      <c r="F27" s="714" t="s">
        <v>565</v>
      </c>
      <c r="G27" s="715">
        <f>0</f>
        <v>0</v>
      </c>
      <c r="I27" s="705">
        <v>3352</v>
      </c>
      <c r="J27" s="705" t="s">
        <v>559</v>
      </c>
      <c r="K27" s="706">
        <f>0</f>
        <v>0</v>
      </c>
      <c r="M27" s="705">
        <v>4111</v>
      </c>
      <c r="N27" s="705" t="s">
        <v>560</v>
      </c>
      <c r="O27" s="706">
        <f>0</f>
        <v>0</v>
      </c>
      <c r="Q27" s="705">
        <v>5114</v>
      </c>
      <c r="R27" s="705" t="s">
        <v>561</v>
      </c>
      <c r="S27" s="706">
        <f>0</f>
        <v>0</v>
      </c>
      <c r="U27" s="705">
        <v>6064</v>
      </c>
      <c r="V27" s="705" t="s">
        <v>562</v>
      </c>
      <c r="W27" s="706">
        <f>0</f>
        <v>0</v>
      </c>
      <c r="Y27" s="705">
        <v>7091</v>
      </c>
      <c r="Z27" s="705" t="s">
        <v>563</v>
      </c>
      <c r="AA27" s="706">
        <f>0</f>
        <v>0</v>
      </c>
    </row>
    <row r="28" spans="1:31" x14ac:dyDescent="0.25">
      <c r="A28" s="707">
        <v>10612</v>
      </c>
      <c r="B28" s="707" t="s">
        <v>564</v>
      </c>
      <c r="C28" s="708">
        <f>0</f>
        <v>0</v>
      </c>
      <c r="E28" s="35">
        <v>2116</v>
      </c>
      <c r="F28" s="35" t="s">
        <v>4317</v>
      </c>
      <c r="G28" s="57">
        <f>0</f>
        <v>0</v>
      </c>
      <c r="I28" s="701">
        <v>34</v>
      </c>
      <c r="J28" s="701" t="s">
        <v>566</v>
      </c>
      <c r="K28" s="702">
        <f>SUM(K29,K32)</f>
        <v>0</v>
      </c>
      <c r="M28" s="705">
        <v>4117</v>
      </c>
      <c r="N28" s="705" t="s">
        <v>567</v>
      </c>
      <c r="O28" s="706">
        <f>0</f>
        <v>0</v>
      </c>
      <c r="Q28" s="33">
        <v>512</v>
      </c>
      <c r="R28" s="33" t="s">
        <v>568</v>
      </c>
      <c r="S28" s="313">
        <f>SUM(S29:S30)</f>
        <v>0</v>
      </c>
      <c r="U28" s="705">
        <v>6068</v>
      </c>
      <c r="V28" s="705" t="s">
        <v>569</v>
      </c>
      <c r="W28" s="706">
        <f>0</f>
        <v>0</v>
      </c>
      <c r="Y28" s="705">
        <v>7092</v>
      </c>
      <c r="Z28" s="705" t="s">
        <v>570</v>
      </c>
      <c r="AA28" s="706">
        <f>0</f>
        <v>0</v>
      </c>
    </row>
    <row r="29" spans="1:31" x14ac:dyDescent="0.25">
      <c r="A29" s="308">
        <v>1062</v>
      </c>
      <c r="B29" s="308" t="s">
        <v>571</v>
      </c>
      <c r="C29" s="57">
        <f>0</f>
        <v>0</v>
      </c>
      <c r="E29" s="33">
        <v>212</v>
      </c>
      <c r="F29" s="33" t="s">
        <v>4318</v>
      </c>
      <c r="G29" s="313">
        <f>0</f>
        <v>0</v>
      </c>
      <c r="I29" s="33">
        <v>341</v>
      </c>
      <c r="J29" s="33" t="s">
        <v>572</v>
      </c>
      <c r="K29" s="313">
        <f>SUM(K30:K31)</f>
        <v>0</v>
      </c>
      <c r="M29" s="33">
        <v>413</v>
      </c>
      <c r="N29" s="33" t="s">
        <v>573</v>
      </c>
      <c r="O29" s="313">
        <f>0</f>
        <v>0</v>
      </c>
      <c r="Q29" s="705">
        <v>5121</v>
      </c>
      <c r="R29" s="705" t="s">
        <v>574</v>
      </c>
      <c r="S29" s="706">
        <f>0</f>
        <v>0</v>
      </c>
      <c r="U29" s="32">
        <v>607</v>
      </c>
      <c r="V29" s="32" t="s">
        <v>575</v>
      </c>
      <c r="W29" s="313">
        <f>SUM(W30:W31)</f>
        <v>0</v>
      </c>
      <c r="Y29" s="705">
        <v>7094</v>
      </c>
      <c r="Z29" s="705" t="s">
        <v>576</v>
      </c>
      <c r="AA29" s="706">
        <f>0</f>
        <v>0</v>
      </c>
    </row>
    <row r="30" spans="1:31" x14ac:dyDescent="0.25">
      <c r="A30" s="712">
        <v>1063</v>
      </c>
      <c r="B30" s="712" t="s">
        <v>31</v>
      </c>
      <c r="C30" s="713">
        <f>0</f>
        <v>0</v>
      </c>
      <c r="E30" s="33">
        <v>213</v>
      </c>
      <c r="F30" s="33" t="s">
        <v>11</v>
      </c>
      <c r="G30" s="313">
        <f>SUM(G31,G37,G43)</f>
        <v>0</v>
      </c>
      <c r="I30" s="705">
        <v>3411</v>
      </c>
      <c r="J30" s="705" t="s">
        <v>577</v>
      </c>
      <c r="K30" s="706">
        <f>0</f>
        <v>0</v>
      </c>
      <c r="M30" s="33">
        <v>416</v>
      </c>
      <c r="N30" s="33" t="s">
        <v>578</v>
      </c>
      <c r="O30" s="313">
        <f>0</f>
        <v>0</v>
      </c>
      <c r="Q30" s="705">
        <v>5124</v>
      </c>
      <c r="R30" s="705" t="s">
        <v>579</v>
      </c>
      <c r="S30" s="706">
        <f>0</f>
        <v>0</v>
      </c>
      <c r="U30" s="705">
        <v>6071</v>
      </c>
      <c r="V30" s="705" t="s">
        <v>580</v>
      </c>
      <c r="W30" s="706">
        <f>0</f>
        <v>0</v>
      </c>
      <c r="Y30" s="705">
        <v>7095</v>
      </c>
      <c r="Z30" s="705" t="s">
        <v>581</v>
      </c>
      <c r="AA30" s="706">
        <f>0</f>
        <v>0</v>
      </c>
    </row>
    <row r="31" spans="1:31" x14ac:dyDescent="0.25">
      <c r="A31" s="712">
        <v>1064</v>
      </c>
      <c r="B31" s="712" t="s">
        <v>32</v>
      </c>
      <c r="C31" s="713">
        <f>SUM(C32:C34)</f>
        <v>0</v>
      </c>
      <c r="E31" s="35">
        <v>2131</v>
      </c>
      <c r="F31" s="35" t="s">
        <v>587</v>
      </c>
      <c r="G31" s="57">
        <f>SUM(G32:G34)</f>
        <v>0</v>
      </c>
      <c r="I31" s="705">
        <v>3412</v>
      </c>
      <c r="J31" s="705" t="s">
        <v>582</v>
      </c>
      <c r="K31" s="706">
        <f>0</f>
        <v>0</v>
      </c>
      <c r="M31" s="33">
        <v>418</v>
      </c>
      <c r="N31" s="33" t="s">
        <v>583</v>
      </c>
      <c r="O31" s="313">
        <f>SUM(O32:O33)</f>
        <v>0</v>
      </c>
      <c r="Q31" s="33">
        <v>514</v>
      </c>
      <c r="R31" s="33" t="s">
        <v>584</v>
      </c>
      <c r="S31" s="313">
        <f>0</f>
        <v>0</v>
      </c>
      <c r="U31" s="705">
        <v>6072</v>
      </c>
      <c r="V31" s="705" t="s">
        <v>585</v>
      </c>
      <c r="W31" s="706">
        <f>0</f>
        <v>0</v>
      </c>
      <c r="Y31" s="705">
        <v>7096</v>
      </c>
      <c r="Z31" s="705" t="s">
        <v>586</v>
      </c>
      <c r="AA31" s="706">
        <f>0</f>
        <v>0</v>
      </c>
    </row>
    <row r="32" spans="1:31" x14ac:dyDescent="0.25">
      <c r="A32" s="707">
        <v>10641</v>
      </c>
      <c r="B32" s="707" t="s">
        <v>564</v>
      </c>
      <c r="C32" s="708">
        <f>0</f>
        <v>0</v>
      </c>
      <c r="E32" s="707">
        <v>21311</v>
      </c>
      <c r="F32" s="707" t="s">
        <v>4319</v>
      </c>
      <c r="G32" s="708">
        <f>0</f>
        <v>0</v>
      </c>
      <c r="I32" s="33">
        <v>345</v>
      </c>
      <c r="J32" s="33" t="s">
        <v>588</v>
      </c>
      <c r="K32" s="313">
        <f>SUM(K33:K34)</f>
        <v>0</v>
      </c>
      <c r="M32" s="705">
        <v>4181</v>
      </c>
      <c r="N32" s="705" t="s">
        <v>589</v>
      </c>
      <c r="O32" s="706">
        <f>0</f>
        <v>0</v>
      </c>
      <c r="Q32" s="33">
        <v>515</v>
      </c>
      <c r="R32" s="33" t="s">
        <v>4320</v>
      </c>
      <c r="S32" s="313">
        <f>0</f>
        <v>0</v>
      </c>
      <c r="U32" s="32">
        <v>608</v>
      </c>
      <c r="V32" s="32" t="s">
        <v>4321</v>
      </c>
      <c r="W32" s="313">
        <f>0</f>
        <v>0</v>
      </c>
      <c r="Y32" s="705">
        <v>7097</v>
      </c>
      <c r="Z32" s="705" t="s">
        <v>590</v>
      </c>
      <c r="AA32" s="706">
        <f>0</f>
        <v>0</v>
      </c>
    </row>
    <row r="33" spans="1:27" x14ac:dyDescent="0.25">
      <c r="A33" s="707">
        <v>10643</v>
      </c>
      <c r="B33" s="707" t="s">
        <v>591</v>
      </c>
      <c r="C33" s="708">
        <f>0</f>
        <v>0</v>
      </c>
      <c r="E33" s="707">
        <v>21315</v>
      </c>
      <c r="F33" s="707" t="s">
        <v>4322</v>
      </c>
      <c r="G33" s="708">
        <f>0</f>
        <v>0</v>
      </c>
      <c r="I33" s="705">
        <v>3451</v>
      </c>
      <c r="J33" s="705" t="s">
        <v>592</v>
      </c>
      <c r="K33" s="706">
        <f>0</f>
        <v>0</v>
      </c>
      <c r="M33" s="705">
        <v>4188</v>
      </c>
      <c r="N33" s="705" t="s">
        <v>593</v>
      </c>
      <c r="O33" s="706">
        <f>0</f>
        <v>0</v>
      </c>
      <c r="Q33" s="33">
        <v>516</v>
      </c>
      <c r="R33" s="33" t="s">
        <v>594</v>
      </c>
      <c r="S33" s="313">
        <f>0</f>
        <v>0</v>
      </c>
      <c r="U33" s="32">
        <v>609</v>
      </c>
      <c r="V33" s="32" t="s">
        <v>595</v>
      </c>
      <c r="W33" s="313">
        <f>SUM(W34:W40)</f>
        <v>0</v>
      </c>
      <c r="Y33" s="705">
        <v>7098</v>
      </c>
      <c r="Z33" s="705" t="s">
        <v>596</v>
      </c>
      <c r="AA33" s="706">
        <f>0</f>
        <v>0</v>
      </c>
    </row>
    <row r="34" spans="1:27" x14ac:dyDescent="0.25">
      <c r="A34" s="707">
        <v>10648</v>
      </c>
      <c r="B34" s="707" t="s">
        <v>597</v>
      </c>
      <c r="C34" s="708">
        <f>0</f>
        <v>0</v>
      </c>
      <c r="E34" s="707">
        <v>21318</v>
      </c>
      <c r="F34" s="707" t="s">
        <v>551</v>
      </c>
      <c r="G34" s="708">
        <f>SUM(G35:G36)</f>
        <v>0</v>
      </c>
      <c r="I34" s="705">
        <v>3452</v>
      </c>
      <c r="J34" s="705" t="s">
        <v>598</v>
      </c>
      <c r="K34" s="706">
        <f>0</f>
        <v>0</v>
      </c>
      <c r="M34" s="703">
        <v>419</v>
      </c>
      <c r="N34" s="703" t="s">
        <v>599</v>
      </c>
      <c r="O34" s="704">
        <f>SUM(O35:O38)</f>
        <v>0</v>
      </c>
      <c r="Q34" s="33">
        <v>517</v>
      </c>
      <c r="R34" s="33" t="s">
        <v>600</v>
      </c>
      <c r="S34" s="313">
        <f>0</f>
        <v>0</v>
      </c>
      <c r="U34" s="705">
        <v>6091</v>
      </c>
      <c r="V34" s="705" t="s">
        <v>4323</v>
      </c>
      <c r="W34" s="706">
        <f>0</f>
        <v>0</v>
      </c>
      <c r="Y34" s="22">
        <v>71</v>
      </c>
      <c r="Z34" s="22" t="s">
        <v>4324</v>
      </c>
      <c r="AA34" s="699">
        <f>SUM(AA35)</f>
        <v>0</v>
      </c>
    </row>
    <row r="35" spans="1:27" x14ac:dyDescent="0.25">
      <c r="A35" s="712">
        <v>1068</v>
      </c>
      <c r="B35" s="712" t="s">
        <v>601</v>
      </c>
      <c r="C35" s="713">
        <f>SUM(C36:C37)</f>
        <v>0</v>
      </c>
      <c r="E35" s="714">
        <v>213181</v>
      </c>
      <c r="F35" s="714" t="s">
        <v>4325</v>
      </c>
      <c r="G35" s="715">
        <f>0</f>
        <v>0</v>
      </c>
      <c r="I35" s="701">
        <v>35</v>
      </c>
      <c r="J35" s="701" t="s">
        <v>373</v>
      </c>
      <c r="K35" s="702">
        <f>SUM(K36,K39,K42)</f>
        <v>0</v>
      </c>
      <c r="M35" s="35">
        <v>4191</v>
      </c>
      <c r="N35" s="35" t="s">
        <v>602</v>
      </c>
      <c r="O35" s="57">
        <f>0</f>
        <v>0</v>
      </c>
      <c r="Q35" s="33">
        <v>518</v>
      </c>
      <c r="R35" s="33" t="s">
        <v>603</v>
      </c>
      <c r="S35" s="313">
        <f>SUM(S36:S37)</f>
        <v>0</v>
      </c>
      <c r="U35" s="705">
        <v>6092</v>
      </c>
      <c r="V35" s="705" t="s">
        <v>604</v>
      </c>
      <c r="W35" s="706">
        <f>0</f>
        <v>0</v>
      </c>
      <c r="Y35" s="703">
        <v>713</v>
      </c>
      <c r="Z35" s="703" t="s">
        <v>4326</v>
      </c>
      <c r="AA35" s="704">
        <f>SUM(AA36,AA39,AA42)</f>
        <v>0</v>
      </c>
    </row>
    <row r="36" spans="1:27" x14ac:dyDescent="0.25">
      <c r="A36" s="707">
        <v>10681</v>
      </c>
      <c r="B36" s="707" t="s">
        <v>605</v>
      </c>
      <c r="C36" s="708">
        <f>0</f>
        <v>0</v>
      </c>
      <c r="E36" s="714">
        <v>213188</v>
      </c>
      <c r="F36" s="714" t="s">
        <v>4327</v>
      </c>
      <c r="G36" s="715">
        <f>0</f>
        <v>0</v>
      </c>
      <c r="I36" s="33">
        <v>351</v>
      </c>
      <c r="J36" s="33" t="s">
        <v>606</v>
      </c>
      <c r="K36" s="313">
        <f>SUM(K37:K38)</f>
        <v>0</v>
      </c>
      <c r="M36" s="35">
        <v>4196</v>
      </c>
      <c r="N36" s="35" t="s">
        <v>607</v>
      </c>
      <c r="O36" s="57">
        <f>0</f>
        <v>0</v>
      </c>
      <c r="Q36" s="705">
        <v>5181</v>
      </c>
      <c r="R36" s="705" t="s">
        <v>608</v>
      </c>
      <c r="S36" s="706">
        <f>0</f>
        <v>0</v>
      </c>
      <c r="U36" s="705">
        <v>6094</v>
      </c>
      <c r="V36" s="705" t="s">
        <v>609</v>
      </c>
      <c r="W36" s="706">
        <f>0</f>
        <v>0</v>
      </c>
      <c r="Y36" s="35">
        <v>7133</v>
      </c>
      <c r="Z36" s="35" t="s">
        <v>610</v>
      </c>
      <c r="AA36" s="57">
        <f>SUM(AA37:AA38)</f>
        <v>0</v>
      </c>
    </row>
    <row r="37" spans="1:27" x14ac:dyDescent="0.25">
      <c r="A37" s="707">
        <v>10688</v>
      </c>
      <c r="B37" s="707" t="s">
        <v>611</v>
      </c>
      <c r="C37" s="708">
        <f>0</f>
        <v>0</v>
      </c>
      <c r="E37" s="35">
        <v>2135</v>
      </c>
      <c r="F37" s="35" t="s">
        <v>617</v>
      </c>
      <c r="G37" s="57">
        <f>SUM(G38:G40)</f>
        <v>0</v>
      </c>
      <c r="I37" s="705">
        <v>3511</v>
      </c>
      <c r="J37" s="705" t="s">
        <v>612</v>
      </c>
      <c r="K37" s="706">
        <f>0</f>
        <v>0</v>
      </c>
      <c r="M37" s="35">
        <v>4197</v>
      </c>
      <c r="N37" s="35" t="s">
        <v>613</v>
      </c>
      <c r="O37" s="57">
        <f>0</f>
        <v>0</v>
      </c>
      <c r="Q37" s="705">
        <v>5188</v>
      </c>
      <c r="R37" s="705" t="s">
        <v>614</v>
      </c>
      <c r="S37" s="706">
        <f>0</f>
        <v>0</v>
      </c>
      <c r="U37" s="705">
        <v>6095</v>
      </c>
      <c r="V37" s="705" t="s">
        <v>615</v>
      </c>
      <c r="W37" s="706">
        <f>0</f>
        <v>0</v>
      </c>
      <c r="Y37" s="707">
        <v>71331</v>
      </c>
      <c r="Z37" s="707" t="s">
        <v>529</v>
      </c>
      <c r="AA37" s="708">
        <f>0</f>
        <v>0</v>
      </c>
    </row>
    <row r="38" spans="1:27" x14ac:dyDescent="0.25">
      <c r="A38" s="32">
        <v>107</v>
      </c>
      <c r="B38" s="32" t="s">
        <v>616</v>
      </c>
      <c r="C38" s="313">
        <f>0</f>
        <v>0</v>
      </c>
      <c r="E38" s="707">
        <v>21351</v>
      </c>
      <c r="F38" s="707" t="s">
        <v>4319</v>
      </c>
      <c r="G38" s="708">
        <f>0</f>
        <v>0</v>
      </c>
      <c r="I38" s="705">
        <v>3512</v>
      </c>
      <c r="J38" s="705" t="s">
        <v>618</v>
      </c>
      <c r="K38" s="706">
        <f>0</f>
        <v>0</v>
      </c>
      <c r="M38" s="35">
        <v>4198</v>
      </c>
      <c r="N38" s="35" t="s">
        <v>619</v>
      </c>
      <c r="O38" s="57">
        <f>0</f>
        <v>0</v>
      </c>
      <c r="Q38" s="33">
        <v>519</v>
      </c>
      <c r="R38" s="33" t="s">
        <v>620</v>
      </c>
      <c r="S38" s="313">
        <f>SUM(S39:S41)</f>
        <v>0</v>
      </c>
      <c r="U38" s="705">
        <v>6096</v>
      </c>
      <c r="V38" s="705" t="s">
        <v>621</v>
      </c>
      <c r="W38" s="706">
        <f>0</f>
        <v>0</v>
      </c>
      <c r="Y38" s="707">
        <v>71335</v>
      </c>
      <c r="Z38" s="707" t="s">
        <v>548</v>
      </c>
      <c r="AA38" s="708">
        <f>0</f>
        <v>0</v>
      </c>
    </row>
    <row r="39" spans="1:27" x14ac:dyDescent="0.25">
      <c r="A39" s="703">
        <v>108</v>
      </c>
      <c r="B39" s="703" t="s">
        <v>622</v>
      </c>
      <c r="C39" s="704">
        <f>0</f>
        <v>0</v>
      </c>
      <c r="E39" s="707">
        <v>21355</v>
      </c>
      <c r="F39" s="707" t="s">
        <v>4328</v>
      </c>
      <c r="G39" s="708">
        <f>0</f>
        <v>0</v>
      </c>
      <c r="I39" s="33">
        <v>355</v>
      </c>
      <c r="J39" s="33" t="s">
        <v>624</v>
      </c>
      <c r="K39" s="313">
        <f>SUM(K40:K41)</f>
        <v>0</v>
      </c>
      <c r="M39" s="22">
        <v>42</v>
      </c>
      <c r="N39" s="22" t="s">
        <v>382</v>
      </c>
      <c r="O39" s="699">
        <f>SUM(O40:O42,O45:O48)</f>
        <v>0</v>
      </c>
      <c r="Q39" s="705">
        <v>5191</v>
      </c>
      <c r="R39" s="705" t="s">
        <v>4329</v>
      </c>
      <c r="S39" s="706">
        <f>0</f>
        <v>0</v>
      </c>
      <c r="U39" s="705">
        <v>6097</v>
      </c>
      <c r="V39" s="705" t="s">
        <v>625</v>
      </c>
      <c r="W39" s="706">
        <f>0</f>
        <v>0</v>
      </c>
      <c r="Y39" s="35">
        <v>7134</v>
      </c>
      <c r="Z39" s="35" t="s">
        <v>626</v>
      </c>
      <c r="AA39" s="57">
        <f>SUM(AA40:AA41)</f>
        <v>0</v>
      </c>
    </row>
    <row r="40" spans="1:27" x14ac:dyDescent="0.25">
      <c r="A40" s="32">
        <v>109</v>
      </c>
      <c r="B40" s="32" t="s">
        <v>627</v>
      </c>
      <c r="C40" s="313">
        <f>0</f>
        <v>0</v>
      </c>
      <c r="E40" s="707">
        <v>21358</v>
      </c>
      <c r="F40" s="707" t="s">
        <v>4330</v>
      </c>
      <c r="G40" s="708">
        <f>SUM(G41:G42)</f>
        <v>0</v>
      </c>
      <c r="I40" s="705">
        <v>3551</v>
      </c>
      <c r="J40" s="705" t="s">
        <v>421</v>
      </c>
      <c r="K40" s="706">
        <f>0</f>
        <v>0</v>
      </c>
      <c r="M40" s="703">
        <v>421</v>
      </c>
      <c r="N40" s="703" t="s">
        <v>629</v>
      </c>
      <c r="O40" s="704">
        <f>0</f>
        <v>0</v>
      </c>
      <c r="Q40" s="705">
        <v>5193</v>
      </c>
      <c r="R40" s="705" t="s">
        <v>630</v>
      </c>
      <c r="S40" s="706">
        <f>0</f>
        <v>0</v>
      </c>
      <c r="U40" s="705">
        <v>6098</v>
      </c>
      <c r="V40" s="705" t="s">
        <v>631</v>
      </c>
      <c r="W40" s="706">
        <f>0</f>
        <v>0</v>
      </c>
      <c r="Y40" s="707">
        <v>71341</v>
      </c>
      <c r="Z40" s="707" t="s">
        <v>572</v>
      </c>
      <c r="AA40" s="708">
        <f>0</f>
        <v>0</v>
      </c>
    </row>
    <row r="41" spans="1:27" x14ac:dyDescent="0.25">
      <c r="A41" s="311">
        <v>11</v>
      </c>
      <c r="B41" s="311" t="s">
        <v>632</v>
      </c>
      <c r="C41" s="699">
        <f>SUM(C42:C43)</f>
        <v>0</v>
      </c>
      <c r="E41" s="714">
        <v>213581</v>
      </c>
      <c r="F41" s="714" t="s">
        <v>4331</v>
      </c>
      <c r="G41" s="715">
        <f>0</f>
        <v>0</v>
      </c>
      <c r="I41" s="705">
        <v>3552</v>
      </c>
      <c r="J41" s="705" t="s">
        <v>429</v>
      </c>
      <c r="K41" s="706">
        <f>0</f>
        <v>0</v>
      </c>
      <c r="M41" s="33">
        <v>422</v>
      </c>
      <c r="N41" s="33" t="s">
        <v>634</v>
      </c>
      <c r="O41" s="313">
        <f>0</f>
        <v>0</v>
      </c>
      <c r="Q41" s="705">
        <v>5198</v>
      </c>
      <c r="R41" s="705" t="s">
        <v>635</v>
      </c>
      <c r="S41" s="706">
        <f>0</f>
        <v>0</v>
      </c>
      <c r="U41" s="716">
        <v>603</v>
      </c>
      <c r="V41" s="716" t="s">
        <v>4332</v>
      </c>
      <c r="W41" s="704">
        <f>SUM(W42:W44)</f>
        <v>0</v>
      </c>
      <c r="Y41" s="707">
        <v>71345</v>
      </c>
      <c r="Z41" s="707" t="s">
        <v>636</v>
      </c>
      <c r="AA41" s="708">
        <f>0</f>
        <v>0</v>
      </c>
    </row>
    <row r="42" spans="1:27" x14ac:dyDescent="0.25">
      <c r="A42" s="717">
        <v>110</v>
      </c>
      <c r="B42" s="717" t="s">
        <v>637</v>
      </c>
      <c r="C42" s="718">
        <f>0</f>
        <v>0</v>
      </c>
      <c r="E42" s="714">
        <v>213588</v>
      </c>
      <c r="F42" s="714" t="s">
        <v>4333</v>
      </c>
      <c r="G42" s="715">
        <f>0</f>
        <v>0</v>
      </c>
      <c r="I42" s="33">
        <v>358</v>
      </c>
      <c r="J42" s="33" t="s">
        <v>4334</v>
      </c>
      <c r="K42" s="313">
        <f>SUM(K43:K45)</f>
        <v>0</v>
      </c>
      <c r="M42" s="33">
        <v>424</v>
      </c>
      <c r="N42" s="33" t="s">
        <v>639</v>
      </c>
      <c r="O42" s="313">
        <f>SUM(O43:O44)</f>
        <v>0</v>
      </c>
      <c r="Q42" s="22">
        <v>52</v>
      </c>
      <c r="R42" s="22" t="s">
        <v>640</v>
      </c>
      <c r="S42" s="699">
        <f>SUM(S43:S45)</f>
        <v>0</v>
      </c>
      <c r="U42" s="308">
        <v>6031</v>
      </c>
      <c r="V42" s="308" t="s">
        <v>4335</v>
      </c>
      <c r="W42" s="57">
        <f>0</f>
        <v>0</v>
      </c>
      <c r="Y42" s="35">
        <v>7135</v>
      </c>
      <c r="Z42" s="35" t="s">
        <v>641</v>
      </c>
      <c r="AA42" s="57">
        <f>SUM(AA43:AA45)</f>
        <v>0</v>
      </c>
    </row>
    <row r="43" spans="1:27" x14ac:dyDescent="0.25">
      <c r="A43" s="717">
        <v>119</v>
      </c>
      <c r="B43" s="717" t="s">
        <v>642</v>
      </c>
      <c r="C43" s="718">
        <f>0</f>
        <v>0</v>
      </c>
      <c r="E43" s="35">
        <v>2138</v>
      </c>
      <c r="F43" s="35" t="s">
        <v>623</v>
      </c>
      <c r="G43" s="57">
        <f>SUM(G44:G48)</f>
        <v>0</v>
      </c>
      <c r="I43" s="705">
        <v>3581</v>
      </c>
      <c r="J43" s="705" t="s">
        <v>644</v>
      </c>
      <c r="K43" s="706">
        <f>0</f>
        <v>0</v>
      </c>
      <c r="M43" s="705">
        <v>4246</v>
      </c>
      <c r="N43" s="705" t="s">
        <v>645</v>
      </c>
      <c r="O43" s="706">
        <f>0</f>
        <v>0</v>
      </c>
      <c r="Q43" s="719">
        <v>521</v>
      </c>
      <c r="R43" s="719" t="s">
        <v>646</v>
      </c>
      <c r="S43" s="720">
        <f>0</f>
        <v>0</v>
      </c>
      <c r="U43" s="308">
        <v>6032</v>
      </c>
      <c r="V43" s="308" t="s">
        <v>647</v>
      </c>
      <c r="W43" s="57">
        <f>0</f>
        <v>0</v>
      </c>
      <c r="Y43" s="707">
        <v>71351</v>
      </c>
      <c r="Z43" s="707" t="s">
        <v>648</v>
      </c>
      <c r="AA43" s="708">
        <f>0</f>
        <v>0</v>
      </c>
    </row>
    <row r="44" spans="1:27" x14ac:dyDescent="0.25">
      <c r="A44" s="721">
        <v>12</v>
      </c>
      <c r="B44" s="721" t="s">
        <v>649</v>
      </c>
      <c r="C44" s="702">
        <f>SUM(C45:C46)</f>
        <v>0</v>
      </c>
      <c r="E44" s="707">
        <v>21381</v>
      </c>
      <c r="F44" s="707" t="s">
        <v>628</v>
      </c>
      <c r="G44" s="708">
        <f>0</f>
        <v>0</v>
      </c>
      <c r="I44" s="705">
        <v>3585</v>
      </c>
      <c r="J44" s="705" t="s">
        <v>651</v>
      </c>
      <c r="K44" s="706">
        <f>0</f>
        <v>0</v>
      </c>
      <c r="M44" s="705">
        <v>4248</v>
      </c>
      <c r="N44" s="705" t="s">
        <v>652</v>
      </c>
      <c r="O44" s="706">
        <f>0</f>
        <v>0</v>
      </c>
      <c r="Q44" s="719">
        <v>522</v>
      </c>
      <c r="R44" s="719" t="s">
        <v>653</v>
      </c>
      <c r="S44" s="720">
        <f>0</f>
        <v>0</v>
      </c>
      <c r="U44" s="308">
        <v>6037</v>
      </c>
      <c r="V44" s="308" t="s">
        <v>654</v>
      </c>
      <c r="W44" s="57">
        <f>0</f>
        <v>0</v>
      </c>
      <c r="Y44" s="707">
        <v>71355</v>
      </c>
      <c r="Z44" s="707" t="s">
        <v>624</v>
      </c>
      <c r="AA44" s="708">
        <f>0</f>
        <v>0</v>
      </c>
    </row>
    <row r="45" spans="1:27" x14ac:dyDescent="0.25">
      <c r="A45" s="717">
        <v>120</v>
      </c>
      <c r="B45" s="717" t="s">
        <v>655</v>
      </c>
      <c r="C45" s="720">
        <f>0</f>
        <v>0</v>
      </c>
      <c r="E45" s="707">
        <v>21382</v>
      </c>
      <c r="F45" s="707" t="s">
        <v>633</v>
      </c>
      <c r="G45" s="708">
        <f>0</f>
        <v>0</v>
      </c>
      <c r="I45" s="705">
        <v>3586</v>
      </c>
      <c r="J45" s="705" t="s">
        <v>656</v>
      </c>
      <c r="K45" s="706">
        <f>0</f>
        <v>0</v>
      </c>
      <c r="M45" s="33">
        <v>425</v>
      </c>
      <c r="N45" s="33" t="s">
        <v>657</v>
      </c>
      <c r="O45" s="313">
        <f>0</f>
        <v>0</v>
      </c>
      <c r="Q45" s="719">
        <v>523</v>
      </c>
      <c r="R45" s="719" t="s">
        <v>658</v>
      </c>
      <c r="S45" s="720">
        <f>0</f>
        <v>0</v>
      </c>
      <c r="U45" s="311" t="s">
        <v>4336</v>
      </c>
      <c r="V45" s="311" t="s">
        <v>4337</v>
      </c>
      <c r="W45" s="699">
        <f>0</f>
        <v>0</v>
      </c>
      <c r="Y45" s="707">
        <v>71358</v>
      </c>
      <c r="Z45" s="707" t="s">
        <v>659</v>
      </c>
      <c r="AA45" s="708">
        <f>0</f>
        <v>0</v>
      </c>
    </row>
    <row r="46" spans="1:27" x14ac:dyDescent="0.25">
      <c r="A46" s="717">
        <v>129</v>
      </c>
      <c r="B46" s="717" t="s">
        <v>660</v>
      </c>
      <c r="C46" s="720">
        <f>0</f>
        <v>0</v>
      </c>
      <c r="E46" s="707">
        <v>21383</v>
      </c>
      <c r="F46" s="707" t="s">
        <v>638</v>
      </c>
      <c r="G46" s="708">
        <f>0</f>
        <v>0</v>
      </c>
      <c r="I46" s="22">
        <v>36</v>
      </c>
      <c r="J46" s="22" t="s">
        <v>4338</v>
      </c>
      <c r="K46" s="699">
        <f>0</f>
        <v>0</v>
      </c>
      <c r="M46" s="33">
        <v>426</v>
      </c>
      <c r="N46" s="33" t="s">
        <v>662</v>
      </c>
      <c r="O46" s="313">
        <f>0</f>
        <v>0</v>
      </c>
      <c r="Q46" s="701">
        <v>53</v>
      </c>
      <c r="R46" s="701" t="s">
        <v>395</v>
      </c>
      <c r="S46" s="702">
        <f>SUM(S47,S50:S51)</f>
        <v>0</v>
      </c>
      <c r="U46" s="701">
        <v>61</v>
      </c>
      <c r="V46" s="701" t="s">
        <v>338</v>
      </c>
      <c r="W46" s="702">
        <f>SUM(W47:W48,W51,W55:W56,W60,W69:W70,W74)</f>
        <v>0</v>
      </c>
      <c r="Y46" s="701">
        <v>72</v>
      </c>
      <c r="Z46" s="701" t="s">
        <v>85</v>
      </c>
      <c r="AA46" s="702">
        <f>SUM(AA47:AA48)</f>
        <v>0</v>
      </c>
    </row>
    <row r="47" spans="1:27" x14ac:dyDescent="0.25">
      <c r="A47" s="311">
        <v>13</v>
      </c>
      <c r="B47" s="311" t="s">
        <v>34</v>
      </c>
      <c r="C47" s="699">
        <f>SUM(C48,C57:C58)</f>
        <v>0</v>
      </c>
      <c r="E47" s="707">
        <v>21384</v>
      </c>
      <c r="F47" s="707" t="s">
        <v>643</v>
      </c>
      <c r="G47" s="708">
        <f>0</f>
        <v>0</v>
      </c>
      <c r="I47" s="701">
        <v>37</v>
      </c>
      <c r="J47" s="701" t="s">
        <v>375</v>
      </c>
      <c r="K47" s="702">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707">
        <v>21385</v>
      </c>
      <c r="F48" s="707" t="s">
        <v>650</v>
      </c>
      <c r="G48" s="708">
        <f>0</f>
        <v>0</v>
      </c>
      <c r="I48" s="717">
        <v>371</v>
      </c>
      <c r="J48" s="717" t="s">
        <v>487</v>
      </c>
      <c r="K48" s="720"/>
      <c r="M48" s="703">
        <v>428</v>
      </c>
      <c r="N48" s="703" t="s">
        <v>670</v>
      </c>
      <c r="O48" s="704">
        <f>SUM(O49:O52)</f>
        <v>0</v>
      </c>
      <c r="Q48" s="705">
        <v>5311</v>
      </c>
      <c r="R48" s="705" t="s">
        <v>671</v>
      </c>
      <c r="S48" s="706">
        <f>0</f>
        <v>0</v>
      </c>
      <c r="U48" s="32">
        <v>612</v>
      </c>
      <c r="V48" s="32" t="s">
        <v>667</v>
      </c>
      <c r="W48" s="313">
        <f>SUM(W49:W50)</f>
        <v>0</v>
      </c>
      <c r="Y48" s="33">
        <v>722</v>
      </c>
      <c r="Z48" s="33" t="s">
        <v>109</v>
      </c>
      <c r="AA48" s="313">
        <f>0</f>
        <v>0</v>
      </c>
    </row>
    <row r="49" spans="1:27" x14ac:dyDescent="0.25">
      <c r="A49" s="705">
        <v>1311</v>
      </c>
      <c r="B49" s="705" t="s">
        <v>672</v>
      </c>
      <c r="C49" s="706">
        <f>0</f>
        <v>0</v>
      </c>
      <c r="E49" s="33">
        <v>214</v>
      </c>
      <c r="F49" s="33" t="s">
        <v>4339</v>
      </c>
      <c r="G49" s="313">
        <f>0</f>
        <v>0</v>
      </c>
      <c r="I49" s="717">
        <v>372</v>
      </c>
      <c r="J49" s="717" t="s">
        <v>492</v>
      </c>
      <c r="K49" s="720"/>
      <c r="M49" s="705">
        <v>4282</v>
      </c>
      <c r="N49" s="705" t="s">
        <v>674</v>
      </c>
      <c r="O49" s="706">
        <f>0</f>
        <v>0</v>
      </c>
      <c r="Q49" s="705">
        <v>5314</v>
      </c>
      <c r="R49" s="705" t="s">
        <v>675</v>
      </c>
      <c r="S49" s="706">
        <f>0</f>
        <v>0</v>
      </c>
      <c r="U49" s="308">
        <v>6122</v>
      </c>
      <c r="V49" s="308" t="s">
        <v>445</v>
      </c>
      <c r="W49" s="57">
        <f>0</f>
        <v>0</v>
      </c>
      <c r="Y49" s="701">
        <v>74</v>
      </c>
      <c r="Z49" s="701" t="s">
        <v>86</v>
      </c>
      <c r="AA49" s="702">
        <f>0</f>
        <v>0</v>
      </c>
    </row>
    <row r="50" spans="1:27" ht="242.25" x14ac:dyDescent="0.25">
      <c r="A50" s="705">
        <v>1312</v>
      </c>
      <c r="B50" s="705" t="s">
        <v>676</v>
      </c>
      <c r="C50" s="722">
        <f>0</f>
        <v>0</v>
      </c>
      <c r="E50" s="33">
        <v>215</v>
      </c>
      <c r="F50" s="33" t="s">
        <v>661</v>
      </c>
      <c r="G50" s="313">
        <f>SUM(G51,G54,G57:G59)</f>
        <v>0</v>
      </c>
      <c r="I50" s="22">
        <v>38</v>
      </c>
      <c r="J50" s="700" t="s">
        <v>376</v>
      </c>
      <c r="K50" s="699">
        <f>0</f>
        <v>0</v>
      </c>
      <c r="M50" s="705">
        <v>4284</v>
      </c>
      <c r="N50" s="705" t="s">
        <v>678</v>
      </c>
      <c r="O50" s="706">
        <f>0</f>
        <v>0</v>
      </c>
      <c r="Q50" s="717">
        <v>532</v>
      </c>
      <c r="R50" s="717" t="s">
        <v>679</v>
      </c>
      <c r="S50" s="720">
        <f>0</f>
        <v>0</v>
      </c>
      <c r="U50" s="308">
        <v>6125</v>
      </c>
      <c r="V50" s="308" t="s">
        <v>450</v>
      </c>
      <c r="W50" s="57">
        <f>0</f>
        <v>0</v>
      </c>
      <c r="Y50" s="701">
        <v>75</v>
      </c>
      <c r="Z50" s="701" t="s">
        <v>681</v>
      </c>
      <c r="AA50" s="702">
        <f>SUM(AA51,AA55:AA58,AA61:AA62)</f>
        <v>0</v>
      </c>
    </row>
    <row r="51" spans="1:27" x14ac:dyDescent="0.25">
      <c r="A51" s="705">
        <v>1313</v>
      </c>
      <c r="B51" s="705" t="s">
        <v>682</v>
      </c>
      <c r="C51" s="722">
        <f>0</f>
        <v>0</v>
      </c>
      <c r="E51" s="35">
        <v>2151</v>
      </c>
      <c r="F51" s="35" t="s">
        <v>664</v>
      </c>
      <c r="G51" s="57">
        <f>SUM(G52:G53)</f>
        <v>0</v>
      </c>
      <c r="I51" s="22">
        <v>39</v>
      </c>
      <c r="J51" s="22" t="s">
        <v>683</v>
      </c>
      <c r="K51" s="699">
        <f>SUM(K52,K56,K60,K63,K66,K69)</f>
        <v>0</v>
      </c>
      <c r="M51" s="705">
        <v>4286</v>
      </c>
      <c r="N51" s="705" t="s">
        <v>684</v>
      </c>
      <c r="O51" s="706">
        <f>0</f>
        <v>0</v>
      </c>
      <c r="Q51" s="717">
        <v>533</v>
      </c>
      <c r="R51" s="717" t="s">
        <v>685</v>
      </c>
      <c r="S51" s="720">
        <f>0</f>
        <v>0</v>
      </c>
      <c r="U51" s="32">
        <v>613</v>
      </c>
      <c r="V51" s="32" t="s">
        <v>680</v>
      </c>
      <c r="W51" s="313">
        <f>SUM(W52:W54)</f>
        <v>0</v>
      </c>
      <c r="Y51" s="33">
        <v>751</v>
      </c>
      <c r="Z51" s="33" t="s">
        <v>687</v>
      </c>
      <c r="AA51" s="313">
        <f>SUM(AA52:AA54)</f>
        <v>0</v>
      </c>
    </row>
    <row r="52" spans="1:27" x14ac:dyDescent="0.25">
      <c r="A52" s="705">
        <v>1314</v>
      </c>
      <c r="B52" s="705" t="s">
        <v>688</v>
      </c>
      <c r="C52" s="722">
        <f>0</f>
        <v>0</v>
      </c>
      <c r="E52" s="707">
        <v>21511</v>
      </c>
      <c r="F52" s="707" t="s">
        <v>669</v>
      </c>
      <c r="G52" s="708">
        <f>0</f>
        <v>0</v>
      </c>
      <c r="I52" s="703">
        <v>391</v>
      </c>
      <c r="J52" s="703" t="s">
        <v>4340</v>
      </c>
      <c r="K52" s="704">
        <f>SUM(K53:K55)</f>
        <v>0</v>
      </c>
      <c r="M52" s="705">
        <v>4287</v>
      </c>
      <c r="N52" s="705" t="s">
        <v>689</v>
      </c>
      <c r="O52" s="706">
        <f>0</f>
        <v>0</v>
      </c>
      <c r="Q52" s="701">
        <v>54</v>
      </c>
      <c r="R52" s="701" t="s">
        <v>690</v>
      </c>
      <c r="S52" s="702">
        <f>0</f>
        <v>0</v>
      </c>
      <c r="U52" s="705">
        <v>6132</v>
      </c>
      <c r="V52" s="705" t="s">
        <v>686</v>
      </c>
      <c r="W52" s="706">
        <f>0</f>
        <v>0</v>
      </c>
      <c r="Y52" s="705">
        <v>7511</v>
      </c>
      <c r="Z52" s="705" t="s">
        <v>692</v>
      </c>
      <c r="AA52" s="706">
        <f>0</f>
        <v>0</v>
      </c>
    </row>
    <row r="53" spans="1:27" x14ac:dyDescent="0.25">
      <c r="A53" s="705">
        <v>1315</v>
      </c>
      <c r="B53" s="705" t="s">
        <v>693</v>
      </c>
      <c r="C53" s="722">
        <f>0</f>
        <v>0</v>
      </c>
      <c r="E53" s="707">
        <v>21514</v>
      </c>
      <c r="F53" s="707" t="s">
        <v>673</v>
      </c>
      <c r="G53" s="708">
        <f>0</f>
        <v>0</v>
      </c>
      <c r="I53" s="705">
        <v>3911</v>
      </c>
      <c r="J53" s="705" t="s">
        <v>420</v>
      </c>
      <c r="K53" s="706">
        <f>0</f>
        <v>0</v>
      </c>
      <c r="M53" s="701">
        <v>43</v>
      </c>
      <c r="N53" s="701" t="s">
        <v>694</v>
      </c>
      <c r="O53" s="702">
        <f>SUM(O54:O56)</f>
        <v>0</v>
      </c>
      <c r="Q53" s="701">
        <v>58</v>
      </c>
      <c r="R53" s="701" t="s">
        <v>397</v>
      </c>
      <c r="S53" s="702">
        <f>0</f>
        <v>0</v>
      </c>
      <c r="U53" s="705">
        <v>6135</v>
      </c>
      <c r="V53" s="705" t="s">
        <v>691</v>
      </c>
      <c r="W53" s="706">
        <f>0</f>
        <v>0</v>
      </c>
      <c r="Y53" s="705">
        <v>7516</v>
      </c>
      <c r="Z53" s="705" t="s">
        <v>696</v>
      </c>
      <c r="AA53" s="706">
        <f>0</f>
        <v>0</v>
      </c>
    </row>
    <row r="54" spans="1:27" x14ac:dyDescent="0.25">
      <c r="A54" s="705">
        <v>1316</v>
      </c>
      <c r="B54" s="705" t="s">
        <v>697</v>
      </c>
      <c r="C54" s="722">
        <f>0</f>
        <v>0</v>
      </c>
      <c r="E54" s="35">
        <v>2153</v>
      </c>
      <c r="F54" s="35" t="s">
        <v>677</v>
      </c>
      <c r="G54" s="57">
        <f>SUM(G55:G56)</f>
        <v>0</v>
      </c>
      <c r="I54" s="705">
        <v>3912</v>
      </c>
      <c r="J54" s="705" t="s">
        <v>428</v>
      </c>
      <c r="K54" s="706">
        <f>0</f>
        <v>0</v>
      </c>
      <c r="M54" s="33">
        <v>431</v>
      </c>
      <c r="N54" s="33" t="s">
        <v>699</v>
      </c>
      <c r="O54" s="313">
        <f>0</f>
        <v>0</v>
      </c>
      <c r="Q54" s="22">
        <v>59</v>
      </c>
      <c r="R54" s="22" t="s">
        <v>700</v>
      </c>
      <c r="S54" s="699">
        <f>SUM(S55)</f>
        <v>0</v>
      </c>
      <c r="U54" s="705">
        <v>6136</v>
      </c>
      <c r="V54" s="705" t="s">
        <v>695</v>
      </c>
      <c r="W54" s="706">
        <f>0</f>
        <v>0</v>
      </c>
      <c r="Y54" s="705">
        <v>7518</v>
      </c>
      <c r="Z54" s="705" t="s">
        <v>702</v>
      </c>
      <c r="AA54" s="706">
        <f>0</f>
        <v>0</v>
      </c>
    </row>
    <row r="55" spans="1:27" x14ac:dyDescent="0.25">
      <c r="A55" s="705">
        <v>1317</v>
      </c>
      <c r="B55" s="705" t="s">
        <v>703</v>
      </c>
      <c r="C55" s="722">
        <f>0</f>
        <v>0</v>
      </c>
      <c r="E55" s="707">
        <v>21531</v>
      </c>
      <c r="F55" s="707" t="s">
        <v>669</v>
      </c>
      <c r="G55" s="708">
        <f>0</f>
        <v>0</v>
      </c>
      <c r="I55" s="705">
        <v>3917</v>
      </c>
      <c r="J55" s="705" t="s">
        <v>425</v>
      </c>
      <c r="K55" s="706">
        <f>0</f>
        <v>0</v>
      </c>
      <c r="M55" s="33">
        <v>437</v>
      </c>
      <c r="N55" s="33" t="s">
        <v>705</v>
      </c>
      <c r="O55" s="313">
        <f>0</f>
        <v>0</v>
      </c>
      <c r="Q55" s="703">
        <v>590</v>
      </c>
      <c r="R55" s="703" t="s">
        <v>706</v>
      </c>
      <c r="S55" s="704">
        <f>SUM(S56:S59)</f>
        <v>0</v>
      </c>
      <c r="U55" s="32">
        <v>614</v>
      </c>
      <c r="V55" s="32" t="s">
        <v>701</v>
      </c>
      <c r="W55" s="313">
        <f>0</f>
        <v>0</v>
      </c>
      <c r="Y55" s="33">
        <v>752</v>
      </c>
      <c r="Z55" s="33" t="s">
        <v>708</v>
      </c>
      <c r="AA55" s="313">
        <f>0</f>
        <v>0</v>
      </c>
    </row>
    <row r="56" spans="1:27" x14ac:dyDescent="0.25">
      <c r="A56" s="705">
        <v>1318</v>
      </c>
      <c r="B56" s="705" t="s">
        <v>7</v>
      </c>
      <c r="C56" s="722">
        <f>0</f>
        <v>0</v>
      </c>
      <c r="E56" s="707">
        <v>21534</v>
      </c>
      <c r="F56" s="707" t="s">
        <v>673</v>
      </c>
      <c r="G56" s="708">
        <f>0</f>
        <v>0</v>
      </c>
      <c r="I56" s="703">
        <v>392</v>
      </c>
      <c r="J56" s="703" t="s">
        <v>710</v>
      </c>
      <c r="K56" s="704">
        <f>SUM(K57:K59)</f>
        <v>0</v>
      </c>
      <c r="M56" s="33">
        <v>438</v>
      </c>
      <c r="N56" s="33" t="s">
        <v>711</v>
      </c>
      <c r="O56" s="313">
        <f>SUM(O57:O59)</f>
        <v>0</v>
      </c>
      <c r="Q56" s="35">
        <v>5903</v>
      </c>
      <c r="R56" s="35" t="s">
        <v>442</v>
      </c>
      <c r="S56" s="57">
        <f>0</f>
        <v>0</v>
      </c>
      <c r="U56" s="32">
        <v>615</v>
      </c>
      <c r="V56" s="32" t="s">
        <v>707</v>
      </c>
      <c r="W56" s="313">
        <f>SUM(W57:W59)</f>
        <v>0</v>
      </c>
      <c r="Y56" s="703">
        <v>753</v>
      </c>
      <c r="Z56" s="703" t="s">
        <v>713</v>
      </c>
      <c r="AA56" s="704">
        <f>0</f>
        <v>0</v>
      </c>
    </row>
    <row r="57" spans="1:27" x14ac:dyDescent="0.25">
      <c r="A57" s="32">
        <v>138</v>
      </c>
      <c r="B57" s="32" t="s">
        <v>4341</v>
      </c>
      <c r="C57" s="723">
        <f>0</f>
        <v>0</v>
      </c>
      <c r="E57" s="35">
        <v>2154</v>
      </c>
      <c r="F57" s="35" t="s">
        <v>4342</v>
      </c>
      <c r="G57" s="57">
        <f>0</f>
        <v>0</v>
      </c>
      <c r="I57" s="705">
        <v>3921</v>
      </c>
      <c r="J57" s="705" t="s">
        <v>715</v>
      </c>
      <c r="K57" s="706">
        <f>0</f>
        <v>0</v>
      </c>
      <c r="M57" s="705">
        <v>4382</v>
      </c>
      <c r="N57" s="705" t="s">
        <v>716</v>
      </c>
      <c r="O57" s="706">
        <f>0</f>
        <v>0</v>
      </c>
      <c r="Q57" s="35">
        <v>5904</v>
      </c>
      <c r="R57" s="35" t="s">
        <v>462</v>
      </c>
      <c r="S57" s="57">
        <f>0</f>
        <v>0</v>
      </c>
      <c r="U57" s="705">
        <v>6152</v>
      </c>
      <c r="V57" s="705" t="s">
        <v>712</v>
      </c>
      <c r="W57" s="706">
        <f>0</f>
        <v>0</v>
      </c>
      <c r="Y57" s="703">
        <v>754</v>
      </c>
      <c r="Z57" s="703" t="s">
        <v>718</v>
      </c>
      <c r="AA57" s="704">
        <f>0</f>
        <v>0</v>
      </c>
    </row>
    <row r="58" spans="1:27" x14ac:dyDescent="0.25">
      <c r="A58" s="32">
        <v>139</v>
      </c>
      <c r="B58" s="32" t="s">
        <v>719</v>
      </c>
      <c r="C58" s="723">
        <f>SUM(C59,C68)</f>
        <v>0</v>
      </c>
      <c r="E58" s="35">
        <v>2155</v>
      </c>
      <c r="F58" s="35" t="s">
        <v>698</v>
      </c>
      <c r="G58" s="57">
        <f>0</f>
        <v>0</v>
      </c>
      <c r="I58" s="705">
        <v>3922</v>
      </c>
      <c r="J58" s="705" t="s">
        <v>721</v>
      </c>
      <c r="K58" s="706">
        <f>0</f>
        <v>0</v>
      </c>
      <c r="M58" s="705">
        <v>4386</v>
      </c>
      <c r="N58" s="705" t="s">
        <v>722</v>
      </c>
      <c r="O58" s="706">
        <f>0</f>
        <v>0</v>
      </c>
      <c r="Q58" s="35">
        <v>5906</v>
      </c>
      <c r="R58" s="35" t="s">
        <v>475</v>
      </c>
      <c r="S58" s="57">
        <f>0</f>
        <v>0</v>
      </c>
      <c r="U58" s="705">
        <v>6155</v>
      </c>
      <c r="V58" s="705" t="s">
        <v>717</v>
      </c>
      <c r="W58" s="706">
        <f>0</f>
        <v>0</v>
      </c>
      <c r="Y58" s="703">
        <v>755</v>
      </c>
      <c r="Z58" s="703" t="s">
        <v>724</v>
      </c>
      <c r="AA58" s="704">
        <f>SUM(AA59:AA60)</f>
        <v>0</v>
      </c>
    </row>
    <row r="59" spans="1:27" x14ac:dyDescent="0.25">
      <c r="A59" s="308">
        <v>1391</v>
      </c>
      <c r="B59" s="308" t="s">
        <v>668</v>
      </c>
      <c r="C59" s="57">
        <f>SUM(C60:C67)</f>
        <v>0</v>
      </c>
      <c r="E59" s="35">
        <v>2157</v>
      </c>
      <c r="F59" s="35" t="s">
        <v>704</v>
      </c>
      <c r="G59" s="57">
        <f>0</f>
        <v>0</v>
      </c>
      <c r="I59" s="705">
        <v>3926</v>
      </c>
      <c r="J59" s="705" t="s">
        <v>726</v>
      </c>
      <c r="K59" s="706">
        <f>0</f>
        <v>0</v>
      </c>
      <c r="M59" s="705">
        <v>4387</v>
      </c>
      <c r="N59" s="705" t="s">
        <v>689</v>
      </c>
      <c r="O59" s="706">
        <f>0</f>
        <v>0</v>
      </c>
      <c r="Q59" s="35">
        <v>5908</v>
      </c>
      <c r="R59" s="35" t="s">
        <v>727</v>
      </c>
      <c r="S59" s="57">
        <f>0</f>
        <v>0</v>
      </c>
      <c r="U59" s="705">
        <v>6156</v>
      </c>
      <c r="V59" s="705" t="s">
        <v>723</v>
      </c>
      <c r="W59" s="706">
        <f>0</f>
        <v>0</v>
      </c>
      <c r="Y59" s="705">
        <v>7551</v>
      </c>
      <c r="Z59" s="705" t="s">
        <v>729</v>
      </c>
      <c r="AA59" s="706">
        <f>0</f>
        <v>0</v>
      </c>
    </row>
    <row r="60" spans="1:27" x14ac:dyDescent="0.25">
      <c r="A60" s="707">
        <v>13911</v>
      </c>
      <c r="B60" s="707" t="s">
        <v>672</v>
      </c>
      <c r="C60" s="708">
        <f>0</f>
        <v>0</v>
      </c>
      <c r="E60" s="33">
        <v>218</v>
      </c>
      <c r="F60" s="33" t="s">
        <v>709</v>
      </c>
      <c r="G60" s="313">
        <f>SUM(G61:G67)</f>
        <v>0</v>
      </c>
      <c r="I60" s="703">
        <v>393</v>
      </c>
      <c r="J60" s="703" t="s">
        <v>731</v>
      </c>
      <c r="K60" s="704">
        <f>SUM(K61:K62)</f>
        <v>0</v>
      </c>
      <c r="M60" s="22">
        <v>44</v>
      </c>
      <c r="N60" s="22" t="s">
        <v>732</v>
      </c>
      <c r="O60" s="699">
        <f>SUM(O61,O66,O72,O75:O76,O97:O99,O103)</f>
        <v>0</v>
      </c>
      <c r="U60" s="32">
        <v>616</v>
      </c>
      <c r="V60" s="32" t="s">
        <v>728</v>
      </c>
      <c r="W60" s="313">
        <f>SUM(W61:W63,W67:W68)</f>
        <v>0</v>
      </c>
      <c r="Y60" s="705">
        <v>7555</v>
      </c>
      <c r="Z60" s="705" t="s">
        <v>734</v>
      </c>
      <c r="AA60" s="706">
        <f>0</f>
        <v>0</v>
      </c>
    </row>
    <row r="61" spans="1:27" x14ac:dyDescent="0.25">
      <c r="A61" s="707">
        <v>13912</v>
      </c>
      <c r="B61" s="707" t="s">
        <v>676</v>
      </c>
      <c r="C61" s="708">
        <f>0</f>
        <v>0</v>
      </c>
      <c r="E61" s="35">
        <v>2181</v>
      </c>
      <c r="F61" s="35" t="s">
        <v>714</v>
      </c>
      <c r="G61" s="57">
        <f>0</f>
        <v>0</v>
      </c>
      <c r="I61" s="705">
        <v>3931</v>
      </c>
      <c r="J61" s="705" t="s">
        <v>736</v>
      </c>
      <c r="K61" s="706">
        <f>0</f>
        <v>0</v>
      </c>
      <c r="M61" s="33">
        <v>441</v>
      </c>
      <c r="N61" s="33" t="s">
        <v>737</v>
      </c>
      <c r="O61" s="313">
        <f>SUM(O62:O65)</f>
        <v>0</v>
      </c>
      <c r="U61" s="705">
        <v>6161</v>
      </c>
      <c r="V61" s="705" t="s">
        <v>733</v>
      </c>
      <c r="W61" s="706">
        <f>0</f>
        <v>0</v>
      </c>
      <c r="Y61" s="33">
        <v>756</v>
      </c>
      <c r="Z61" s="33" t="s">
        <v>739</v>
      </c>
      <c r="AA61" s="313">
        <f>0</f>
        <v>0</v>
      </c>
    </row>
    <row r="62" spans="1:27" x14ac:dyDescent="0.25">
      <c r="A62" s="707">
        <v>13913</v>
      </c>
      <c r="B62" s="707" t="s">
        <v>682</v>
      </c>
      <c r="C62" s="708">
        <f>0</f>
        <v>0</v>
      </c>
      <c r="E62" s="35">
        <v>2182</v>
      </c>
      <c r="F62" s="35" t="s">
        <v>720</v>
      </c>
      <c r="G62" s="57">
        <f>0</f>
        <v>0</v>
      </c>
      <c r="I62" s="705">
        <v>3935</v>
      </c>
      <c r="J62" s="705" t="s">
        <v>741</v>
      </c>
      <c r="K62" s="706">
        <f>0</f>
        <v>0</v>
      </c>
      <c r="M62" s="705">
        <v>4411</v>
      </c>
      <c r="N62" s="705" t="s">
        <v>34</v>
      </c>
      <c r="O62" s="706">
        <f>0</f>
        <v>0</v>
      </c>
      <c r="U62" s="705">
        <v>6162</v>
      </c>
      <c r="V62" s="705" t="s">
        <v>738</v>
      </c>
      <c r="W62" s="706">
        <f>0</f>
        <v>0</v>
      </c>
      <c r="Y62" s="33">
        <v>758</v>
      </c>
      <c r="Z62" s="33" t="s">
        <v>743</v>
      </c>
      <c r="AA62" s="313">
        <f>0</f>
        <v>0</v>
      </c>
    </row>
    <row r="63" spans="1:27" x14ac:dyDescent="0.25">
      <c r="A63" s="707">
        <v>13914</v>
      </c>
      <c r="B63" s="707" t="s">
        <v>688</v>
      </c>
      <c r="C63" s="708">
        <f>0</f>
        <v>0</v>
      </c>
      <c r="E63" s="35">
        <v>2183</v>
      </c>
      <c r="F63" s="35" t="s">
        <v>725</v>
      </c>
      <c r="G63" s="57">
        <f>0</f>
        <v>0</v>
      </c>
      <c r="I63" s="703">
        <v>394</v>
      </c>
      <c r="J63" s="703" t="s">
        <v>745</v>
      </c>
      <c r="K63" s="704">
        <f>SUM(K64:K65)</f>
        <v>0</v>
      </c>
      <c r="M63" s="705">
        <v>4417</v>
      </c>
      <c r="N63" s="705" t="s">
        <v>86</v>
      </c>
      <c r="O63" s="706">
        <f>0</f>
        <v>0</v>
      </c>
      <c r="U63" s="705">
        <v>6163</v>
      </c>
      <c r="V63" s="705" t="s">
        <v>742</v>
      </c>
      <c r="W63" s="706">
        <f>SUM(W64:W66)</f>
        <v>0</v>
      </c>
      <c r="Y63" s="701">
        <v>76</v>
      </c>
      <c r="Z63" s="701" t="s">
        <v>90</v>
      </c>
      <c r="AA63" s="702">
        <f>SUM(AA64,AA69,AA73,AA76:AA80)</f>
        <v>0</v>
      </c>
    </row>
    <row r="64" spans="1:27" x14ac:dyDescent="0.25">
      <c r="A64" s="707">
        <v>13915</v>
      </c>
      <c r="B64" s="707" t="s">
        <v>693</v>
      </c>
      <c r="C64" s="708">
        <f>0</f>
        <v>0</v>
      </c>
      <c r="E64" s="35">
        <v>2184</v>
      </c>
      <c r="F64" s="35" t="s">
        <v>730</v>
      </c>
      <c r="G64" s="57">
        <f>0</f>
        <v>0</v>
      </c>
      <c r="I64" s="705">
        <v>3941</v>
      </c>
      <c r="J64" s="705" t="s">
        <v>747</v>
      </c>
      <c r="K64" s="706"/>
      <c r="M64" s="705">
        <v>4418</v>
      </c>
      <c r="N64" s="705" t="s">
        <v>748</v>
      </c>
      <c r="O64" s="706">
        <f>0</f>
        <v>0</v>
      </c>
      <c r="U64" s="707">
        <v>61636</v>
      </c>
      <c r="V64" s="707" t="s">
        <v>746</v>
      </c>
      <c r="W64" s="708">
        <f>0</f>
        <v>0</v>
      </c>
      <c r="Y64" s="33">
        <v>761</v>
      </c>
      <c r="Z64" s="33" t="s">
        <v>750</v>
      </c>
      <c r="AA64" s="313">
        <f>SUM(AA65:AA68)</f>
        <v>0</v>
      </c>
    </row>
    <row r="65" spans="1:27" x14ac:dyDescent="0.25">
      <c r="A65" s="707">
        <v>13916</v>
      </c>
      <c r="B65" s="707" t="s">
        <v>697</v>
      </c>
      <c r="C65" s="708">
        <f>0</f>
        <v>0</v>
      </c>
      <c r="E65" s="35">
        <v>2185</v>
      </c>
      <c r="F65" s="35" t="s">
        <v>735</v>
      </c>
      <c r="G65" s="57">
        <f>0</f>
        <v>0</v>
      </c>
      <c r="I65" s="705">
        <v>3945</v>
      </c>
      <c r="J65" s="705" t="s">
        <v>751</v>
      </c>
      <c r="K65" s="706"/>
      <c r="M65" s="705">
        <v>4419</v>
      </c>
      <c r="N65" s="705" t="s">
        <v>752</v>
      </c>
      <c r="O65" s="706">
        <f>0</f>
        <v>0</v>
      </c>
      <c r="U65" s="707">
        <v>61637</v>
      </c>
      <c r="V65" s="707" t="s">
        <v>749</v>
      </c>
      <c r="W65" s="708">
        <f>0</f>
        <v>0</v>
      </c>
      <c r="Y65" s="705">
        <v>7611</v>
      </c>
      <c r="Z65" s="705" t="s">
        <v>754</v>
      </c>
      <c r="AA65" s="706">
        <f>0</f>
        <v>0</v>
      </c>
    </row>
    <row r="66" spans="1:27" x14ac:dyDescent="0.25">
      <c r="A66" s="707">
        <v>13917</v>
      </c>
      <c r="B66" s="707" t="s">
        <v>703</v>
      </c>
      <c r="C66" s="708">
        <f>0</f>
        <v>0</v>
      </c>
      <c r="E66" s="35">
        <v>2186</v>
      </c>
      <c r="F66" s="35" t="s">
        <v>740</v>
      </c>
      <c r="G66" s="57">
        <f>0</f>
        <v>0</v>
      </c>
      <c r="I66" s="703">
        <v>395</v>
      </c>
      <c r="J66" s="703" t="s">
        <v>756</v>
      </c>
      <c r="K66" s="704">
        <f>SUM(K67:K68)</f>
        <v>0</v>
      </c>
      <c r="M66" s="33">
        <v>442</v>
      </c>
      <c r="N66" s="33" t="s">
        <v>757</v>
      </c>
      <c r="O66" s="313">
        <f>SUM(O67:O71)</f>
        <v>0</v>
      </c>
      <c r="U66" s="707">
        <v>61638</v>
      </c>
      <c r="V66" s="707" t="s">
        <v>753</v>
      </c>
      <c r="W66" s="708">
        <f>0</f>
        <v>0</v>
      </c>
      <c r="Y66" s="705">
        <v>7612</v>
      </c>
      <c r="Z66" s="705" t="s">
        <v>759</v>
      </c>
      <c r="AA66" s="706">
        <f>0</f>
        <v>0</v>
      </c>
    </row>
    <row r="67" spans="1:27" x14ac:dyDescent="0.25">
      <c r="A67" s="707">
        <v>13918</v>
      </c>
      <c r="B67" s="707" t="s">
        <v>7</v>
      </c>
      <c r="C67" s="708">
        <f>0</f>
        <v>0</v>
      </c>
      <c r="E67" s="35">
        <v>2187</v>
      </c>
      <c r="F67" s="35" t="s">
        <v>744</v>
      </c>
      <c r="G67" s="57">
        <f>0</f>
        <v>0</v>
      </c>
      <c r="I67" s="705">
        <v>3951</v>
      </c>
      <c r="J67" s="705" t="s">
        <v>760</v>
      </c>
      <c r="K67" s="706">
        <f>0</f>
        <v>0</v>
      </c>
      <c r="M67" s="35">
        <v>4421</v>
      </c>
      <c r="N67" s="35" t="s">
        <v>761</v>
      </c>
      <c r="O67" s="57">
        <f>0</f>
        <v>0</v>
      </c>
      <c r="U67" s="705">
        <v>6164</v>
      </c>
      <c r="V67" s="705" t="s">
        <v>758</v>
      </c>
      <c r="W67" s="706">
        <f>0</f>
        <v>0</v>
      </c>
      <c r="Y67" s="705">
        <v>7616</v>
      </c>
      <c r="Z67" s="705" t="s">
        <v>763</v>
      </c>
      <c r="AA67" s="706">
        <f>0</f>
        <v>0</v>
      </c>
    </row>
    <row r="68" spans="1:27" x14ac:dyDescent="0.25">
      <c r="A68" s="308">
        <v>1398</v>
      </c>
      <c r="B68" s="308" t="s">
        <v>4343</v>
      </c>
      <c r="C68" s="57">
        <f>0</f>
        <v>0</v>
      </c>
      <c r="E68" s="22">
        <v>22</v>
      </c>
      <c r="F68" s="22" t="s">
        <v>355</v>
      </c>
      <c r="G68" s="699">
        <f>0</f>
        <v>0</v>
      </c>
      <c r="I68" s="705">
        <v>3955</v>
      </c>
      <c r="J68" s="705" t="s">
        <v>764</v>
      </c>
      <c r="K68" s="706">
        <f>0</f>
        <v>0</v>
      </c>
      <c r="M68" s="35">
        <v>4422</v>
      </c>
      <c r="N68" s="35" t="s">
        <v>765</v>
      </c>
      <c r="O68" s="57">
        <f>0</f>
        <v>0</v>
      </c>
      <c r="U68" s="705">
        <v>6165</v>
      </c>
      <c r="V68" s="705" t="s">
        <v>762</v>
      </c>
      <c r="W68" s="706">
        <f>0</f>
        <v>0</v>
      </c>
      <c r="Y68" s="705">
        <v>7617</v>
      </c>
      <c r="Z68" s="705" t="s">
        <v>767</v>
      </c>
      <c r="AA68" s="706">
        <f>0</f>
        <v>0</v>
      </c>
    </row>
    <row r="69" spans="1:27" x14ac:dyDescent="0.25">
      <c r="A69" s="22">
        <v>14</v>
      </c>
      <c r="B69" s="22" t="s">
        <v>35</v>
      </c>
      <c r="C69" s="699">
        <f>SUM(C70,C73,C76:C80)</f>
        <v>0</v>
      </c>
      <c r="E69" s="701">
        <v>23</v>
      </c>
      <c r="F69" s="701" t="s">
        <v>755</v>
      </c>
      <c r="G69" s="702">
        <f>SUM(G70,G75:G77)</f>
        <v>0</v>
      </c>
      <c r="I69" s="703">
        <v>397</v>
      </c>
      <c r="J69" s="703" t="s">
        <v>768</v>
      </c>
      <c r="K69" s="704">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705">
        <v>3971</v>
      </c>
      <c r="J70" s="705" t="s">
        <v>580</v>
      </c>
      <c r="K70" s="706">
        <f>0</f>
        <v>0</v>
      </c>
      <c r="M70" s="705">
        <v>4424</v>
      </c>
      <c r="N70" s="705" t="s">
        <v>774</v>
      </c>
      <c r="O70" s="706">
        <f>0</f>
        <v>0</v>
      </c>
      <c r="U70" s="32">
        <v>618</v>
      </c>
      <c r="V70" s="32" t="s">
        <v>770</v>
      </c>
      <c r="W70" s="313">
        <f>SUM(W71:W73)</f>
        <v>0</v>
      </c>
      <c r="Y70" s="705">
        <v>7621</v>
      </c>
      <c r="Z70" s="705" t="s">
        <v>776</v>
      </c>
      <c r="AA70" s="706">
        <f>0</f>
        <v>0</v>
      </c>
    </row>
    <row r="71" spans="1:27" x14ac:dyDescent="0.25">
      <c r="A71" s="705">
        <v>1423</v>
      </c>
      <c r="B71" s="705" t="s">
        <v>777</v>
      </c>
      <c r="C71" s="706">
        <f>0</f>
        <v>0</v>
      </c>
      <c r="E71" s="705">
        <v>2312</v>
      </c>
      <c r="F71" s="705" t="s">
        <v>10</v>
      </c>
      <c r="G71" s="706">
        <f>0</f>
        <v>0</v>
      </c>
      <c r="I71" s="705">
        <v>3972</v>
      </c>
      <c r="J71" s="705" t="s">
        <v>585</v>
      </c>
      <c r="K71" s="706">
        <f>0</f>
        <v>0</v>
      </c>
      <c r="M71" s="705">
        <v>4425</v>
      </c>
      <c r="N71" s="705" t="s">
        <v>779</v>
      </c>
      <c r="O71" s="706">
        <f>0</f>
        <v>0</v>
      </c>
      <c r="U71" s="705">
        <v>6181</v>
      </c>
      <c r="V71" s="705" t="s">
        <v>775</v>
      </c>
      <c r="W71" s="706">
        <f>0</f>
        <v>0</v>
      </c>
      <c r="Y71" s="705">
        <v>7626</v>
      </c>
      <c r="Z71" s="705" t="s">
        <v>781</v>
      </c>
      <c r="AA71" s="706">
        <f>0</f>
        <v>0</v>
      </c>
    </row>
    <row r="72" spans="1:27" x14ac:dyDescent="0.25">
      <c r="A72" s="705">
        <v>1424</v>
      </c>
      <c r="B72" s="705" t="s">
        <v>4344</v>
      </c>
      <c r="C72" s="706">
        <f>0</f>
        <v>0</v>
      </c>
      <c r="E72" s="705">
        <v>2313</v>
      </c>
      <c r="F72" s="705" t="s">
        <v>11</v>
      </c>
      <c r="G72" s="706">
        <f>0</f>
        <v>0</v>
      </c>
      <c r="M72" s="33">
        <v>443</v>
      </c>
      <c r="N72" s="33" t="s">
        <v>783</v>
      </c>
      <c r="O72" s="313">
        <f>SUM(O73:O74)</f>
        <v>0</v>
      </c>
      <c r="U72" s="705">
        <v>6183</v>
      </c>
      <c r="V72" s="705" t="s">
        <v>780</v>
      </c>
      <c r="W72" s="706">
        <f>0</f>
        <v>0</v>
      </c>
      <c r="Y72" s="705">
        <v>7627</v>
      </c>
      <c r="Z72" s="705" t="s">
        <v>785</v>
      </c>
      <c r="AA72" s="706">
        <f>0</f>
        <v>0</v>
      </c>
    </row>
    <row r="73" spans="1:27" x14ac:dyDescent="0.25">
      <c r="A73" s="32">
        <v>143</v>
      </c>
      <c r="B73" s="32" t="s">
        <v>786</v>
      </c>
      <c r="C73" s="313">
        <f>SUM(C74:C75)</f>
        <v>0</v>
      </c>
      <c r="E73" s="705">
        <v>2315</v>
      </c>
      <c r="F73" s="705" t="s">
        <v>773</v>
      </c>
      <c r="G73" s="706">
        <f>0</f>
        <v>0</v>
      </c>
      <c r="M73" s="35">
        <v>4431</v>
      </c>
      <c r="N73" s="35" t="s">
        <v>788</v>
      </c>
      <c r="O73" s="57">
        <f>0</f>
        <v>0</v>
      </c>
      <c r="U73" s="705">
        <v>6185</v>
      </c>
      <c r="V73" s="705" t="s">
        <v>784</v>
      </c>
      <c r="W73" s="706">
        <f>0</f>
        <v>0</v>
      </c>
      <c r="Y73" s="33">
        <v>763</v>
      </c>
      <c r="Z73" s="33" t="s">
        <v>790</v>
      </c>
      <c r="AA73" s="313">
        <f>SUM(AA74:AA75)</f>
        <v>0</v>
      </c>
    </row>
    <row r="74" spans="1:27" x14ac:dyDescent="0.25">
      <c r="A74" s="705">
        <v>1431</v>
      </c>
      <c r="B74" s="705" t="s">
        <v>791</v>
      </c>
      <c r="C74" s="706">
        <f>0</f>
        <v>0</v>
      </c>
      <c r="E74" s="705">
        <v>2318</v>
      </c>
      <c r="F74" s="705" t="s">
        <v>778</v>
      </c>
      <c r="G74" s="706">
        <f>0</f>
        <v>0</v>
      </c>
      <c r="M74" s="35">
        <v>4438</v>
      </c>
      <c r="N74" s="35" t="s">
        <v>793</v>
      </c>
      <c r="O74" s="57">
        <f>0</f>
        <v>0</v>
      </c>
      <c r="U74" s="32">
        <v>619</v>
      </c>
      <c r="V74" s="32" t="s">
        <v>789</v>
      </c>
      <c r="W74" s="313">
        <f>0</f>
        <v>0</v>
      </c>
      <c r="Y74" s="705">
        <v>7631</v>
      </c>
      <c r="Z74" s="705" t="s">
        <v>795</v>
      </c>
      <c r="AA74" s="706">
        <f>0</f>
        <v>0</v>
      </c>
    </row>
    <row r="75" spans="1:27" x14ac:dyDescent="0.25">
      <c r="A75" s="705">
        <v>1432</v>
      </c>
      <c r="B75" s="705" t="s">
        <v>796</v>
      </c>
      <c r="C75" s="706">
        <f>0</f>
        <v>0</v>
      </c>
      <c r="E75" s="33">
        <v>232</v>
      </c>
      <c r="F75" s="33" t="s">
        <v>782</v>
      </c>
      <c r="G75" s="313">
        <f>0</f>
        <v>0</v>
      </c>
      <c r="M75" s="703">
        <v>444</v>
      </c>
      <c r="N75" s="703" t="s">
        <v>797</v>
      </c>
      <c r="O75" s="704">
        <f>0</f>
        <v>0</v>
      </c>
      <c r="U75" s="701">
        <v>62</v>
      </c>
      <c r="V75" s="701" t="s">
        <v>794</v>
      </c>
      <c r="W75" s="702">
        <f>SUM(W76,W79,W87,W96,W103,W108:W109,W115,W118)</f>
        <v>0</v>
      </c>
      <c r="Y75" s="705">
        <v>7638</v>
      </c>
      <c r="Z75" s="705" t="s">
        <v>799</v>
      </c>
      <c r="AA75" s="706">
        <f>0</f>
        <v>0</v>
      </c>
    </row>
    <row r="76" spans="1:27" x14ac:dyDescent="0.25">
      <c r="A76" s="32">
        <v>144</v>
      </c>
      <c r="B76" s="32" t="s">
        <v>800</v>
      </c>
      <c r="C76" s="313">
        <f>0</f>
        <v>0</v>
      </c>
      <c r="E76" s="33">
        <v>237</v>
      </c>
      <c r="F76" s="33" t="s">
        <v>787</v>
      </c>
      <c r="G76" s="313">
        <f>0</f>
        <v>0</v>
      </c>
      <c r="M76" s="703">
        <v>445</v>
      </c>
      <c r="N76" s="703" t="s">
        <v>801</v>
      </c>
      <c r="O76" s="704">
        <f>SUM(O77:O78,O81,O87,O90)</f>
        <v>0</v>
      </c>
      <c r="U76" s="32">
        <v>621</v>
      </c>
      <c r="V76" s="32" t="s">
        <v>798</v>
      </c>
      <c r="W76" s="313">
        <f>SUM(W77:W78)</f>
        <v>0</v>
      </c>
      <c r="Y76" s="33">
        <v>764</v>
      </c>
      <c r="Z76" s="33" t="s">
        <v>803</v>
      </c>
      <c r="AA76" s="313">
        <f>0</f>
        <v>0</v>
      </c>
    </row>
    <row r="77" spans="1:27" x14ac:dyDescent="0.25">
      <c r="A77" s="703">
        <v>145</v>
      </c>
      <c r="B77" s="703" t="s">
        <v>804</v>
      </c>
      <c r="C77" s="704">
        <f>0</f>
        <v>0</v>
      </c>
      <c r="E77" s="33">
        <v>238</v>
      </c>
      <c r="F77" s="33" t="s">
        <v>792</v>
      </c>
      <c r="G77" s="313">
        <f>SUM(G78:G81)</f>
        <v>0</v>
      </c>
      <c r="M77" s="35">
        <v>4452</v>
      </c>
      <c r="N77" s="35" t="s">
        <v>805</v>
      </c>
      <c r="O77" s="57">
        <f>0</f>
        <v>0</v>
      </c>
      <c r="U77" s="705">
        <v>6211</v>
      </c>
      <c r="V77" s="705" t="s">
        <v>802</v>
      </c>
      <c r="W77" s="706">
        <f>0</f>
        <v>0</v>
      </c>
      <c r="Y77" s="33">
        <v>765</v>
      </c>
      <c r="Z77" s="33" t="s">
        <v>807</v>
      </c>
      <c r="AA77" s="313">
        <f>0</f>
        <v>0</v>
      </c>
    </row>
    <row r="78" spans="1:27" x14ac:dyDescent="0.25">
      <c r="A78" s="703">
        <v>146</v>
      </c>
      <c r="B78" s="703" t="s">
        <v>808</v>
      </c>
      <c r="C78" s="704">
        <f>0</f>
        <v>0</v>
      </c>
      <c r="E78" s="705">
        <v>2382</v>
      </c>
      <c r="F78" s="705" t="s">
        <v>10</v>
      </c>
      <c r="G78" s="706">
        <f>0</f>
        <v>0</v>
      </c>
      <c r="M78" s="35">
        <v>4455</v>
      </c>
      <c r="N78" s="35" t="s">
        <v>809</v>
      </c>
      <c r="O78" s="57">
        <f>SUM(O79:O80)</f>
        <v>0</v>
      </c>
      <c r="U78" s="705">
        <v>6214</v>
      </c>
      <c r="V78" s="705" t="s">
        <v>806</v>
      </c>
      <c r="W78" s="706">
        <f>0</f>
        <v>0</v>
      </c>
      <c r="Y78" s="33">
        <v>766</v>
      </c>
      <c r="Z78" s="33" t="s">
        <v>811</v>
      </c>
      <c r="AA78" s="313">
        <f>0</f>
        <v>0</v>
      </c>
    </row>
    <row r="79" spans="1:27" x14ac:dyDescent="0.25">
      <c r="A79" s="703">
        <v>147</v>
      </c>
      <c r="B79" s="703" t="s">
        <v>812</v>
      </c>
      <c r="C79" s="704">
        <f>0</f>
        <v>0</v>
      </c>
      <c r="E79" s="705">
        <v>2383</v>
      </c>
      <c r="F79" s="705" t="s">
        <v>11</v>
      </c>
      <c r="G79" s="706">
        <f>0</f>
        <v>0</v>
      </c>
      <c r="M79" s="707">
        <v>44551</v>
      </c>
      <c r="N79" s="707" t="s">
        <v>813</v>
      </c>
      <c r="O79" s="708">
        <f>0</f>
        <v>0</v>
      </c>
      <c r="U79" s="32">
        <v>622</v>
      </c>
      <c r="V79" s="32" t="s">
        <v>810</v>
      </c>
      <c r="W79" s="313">
        <f>SUM(W80:W86)</f>
        <v>0</v>
      </c>
      <c r="Y79" s="33">
        <v>767</v>
      </c>
      <c r="Z79" s="33" t="s">
        <v>815</v>
      </c>
      <c r="AA79" s="313">
        <f>0</f>
        <v>0</v>
      </c>
    </row>
    <row r="80" spans="1:27" x14ac:dyDescent="0.25">
      <c r="A80" s="703">
        <v>148</v>
      </c>
      <c r="B80" s="703" t="s">
        <v>816</v>
      </c>
      <c r="C80" s="704">
        <f>0</f>
        <v>0</v>
      </c>
      <c r="E80" s="705">
        <v>2385</v>
      </c>
      <c r="F80" s="705" t="s">
        <v>773</v>
      </c>
      <c r="G80" s="706">
        <f>0</f>
        <v>0</v>
      </c>
      <c r="M80" s="707">
        <v>44558</v>
      </c>
      <c r="N80" s="707" t="s">
        <v>818</v>
      </c>
      <c r="O80" s="708">
        <f>0</f>
        <v>0</v>
      </c>
      <c r="U80" s="705">
        <v>6221</v>
      </c>
      <c r="V80" s="705" t="s">
        <v>814</v>
      </c>
      <c r="W80" s="706">
        <f>0</f>
        <v>0</v>
      </c>
      <c r="Y80" s="33">
        <v>768</v>
      </c>
      <c r="Z80" s="33" t="s">
        <v>820</v>
      </c>
      <c r="AA80" s="313">
        <f>0</f>
        <v>0</v>
      </c>
    </row>
    <row r="81" spans="1:27" x14ac:dyDescent="0.25">
      <c r="A81" s="701">
        <v>15</v>
      </c>
      <c r="B81" s="701" t="s">
        <v>343</v>
      </c>
      <c r="C81" s="702">
        <f>SUM(C82,C90:C94,C96)</f>
        <v>0</v>
      </c>
      <c r="E81" s="35">
        <v>2388</v>
      </c>
      <c r="F81" s="35" t="s">
        <v>778</v>
      </c>
      <c r="G81" s="57">
        <f>0</f>
        <v>0</v>
      </c>
      <c r="M81" s="35">
        <v>4456</v>
      </c>
      <c r="N81" s="35" t="s">
        <v>822</v>
      </c>
      <c r="O81" s="57">
        <f>SUM(O82:O86)</f>
        <v>0</v>
      </c>
      <c r="U81" s="705">
        <v>6222</v>
      </c>
      <c r="V81" s="705" t="s">
        <v>819</v>
      </c>
      <c r="W81" s="706">
        <f>0</f>
        <v>0</v>
      </c>
      <c r="Y81" s="701">
        <v>77</v>
      </c>
      <c r="Z81" s="701" t="s">
        <v>96</v>
      </c>
      <c r="AA81" s="702">
        <f>SUM(AA82,AA89:AA90,AA93,AA98:AA99)</f>
        <v>0</v>
      </c>
    </row>
    <row r="82" spans="1:27" x14ac:dyDescent="0.25">
      <c r="A82" s="32">
        <v>151</v>
      </c>
      <c r="B82" s="32" t="s">
        <v>36</v>
      </c>
      <c r="C82" s="313">
        <f>SUM(C83:C89)</f>
        <v>0</v>
      </c>
      <c r="E82" s="22">
        <v>25</v>
      </c>
      <c r="F82" s="22" t="s">
        <v>358</v>
      </c>
      <c r="G82" s="699">
        <f>0</f>
        <v>0</v>
      </c>
      <c r="M82" s="707">
        <v>44562</v>
      </c>
      <c r="N82" s="707" t="s">
        <v>824</v>
      </c>
      <c r="O82" s="708">
        <f>0</f>
        <v>0</v>
      </c>
      <c r="U82" s="705">
        <v>6224</v>
      </c>
      <c r="V82" s="705" t="s">
        <v>823</v>
      </c>
      <c r="W82" s="706">
        <f>0</f>
        <v>0</v>
      </c>
      <c r="Y82" s="33">
        <v>771</v>
      </c>
      <c r="Z82" s="33" t="s">
        <v>826</v>
      </c>
      <c r="AA82" s="313">
        <f>SUM(AA83:AA88)</f>
        <v>0</v>
      </c>
    </row>
    <row r="83" spans="1:27" x14ac:dyDescent="0.25">
      <c r="A83" s="705">
        <v>1511</v>
      </c>
      <c r="B83" s="705" t="s">
        <v>827</v>
      </c>
      <c r="C83" s="706">
        <f>0</f>
        <v>0</v>
      </c>
      <c r="E83" s="22">
        <v>26</v>
      </c>
      <c r="F83" s="22" t="s">
        <v>817</v>
      </c>
      <c r="G83" s="699">
        <f>SUM(G84,G87,G89,G96,G99)</f>
        <v>0</v>
      </c>
      <c r="M83" s="707">
        <v>44563</v>
      </c>
      <c r="N83" s="707" t="s">
        <v>829</v>
      </c>
      <c r="O83" s="708">
        <f>0</f>
        <v>0</v>
      </c>
      <c r="U83" s="705">
        <v>6225</v>
      </c>
      <c r="V83" s="705" t="s">
        <v>825</v>
      </c>
      <c r="W83" s="706">
        <f>0</f>
        <v>0</v>
      </c>
      <c r="Y83" s="705">
        <v>7711</v>
      </c>
      <c r="Z83" s="705" t="s">
        <v>831</v>
      </c>
      <c r="AA83" s="706">
        <f>0</f>
        <v>0</v>
      </c>
    </row>
    <row r="84" spans="1:27" x14ac:dyDescent="0.25">
      <c r="A84" s="705">
        <v>1512</v>
      </c>
      <c r="B84" s="705" t="s">
        <v>832</v>
      </c>
      <c r="C84" s="706">
        <f>0</f>
        <v>0</v>
      </c>
      <c r="E84" s="33">
        <v>261</v>
      </c>
      <c r="F84" s="33" t="s">
        <v>821</v>
      </c>
      <c r="G84" s="313">
        <f>SUM(G85:G86)</f>
        <v>0</v>
      </c>
      <c r="M84" s="707">
        <v>44566</v>
      </c>
      <c r="N84" s="707" t="s">
        <v>834</v>
      </c>
      <c r="O84" s="708">
        <f>0</f>
        <v>0</v>
      </c>
      <c r="U84" s="705">
        <v>6226</v>
      </c>
      <c r="V84" s="705" t="s">
        <v>830</v>
      </c>
      <c r="W84" s="706">
        <f>0</f>
        <v>0</v>
      </c>
      <c r="Y84" s="705">
        <v>7713</v>
      </c>
      <c r="Z84" s="705" t="s">
        <v>836</v>
      </c>
      <c r="AA84" s="706">
        <f>0</f>
        <v>0</v>
      </c>
    </row>
    <row r="85" spans="1:27" x14ac:dyDescent="0.25">
      <c r="A85" s="705">
        <v>1513</v>
      </c>
      <c r="B85" s="705" t="s">
        <v>837</v>
      </c>
      <c r="C85" s="706">
        <f>0</f>
        <v>0</v>
      </c>
      <c r="E85" s="705">
        <v>2611</v>
      </c>
      <c r="F85" s="705" t="s">
        <v>442</v>
      </c>
      <c r="G85" s="706">
        <f>0</f>
        <v>0</v>
      </c>
      <c r="M85" s="707">
        <v>44567</v>
      </c>
      <c r="N85" s="707" t="s">
        <v>839</v>
      </c>
      <c r="O85" s="708">
        <f>0</f>
        <v>0</v>
      </c>
      <c r="U85" s="705">
        <v>6227</v>
      </c>
      <c r="V85" s="705" t="s">
        <v>835</v>
      </c>
      <c r="W85" s="706">
        <f>0</f>
        <v>0</v>
      </c>
      <c r="Y85" s="705">
        <v>7714</v>
      </c>
      <c r="Z85" s="705" t="s">
        <v>841</v>
      </c>
      <c r="AA85" s="706">
        <f>0</f>
        <v>0</v>
      </c>
    </row>
    <row r="86" spans="1:27" x14ac:dyDescent="0.25">
      <c r="A86" s="705">
        <v>1514</v>
      </c>
      <c r="B86" s="705" t="s">
        <v>842</v>
      </c>
      <c r="C86" s="706">
        <f>0</f>
        <v>0</v>
      </c>
      <c r="E86" s="705">
        <v>2618</v>
      </c>
      <c r="F86" s="705" t="s">
        <v>828</v>
      </c>
      <c r="G86" s="706">
        <f>0</f>
        <v>0</v>
      </c>
      <c r="M86" s="707">
        <v>44568</v>
      </c>
      <c r="N86" s="707" t="s">
        <v>818</v>
      </c>
      <c r="O86" s="708">
        <f>0</f>
        <v>0</v>
      </c>
      <c r="U86" s="705">
        <v>6228</v>
      </c>
      <c r="V86" s="705" t="s">
        <v>840</v>
      </c>
      <c r="W86" s="706">
        <f>0</f>
        <v>0</v>
      </c>
      <c r="Y86" s="705">
        <v>7715</v>
      </c>
      <c r="Z86" s="705" t="s">
        <v>748</v>
      </c>
      <c r="AA86" s="706">
        <f>0</f>
        <v>0</v>
      </c>
    </row>
    <row r="87" spans="1:27" x14ac:dyDescent="0.25">
      <c r="A87" s="705">
        <v>1515</v>
      </c>
      <c r="B87" s="705" t="s">
        <v>845</v>
      </c>
      <c r="C87" s="706">
        <f>0</f>
        <v>0</v>
      </c>
      <c r="E87" s="33">
        <v>266</v>
      </c>
      <c r="F87" s="33" t="s">
        <v>833</v>
      </c>
      <c r="G87" s="313">
        <f>SUM(G88)</f>
        <v>0</v>
      </c>
      <c r="M87" s="35">
        <v>4457</v>
      </c>
      <c r="N87" s="35" t="s">
        <v>846</v>
      </c>
      <c r="O87" s="57">
        <f>SUM(O88:O89)</f>
        <v>0</v>
      </c>
      <c r="U87" s="32">
        <v>623</v>
      </c>
      <c r="V87" s="32" t="s">
        <v>844</v>
      </c>
      <c r="W87" s="313">
        <f>SUM(W88:W95)</f>
        <v>0</v>
      </c>
      <c r="Y87" s="705">
        <v>7717</v>
      </c>
      <c r="Z87" s="705" t="s">
        <v>848</v>
      </c>
      <c r="AA87" s="706">
        <f>0</f>
        <v>0</v>
      </c>
    </row>
    <row r="88" spans="1:27" x14ac:dyDescent="0.25">
      <c r="A88" s="705">
        <v>1516</v>
      </c>
      <c r="B88" s="705" t="s">
        <v>849</v>
      </c>
      <c r="C88" s="706">
        <f>0</f>
        <v>0</v>
      </c>
      <c r="E88" s="35">
        <v>2661</v>
      </c>
      <c r="F88" s="35" t="s">
        <v>838</v>
      </c>
      <c r="G88" s="57">
        <f>0</f>
        <v>0</v>
      </c>
      <c r="M88" s="707">
        <v>44571</v>
      </c>
      <c r="N88" s="707" t="s">
        <v>850</v>
      </c>
      <c r="O88" s="708">
        <f>0</f>
        <v>0</v>
      </c>
      <c r="U88" s="705">
        <v>6231</v>
      </c>
      <c r="V88" s="705" t="s">
        <v>847</v>
      </c>
      <c r="W88" s="706">
        <f>0</f>
        <v>0</v>
      </c>
      <c r="Y88" s="705">
        <v>7718</v>
      </c>
      <c r="Z88" s="705" t="s">
        <v>852</v>
      </c>
      <c r="AA88" s="706">
        <f>0</f>
        <v>0</v>
      </c>
    </row>
    <row r="89" spans="1:27" x14ac:dyDescent="0.25">
      <c r="A89" s="705">
        <v>1518</v>
      </c>
      <c r="B89" s="705" t="s">
        <v>853</v>
      </c>
      <c r="C89" s="706">
        <f>0</f>
        <v>0</v>
      </c>
      <c r="E89" s="33">
        <v>267</v>
      </c>
      <c r="F89" s="33" t="s">
        <v>843</v>
      </c>
      <c r="G89" s="313">
        <f>SUM(G90:G95)</f>
        <v>0</v>
      </c>
      <c r="M89" s="707">
        <v>44578</v>
      </c>
      <c r="N89" s="707" t="s">
        <v>818</v>
      </c>
      <c r="O89" s="708">
        <f>0</f>
        <v>0</v>
      </c>
      <c r="U89" s="705">
        <v>6232</v>
      </c>
      <c r="V89" s="705" t="s">
        <v>851</v>
      </c>
      <c r="W89" s="706">
        <f>0</f>
        <v>0</v>
      </c>
      <c r="Y89" s="33">
        <v>772</v>
      </c>
      <c r="Z89" s="33" t="s">
        <v>855</v>
      </c>
      <c r="AA89" s="313">
        <f>0</f>
        <v>0</v>
      </c>
    </row>
    <row r="90" spans="1:27" x14ac:dyDescent="0.25">
      <c r="A90" s="32">
        <v>153</v>
      </c>
      <c r="B90" s="32" t="s">
        <v>856</v>
      </c>
      <c r="C90" s="313">
        <f>0</f>
        <v>0</v>
      </c>
      <c r="E90" s="705">
        <v>2671</v>
      </c>
      <c r="F90" s="705" t="s">
        <v>4345</v>
      </c>
      <c r="G90" s="706">
        <f>0</f>
        <v>0</v>
      </c>
      <c r="M90" s="35">
        <v>4458</v>
      </c>
      <c r="N90" s="35" t="s">
        <v>858</v>
      </c>
      <c r="O90" s="57">
        <f>SUM(O91:O96)</f>
        <v>0</v>
      </c>
      <c r="U90" s="705">
        <v>6233</v>
      </c>
      <c r="V90" s="705" t="s">
        <v>854</v>
      </c>
      <c r="W90" s="706">
        <f>0</f>
        <v>0</v>
      </c>
      <c r="Y90" s="33">
        <v>774</v>
      </c>
      <c r="Z90" s="33" t="s">
        <v>860</v>
      </c>
      <c r="AA90" s="313">
        <f>SUM(AA91:AA92)</f>
        <v>0</v>
      </c>
    </row>
    <row r="91" spans="1:27" x14ac:dyDescent="0.25">
      <c r="A91" s="32">
        <v>154</v>
      </c>
      <c r="B91" s="32" t="s">
        <v>861</v>
      </c>
      <c r="C91" s="313">
        <f>0</f>
        <v>0</v>
      </c>
      <c r="E91" s="705">
        <v>2674</v>
      </c>
      <c r="F91" s="705" t="s">
        <v>4346</v>
      </c>
      <c r="G91" s="706">
        <f>0</f>
        <v>0</v>
      </c>
      <c r="M91" s="707">
        <v>44581</v>
      </c>
      <c r="N91" s="707" t="s">
        <v>863</v>
      </c>
      <c r="O91" s="708">
        <f>0</f>
        <v>0</v>
      </c>
      <c r="U91" s="705">
        <v>6234</v>
      </c>
      <c r="V91" s="705" t="s">
        <v>859</v>
      </c>
      <c r="W91" s="706">
        <f>0</f>
        <v>0</v>
      </c>
      <c r="Y91" s="705">
        <v>7741</v>
      </c>
      <c r="Z91" s="705" t="s">
        <v>865</v>
      </c>
      <c r="AA91" s="706">
        <f>0</f>
        <v>0</v>
      </c>
    </row>
    <row r="92" spans="1:27" x14ac:dyDescent="0.25">
      <c r="A92" s="32">
        <v>155</v>
      </c>
      <c r="B92" s="32" t="s">
        <v>866</v>
      </c>
      <c r="C92" s="313">
        <f>0</f>
        <v>0</v>
      </c>
      <c r="E92" s="705">
        <v>2675</v>
      </c>
      <c r="F92" s="705" t="s">
        <v>4347</v>
      </c>
      <c r="G92" s="706">
        <f>0</f>
        <v>0</v>
      </c>
      <c r="M92" s="707">
        <v>44582</v>
      </c>
      <c r="N92" s="707" t="s">
        <v>867</v>
      </c>
      <c r="O92" s="708">
        <f>0</f>
        <v>0</v>
      </c>
      <c r="U92" s="705">
        <v>6235</v>
      </c>
      <c r="V92" s="705" t="s">
        <v>864</v>
      </c>
      <c r="W92" s="706">
        <f>0</f>
        <v>0</v>
      </c>
      <c r="Y92" s="705">
        <v>7742</v>
      </c>
      <c r="Z92" s="705" t="s">
        <v>869</v>
      </c>
      <c r="AA92" s="706">
        <f>0</f>
        <v>0</v>
      </c>
    </row>
    <row r="93" spans="1:27" x14ac:dyDescent="0.25">
      <c r="A93" s="32">
        <v>156</v>
      </c>
      <c r="B93" s="32" t="s">
        <v>4348</v>
      </c>
      <c r="C93" s="313">
        <f>0</f>
        <v>0</v>
      </c>
      <c r="E93" s="705">
        <v>2676</v>
      </c>
      <c r="F93" s="705" t="s">
        <v>857</v>
      </c>
      <c r="G93" s="706">
        <f>0</f>
        <v>0</v>
      </c>
      <c r="M93" s="707">
        <v>44583</v>
      </c>
      <c r="N93" s="707" t="s">
        <v>871</v>
      </c>
      <c r="O93" s="708">
        <f>0</f>
        <v>0</v>
      </c>
      <c r="U93" s="705">
        <v>6236</v>
      </c>
      <c r="V93" s="705" t="s">
        <v>868</v>
      </c>
      <c r="W93" s="706">
        <f>0</f>
        <v>0</v>
      </c>
      <c r="Y93" s="33">
        <v>775</v>
      </c>
      <c r="Z93" s="33" t="s">
        <v>873</v>
      </c>
      <c r="AA93" s="313">
        <f>SUM(AA94:AA97)</f>
        <v>0</v>
      </c>
    </row>
    <row r="94" spans="1:27" x14ac:dyDescent="0.25">
      <c r="A94" s="32">
        <v>157</v>
      </c>
      <c r="B94" s="32" t="s">
        <v>874</v>
      </c>
      <c r="C94" s="313">
        <f>SUM(C95)</f>
        <v>0</v>
      </c>
      <c r="E94" s="705">
        <v>2677</v>
      </c>
      <c r="F94" s="705" t="s">
        <v>862</v>
      </c>
      <c r="G94" s="706">
        <f>0</f>
        <v>0</v>
      </c>
      <c r="M94" s="707">
        <v>44584</v>
      </c>
      <c r="N94" s="707" t="s">
        <v>876</v>
      </c>
      <c r="O94" s="708">
        <f>0</f>
        <v>0</v>
      </c>
      <c r="U94" s="705">
        <v>6237</v>
      </c>
      <c r="V94" s="705" t="s">
        <v>872</v>
      </c>
      <c r="W94" s="706">
        <f>0</f>
        <v>0</v>
      </c>
      <c r="Y94" s="705">
        <v>7751</v>
      </c>
      <c r="Z94" s="705" t="s">
        <v>877</v>
      </c>
      <c r="AA94" s="706">
        <f>0</f>
        <v>0</v>
      </c>
    </row>
    <row r="95" spans="1:27" x14ac:dyDescent="0.25">
      <c r="A95" s="705">
        <v>1572</v>
      </c>
      <c r="B95" s="705" t="s">
        <v>878</v>
      </c>
      <c r="C95" s="706">
        <f>0</f>
        <v>0</v>
      </c>
      <c r="E95" s="705">
        <v>2678</v>
      </c>
      <c r="F95" s="705" t="s">
        <v>603</v>
      </c>
      <c r="G95" s="706">
        <f>0</f>
        <v>0</v>
      </c>
      <c r="M95" s="707">
        <v>44586</v>
      </c>
      <c r="N95" s="707" t="s">
        <v>879</v>
      </c>
      <c r="O95" s="708">
        <f>0</f>
        <v>0</v>
      </c>
      <c r="U95" s="705">
        <v>6238</v>
      </c>
      <c r="V95" s="705" t="s">
        <v>4349</v>
      </c>
      <c r="W95" s="706">
        <f>0</f>
        <v>0</v>
      </c>
      <c r="Y95" s="705">
        <v>7752</v>
      </c>
      <c r="Z95" s="705" t="s">
        <v>109</v>
      </c>
      <c r="AA95" s="706">
        <f>0</f>
        <v>0</v>
      </c>
    </row>
    <row r="96" spans="1:27" x14ac:dyDescent="0.25">
      <c r="A96" s="32">
        <v>158</v>
      </c>
      <c r="B96" s="32" t="s">
        <v>881</v>
      </c>
      <c r="C96" s="313">
        <f>SUM(C97)</f>
        <v>0</v>
      </c>
      <c r="E96" s="33">
        <v>268</v>
      </c>
      <c r="F96" s="33" t="s">
        <v>870</v>
      </c>
      <c r="G96" s="313">
        <f>SUM(G97:G98)</f>
        <v>0</v>
      </c>
      <c r="M96" s="707">
        <v>44587</v>
      </c>
      <c r="N96" s="707" t="s">
        <v>883</v>
      </c>
      <c r="O96" s="708">
        <f>0</f>
        <v>0</v>
      </c>
      <c r="U96" s="32">
        <v>624</v>
      </c>
      <c r="V96" s="32" t="s">
        <v>880</v>
      </c>
      <c r="W96" s="313">
        <f>SUM(W97:W102)</f>
        <v>0</v>
      </c>
      <c r="Y96" s="705">
        <v>7756</v>
      </c>
      <c r="Z96" s="705" t="s">
        <v>885</v>
      </c>
      <c r="AA96" s="706">
        <f>0</f>
        <v>0</v>
      </c>
    </row>
    <row r="97" spans="1:27" x14ac:dyDescent="0.25">
      <c r="A97" s="705">
        <v>1581</v>
      </c>
      <c r="B97" s="705" t="s">
        <v>886</v>
      </c>
      <c r="C97" s="706">
        <f>0</f>
        <v>0</v>
      </c>
      <c r="E97" s="705">
        <v>2681</v>
      </c>
      <c r="F97" s="705" t="s">
        <v>875</v>
      </c>
      <c r="G97" s="706">
        <f>0</f>
        <v>0</v>
      </c>
      <c r="M97" s="33">
        <v>446</v>
      </c>
      <c r="N97" s="33" t="s">
        <v>888</v>
      </c>
      <c r="O97" s="313">
        <f>0</f>
        <v>0</v>
      </c>
      <c r="U97" s="705">
        <v>6241</v>
      </c>
      <c r="V97" s="705" t="s">
        <v>884</v>
      </c>
      <c r="W97" s="706">
        <f>0</f>
        <v>0</v>
      </c>
      <c r="Y97" s="705">
        <v>7758</v>
      </c>
      <c r="Z97" s="705" t="s">
        <v>890</v>
      </c>
      <c r="AA97" s="706">
        <f>0</f>
        <v>0</v>
      </c>
    </row>
    <row r="98" spans="1:27" x14ac:dyDescent="0.25">
      <c r="A98" s="701">
        <v>16</v>
      </c>
      <c r="B98" s="701" t="s">
        <v>344</v>
      </c>
      <c r="C98" s="702">
        <f>SUM(C99:C103,C106,C109,C113,C125)</f>
        <v>0</v>
      </c>
      <c r="E98" s="705">
        <v>2688</v>
      </c>
      <c r="F98" s="705" t="s">
        <v>603</v>
      </c>
      <c r="G98" s="706">
        <f>0</f>
        <v>0</v>
      </c>
      <c r="M98" s="703">
        <v>447</v>
      </c>
      <c r="N98" s="703" t="s">
        <v>891</v>
      </c>
      <c r="O98" s="704">
        <f>0</f>
        <v>0</v>
      </c>
      <c r="U98" s="705">
        <v>6242</v>
      </c>
      <c r="V98" s="705" t="s">
        <v>889</v>
      </c>
      <c r="W98" s="706">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705">
        <v>6243</v>
      </c>
      <c r="V99" s="705" t="s">
        <v>892</v>
      </c>
      <c r="W99" s="706">
        <f>0</f>
        <v>0</v>
      </c>
      <c r="Y99" s="33">
        <v>778</v>
      </c>
      <c r="Z99" s="33" t="s">
        <v>896</v>
      </c>
      <c r="AA99" s="313">
        <f>SUM(AA100:AA103)</f>
        <v>0</v>
      </c>
    </row>
    <row r="100" spans="1:27" x14ac:dyDescent="0.25">
      <c r="A100" s="32">
        <v>162</v>
      </c>
      <c r="B100" s="32" t="s">
        <v>4350</v>
      </c>
      <c r="C100" s="313">
        <f>0</f>
        <v>0</v>
      </c>
      <c r="E100" s="701">
        <v>27</v>
      </c>
      <c r="F100" s="701" t="s">
        <v>887</v>
      </c>
      <c r="G100" s="702">
        <f>SUM(G101,G104,G107:G108,G113,G116)</f>
        <v>0</v>
      </c>
      <c r="M100" s="705">
        <v>4482</v>
      </c>
      <c r="N100" s="705" t="s">
        <v>897</v>
      </c>
      <c r="O100" s="706">
        <f>0</f>
        <v>0</v>
      </c>
      <c r="U100" s="705">
        <v>6244</v>
      </c>
      <c r="V100" s="705" t="s">
        <v>895</v>
      </c>
      <c r="W100" s="706">
        <f>0</f>
        <v>0</v>
      </c>
      <c r="Y100" s="705">
        <v>7781</v>
      </c>
      <c r="Z100" s="705" t="s">
        <v>899</v>
      </c>
      <c r="AA100" s="706">
        <f>0</f>
        <v>0</v>
      </c>
    </row>
    <row r="101" spans="1:27" x14ac:dyDescent="0.25">
      <c r="A101" s="32">
        <v>163</v>
      </c>
      <c r="B101" s="32" t="s">
        <v>40</v>
      </c>
      <c r="C101" s="313">
        <f>0</f>
        <v>0</v>
      </c>
      <c r="E101" s="33">
        <v>271</v>
      </c>
      <c r="F101" s="33" t="s">
        <v>4351</v>
      </c>
      <c r="G101" s="313">
        <f>SUM(G102:G103)</f>
        <v>0</v>
      </c>
      <c r="M101" s="705">
        <v>4486</v>
      </c>
      <c r="N101" s="705" t="s">
        <v>901</v>
      </c>
      <c r="O101" s="706">
        <f>0</f>
        <v>0</v>
      </c>
      <c r="U101" s="705">
        <v>6247</v>
      </c>
      <c r="V101" s="705" t="s">
        <v>898</v>
      </c>
      <c r="W101" s="706">
        <f>0</f>
        <v>0</v>
      </c>
      <c r="Y101" s="705">
        <v>7782</v>
      </c>
      <c r="Z101" s="705" t="s">
        <v>902</v>
      </c>
      <c r="AA101" s="706">
        <f>0</f>
        <v>0</v>
      </c>
    </row>
    <row r="102" spans="1:27" x14ac:dyDescent="0.25">
      <c r="A102" s="32">
        <v>164</v>
      </c>
      <c r="B102" s="32" t="s">
        <v>900</v>
      </c>
      <c r="C102" s="313">
        <f>0</f>
        <v>0</v>
      </c>
      <c r="E102" s="705">
        <v>2711</v>
      </c>
      <c r="F102" s="705" t="s">
        <v>442</v>
      </c>
      <c r="G102" s="706">
        <f>0</f>
        <v>0</v>
      </c>
      <c r="M102" s="705">
        <v>4487</v>
      </c>
      <c r="N102" s="705" t="s">
        <v>904</v>
      </c>
      <c r="O102" s="706">
        <f>0</f>
        <v>0</v>
      </c>
      <c r="U102" s="705">
        <v>6248</v>
      </c>
      <c r="V102" s="705" t="s">
        <v>840</v>
      </c>
      <c r="W102" s="706">
        <f>0</f>
        <v>0</v>
      </c>
      <c r="Y102" s="705">
        <v>7783</v>
      </c>
      <c r="Z102" s="705" t="s">
        <v>906</v>
      </c>
      <c r="AA102" s="706">
        <f>0</f>
        <v>0</v>
      </c>
    </row>
    <row r="103" spans="1:27" x14ac:dyDescent="0.25">
      <c r="A103" s="32">
        <v>165</v>
      </c>
      <c r="B103" s="32" t="s">
        <v>903</v>
      </c>
      <c r="C103" s="313">
        <f>SUM(C104:C105)</f>
        <v>0</v>
      </c>
      <c r="E103" s="705">
        <v>2718</v>
      </c>
      <c r="F103" s="705" t="s">
        <v>828</v>
      </c>
      <c r="G103" s="706">
        <f>0</f>
        <v>0</v>
      </c>
      <c r="M103" s="33">
        <v>449</v>
      </c>
      <c r="N103" s="33" t="s">
        <v>909</v>
      </c>
      <c r="O103" s="313">
        <f>0</f>
        <v>0</v>
      </c>
      <c r="U103" s="32">
        <v>625</v>
      </c>
      <c r="V103" s="32" t="s">
        <v>905</v>
      </c>
      <c r="W103" s="313">
        <f>SUM(W104:W107)</f>
        <v>0</v>
      </c>
      <c r="Y103" s="705">
        <v>7788</v>
      </c>
      <c r="Z103" s="705" t="s">
        <v>911</v>
      </c>
      <c r="AA103" s="706">
        <f>0</f>
        <v>0</v>
      </c>
    </row>
    <row r="104" spans="1:27" x14ac:dyDescent="0.25">
      <c r="A104" s="705">
        <v>1651</v>
      </c>
      <c r="B104" s="705" t="s">
        <v>907</v>
      </c>
      <c r="C104" s="706">
        <f>0</f>
        <v>0</v>
      </c>
      <c r="E104" s="33">
        <v>272</v>
      </c>
      <c r="F104" s="33" t="s">
        <v>4352</v>
      </c>
      <c r="G104" s="313">
        <f>SUM(G105:G106)</f>
        <v>0</v>
      </c>
      <c r="M104" s="701">
        <v>45</v>
      </c>
      <c r="N104" s="701" t="s">
        <v>914</v>
      </c>
      <c r="O104" s="702">
        <f>SUM(O105:O106,O109,O120:O121)</f>
        <v>0</v>
      </c>
      <c r="U104" s="705">
        <v>6251</v>
      </c>
      <c r="V104" s="705" t="s">
        <v>910</v>
      </c>
      <c r="W104" s="706">
        <f>0</f>
        <v>0</v>
      </c>
      <c r="Y104" s="22">
        <v>78</v>
      </c>
      <c r="Z104" s="22" t="s">
        <v>916</v>
      </c>
      <c r="AA104" s="699">
        <f>SUM(AA105,AA116,AA121)</f>
        <v>0</v>
      </c>
    </row>
    <row r="105" spans="1:27" x14ac:dyDescent="0.25">
      <c r="A105" s="705">
        <v>1655</v>
      </c>
      <c r="B105" s="705" t="s">
        <v>912</v>
      </c>
      <c r="C105" s="706">
        <f>0</f>
        <v>0</v>
      </c>
      <c r="E105" s="705">
        <v>2721</v>
      </c>
      <c r="F105" s="705" t="s">
        <v>475</v>
      </c>
      <c r="G105" s="706">
        <f>0</f>
        <v>0</v>
      </c>
      <c r="M105" s="33">
        <v>451</v>
      </c>
      <c r="N105" s="33" t="s">
        <v>917</v>
      </c>
      <c r="O105" s="313">
        <f>0</f>
        <v>0</v>
      </c>
      <c r="U105" s="705">
        <v>6255</v>
      </c>
      <c r="V105" s="705" t="s">
        <v>915</v>
      </c>
      <c r="W105" s="706">
        <f>0</f>
        <v>0</v>
      </c>
      <c r="Y105" s="703">
        <v>781</v>
      </c>
      <c r="Z105" s="703" t="s">
        <v>919</v>
      </c>
      <c r="AA105" s="704">
        <f>SUM(AA106,AA109:AA110,AA113)</f>
        <v>0</v>
      </c>
    </row>
    <row r="106" spans="1:27" x14ac:dyDescent="0.25">
      <c r="A106" s="717">
        <v>166</v>
      </c>
      <c r="B106" s="717" t="s">
        <v>639</v>
      </c>
      <c r="C106" s="720">
        <f>SUM(C107:C108)</f>
        <v>0</v>
      </c>
      <c r="E106" s="705">
        <v>2722</v>
      </c>
      <c r="F106" s="705" t="s">
        <v>908</v>
      </c>
      <c r="G106" s="706">
        <f>0</f>
        <v>0</v>
      </c>
      <c r="M106" s="703">
        <v>455</v>
      </c>
      <c r="N106" s="703" t="s">
        <v>922</v>
      </c>
      <c r="O106" s="704">
        <f>SUM(O107:O108)</f>
        <v>0</v>
      </c>
      <c r="U106" s="705">
        <v>6256</v>
      </c>
      <c r="V106" s="705" t="s">
        <v>918</v>
      </c>
      <c r="W106" s="706">
        <f>0</f>
        <v>0</v>
      </c>
      <c r="Y106" s="35">
        <v>7811</v>
      </c>
      <c r="Z106" s="35" t="s">
        <v>924</v>
      </c>
      <c r="AA106" s="57">
        <f>SUM(AA107:AA108)</f>
        <v>0</v>
      </c>
    </row>
    <row r="107" spans="1:27" x14ac:dyDescent="0.25">
      <c r="A107" s="705">
        <v>1661</v>
      </c>
      <c r="B107" s="705" t="s">
        <v>920</v>
      </c>
      <c r="C107" s="706">
        <f>0</f>
        <v>0</v>
      </c>
      <c r="E107" s="33">
        <v>273</v>
      </c>
      <c r="F107" s="33" t="s">
        <v>913</v>
      </c>
      <c r="G107" s="313">
        <f>0</f>
        <v>0</v>
      </c>
      <c r="M107" s="705">
        <v>4551</v>
      </c>
      <c r="N107" s="705" t="s">
        <v>875</v>
      </c>
      <c r="O107" s="706">
        <f>0</f>
        <v>0</v>
      </c>
      <c r="U107" s="705">
        <v>6257</v>
      </c>
      <c r="V107" s="705" t="s">
        <v>923</v>
      </c>
      <c r="W107" s="706">
        <f>0</f>
        <v>0</v>
      </c>
      <c r="Y107" s="707">
        <v>78111</v>
      </c>
      <c r="Z107" s="707" t="s">
        <v>877</v>
      </c>
      <c r="AA107" s="708">
        <f>0</f>
        <v>0</v>
      </c>
    </row>
    <row r="108" spans="1:27" x14ac:dyDescent="0.25">
      <c r="A108" s="705">
        <v>1662</v>
      </c>
      <c r="B108" s="705" t="s">
        <v>925</v>
      </c>
      <c r="C108" s="706">
        <f>0</f>
        <v>0</v>
      </c>
      <c r="E108" s="33">
        <v>274</v>
      </c>
      <c r="F108" s="33" t="s">
        <v>16</v>
      </c>
      <c r="G108" s="313">
        <f>SUM(G109:G112)</f>
        <v>0</v>
      </c>
      <c r="M108" s="705">
        <v>4558</v>
      </c>
      <c r="N108" s="705" t="s">
        <v>603</v>
      </c>
      <c r="O108" s="706">
        <f>0</f>
        <v>0</v>
      </c>
      <c r="U108" s="32">
        <v>626</v>
      </c>
      <c r="V108" s="32" t="s">
        <v>927</v>
      </c>
      <c r="W108" s="313">
        <f>0</f>
        <v>0</v>
      </c>
      <c r="Y108" s="707">
        <v>78112</v>
      </c>
      <c r="Z108" s="707" t="s">
        <v>109</v>
      </c>
      <c r="AA108" s="708">
        <f>0</f>
        <v>0</v>
      </c>
    </row>
    <row r="109" spans="1:27" x14ac:dyDescent="0.25">
      <c r="A109" s="32">
        <v>167</v>
      </c>
      <c r="B109" s="32" t="s">
        <v>928</v>
      </c>
      <c r="C109" s="313">
        <f>SUM(C110:C112)</f>
        <v>0</v>
      </c>
      <c r="E109" s="705">
        <v>2741</v>
      </c>
      <c r="F109" s="705" t="s">
        <v>921</v>
      </c>
      <c r="G109" s="706">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705">
        <v>2742</v>
      </c>
      <c r="F110" s="705" t="s">
        <v>926</v>
      </c>
      <c r="G110" s="706">
        <f>0</f>
        <v>0</v>
      </c>
      <c r="M110" s="705">
        <v>4561</v>
      </c>
      <c r="N110" s="705" t="s">
        <v>938</v>
      </c>
      <c r="O110" s="706">
        <f>SUM(O111:O112)</f>
        <v>0</v>
      </c>
      <c r="U110" s="705">
        <v>6271</v>
      </c>
      <c r="V110" s="705" t="s">
        <v>934</v>
      </c>
      <c r="W110" s="706">
        <f>0</f>
        <v>0</v>
      </c>
      <c r="Y110" s="35">
        <v>7816</v>
      </c>
      <c r="Z110" s="35" t="s">
        <v>940</v>
      </c>
      <c r="AA110" s="57">
        <f>SUM(AA111:AA112)</f>
        <v>0</v>
      </c>
    </row>
    <row r="111" spans="1:27" x14ac:dyDescent="0.25">
      <c r="A111" s="308">
        <v>1674</v>
      </c>
      <c r="B111" s="308" t="s">
        <v>936</v>
      </c>
      <c r="C111" s="57">
        <f>0</f>
        <v>0</v>
      </c>
      <c r="E111" s="705">
        <v>2743</v>
      </c>
      <c r="F111" s="705" t="s">
        <v>929</v>
      </c>
      <c r="G111" s="706">
        <f>0</f>
        <v>0</v>
      </c>
      <c r="M111" s="707">
        <v>45611</v>
      </c>
      <c r="N111" s="707" t="s">
        <v>942</v>
      </c>
      <c r="O111" s="708">
        <f>0</f>
        <v>0</v>
      </c>
      <c r="U111" s="705">
        <v>6272</v>
      </c>
      <c r="V111" s="705" t="s">
        <v>939</v>
      </c>
      <c r="W111" s="706">
        <f>0</f>
        <v>0</v>
      </c>
      <c r="Y111" s="707">
        <v>78161</v>
      </c>
      <c r="Z111" s="707" t="s">
        <v>944</v>
      </c>
      <c r="AA111" s="708">
        <f>0</f>
        <v>0</v>
      </c>
    </row>
    <row r="112" spans="1:27" x14ac:dyDescent="0.25">
      <c r="A112" s="308">
        <v>1675</v>
      </c>
      <c r="B112" s="308" t="s">
        <v>941</v>
      </c>
      <c r="C112" s="57">
        <f>0</f>
        <v>0</v>
      </c>
      <c r="E112" s="705">
        <v>2748</v>
      </c>
      <c r="F112" s="705" t="s">
        <v>932</v>
      </c>
      <c r="G112" s="706">
        <f>0</f>
        <v>0</v>
      </c>
      <c r="M112" s="707">
        <v>45615</v>
      </c>
      <c r="N112" s="707" t="s">
        <v>946</v>
      </c>
      <c r="O112" s="708">
        <f>0</f>
        <v>0</v>
      </c>
      <c r="U112" s="705">
        <v>6275</v>
      </c>
      <c r="V112" s="705" t="s">
        <v>943</v>
      </c>
      <c r="W112" s="706">
        <f>0</f>
        <v>0</v>
      </c>
      <c r="Y112" s="707">
        <v>78162</v>
      </c>
      <c r="Z112" s="707" t="s">
        <v>109</v>
      </c>
      <c r="AA112" s="708">
        <f>0</f>
        <v>0</v>
      </c>
    </row>
    <row r="113" spans="1:27" x14ac:dyDescent="0.25">
      <c r="A113" s="32">
        <v>168</v>
      </c>
      <c r="B113" s="32" t="s">
        <v>945</v>
      </c>
      <c r="C113" s="313">
        <f>SUM(C114:C117)</f>
        <v>0</v>
      </c>
      <c r="E113" s="33">
        <v>275</v>
      </c>
      <c r="F113" s="33" t="s">
        <v>937</v>
      </c>
      <c r="G113" s="313">
        <f>SUM(G114:G115)</f>
        <v>0</v>
      </c>
      <c r="M113" s="705">
        <v>4562</v>
      </c>
      <c r="N113" s="705" t="s">
        <v>950</v>
      </c>
      <c r="O113" s="706">
        <f>SUM(O114:O115)</f>
        <v>0</v>
      </c>
      <c r="U113" s="705">
        <v>6276</v>
      </c>
      <c r="V113" s="705" t="s">
        <v>947</v>
      </c>
      <c r="W113" s="706">
        <f>0</f>
        <v>0</v>
      </c>
      <c r="Y113" s="35">
        <v>7817</v>
      </c>
      <c r="Z113" s="35" t="s">
        <v>952</v>
      </c>
      <c r="AA113" s="57">
        <f>SUM(AA114:AA115)</f>
        <v>0</v>
      </c>
    </row>
    <row r="114" spans="1:27" x14ac:dyDescent="0.25">
      <c r="A114" s="705">
        <v>1681</v>
      </c>
      <c r="B114" s="705" t="s">
        <v>948</v>
      </c>
      <c r="C114" s="706">
        <f>0</f>
        <v>0</v>
      </c>
      <c r="E114" s="705">
        <v>2751</v>
      </c>
      <c r="F114" s="705" t="s">
        <v>907</v>
      </c>
      <c r="G114" s="706">
        <f>0</f>
        <v>0</v>
      </c>
      <c r="M114" s="707">
        <v>45621</v>
      </c>
      <c r="N114" s="707" t="s">
        <v>955</v>
      </c>
      <c r="O114" s="708">
        <f>0</f>
        <v>0</v>
      </c>
      <c r="U114" s="705">
        <v>6278</v>
      </c>
      <c r="V114" s="705" t="s">
        <v>951</v>
      </c>
      <c r="W114" s="706">
        <f>0</f>
        <v>0</v>
      </c>
      <c r="Y114" s="707">
        <v>78173</v>
      </c>
      <c r="Z114" s="707" t="s">
        <v>275</v>
      </c>
      <c r="AA114" s="708">
        <f>0</f>
        <v>0</v>
      </c>
    </row>
    <row r="115" spans="1:27" x14ac:dyDescent="0.25">
      <c r="A115" s="705">
        <v>1685</v>
      </c>
      <c r="B115" s="705" t="s">
        <v>953</v>
      </c>
      <c r="C115" s="706">
        <f>0</f>
        <v>0</v>
      </c>
      <c r="E115" s="705">
        <v>2755</v>
      </c>
      <c r="F115" s="705" t="s">
        <v>912</v>
      </c>
      <c r="G115" s="706">
        <f>0</f>
        <v>0</v>
      </c>
      <c r="M115" s="707">
        <v>45625</v>
      </c>
      <c r="N115" s="707" t="s">
        <v>956</v>
      </c>
      <c r="O115" s="708">
        <f>0</f>
        <v>0</v>
      </c>
      <c r="U115" s="32">
        <v>628</v>
      </c>
      <c r="V115" s="32" t="s">
        <v>770</v>
      </c>
      <c r="W115" s="313">
        <f>SUM(W116:W117)</f>
        <v>0</v>
      </c>
      <c r="Y115" s="707">
        <v>78174</v>
      </c>
      <c r="Z115" s="707" t="s">
        <v>957</v>
      </c>
      <c r="AA115" s="708">
        <f>0</f>
        <v>0</v>
      </c>
    </row>
    <row r="116" spans="1:27" x14ac:dyDescent="0.25">
      <c r="A116" s="705">
        <v>1687</v>
      </c>
      <c r="B116" s="705" t="s">
        <v>49</v>
      </c>
      <c r="C116" s="706">
        <f>0</f>
        <v>0</v>
      </c>
      <c r="E116" s="33">
        <v>276</v>
      </c>
      <c r="F116" s="33" t="s">
        <v>949</v>
      </c>
      <c r="G116" s="313">
        <f>SUM(G117:G118)</f>
        <v>0</v>
      </c>
      <c r="M116" s="705">
        <v>4563</v>
      </c>
      <c r="N116" s="705" t="s">
        <v>958</v>
      </c>
      <c r="O116" s="706">
        <f>0</f>
        <v>0</v>
      </c>
      <c r="U116" s="705">
        <v>6281</v>
      </c>
      <c r="V116" s="705" t="s">
        <v>4353</v>
      </c>
      <c r="W116" s="706">
        <f>0</f>
        <v>0</v>
      </c>
      <c r="Y116" s="703">
        <v>786</v>
      </c>
      <c r="Z116" s="703" t="s">
        <v>960</v>
      </c>
      <c r="AA116" s="704">
        <f>SUM(AA117:AA118)</f>
        <v>0</v>
      </c>
    </row>
    <row r="117" spans="1:27" x14ac:dyDescent="0.25">
      <c r="A117" s="705">
        <v>1688</v>
      </c>
      <c r="B117" s="705" t="s">
        <v>603</v>
      </c>
      <c r="C117" s="706">
        <f>SUM(C118:C124)</f>
        <v>0</v>
      </c>
      <c r="E117" s="705">
        <v>2761</v>
      </c>
      <c r="F117" s="705" t="s">
        <v>954</v>
      </c>
      <c r="G117" s="706">
        <f>0</f>
        <v>0</v>
      </c>
      <c r="M117" s="705">
        <v>4564</v>
      </c>
      <c r="N117" s="705" t="s">
        <v>963</v>
      </c>
      <c r="O117" s="706">
        <f>0</f>
        <v>0</v>
      </c>
      <c r="U117" s="705">
        <v>6284</v>
      </c>
      <c r="V117" s="705" t="s">
        <v>959</v>
      </c>
      <c r="W117" s="706">
        <f>0</f>
        <v>0</v>
      </c>
      <c r="Y117" s="35">
        <v>7865</v>
      </c>
      <c r="Z117" s="35" t="s">
        <v>965</v>
      </c>
      <c r="AA117" s="57">
        <f>0</f>
        <v>0</v>
      </c>
    </row>
    <row r="118" spans="1:27" x14ac:dyDescent="0.25">
      <c r="A118" s="707">
        <v>16881</v>
      </c>
      <c r="B118" s="707" t="s">
        <v>961</v>
      </c>
      <c r="C118" s="708">
        <f>0</f>
        <v>0</v>
      </c>
      <c r="E118" s="705">
        <v>2768</v>
      </c>
      <c r="F118" s="705" t="s">
        <v>603</v>
      </c>
      <c r="G118" s="706">
        <f>SUM(G119:G122)</f>
        <v>0</v>
      </c>
      <c r="M118" s="705">
        <v>4566</v>
      </c>
      <c r="N118" s="705" t="s">
        <v>968</v>
      </c>
      <c r="O118" s="706">
        <f>0</f>
        <v>0</v>
      </c>
      <c r="U118" s="32">
        <v>629</v>
      </c>
      <c r="V118" s="32" t="s">
        <v>964</v>
      </c>
      <c r="W118" s="313">
        <f>0</f>
        <v>0</v>
      </c>
      <c r="Y118" s="35">
        <v>7866</v>
      </c>
      <c r="Z118" s="35" t="s">
        <v>970</v>
      </c>
      <c r="AA118" s="57">
        <f>SUM(AA119:AA120)</f>
        <v>0</v>
      </c>
    </row>
    <row r="119" spans="1:27" x14ac:dyDescent="0.25">
      <c r="A119" s="707">
        <v>16883</v>
      </c>
      <c r="B119" s="707" t="s">
        <v>966</v>
      </c>
      <c r="C119" s="708">
        <f>0</f>
        <v>0</v>
      </c>
      <c r="E119" s="707">
        <v>27682</v>
      </c>
      <c r="F119" s="707" t="s">
        <v>4354</v>
      </c>
      <c r="G119" s="708">
        <f>0</f>
        <v>0</v>
      </c>
      <c r="M119" s="705">
        <v>4567</v>
      </c>
      <c r="N119" s="705" t="s">
        <v>973</v>
      </c>
      <c r="O119" s="706">
        <f>0</f>
        <v>0</v>
      </c>
      <c r="U119" s="701">
        <v>63</v>
      </c>
      <c r="V119" s="701" t="s">
        <v>969</v>
      </c>
      <c r="W119" s="702">
        <f>SUM(W120,W126,W133,W144)</f>
        <v>0</v>
      </c>
      <c r="Y119" s="707">
        <v>78662</v>
      </c>
      <c r="Z119" s="707" t="s">
        <v>885</v>
      </c>
      <c r="AA119" s="708">
        <f>0</f>
        <v>0</v>
      </c>
    </row>
    <row r="120" spans="1:27" x14ac:dyDescent="0.25">
      <c r="A120" s="707">
        <v>16884</v>
      </c>
      <c r="B120" s="707" t="s">
        <v>971</v>
      </c>
      <c r="C120" s="708">
        <f>0</f>
        <v>0</v>
      </c>
      <c r="E120" s="707">
        <v>27684</v>
      </c>
      <c r="F120" s="707" t="s">
        <v>962</v>
      </c>
      <c r="G120" s="708">
        <f>0</f>
        <v>0</v>
      </c>
      <c r="M120" s="33">
        <v>457</v>
      </c>
      <c r="N120" s="33" t="s">
        <v>977</v>
      </c>
      <c r="O120" s="313">
        <f>0</f>
        <v>0</v>
      </c>
      <c r="U120" s="32">
        <v>631</v>
      </c>
      <c r="V120" s="32" t="s">
        <v>974</v>
      </c>
      <c r="W120" s="313">
        <f>SUM(W121:W125)</f>
        <v>0</v>
      </c>
      <c r="Y120" s="707">
        <v>78665</v>
      </c>
      <c r="Z120" s="707" t="s">
        <v>979</v>
      </c>
      <c r="AA120" s="708">
        <f>0</f>
        <v>0</v>
      </c>
    </row>
    <row r="121" spans="1:27" x14ac:dyDescent="0.25">
      <c r="A121" s="707">
        <v>16885</v>
      </c>
      <c r="B121" s="707" t="s">
        <v>975</v>
      </c>
      <c r="C121" s="708">
        <f>0</f>
        <v>0</v>
      </c>
      <c r="E121" s="707">
        <v>27685</v>
      </c>
      <c r="F121" s="707" t="s">
        <v>967</v>
      </c>
      <c r="G121" s="708">
        <f>0</f>
        <v>0</v>
      </c>
      <c r="M121" s="33">
        <v>458</v>
      </c>
      <c r="N121" s="33" t="s">
        <v>982</v>
      </c>
      <c r="O121" s="313">
        <f>SUM(O122:O123)</f>
        <v>0</v>
      </c>
      <c r="U121" s="705">
        <v>6311</v>
      </c>
      <c r="V121" s="705" t="s">
        <v>978</v>
      </c>
      <c r="W121" s="706">
        <f>0</f>
        <v>0</v>
      </c>
      <c r="Y121" s="703">
        <v>787</v>
      </c>
      <c r="Z121" s="703" t="s">
        <v>984</v>
      </c>
      <c r="AA121" s="704">
        <f>SUM(AA122,AA126:AA129)</f>
        <v>0</v>
      </c>
    </row>
    <row r="122" spans="1:27" x14ac:dyDescent="0.25">
      <c r="A122" s="707">
        <v>16886</v>
      </c>
      <c r="B122" s="707" t="s">
        <v>980</v>
      </c>
      <c r="C122" s="708">
        <f>0</f>
        <v>0</v>
      </c>
      <c r="E122" s="707">
        <v>27688</v>
      </c>
      <c r="F122" s="707" t="s">
        <v>972</v>
      </c>
      <c r="G122" s="708">
        <f>0</f>
        <v>0</v>
      </c>
      <c r="M122" s="35">
        <v>4581</v>
      </c>
      <c r="N122" s="35" t="s">
        <v>987</v>
      </c>
      <c r="O122" s="57">
        <f>0</f>
        <v>0</v>
      </c>
      <c r="U122" s="705">
        <v>6312</v>
      </c>
      <c r="V122" s="705" t="s">
        <v>983</v>
      </c>
      <c r="W122" s="706">
        <f>0</f>
        <v>0</v>
      </c>
      <c r="Y122" s="35">
        <v>7872</v>
      </c>
      <c r="Z122" s="35" t="s">
        <v>989</v>
      </c>
      <c r="AA122" s="57">
        <f>SUM(AA123:AA125)</f>
        <v>0</v>
      </c>
    </row>
    <row r="123" spans="1:27" x14ac:dyDescent="0.25">
      <c r="A123" s="707">
        <v>16887</v>
      </c>
      <c r="B123" s="707" t="s">
        <v>985</v>
      </c>
      <c r="C123" s="708">
        <f>0</f>
        <v>0</v>
      </c>
      <c r="E123" s="33">
        <v>277</v>
      </c>
      <c r="F123" s="33" t="s">
        <v>976</v>
      </c>
      <c r="G123" s="313">
        <f>SUM(G124:G125)</f>
        <v>0</v>
      </c>
      <c r="M123" s="35">
        <v>4588</v>
      </c>
      <c r="N123" s="35" t="s">
        <v>603</v>
      </c>
      <c r="O123" s="57">
        <f>0</f>
        <v>0</v>
      </c>
      <c r="U123" s="705">
        <v>6313</v>
      </c>
      <c r="V123" s="705" t="s">
        <v>988</v>
      </c>
      <c r="W123" s="706">
        <f>0</f>
        <v>0</v>
      </c>
      <c r="Y123" s="707">
        <v>78725</v>
      </c>
      <c r="Z123" s="707" t="s">
        <v>993</v>
      </c>
      <c r="AA123" s="708">
        <f>0</f>
        <v>0</v>
      </c>
    </row>
    <row r="124" spans="1:27" x14ac:dyDescent="0.25">
      <c r="A124" s="707">
        <v>16888</v>
      </c>
      <c r="B124" s="707" t="s">
        <v>990</v>
      </c>
      <c r="C124" s="708">
        <f>0</f>
        <v>0</v>
      </c>
      <c r="E124" s="35">
        <v>2771</v>
      </c>
      <c r="F124" s="35" t="s">
        <v>981</v>
      </c>
      <c r="G124" s="57">
        <f>0</f>
        <v>0</v>
      </c>
      <c r="M124" s="701">
        <v>46</v>
      </c>
      <c r="N124" s="701" t="s">
        <v>996</v>
      </c>
      <c r="O124" s="702">
        <f>SUM(O125:O129)</f>
        <v>0</v>
      </c>
      <c r="U124" s="705">
        <v>6314</v>
      </c>
      <c r="V124" s="705" t="s">
        <v>992</v>
      </c>
      <c r="W124" s="706">
        <f>0</f>
        <v>0</v>
      </c>
      <c r="Y124" s="707">
        <v>78726</v>
      </c>
      <c r="Z124" s="707" t="s">
        <v>808</v>
      </c>
      <c r="AA124" s="708">
        <f>0</f>
        <v>0</v>
      </c>
    </row>
    <row r="125" spans="1:27" x14ac:dyDescent="0.25">
      <c r="A125" s="32">
        <v>169</v>
      </c>
      <c r="B125" s="32" t="s">
        <v>994</v>
      </c>
      <c r="C125" s="313">
        <f>0</f>
        <v>0</v>
      </c>
      <c r="E125" s="35">
        <v>2772</v>
      </c>
      <c r="F125" s="35" t="s">
        <v>986</v>
      </c>
      <c r="G125" s="57">
        <f>0</f>
        <v>0</v>
      </c>
      <c r="M125" s="717">
        <v>462</v>
      </c>
      <c r="N125" s="717" t="s">
        <v>999</v>
      </c>
      <c r="O125" s="720">
        <f>0</f>
        <v>0</v>
      </c>
      <c r="U125" s="705">
        <v>6318</v>
      </c>
      <c r="V125" s="705" t="s">
        <v>7</v>
      </c>
      <c r="W125" s="706">
        <f>0</f>
        <v>0</v>
      </c>
      <c r="Y125" s="707">
        <v>78727</v>
      </c>
      <c r="Z125" s="707" t="s">
        <v>1001</v>
      </c>
      <c r="AA125" s="708">
        <f>0</f>
        <v>0</v>
      </c>
    </row>
    <row r="126" spans="1:27" x14ac:dyDescent="0.25">
      <c r="A126" s="22">
        <v>17</v>
      </c>
      <c r="B126" s="22" t="s">
        <v>997</v>
      </c>
      <c r="C126" s="699">
        <f>SUM(C127:C129)</f>
        <v>0</v>
      </c>
      <c r="E126" s="32">
        <v>278</v>
      </c>
      <c r="F126" s="32" t="s">
        <v>991</v>
      </c>
      <c r="G126" s="313">
        <f>0</f>
        <v>0</v>
      </c>
      <c r="M126" s="717">
        <v>464</v>
      </c>
      <c r="N126" s="717" t="s">
        <v>1003</v>
      </c>
      <c r="O126" s="720">
        <f>0</f>
        <v>0</v>
      </c>
      <c r="U126" s="32">
        <v>633</v>
      </c>
      <c r="V126" s="32" t="s">
        <v>1000</v>
      </c>
      <c r="W126" s="313">
        <f>SUM(W127:W132)</f>
        <v>0</v>
      </c>
      <c r="Y126" s="35">
        <v>7873</v>
      </c>
      <c r="Z126" s="35" t="s">
        <v>1005</v>
      </c>
      <c r="AA126" s="57">
        <f>0</f>
        <v>0</v>
      </c>
    </row>
    <row r="127" spans="1:27" x14ac:dyDescent="0.25">
      <c r="A127" s="32">
        <v>171</v>
      </c>
      <c r="B127" s="32" t="s">
        <v>4355</v>
      </c>
      <c r="C127" s="313">
        <f>0</f>
        <v>0</v>
      </c>
      <c r="E127" s="33">
        <v>279</v>
      </c>
      <c r="F127" s="33" t="s">
        <v>995</v>
      </c>
      <c r="G127" s="313">
        <f>0</f>
        <v>0</v>
      </c>
      <c r="M127" s="717">
        <v>465</v>
      </c>
      <c r="N127" s="717" t="s">
        <v>1007</v>
      </c>
      <c r="O127" s="720">
        <f>0</f>
        <v>0</v>
      </c>
      <c r="U127" s="705">
        <v>6331</v>
      </c>
      <c r="V127" s="705" t="s">
        <v>1004</v>
      </c>
      <c r="W127" s="706">
        <f>0</f>
        <v>0</v>
      </c>
      <c r="Y127" s="35">
        <v>7874</v>
      </c>
      <c r="Z127" s="35" t="s">
        <v>1009</v>
      </c>
      <c r="AA127" s="57">
        <f>0</f>
        <v>0</v>
      </c>
    </row>
    <row r="128" spans="1:27" x14ac:dyDescent="0.25">
      <c r="A128" s="32">
        <v>174</v>
      </c>
      <c r="B128" s="32" t="s">
        <v>4356</v>
      </c>
      <c r="C128" s="313">
        <f>0</f>
        <v>0</v>
      </c>
      <c r="E128" s="22">
        <v>28</v>
      </c>
      <c r="F128" s="22" t="s">
        <v>998</v>
      </c>
      <c r="G128" s="699">
        <f>SUM(G129,G136,G143)</f>
        <v>0</v>
      </c>
      <c r="M128" s="717">
        <v>467</v>
      </c>
      <c r="N128" s="717" t="s">
        <v>1011</v>
      </c>
      <c r="O128" s="720">
        <f>0</f>
        <v>0</v>
      </c>
      <c r="U128" s="705">
        <v>6332</v>
      </c>
      <c r="V128" s="705" t="s">
        <v>1008</v>
      </c>
      <c r="W128" s="706">
        <f>0</f>
        <v>0</v>
      </c>
      <c r="Y128" s="35">
        <v>7875</v>
      </c>
      <c r="Z128" s="35" t="s">
        <v>1012</v>
      </c>
      <c r="AA128" s="57">
        <f>0</f>
        <v>0</v>
      </c>
    </row>
    <row r="129" spans="1:27" x14ac:dyDescent="0.25">
      <c r="A129" s="32">
        <v>178</v>
      </c>
      <c r="B129" s="32" t="s">
        <v>1010</v>
      </c>
      <c r="C129" s="313">
        <f>SUM(C130:C131)</f>
        <v>0</v>
      </c>
      <c r="E129" s="703">
        <v>280</v>
      </c>
      <c r="F129" s="703" t="s">
        <v>1002</v>
      </c>
      <c r="G129" s="704">
        <f>SUM(G130:G134)</f>
        <v>0</v>
      </c>
      <c r="M129" s="717">
        <v>468</v>
      </c>
      <c r="N129" s="717" t="s">
        <v>1014</v>
      </c>
      <c r="O129" s="720">
        <f>SUM(O130:O131)</f>
        <v>0</v>
      </c>
      <c r="U129" s="705">
        <v>6333</v>
      </c>
      <c r="V129" s="705" t="s">
        <v>988</v>
      </c>
      <c r="W129" s="706">
        <f>0</f>
        <v>0</v>
      </c>
      <c r="Y129" s="35">
        <v>7876</v>
      </c>
      <c r="Z129" s="35" t="s">
        <v>1016</v>
      </c>
      <c r="AA129" s="57">
        <f>0</f>
        <v>0</v>
      </c>
    </row>
    <row r="130" spans="1:27" x14ac:dyDescent="0.25">
      <c r="A130" s="705">
        <v>1781</v>
      </c>
      <c r="B130" s="705" t="s">
        <v>875</v>
      </c>
      <c r="C130" s="706">
        <f>0</f>
        <v>0</v>
      </c>
      <c r="E130" s="35">
        <v>2801</v>
      </c>
      <c r="F130" s="35" t="s">
        <v>1006</v>
      </c>
      <c r="G130" s="57">
        <f>0</f>
        <v>0</v>
      </c>
      <c r="M130" s="705">
        <v>4686</v>
      </c>
      <c r="N130" s="705" t="s">
        <v>1017</v>
      </c>
      <c r="O130" s="706">
        <f>0</f>
        <v>0</v>
      </c>
      <c r="U130" s="705">
        <v>6334</v>
      </c>
      <c r="V130" s="705" t="s">
        <v>1015</v>
      </c>
      <c r="W130" s="706">
        <f>0</f>
        <v>0</v>
      </c>
      <c r="Y130" s="701">
        <v>79</v>
      </c>
      <c r="Z130" s="701" t="s">
        <v>87</v>
      </c>
      <c r="AA130" s="702">
        <f>SUM(AA131:AA133)</f>
        <v>0</v>
      </c>
    </row>
    <row r="131" spans="1:27" x14ac:dyDescent="0.25">
      <c r="A131" s="705">
        <v>1788</v>
      </c>
      <c r="B131" s="705" t="s">
        <v>603</v>
      </c>
      <c r="C131" s="706">
        <f>0</f>
        <v>0</v>
      </c>
      <c r="E131" s="35">
        <v>2803</v>
      </c>
      <c r="F131" s="35" t="s">
        <v>452</v>
      </c>
      <c r="G131" s="57">
        <f>0</f>
        <v>0</v>
      </c>
      <c r="M131" s="705">
        <v>4687</v>
      </c>
      <c r="N131" s="705" t="s">
        <v>689</v>
      </c>
      <c r="O131" s="706">
        <f>0</f>
        <v>0</v>
      </c>
      <c r="U131" s="705">
        <v>6335</v>
      </c>
      <c r="V131" s="705" t="s">
        <v>1018</v>
      </c>
      <c r="W131" s="706">
        <f>0</f>
        <v>0</v>
      </c>
      <c r="Y131" s="33">
        <v>791</v>
      </c>
      <c r="Z131" s="33" t="s">
        <v>1020</v>
      </c>
      <c r="AA131" s="313">
        <f>0</f>
        <v>0</v>
      </c>
    </row>
    <row r="132" spans="1:27" x14ac:dyDescent="0.25">
      <c r="A132" s="22">
        <v>18</v>
      </c>
      <c r="B132" s="22" t="s">
        <v>1019</v>
      </c>
      <c r="C132" s="699">
        <f>SUM(C133:C136)</f>
        <v>0</v>
      </c>
      <c r="E132" s="35">
        <v>2805</v>
      </c>
      <c r="F132" s="35" t="s">
        <v>1013</v>
      </c>
      <c r="G132" s="57">
        <f>0</f>
        <v>0</v>
      </c>
      <c r="M132" s="701">
        <v>47</v>
      </c>
      <c r="N132" s="701" t="s">
        <v>1023</v>
      </c>
      <c r="O132" s="702">
        <f>SUM(O133:O136,O139:O140,O144,O148)</f>
        <v>0</v>
      </c>
      <c r="U132" s="705">
        <v>6338</v>
      </c>
      <c r="V132" s="705" t="s">
        <v>7</v>
      </c>
      <c r="W132" s="706">
        <f>0</f>
        <v>0</v>
      </c>
      <c r="Y132" s="33">
        <v>796</v>
      </c>
      <c r="Z132" s="33" t="s">
        <v>1025</v>
      </c>
      <c r="AA132" s="313">
        <f>0</f>
        <v>0</v>
      </c>
    </row>
    <row r="133" spans="1:27" x14ac:dyDescent="0.25">
      <c r="A133" s="717">
        <v>181</v>
      </c>
      <c r="B133" s="717" t="s">
        <v>1021</v>
      </c>
      <c r="C133" s="720">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717">
        <v>186</v>
      </c>
      <c r="B134" s="717" t="s">
        <v>4357</v>
      </c>
      <c r="C134" s="720">
        <f>0</f>
        <v>0</v>
      </c>
      <c r="E134" s="35">
        <v>2808</v>
      </c>
      <c r="F134" s="35" t="s">
        <v>479</v>
      </c>
      <c r="G134" s="57">
        <f>SUM(G135)</f>
        <v>0</v>
      </c>
      <c r="M134" s="33">
        <v>472</v>
      </c>
      <c r="N134" s="33" t="s">
        <v>1027</v>
      </c>
      <c r="O134" s="313">
        <f>0</f>
        <v>0</v>
      </c>
      <c r="U134" s="705">
        <v>6351</v>
      </c>
      <c r="V134" s="705" t="s">
        <v>1028</v>
      </c>
      <c r="W134" s="706">
        <f>SUM(W135:W138)</f>
        <v>0</v>
      </c>
    </row>
    <row r="135" spans="1:27" x14ac:dyDescent="0.25">
      <c r="A135" s="717">
        <v>187</v>
      </c>
      <c r="B135" s="717" t="s">
        <v>4358</v>
      </c>
      <c r="C135" s="720">
        <f>0</f>
        <v>0</v>
      </c>
      <c r="E135" s="36">
        <v>28081</v>
      </c>
      <c r="F135" s="36" t="s">
        <v>1022</v>
      </c>
      <c r="G135" s="318">
        <f>0</f>
        <v>0</v>
      </c>
      <c r="M135" s="33">
        <v>473</v>
      </c>
      <c r="N135" s="33" t="s">
        <v>1027</v>
      </c>
      <c r="O135" s="313">
        <f>0</f>
        <v>0</v>
      </c>
      <c r="U135" s="707">
        <v>63511</v>
      </c>
      <c r="V135" s="707" t="s">
        <v>1031</v>
      </c>
      <c r="W135" s="708">
        <f>0</f>
        <v>0</v>
      </c>
    </row>
    <row r="136" spans="1:27" x14ac:dyDescent="0.25">
      <c r="A136" s="717">
        <v>188</v>
      </c>
      <c r="B136" s="717" t="s">
        <v>1032</v>
      </c>
      <c r="C136" s="720">
        <f>0</f>
        <v>0</v>
      </c>
      <c r="E136" s="703">
        <v>281</v>
      </c>
      <c r="F136" s="703" t="s">
        <v>1026</v>
      </c>
      <c r="G136" s="704">
        <f>SUM(G137:G141)</f>
        <v>0</v>
      </c>
      <c r="M136" s="33">
        <v>474</v>
      </c>
      <c r="N136" s="33" t="s">
        <v>4359</v>
      </c>
      <c r="O136" s="313">
        <f>SUM(O137:O138)</f>
        <v>0</v>
      </c>
      <c r="U136" s="707">
        <v>63512</v>
      </c>
      <c r="V136" s="707" t="s">
        <v>1034</v>
      </c>
      <c r="W136" s="708">
        <f>0</f>
        <v>0</v>
      </c>
    </row>
    <row r="137" spans="1:27" x14ac:dyDescent="0.25">
      <c r="E137" s="35">
        <v>2812</v>
      </c>
      <c r="F137" s="35" t="s">
        <v>1030</v>
      </c>
      <c r="G137" s="57">
        <f>0</f>
        <v>0</v>
      </c>
      <c r="M137" s="705">
        <v>4746</v>
      </c>
      <c r="N137" s="705" t="s">
        <v>1038</v>
      </c>
      <c r="O137" s="706">
        <f>0</f>
        <v>0</v>
      </c>
      <c r="U137" s="707">
        <v>63513</v>
      </c>
      <c r="V137" s="707" t="s">
        <v>1036</v>
      </c>
      <c r="W137" s="708">
        <f>0</f>
        <v>0</v>
      </c>
    </row>
    <row r="138" spans="1:27" x14ac:dyDescent="0.25">
      <c r="E138" s="35">
        <v>2813</v>
      </c>
      <c r="F138" s="35" t="s">
        <v>1033</v>
      </c>
      <c r="G138" s="57">
        <f>0</f>
        <v>0</v>
      </c>
      <c r="M138" s="705">
        <v>4747</v>
      </c>
      <c r="N138" s="705" t="s">
        <v>1041</v>
      </c>
      <c r="O138" s="706">
        <f>0</f>
        <v>0</v>
      </c>
      <c r="U138" s="707">
        <v>63514</v>
      </c>
      <c r="V138" s="707" t="s">
        <v>1039</v>
      </c>
      <c r="W138" s="708">
        <f>0</f>
        <v>0</v>
      </c>
    </row>
    <row r="139" spans="1:27" x14ac:dyDescent="0.25">
      <c r="E139" s="35">
        <v>2814</v>
      </c>
      <c r="F139" s="35" t="s">
        <v>1035</v>
      </c>
      <c r="G139" s="57">
        <f>0</f>
        <v>0</v>
      </c>
      <c r="M139" s="33">
        <v>475</v>
      </c>
      <c r="N139" s="33" t="s">
        <v>1027</v>
      </c>
      <c r="O139" s="313">
        <f>0</f>
        <v>0</v>
      </c>
      <c r="U139" s="705">
        <v>6352</v>
      </c>
      <c r="V139" s="705" t="s">
        <v>1042</v>
      </c>
      <c r="W139" s="706">
        <f>0</f>
        <v>0</v>
      </c>
    </row>
    <row r="140" spans="1:27" x14ac:dyDescent="0.25">
      <c r="E140" s="35">
        <v>2815</v>
      </c>
      <c r="F140" s="35" t="s">
        <v>1037</v>
      </c>
      <c r="G140" s="57">
        <f>0</f>
        <v>0</v>
      </c>
      <c r="M140" s="33">
        <v>476</v>
      </c>
      <c r="N140" s="33" t="s">
        <v>1046</v>
      </c>
      <c r="O140" s="313">
        <f>SUM(O141:O143)</f>
        <v>0</v>
      </c>
      <c r="U140" s="705">
        <v>6353</v>
      </c>
      <c r="V140" s="705" t="s">
        <v>1044</v>
      </c>
      <c r="W140" s="706">
        <f>0</f>
        <v>0</v>
      </c>
    </row>
    <row r="141" spans="1:27" x14ac:dyDescent="0.25">
      <c r="E141" s="35">
        <v>2818</v>
      </c>
      <c r="F141" s="35" t="s">
        <v>1040</v>
      </c>
      <c r="G141" s="57">
        <f>SUM(G142)</f>
        <v>0</v>
      </c>
      <c r="M141" s="705">
        <v>4761</v>
      </c>
      <c r="N141" s="705" t="s">
        <v>1049</v>
      </c>
      <c r="O141" s="706">
        <f>0</f>
        <v>0</v>
      </c>
      <c r="U141" s="705">
        <v>6354</v>
      </c>
      <c r="V141" s="705" t="s">
        <v>1047</v>
      </c>
      <c r="W141" s="706">
        <f>SUM(W142)</f>
        <v>0</v>
      </c>
    </row>
    <row r="142" spans="1:27" x14ac:dyDescent="0.25">
      <c r="E142" s="36">
        <v>28187</v>
      </c>
      <c r="F142" s="36" t="s">
        <v>1043</v>
      </c>
      <c r="G142" s="318">
        <f>0</f>
        <v>0</v>
      </c>
      <c r="M142" s="705">
        <v>4762</v>
      </c>
      <c r="N142" s="705" t="s">
        <v>1052</v>
      </c>
      <c r="O142" s="706">
        <f>0</f>
        <v>0</v>
      </c>
      <c r="U142" s="707">
        <v>63541</v>
      </c>
      <c r="V142" s="707" t="s">
        <v>1050</v>
      </c>
      <c r="W142" s="708">
        <f>0</f>
        <v>0</v>
      </c>
    </row>
    <row r="143" spans="1:27" x14ac:dyDescent="0.25">
      <c r="E143" s="33">
        <v>282</v>
      </c>
      <c r="F143" s="33" t="s">
        <v>1045</v>
      </c>
      <c r="G143" s="313">
        <f>0</f>
        <v>0</v>
      </c>
      <c r="M143" s="705">
        <v>4768</v>
      </c>
      <c r="N143" s="705" t="s">
        <v>1055</v>
      </c>
      <c r="O143" s="706">
        <f>0</f>
        <v>0</v>
      </c>
      <c r="U143" s="308">
        <v>6358</v>
      </c>
      <c r="V143" s="308" t="s">
        <v>1053</v>
      </c>
      <c r="W143" s="57">
        <f>0</f>
        <v>0</v>
      </c>
    </row>
    <row r="144" spans="1:27" x14ac:dyDescent="0.25">
      <c r="E144" s="22">
        <v>29</v>
      </c>
      <c r="F144" s="22" t="s">
        <v>1048</v>
      </c>
      <c r="G144" s="699">
        <f>SUM(G145,G151,G153:G154,G157,G162)</f>
        <v>0</v>
      </c>
      <c r="M144" s="33">
        <v>477</v>
      </c>
      <c r="N144" s="33" t="s">
        <v>1057</v>
      </c>
      <c r="O144" s="709">
        <f>SUM(O145:O147)</f>
        <v>0</v>
      </c>
      <c r="U144" s="32">
        <v>637</v>
      </c>
      <c r="V144" s="32" t="s">
        <v>1056</v>
      </c>
      <c r="W144" s="313">
        <f>SUM(W145:W148)</f>
        <v>0</v>
      </c>
    </row>
    <row r="145" spans="5:23" x14ac:dyDescent="0.25">
      <c r="E145" s="703">
        <v>290</v>
      </c>
      <c r="F145" s="703" t="s">
        <v>1051</v>
      </c>
      <c r="G145" s="704">
        <f>SUM(G146:G149)</f>
        <v>0</v>
      </c>
      <c r="M145" s="705">
        <v>4771</v>
      </c>
      <c r="N145" s="705" t="s">
        <v>1059</v>
      </c>
      <c r="O145" s="706">
        <f>0</f>
        <v>0</v>
      </c>
      <c r="U145" s="705">
        <v>6371</v>
      </c>
      <c r="V145" s="705" t="s">
        <v>1058</v>
      </c>
      <c r="W145" s="706">
        <f>0</f>
        <v>0</v>
      </c>
    </row>
    <row r="146" spans="5:23" x14ac:dyDescent="0.25">
      <c r="E146" s="35">
        <v>2905</v>
      </c>
      <c r="F146" s="35" t="s">
        <v>1054</v>
      </c>
      <c r="G146" s="57">
        <f>0</f>
        <v>0</v>
      </c>
      <c r="M146" s="705">
        <v>4772</v>
      </c>
      <c r="N146" s="705" t="s">
        <v>1061</v>
      </c>
      <c r="O146" s="706">
        <f>0</f>
        <v>0</v>
      </c>
      <c r="U146" s="705">
        <v>6372</v>
      </c>
      <c r="V146" s="705" t="s">
        <v>1060</v>
      </c>
      <c r="W146" s="706">
        <f>0</f>
        <v>0</v>
      </c>
    </row>
    <row r="147" spans="5:23" x14ac:dyDescent="0.25">
      <c r="E147" s="35">
        <v>2906</v>
      </c>
      <c r="F147" s="35" t="s">
        <v>466</v>
      </c>
      <c r="G147" s="57">
        <f>0</f>
        <v>0</v>
      </c>
      <c r="M147" s="705">
        <v>4778</v>
      </c>
      <c r="N147" s="705" t="s">
        <v>1055</v>
      </c>
      <c r="O147" s="706">
        <f>0</f>
        <v>0</v>
      </c>
      <c r="U147" s="705">
        <v>6374</v>
      </c>
      <c r="V147" s="705" t="s">
        <v>1062</v>
      </c>
      <c r="W147" s="706">
        <f>0</f>
        <v>0</v>
      </c>
    </row>
    <row r="148" spans="5:23" x14ac:dyDescent="0.25">
      <c r="E148" s="35">
        <v>2907</v>
      </c>
      <c r="F148" s="35" t="s">
        <v>472</v>
      </c>
      <c r="G148" s="57">
        <f>0</f>
        <v>0</v>
      </c>
      <c r="M148" s="33">
        <v>478</v>
      </c>
      <c r="N148" s="33" t="s">
        <v>1066</v>
      </c>
      <c r="O148" s="313">
        <f>SUM(O149:O152)</f>
        <v>0</v>
      </c>
      <c r="U148" s="705">
        <v>6378</v>
      </c>
      <c r="V148" s="705" t="s">
        <v>1064</v>
      </c>
      <c r="W148" s="706">
        <f>0</f>
        <v>0</v>
      </c>
    </row>
    <row r="149" spans="5:23" x14ac:dyDescent="0.25">
      <c r="E149" s="35">
        <v>2908</v>
      </c>
      <c r="F149" s="35" t="s">
        <v>479</v>
      </c>
      <c r="G149" s="57">
        <f>SUM(G150)</f>
        <v>0</v>
      </c>
      <c r="M149" s="705">
        <v>47861</v>
      </c>
      <c r="N149" s="705" t="s">
        <v>1068</v>
      </c>
      <c r="O149" s="706">
        <f>0</f>
        <v>0</v>
      </c>
      <c r="U149" s="22">
        <v>64</v>
      </c>
      <c r="V149" s="22" t="s">
        <v>58</v>
      </c>
      <c r="W149" s="699">
        <f>SUM(W150,W156:W157,W163:W164,W170)</f>
        <v>0</v>
      </c>
    </row>
    <row r="150" spans="5:23" x14ac:dyDescent="0.25">
      <c r="E150" s="36">
        <v>29081</v>
      </c>
      <c r="F150" s="36" t="s">
        <v>1063</v>
      </c>
      <c r="G150" s="318">
        <f>0</f>
        <v>0</v>
      </c>
      <c r="M150" s="705">
        <v>47862</v>
      </c>
      <c r="N150" s="705" t="s">
        <v>1071</v>
      </c>
      <c r="O150" s="706">
        <f>0</f>
        <v>0</v>
      </c>
      <c r="U150" s="703">
        <v>641</v>
      </c>
      <c r="V150" s="703" t="s">
        <v>1069</v>
      </c>
      <c r="W150" s="704">
        <f>SUM(W151:W155)</f>
        <v>0</v>
      </c>
    </row>
    <row r="151" spans="5:23" x14ac:dyDescent="0.25">
      <c r="E151" s="703">
        <v>291</v>
      </c>
      <c r="F151" s="703" t="s">
        <v>1065</v>
      </c>
      <c r="G151" s="704">
        <f>SUM(G152)</f>
        <v>0</v>
      </c>
      <c r="M151" s="705">
        <v>47871</v>
      </c>
      <c r="N151" s="705" t="s">
        <v>1074</v>
      </c>
      <c r="O151" s="706">
        <f>0</f>
        <v>0</v>
      </c>
      <c r="U151" s="705">
        <v>6411</v>
      </c>
      <c r="V151" s="705" t="s">
        <v>1072</v>
      </c>
      <c r="W151" s="706">
        <f>0</f>
        <v>0</v>
      </c>
    </row>
    <row r="152" spans="5:23" x14ac:dyDescent="0.25">
      <c r="E152" s="36">
        <v>29187</v>
      </c>
      <c r="F152" s="36" t="s">
        <v>1067</v>
      </c>
      <c r="G152" s="318">
        <f>0</f>
        <v>0</v>
      </c>
      <c r="M152" s="705">
        <v>47872</v>
      </c>
      <c r="N152" s="705" t="s">
        <v>1077</v>
      </c>
      <c r="O152" s="706">
        <f>0</f>
        <v>0</v>
      </c>
      <c r="U152" s="705">
        <v>6412</v>
      </c>
      <c r="V152" s="705" t="s">
        <v>1075</v>
      </c>
      <c r="W152" s="706">
        <f>0</f>
        <v>0</v>
      </c>
    </row>
    <row r="153" spans="5:23" x14ac:dyDescent="0.25">
      <c r="E153" s="33">
        <v>292</v>
      </c>
      <c r="F153" s="33" t="s">
        <v>1070</v>
      </c>
      <c r="G153" s="313">
        <f>0</f>
        <v>0</v>
      </c>
      <c r="M153" s="22">
        <v>48</v>
      </c>
      <c r="N153" s="22" t="s">
        <v>388</v>
      </c>
      <c r="O153" s="699">
        <f>SUM(O154,O156:O157,O159)</f>
        <v>0</v>
      </c>
      <c r="U153" s="705">
        <v>6413</v>
      </c>
      <c r="V153" s="705" t="s">
        <v>1078</v>
      </c>
      <c r="W153" s="706">
        <f>0</f>
        <v>0</v>
      </c>
    </row>
    <row r="154" spans="5:23" x14ac:dyDescent="0.25">
      <c r="E154" s="33">
        <v>293</v>
      </c>
      <c r="F154" s="33" t="s">
        <v>1073</v>
      </c>
      <c r="G154" s="313">
        <f>SUM(G155:G156)</f>
        <v>0</v>
      </c>
      <c r="M154" s="703">
        <v>481</v>
      </c>
      <c r="N154" s="703" t="s">
        <v>1081</v>
      </c>
      <c r="O154" s="704">
        <f>SUM(O155)</f>
        <v>0</v>
      </c>
      <c r="U154" s="705">
        <v>6414</v>
      </c>
      <c r="V154" s="705" t="s">
        <v>1079</v>
      </c>
      <c r="W154" s="706">
        <f>0</f>
        <v>0</v>
      </c>
    </row>
    <row r="155" spans="5:23" x14ac:dyDescent="0.25">
      <c r="E155" s="35">
        <v>2931</v>
      </c>
      <c r="F155" s="35" t="s">
        <v>1076</v>
      </c>
      <c r="G155" s="57">
        <f>0</f>
        <v>0</v>
      </c>
      <c r="M155" s="705">
        <v>4816</v>
      </c>
      <c r="N155" s="705" t="s">
        <v>1083</v>
      </c>
      <c r="O155" s="706">
        <f>0</f>
        <v>0</v>
      </c>
      <c r="U155" s="705">
        <v>6415</v>
      </c>
      <c r="V155" s="705" t="s">
        <v>1082</v>
      </c>
      <c r="W155" s="706">
        <f>0</f>
        <v>0</v>
      </c>
    </row>
    <row r="156" spans="5:23" x14ac:dyDescent="0.25">
      <c r="E156" s="35">
        <v>2932</v>
      </c>
      <c r="F156" s="35" t="s">
        <v>782</v>
      </c>
      <c r="G156" s="57">
        <f>0</f>
        <v>0</v>
      </c>
      <c r="M156" s="703">
        <v>486</v>
      </c>
      <c r="N156" s="703" t="s">
        <v>1086</v>
      </c>
      <c r="O156" s="704">
        <f>0</f>
        <v>0</v>
      </c>
      <c r="U156" s="703">
        <v>644</v>
      </c>
      <c r="V156" s="703" t="s">
        <v>1084</v>
      </c>
      <c r="W156" s="704">
        <f>0</f>
        <v>0</v>
      </c>
    </row>
    <row r="157" spans="5:23" x14ac:dyDescent="0.25">
      <c r="E157" s="33">
        <v>296</v>
      </c>
      <c r="F157" s="33" t="s">
        <v>1080</v>
      </c>
      <c r="G157" s="313">
        <f>SUM(G158:G161)</f>
        <v>0</v>
      </c>
      <c r="M157" s="703">
        <v>487</v>
      </c>
      <c r="N157" s="703" t="s">
        <v>1089</v>
      </c>
      <c r="O157" s="704">
        <f>SUM(O158)</f>
        <v>0</v>
      </c>
      <c r="U157" s="703">
        <v>645</v>
      </c>
      <c r="V157" s="703" t="s">
        <v>1087</v>
      </c>
      <c r="W157" s="704">
        <f>SUM(W158:W162)</f>
        <v>0</v>
      </c>
    </row>
    <row r="158" spans="5:23" x14ac:dyDescent="0.25">
      <c r="E158" s="35">
        <v>2961</v>
      </c>
      <c r="F158" s="35" t="s">
        <v>821</v>
      </c>
      <c r="G158" s="57">
        <f>0</f>
        <v>0</v>
      </c>
      <c r="M158" s="35">
        <v>4871</v>
      </c>
      <c r="N158" s="35" t="s">
        <v>1092</v>
      </c>
      <c r="O158" s="57">
        <f>0</f>
        <v>0</v>
      </c>
      <c r="U158" s="705">
        <v>6451</v>
      </c>
      <c r="V158" s="705" t="s">
        <v>1090</v>
      </c>
      <c r="W158" s="706">
        <f>0</f>
        <v>0</v>
      </c>
    </row>
    <row r="159" spans="5:23" x14ac:dyDescent="0.25">
      <c r="E159" s="35">
        <v>2966</v>
      </c>
      <c r="F159" s="35" t="s">
        <v>1085</v>
      </c>
      <c r="G159" s="57">
        <f>0</f>
        <v>0</v>
      </c>
      <c r="M159" s="33">
        <v>488</v>
      </c>
      <c r="N159" s="33" t="s">
        <v>1095</v>
      </c>
      <c r="O159" s="313">
        <f>SUM(O160:O161)</f>
        <v>0</v>
      </c>
      <c r="U159" s="705">
        <v>6452</v>
      </c>
      <c r="V159" s="705" t="s">
        <v>1093</v>
      </c>
      <c r="W159" s="706">
        <f>0</f>
        <v>0</v>
      </c>
    </row>
    <row r="160" spans="5:23" x14ac:dyDescent="0.25">
      <c r="E160" s="35">
        <v>2967</v>
      </c>
      <c r="F160" s="35" t="s">
        <v>1088</v>
      </c>
      <c r="G160" s="57">
        <f>0</f>
        <v>0</v>
      </c>
      <c r="M160" s="705">
        <v>4886</v>
      </c>
      <c r="N160" s="705" t="s">
        <v>205</v>
      </c>
      <c r="O160" s="706">
        <f>0</f>
        <v>0</v>
      </c>
      <c r="U160" s="705">
        <v>6453</v>
      </c>
      <c r="V160" s="705" t="s">
        <v>1096</v>
      </c>
      <c r="W160" s="706">
        <f>0</f>
        <v>0</v>
      </c>
    </row>
    <row r="161" spans="5:23" x14ac:dyDescent="0.25">
      <c r="E161" s="35">
        <v>2968</v>
      </c>
      <c r="F161" s="35" t="s">
        <v>1091</v>
      </c>
      <c r="G161" s="57">
        <f>0</f>
        <v>0</v>
      </c>
      <c r="M161" s="705">
        <v>4887</v>
      </c>
      <c r="N161" s="705" t="s">
        <v>203</v>
      </c>
      <c r="O161" s="706">
        <f>0</f>
        <v>0</v>
      </c>
      <c r="U161" s="705">
        <v>6454</v>
      </c>
      <c r="V161" s="705" t="s">
        <v>1098</v>
      </c>
      <c r="W161" s="706">
        <f>0</f>
        <v>0</v>
      </c>
    </row>
    <row r="162" spans="5:23" x14ac:dyDescent="0.25">
      <c r="E162" s="703">
        <v>297</v>
      </c>
      <c r="F162" s="703" t="s">
        <v>1094</v>
      </c>
      <c r="G162" s="704">
        <f>SUM(G163:G168)</f>
        <v>0</v>
      </c>
      <c r="M162" s="22">
        <v>49</v>
      </c>
      <c r="N162" s="22" t="s">
        <v>1101</v>
      </c>
      <c r="O162" s="699">
        <f>SUM(O163:O164,O168)</f>
        <v>0</v>
      </c>
      <c r="U162" s="705">
        <v>6458</v>
      </c>
      <c r="V162" s="705" t="s">
        <v>1100</v>
      </c>
      <c r="W162" s="706">
        <f>0</f>
        <v>0</v>
      </c>
    </row>
    <row r="163" spans="5:23" x14ac:dyDescent="0.25">
      <c r="E163" s="35">
        <v>2971</v>
      </c>
      <c r="F163" s="35" t="s">
        <v>1097</v>
      </c>
      <c r="G163" s="57">
        <f>0</f>
        <v>0</v>
      </c>
      <c r="M163" s="703">
        <v>491</v>
      </c>
      <c r="N163" s="703" t="s">
        <v>1104</v>
      </c>
      <c r="O163" s="704">
        <f>0</f>
        <v>0</v>
      </c>
      <c r="U163" s="703">
        <v>646</v>
      </c>
      <c r="V163" s="703" t="s">
        <v>1102</v>
      </c>
      <c r="W163" s="704">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705">
        <v>6471</v>
      </c>
      <c r="V165" s="705" t="s">
        <v>1108</v>
      </c>
      <c r="W165" s="706">
        <f>0</f>
        <v>0</v>
      </c>
    </row>
    <row r="166" spans="5:23" x14ac:dyDescent="0.25">
      <c r="E166" s="35">
        <v>2974</v>
      </c>
      <c r="F166" s="35" t="s">
        <v>1103</v>
      </c>
      <c r="G166" s="57">
        <f>0</f>
        <v>0</v>
      </c>
      <c r="M166" s="35">
        <v>4955</v>
      </c>
      <c r="N166" s="35" t="s">
        <v>1113</v>
      </c>
      <c r="O166" s="57">
        <f>0</f>
        <v>0</v>
      </c>
      <c r="U166" s="705">
        <v>6472</v>
      </c>
      <c r="V166" s="705" t="s">
        <v>1111</v>
      </c>
      <c r="W166" s="706">
        <f>0</f>
        <v>0</v>
      </c>
    </row>
    <row r="167" spans="5:23" x14ac:dyDescent="0.25">
      <c r="E167" s="35">
        <v>2975</v>
      </c>
      <c r="F167" s="35" t="s">
        <v>1106</v>
      </c>
      <c r="G167" s="57">
        <f>0</f>
        <v>0</v>
      </c>
      <c r="M167" s="35">
        <v>4958</v>
      </c>
      <c r="N167" s="35" t="s">
        <v>1115</v>
      </c>
      <c r="O167" s="57">
        <f>0</f>
        <v>0</v>
      </c>
      <c r="U167" s="705">
        <v>6473</v>
      </c>
      <c r="V167" s="705" t="s">
        <v>1114</v>
      </c>
      <c r="W167" s="706">
        <f>0</f>
        <v>0</v>
      </c>
    </row>
    <row r="168" spans="5:23" x14ac:dyDescent="0.25">
      <c r="E168" s="35">
        <v>2976</v>
      </c>
      <c r="F168" s="35" t="s">
        <v>1109</v>
      </c>
      <c r="G168" s="57">
        <f>SUM(G169)</f>
        <v>0</v>
      </c>
      <c r="M168" s="703">
        <v>496</v>
      </c>
      <c r="N168" s="703" t="s">
        <v>1117</v>
      </c>
      <c r="O168" s="704">
        <f>SUM(O169:O171)</f>
        <v>0</v>
      </c>
      <c r="U168" s="705">
        <v>6474</v>
      </c>
      <c r="V168" s="705" t="s">
        <v>1116</v>
      </c>
      <c r="W168" s="706">
        <f>0</f>
        <v>0</v>
      </c>
    </row>
    <row r="169" spans="5:23" x14ac:dyDescent="0.25">
      <c r="E169" s="36">
        <v>29787</v>
      </c>
      <c r="F169" s="36" t="s">
        <v>1112</v>
      </c>
      <c r="G169" s="318">
        <f>0</f>
        <v>0</v>
      </c>
      <c r="M169" s="705">
        <v>4962</v>
      </c>
      <c r="N169" s="705" t="s">
        <v>999</v>
      </c>
      <c r="O169" s="706">
        <f>0</f>
        <v>0</v>
      </c>
      <c r="U169" s="705">
        <v>6475</v>
      </c>
      <c r="V169" s="705" t="s">
        <v>1118</v>
      </c>
      <c r="W169" s="706">
        <f>0</f>
        <v>0</v>
      </c>
    </row>
    <row r="170" spans="5:23" x14ac:dyDescent="0.25">
      <c r="M170" s="705">
        <v>4965</v>
      </c>
      <c r="N170" s="705" t="s">
        <v>1007</v>
      </c>
      <c r="O170" s="706">
        <f>0</f>
        <v>0</v>
      </c>
      <c r="U170" s="32">
        <v>648</v>
      </c>
      <c r="V170" s="32" t="s">
        <v>1119</v>
      </c>
      <c r="W170" s="313">
        <f>0</f>
        <v>0</v>
      </c>
    </row>
    <row r="171" spans="5:23" x14ac:dyDescent="0.25">
      <c r="M171" s="705">
        <v>4967</v>
      </c>
      <c r="N171" s="705" t="s">
        <v>1121</v>
      </c>
      <c r="O171" s="706">
        <f>0</f>
        <v>0</v>
      </c>
      <c r="U171" s="701">
        <v>65</v>
      </c>
      <c r="V171" s="701" t="s">
        <v>1120</v>
      </c>
      <c r="W171" s="702">
        <f>SUM(W172,W176:W177,W180,W183:W184)</f>
        <v>0</v>
      </c>
    </row>
    <row r="172" spans="5:23" x14ac:dyDescent="0.25">
      <c r="U172" s="32">
        <v>651</v>
      </c>
      <c r="V172" s="32" t="s">
        <v>687</v>
      </c>
      <c r="W172" s="313">
        <f>SUM(W173:W175)</f>
        <v>0</v>
      </c>
    </row>
    <row r="173" spans="5:23" x14ac:dyDescent="0.25">
      <c r="U173" s="705">
        <v>6511</v>
      </c>
      <c r="V173" s="705" t="s">
        <v>692</v>
      </c>
      <c r="W173" s="706">
        <f>0</f>
        <v>0</v>
      </c>
    </row>
    <row r="174" spans="5:23" x14ac:dyDescent="0.25">
      <c r="U174" s="705">
        <v>6516</v>
      </c>
      <c r="V174" s="705" t="s">
        <v>696</v>
      </c>
      <c r="W174" s="706">
        <f>0</f>
        <v>0</v>
      </c>
    </row>
    <row r="175" spans="5:23" x14ac:dyDescent="0.25">
      <c r="U175" s="705">
        <v>6518</v>
      </c>
      <c r="V175" s="705" t="s">
        <v>702</v>
      </c>
      <c r="W175" s="706">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705">
        <v>6541</v>
      </c>
      <c r="V178" s="705" t="s">
        <v>1124</v>
      </c>
      <c r="W178" s="706">
        <f>0</f>
        <v>0</v>
      </c>
    </row>
    <row r="179" spans="21:23" x14ac:dyDescent="0.25">
      <c r="U179" s="705">
        <v>6544</v>
      </c>
      <c r="V179" s="705" t="s">
        <v>1125</v>
      </c>
      <c r="W179" s="706">
        <f>0</f>
        <v>0</v>
      </c>
    </row>
    <row r="180" spans="21:23" x14ac:dyDescent="0.25">
      <c r="U180" s="32">
        <v>655</v>
      </c>
      <c r="V180" s="32" t="s">
        <v>1126</v>
      </c>
      <c r="W180" s="313">
        <f>SUM(W181:W182)</f>
        <v>0</v>
      </c>
    </row>
    <row r="181" spans="21:23" x14ac:dyDescent="0.25">
      <c r="U181" s="705">
        <v>6551</v>
      </c>
      <c r="V181" s="705" t="s">
        <v>4360</v>
      </c>
      <c r="W181" s="706">
        <f>0</f>
        <v>0</v>
      </c>
    </row>
    <row r="182" spans="21:23" x14ac:dyDescent="0.25">
      <c r="U182" s="705">
        <v>6555</v>
      </c>
      <c r="V182" s="705" t="s">
        <v>4361</v>
      </c>
      <c r="W182" s="706">
        <f>0</f>
        <v>0</v>
      </c>
    </row>
    <row r="183" spans="21:23" x14ac:dyDescent="0.25">
      <c r="U183" s="32">
        <v>656</v>
      </c>
      <c r="V183" s="32" t="s">
        <v>1127</v>
      </c>
      <c r="W183" s="313">
        <f>0</f>
        <v>0</v>
      </c>
    </row>
    <row r="184" spans="21:23" x14ac:dyDescent="0.25">
      <c r="U184" s="32">
        <v>658</v>
      </c>
      <c r="V184" s="32" t="s">
        <v>1128</v>
      </c>
      <c r="W184" s="313">
        <f>0</f>
        <v>0</v>
      </c>
    </row>
    <row r="185" spans="21:23" x14ac:dyDescent="0.25">
      <c r="U185" s="701">
        <v>66</v>
      </c>
      <c r="V185" s="701" t="s">
        <v>64</v>
      </c>
      <c r="W185" s="702">
        <f>SUM(W186,W197:W201)</f>
        <v>0</v>
      </c>
    </row>
    <row r="186" spans="21:23" x14ac:dyDescent="0.25">
      <c r="U186" s="32">
        <v>661</v>
      </c>
      <c r="V186" s="32" t="s">
        <v>1129</v>
      </c>
      <c r="W186" s="313">
        <f>SUM(W187,W190:W194)</f>
        <v>0</v>
      </c>
    </row>
    <row r="187" spans="21:23" x14ac:dyDescent="0.25">
      <c r="U187" s="705">
        <v>6611</v>
      </c>
      <c r="V187" s="705" t="s">
        <v>1130</v>
      </c>
      <c r="W187" s="706">
        <f>SUM(W188:W189)</f>
        <v>0</v>
      </c>
    </row>
    <row r="188" spans="21:23" x14ac:dyDescent="0.25">
      <c r="U188" s="707">
        <v>66116</v>
      </c>
      <c r="V188" s="707" t="s">
        <v>1131</v>
      </c>
      <c r="W188" s="708">
        <f>0</f>
        <v>0</v>
      </c>
    </row>
    <row r="189" spans="21:23" x14ac:dyDescent="0.25">
      <c r="U189" s="707">
        <v>66117</v>
      </c>
      <c r="V189" s="707" t="s">
        <v>1132</v>
      </c>
      <c r="W189" s="708">
        <f>0</f>
        <v>0</v>
      </c>
    </row>
    <row r="190" spans="21:23" x14ac:dyDescent="0.25">
      <c r="U190" s="705">
        <v>6612</v>
      </c>
      <c r="V190" s="705" t="s">
        <v>1133</v>
      </c>
      <c r="W190" s="706">
        <f>0</f>
        <v>0</v>
      </c>
    </row>
    <row r="191" spans="21:23" x14ac:dyDescent="0.25">
      <c r="U191" s="705">
        <v>6615</v>
      </c>
      <c r="V191" s="705" t="s">
        <v>1134</v>
      </c>
      <c r="W191" s="706">
        <f>0</f>
        <v>0</v>
      </c>
    </row>
    <row r="192" spans="21:23" x14ac:dyDescent="0.25">
      <c r="U192" s="705">
        <v>6616</v>
      </c>
      <c r="V192" s="705" t="s">
        <v>4362</v>
      </c>
      <c r="W192" s="706">
        <f>0</f>
        <v>0</v>
      </c>
    </row>
    <row r="193" spans="21:23" x14ac:dyDescent="0.25">
      <c r="U193" s="705">
        <v>6617</v>
      </c>
      <c r="V193" s="705" t="s">
        <v>4363</v>
      </c>
      <c r="W193" s="706">
        <f>0</f>
        <v>0</v>
      </c>
    </row>
    <row r="194" spans="21:23" x14ac:dyDescent="0.25">
      <c r="U194" s="705">
        <v>6618</v>
      </c>
      <c r="V194" s="705" t="s">
        <v>4364</v>
      </c>
      <c r="W194" s="706">
        <f>SUM(W195:W196)</f>
        <v>0</v>
      </c>
    </row>
    <row r="195" spans="21:23" x14ac:dyDescent="0.25">
      <c r="U195" s="707">
        <v>66181</v>
      </c>
      <c r="V195" s="707" t="s">
        <v>1135</v>
      </c>
      <c r="W195" s="708">
        <f>0</f>
        <v>0</v>
      </c>
    </row>
    <row r="196" spans="21:23" x14ac:dyDescent="0.25">
      <c r="U196" s="707">
        <v>66188</v>
      </c>
      <c r="V196" s="707" t="s">
        <v>1136</v>
      </c>
      <c r="W196" s="708">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701">
        <v>67</v>
      </c>
      <c r="V202" s="701" t="s">
        <v>68</v>
      </c>
      <c r="W202" s="702">
        <f>SUM(W203,W211:W212,W215,W220)</f>
        <v>0</v>
      </c>
    </row>
    <row r="203" spans="21:23" x14ac:dyDescent="0.25">
      <c r="U203" s="32">
        <v>671</v>
      </c>
      <c r="V203" s="32" t="s">
        <v>1142</v>
      </c>
      <c r="W203" s="313">
        <f>SUM(W204:W210)</f>
        <v>0</v>
      </c>
    </row>
    <row r="204" spans="21:23" x14ac:dyDescent="0.25">
      <c r="U204" s="705">
        <v>6711</v>
      </c>
      <c r="V204" s="705" t="s">
        <v>4365</v>
      </c>
      <c r="W204" s="706">
        <f>0</f>
        <v>0</v>
      </c>
    </row>
    <row r="205" spans="21:23" x14ac:dyDescent="0.25">
      <c r="U205" s="705">
        <v>6712</v>
      </c>
      <c r="V205" s="705" t="s">
        <v>1143</v>
      </c>
      <c r="W205" s="706">
        <f>0</f>
        <v>0</v>
      </c>
    </row>
    <row r="206" spans="21:23" x14ac:dyDescent="0.25">
      <c r="U206" s="705">
        <v>6713</v>
      </c>
      <c r="V206" s="705" t="s">
        <v>1144</v>
      </c>
      <c r="W206" s="706">
        <f>0</f>
        <v>0</v>
      </c>
    </row>
    <row r="207" spans="21:23" x14ac:dyDescent="0.25">
      <c r="U207" s="705">
        <v>6714</v>
      </c>
      <c r="V207" s="705" t="s">
        <v>1145</v>
      </c>
      <c r="W207" s="706">
        <f>0</f>
        <v>0</v>
      </c>
    </row>
    <row r="208" spans="21:23" x14ac:dyDescent="0.25">
      <c r="U208" s="705">
        <v>6715</v>
      </c>
      <c r="V208" s="705" t="s">
        <v>1146</v>
      </c>
      <c r="W208" s="706">
        <f>0</f>
        <v>0</v>
      </c>
    </row>
    <row r="209" spans="21:23" x14ac:dyDescent="0.25">
      <c r="U209" s="705">
        <v>6717</v>
      </c>
      <c r="V209" s="705" t="s">
        <v>1147</v>
      </c>
      <c r="W209" s="706">
        <f>0</f>
        <v>0</v>
      </c>
    </row>
    <row r="210" spans="21:23" x14ac:dyDescent="0.25">
      <c r="U210" s="705">
        <v>6718</v>
      </c>
      <c r="V210" s="705" t="s">
        <v>1148</v>
      </c>
      <c r="W210" s="706">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705">
        <v>6741</v>
      </c>
      <c r="V213" s="705" t="s">
        <v>865</v>
      </c>
      <c r="W213" s="706">
        <f>0</f>
        <v>0</v>
      </c>
    </row>
    <row r="214" spans="21:23" x14ac:dyDescent="0.25">
      <c r="U214" s="705">
        <v>6742</v>
      </c>
      <c r="V214" s="705" t="s">
        <v>1150</v>
      </c>
      <c r="W214" s="706">
        <f>0</f>
        <v>0</v>
      </c>
    </row>
    <row r="215" spans="21:23" x14ac:dyDescent="0.25">
      <c r="U215" s="32">
        <v>675</v>
      </c>
      <c r="V215" s="32" t="s">
        <v>1151</v>
      </c>
      <c r="W215" s="313">
        <f>SUM(W216:W219)</f>
        <v>0</v>
      </c>
    </row>
    <row r="216" spans="21:23" x14ac:dyDescent="0.25">
      <c r="U216" s="705">
        <v>6751</v>
      </c>
      <c r="V216" s="705" t="s">
        <v>877</v>
      </c>
      <c r="W216" s="706">
        <f>0</f>
        <v>0</v>
      </c>
    </row>
    <row r="217" spans="21:23" x14ac:dyDescent="0.25">
      <c r="U217" s="705">
        <v>6752</v>
      </c>
      <c r="V217" s="705" t="s">
        <v>109</v>
      </c>
      <c r="W217" s="706">
        <f>0</f>
        <v>0</v>
      </c>
    </row>
    <row r="218" spans="21:23" x14ac:dyDescent="0.25">
      <c r="U218" s="705">
        <v>6756</v>
      </c>
      <c r="V218" s="705" t="s">
        <v>885</v>
      </c>
      <c r="W218" s="706">
        <f>0</f>
        <v>0</v>
      </c>
    </row>
    <row r="219" spans="21:23" x14ac:dyDescent="0.25">
      <c r="U219" s="705">
        <v>6758</v>
      </c>
      <c r="V219" s="705" t="s">
        <v>890</v>
      </c>
      <c r="W219" s="706">
        <f>0</f>
        <v>0</v>
      </c>
    </row>
    <row r="220" spans="21:23" x14ac:dyDescent="0.25">
      <c r="U220" s="32">
        <v>678</v>
      </c>
      <c r="V220" s="32" t="s">
        <v>1152</v>
      </c>
      <c r="W220" s="313">
        <f>SUM(W221:W224)</f>
        <v>0</v>
      </c>
    </row>
    <row r="221" spans="21:23" x14ac:dyDescent="0.25">
      <c r="U221" s="705">
        <v>6781</v>
      </c>
      <c r="V221" s="705" t="s">
        <v>1153</v>
      </c>
      <c r="W221" s="706">
        <f>0</f>
        <v>0</v>
      </c>
    </row>
    <row r="222" spans="21:23" x14ac:dyDescent="0.25">
      <c r="U222" s="705">
        <v>6782</v>
      </c>
      <c r="V222" s="705" t="s">
        <v>902</v>
      </c>
      <c r="W222" s="706">
        <f>0</f>
        <v>0</v>
      </c>
    </row>
    <row r="223" spans="21:23" x14ac:dyDescent="0.25">
      <c r="U223" s="705">
        <v>6783</v>
      </c>
      <c r="V223" s="705" t="s">
        <v>1154</v>
      </c>
      <c r="W223" s="706">
        <f>0</f>
        <v>0</v>
      </c>
    </row>
    <row r="224" spans="21:23" x14ac:dyDescent="0.25">
      <c r="U224" s="705">
        <v>6788</v>
      </c>
      <c r="V224" s="705" t="s">
        <v>1155</v>
      </c>
      <c r="W224" s="706">
        <f>0</f>
        <v>0</v>
      </c>
    </row>
    <row r="225" spans="21:23" x14ac:dyDescent="0.25">
      <c r="U225" s="22">
        <v>68</v>
      </c>
      <c r="V225" s="22" t="s">
        <v>1156</v>
      </c>
      <c r="W225" s="699">
        <f>SUM(W226,W238,W245)</f>
        <v>0</v>
      </c>
    </row>
    <row r="226" spans="21:23" x14ac:dyDescent="0.25">
      <c r="U226" s="703">
        <v>681</v>
      </c>
      <c r="V226" s="703" t="s">
        <v>4366</v>
      </c>
      <c r="W226" s="704">
        <f>SUM(W227,W230:W232,W235)</f>
        <v>0</v>
      </c>
    </row>
    <row r="227" spans="21:23" x14ac:dyDescent="0.25">
      <c r="U227" s="308">
        <v>6811</v>
      </c>
      <c r="V227" s="308" t="s">
        <v>1157</v>
      </c>
      <c r="W227" s="57">
        <f>SUM(W228:W229)</f>
        <v>0</v>
      </c>
    </row>
    <row r="228" spans="21:23" x14ac:dyDescent="0.25">
      <c r="U228" s="707">
        <v>68111</v>
      </c>
      <c r="V228" s="707" t="s">
        <v>877</v>
      </c>
      <c r="W228" s="708">
        <f>0</f>
        <v>0</v>
      </c>
    </row>
    <row r="229" spans="21:23" x14ac:dyDescent="0.25">
      <c r="U229" s="707">
        <v>68112</v>
      </c>
      <c r="V229" s="707" t="s">
        <v>109</v>
      </c>
      <c r="W229" s="708">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707">
        <v>68161</v>
      </c>
      <c r="V233" s="707" t="s">
        <v>877</v>
      </c>
      <c r="W233" s="708">
        <f>0</f>
        <v>0</v>
      </c>
    </row>
    <row r="234" spans="21:23" x14ac:dyDescent="0.25">
      <c r="U234" s="707">
        <v>68162</v>
      </c>
      <c r="V234" s="707" t="s">
        <v>109</v>
      </c>
      <c r="W234" s="708">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703">
        <v>686</v>
      </c>
      <c r="V238" s="703" t="s">
        <v>4367</v>
      </c>
      <c r="W238" s="704">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707">
        <v>68662</v>
      </c>
      <c r="V242" s="707" t="s">
        <v>885</v>
      </c>
      <c r="W242" s="708">
        <f>0</f>
        <v>0</v>
      </c>
    </row>
    <row r="243" spans="21:23" x14ac:dyDescent="0.25">
      <c r="U243" s="707">
        <v>68665</v>
      </c>
      <c r="V243" s="707" t="s">
        <v>408</v>
      </c>
      <c r="W243" s="708">
        <f>0</f>
        <v>0</v>
      </c>
    </row>
    <row r="244" spans="21:23" x14ac:dyDescent="0.25">
      <c r="U244" s="308">
        <v>6868</v>
      </c>
      <c r="V244" s="308" t="s">
        <v>1165</v>
      </c>
      <c r="W244" s="57">
        <f>0</f>
        <v>0</v>
      </c>
    </row>
    <row r="245" spans="21:23" x14ac:dyDescent="0.25">
      <c r="U245" s="703">
        <v>687</v>
      </c>
      <c r="V245" s="703" t="s">
        <v>1166</v>
      </c>
      <c r="W245" s="704">
        <f>SUM(W246:W247,W249:W252)</f>
        <v>0</v>
      </c>
    </row>
    <row r="246" spans="21:23" x14ac:dyDescent="0.25">
      <c r="U246" s="308">
        <v>6871</v>
      </c>
      <c r="V246" s="308" t="s">
        <v>1167</v>
      </c>
      <c r="W246" s="57">
        <f>0</f>
        <v>0</v>
      </c>
    </row>
    <row r="247" spans="21:23" x14ac:dyDescent="0.25">
      <c r="U247" s="308">
        <v>6872</v>
      </c>
      <c r="V247" s="308" t="s">
        <v>4368</v>
      </c>
      <c r="W247" s="57">
        <f>SUM(W248)</f>
        <v>0</v>
      </c>
    </row>
    <row r="248" spans="21:23" x14ac:dyDescent="0.25">
      <c r="U248" s="707">
        <v>68725</v>
      </c>
      <c r="V248" s="707" t="s">
        <v>804</v>
      </c>
      <c r="W248" s="708">
        <f>0</f>
        <v>0</v>
      </c>
    </row>
    <row r="249" spans="21:23" x14ac:dyDescent="0.25">
      <c r="U249" s="308">
        <v>6873</v>
      </c>
      <c r="V249" s="308" t="s">
        <v>4369</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699">
        <f>SUM(W254:W255,W259:W260,W263)</f>
        <v>0</v>
      </c>
    </row>
    <row r="254" spans="21:23" x14ac:dyDescent="0.25">
      <c r="U254" s="703">
        <v>691</v>
      </c>
      <c r="V254" s="703" t="s">
        <v>639</v>
      </c>
      <c r="W254" s="704">
        <f>0</f>
        <v>0</v>
      </c>
    </row>
    <row r="255" spans="21:23" x14ac:dyDescent="0.25">
      <c r="U255" s="703">
        <v>695</v>
      </c>
      <c r="V255" s="703" t="s">
        <v>1172</v>
      </c>
      <c r="W255" s="704">
        <f>SUM(W256:W258)</f>
        <v>0</v>
      </c>
    </row>
    <row r="256" spans="21:23" x14ac:dyDescent="0.25">
      <c r="U256" s="705">
        <v>6951</v>
      </c>
      <c r="V256" s="705" t="s">
        <v>1173</v>
      </c>
      <c r="W256" s="706">
        <f>0</f>
        <v>0</v>
      </c>
    </row>
    <row r="257" spans="21:23" x14ac:dyDescent="0.25">
      <c r="U257" s="705">
        <v>6952</v>
      </c>
      <c r="V257" s="705" t="s">
        <v>1174</v>
      </c>
      <c r="W257" s="706">
        <f>0</f>
        <v>0</v>
      </c>
    </row>
    <row r="258" spans="21:23" x14ac:dyDescent="0.25">
      <c r="U258" s="705">
        <v>6954</v>
      </c>
      <c r="V258" s="705" t="s">
        <v>1175</v>
      </c>
      <c r="W258" s="706">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703">
        <v>699</v>
      </c>
      <c r="V263" s="703" t="s">
        <v>1180</v>
      </c>
      <c r="W263" s="704">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699"/>
      <c r="E3" s="701">
        <v>20</v>
      </c>
      <c r="F3" s="724" t="s">
        <v>108</v>
      </c>
      <c r="G3" s="702"/>
      <c r="I3" s="701">
        <v>31</v>
      </c>
      <c r="J3" s="701" t="s">
        <v>407</v>
      </c>
      <c r="K3" s="702"/>
      <c r="M3" s="22">
        <v>40</v>
      </c>
      <c r="N3" s="22" t="s">
        <v>380</v>
      </c>
      <c r="O3" s="699"/>
      <c r="Q3" s="701">
        <v>50</v>
      </c>
      <c r="R3" s="701" t="s">
        <v>408</v>
      </c>
      <c r="S3" s="702"/>
      <c r="U3" s="701">
        <v>60</v>
      </c>
      <c r="V3" s="701" t="s">
        <v>409</v>
      </c>
      <c r="W3" s="702"/>
      <c r="Y3" s="22">
        <v>70</v>
      </c>
      <c r="Z3" s="22" t="s">
        <v>354</v>
      </c>
      <c r="AA3" s="699"/>
      <c r="AC3" s="22">
        <v>80</v>
      </c>
      <c r="AD3" s="22" t="s">
        <v>333</v>
      </c>
      <c r="AE3" s="699"/>
    </row>
    <row r="4" spans="1:31" ht="45" x14ac:dyDescent="0.25">
      <c r="A4" s="703">
        <v>101</v>
      </c>
      <c r="B4" s="725" t="s">
        <v>410</v>
      </c>
      <c r="C4" s="704"/>
      <c r="E4" s="703">
        <v>201</v>
      </c>
      <c r="F4" s="725" t="s">
        <v>3</v>
      </c>
      <c r="G4" s="704"/>
      <c r="I4" s="33">
        <v>311</v>
      </c>
      <c r="J4" s="33" t="s">
        <v>411</v>
      </c>
      <c r="K4" s="313"/>
      <c r="M4" s="703">
        <v>400</v>
      </c>
      <c r="N4" s="703" t="s">
        <v>412</v>
      </c>
      <c r="O4" s="704"/>
      <c r="Q4" s="33">
        <v>501</v>
      </c>
      <c r="R4" s="33" t="s">
        <v>413</v>
      </c>
      <c r="S4" s="313"/>
      <c r="U4" s="32">
        <v>601</v>
      </c>
      <c r="V4" s="32" t="s">
        <v>4310</v>
      </c>
      <c r="W4" s="313"/>
      <c r="Y4" s="703">
        <v>701</v>
      </c>
      <c r="Z4" s="703" t="s">
        <v>414</v>
      </c>
      <c r="AA4" s="704"/>
      <c r="AC4" s="703">
        <v>801</v>
      </c>
      <c r="AD4" s="703" t="s">
        <v>415</v>
      </c>
      <c r="AE4" s="704"/>
    </row>
    <row r="5" spans="1:31" ht="75" x14ac:dyDescent="0.25">
      <c r="A5" s="32">
        <v>102</v>
      </c>
      <c r="B5" s="87" t="s">
        <v>458</v>
      </c>
      <c r="C5" s="709"/>
      <c r="E5" s="33">
        <v>203</v>
      </c>
      <c r="F5" s="726"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703">
        <v>802</v>
      </c>
      <c r="AD5" s="703" t="s">
        <v>464</v>
      </c>
      <c r="AE5" s="704"/>
    </row>
    <row r="6" spans="1:31" ht="165" x14ac:dyDescent="0.25">
      <c r="A6" s="32">
        <v>104</v>
      </c>
      <c r="B6" s="87" t="s">
        <v>465</v>
      </c>
      <c r="C6" s="709"/>
      <c r="E6" s="33">
        <v>205</v>
      </c>
      <c r="F6" s="726"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703">
        <v>809</v>
      </c>
      <c r="AD6" s="703" t="s">
        <v>508</v>
      </c>
      <c r="AE6" s="704"/>
    </row>
    <row r="7" spans="1:31" ht="45" x14ac:dyDescent="0.25">
      <c r="A7" s="703">
        <v>105</v>
      </c>
      <c r="B7" s="725" t="s">
        <v>501</v>
      </c>
      <c r="C7" s="704"/>
      <c r="E7" s="703">
        <v>206</v>
      </c>
      <c r="F7" s="725" t="s">
        <v>466</v>
      </c>
      <c r="G7" s="704"/>
      <c r="I7" s="701">
        <v>32</v>
      </c>
      <c r="J7" s="701" t="s">
        <v>370</v>
      </c>
      <c r="K7" s="702"/>
      <c r="M7" s="33">
        <v>404</v>
      </c>
      <c r="N7" s="33" t="s">
        <v>448</v>
      </c>
      <c r="O7" s="313"/>
      <c r="Q7" s="33">
        <v>504</v>
      </c>
      <c r="R7" s="33" t="s">
        <v>462</v>
      </c>
      <c r="S7" s="313"/>
      <c r="U7" s="308">
        <v>6022</v>
      </c>
      <c r="V7" s="308" t="s">
        <v>460</v>
      </c>
      <c r="W7" s="57"/>
      <c r="Y7" s="33">
        <v>704</v>
      </c>
      <c r="Z7" s="33" t="s">
        <v>79</v>
      </c>
      <c r="AA7" s="313"/>
      <c r="AC7" s="22">
        <v>88</v>
      </c>
      <c r="AD7" s="22" t="s">
        <v>336</v>
      </c>
      <c r="AE7" s="699"/>
    </row>
    <row r="8" spans="1:31" ht="30" x14ac:dyDescent="0.25">
      <c r="A8" s="32">
        <v>106</v>
      </c>
      <c r="B8" s="87" t="s">
        <v>546</v>
      </c>
      <c r="C8" s="313"/>
      <c r="E8" s="703">
        <v>207</v>
      </c>
      <c r="F8" s="725" t="s">
        <v>472</v>
      </c>
      <c r="G8" s="704"/>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699"/>
    </row>
    <row r="9" spans="1:31" ht="75" x14ac:dyDescent="0.25">
      <c r="A9" s="712">
        <v>1061</v>
      </c>
      <c r="B9" s="727" t="s">
        <v>30</v>
      </c>
      <c r="C9" s="713"/>
      <c r="E9" s="703">
        <v>208</v>
      </c>
      <c r="F9" s="725" t="s">
        <v>479</v>
      </c>
      <c r="G9" s="704"/>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4313</v>
      </c>
      <c r="AE9" s="313"/>
    </row>
    <row r="10" spans="1:31" ht="60" x14ac:dyDescent="0.25">
      <c r="A10" s="308">
        <v>1062</v>
      </c>
      <c r="B10" s="92" t="s">
        <v>571</v>
      </c>
      <c r="C10" s="57"/>
      <c r="E10" s="308">
        <v>2081</v>
      </c>
      <c r="F10" s="92" t="s">
        <v>484</v>
      </c>
      <c r="G10" s="57"/>
      <c r="I10" s="33">
        <v>326</v>
      </c>
      <c r="J10" s="33" t="s">
        <v>495</v>
      </c>
      <c r="K10" s="313"/>
      <c r="M10" s="703">
        <v>409</v>
      </c>
      <c r="N10" s="703" t="s">
        <v>496</v>
      </c>
      <c r="O10" s="711"/>
      <c r="Q10" s="33">
        <v>507</v>
      </c>
      <c r="R10" s="33" t="s">
        <v>491</v>
      </c>
      <c r="S10" s="313"/>
      <c r="U10" s="32">
        <v>605</v>
      </c>
      <c r="V10" s="32" t="s">
        <v>538</v>
      </c>
      <c r="W10" s="313"/>
      <c r="Y10" s="38">
        <v>705</v>
      </c>
      <c r="Z10" s="38" t="s">
        <v>470</v>
      </c>
      <c r="AA10" s="313"/>
      <c r="AC10" s="32">
        <v>891</v>
      </c>
      <c r="AD10" s="32" t="s">
        <v>4314</v>
      </c>
      <c r="AE10" s="313"/>
    </row>
    <row r="11" spans="1:31" ht="75" x14ac:dyDescent="0.25">
      <c r="A11" s="712">
        <v>1063</v>
      </c>
      <c r="B11" s="727" t="s">
        <v>31</v>
      </c>
      <c r="C11" s="713"/>
      <c r="E11" s="701">
        <v>21</v>
      </c>
      <c r="F11" s="724" t="s">
        <v>109</v>
      </c>
      <c r="G11" s="702"/>
      <c r="I11" s="701">
        <v>33</v>
      </c>
      <c r="J11" s="701" t="s">
        <v>524</v>
      </c>
      <c r="K11" s="702"/>
      <c r="M11" s="35">
        <v>4091</v>
      </c>
      <c r="N11" s="35" t="s">
        <v>504</v>
      </c>
      <c r="O11" s="57"/>
      <c r="Q11" s="33">
        <v>508</v>
      </c>
      <c r="R11" s="33" t="s">
        <v>497</v>
      </c>
      <c r="S11" s="313"/>
      <c r="U11" s="32">
        <v>606</v>
      </c>
      <c r="V11" s="32" t="s">
        <v>544</v>
      </c>
      <c r="W11" s="313"/>
      <c r="Y11" s="710">
        <v>706</v>
      </c>
      <c r="Z11" s="710" t="s">
        <v>476</v>
      </c>
      <c r="AA11" s="704"/>
    </row>
    <row r="12" spans="1:31" ht="45" x14ac:dyDescent="0.25">
      <c r="A12" s="712">
        <v>1064</v>
      </c>
      <c r="B12" s="727" t="s">
        <v>32</v>
      </c>
      <c r="C12" s="713"/>
      <c r="E12" s="33">
        <v>211</v>
      </c>
      <c r="F12" s="726" t="s">
        <v>494</v>
      </c>
      <c r="G12" s="313"/>
      <c r="I12" s="33">
        <v>331</v>
      </c>
      <c r="J12" s="33" t="s">
        <v>529</v>
      </c>
      <c r="K12" s="313"/>
      <c r="M12" s="35">
        <v>4096</v>
      </c>
      <c r="N12" s="35" t="s">
        <v>512</v>
      </c>
      <c r="O12" s="57"/>
      <c r="Q12" s="33">
        <v>509</v>
      </c>
      <c r="R12" s="33" t="s">
        <v>526</v>
      </c>
      <c r="S12" s="313"/>
      <c r="U12" s="32">
        <v>607</v>
      </c>
      <c r="V12" s="32" t="s">
        <v>575</v>
      </c>
      <c r="W12" s="313"/>
      <c r="Y12" s="710">
        <v>707</v>
      </c>
      <c r="Z12" s="710" t="s">
        <v>76</v>
      </c>
      <c r="AA12" s="704"/>
    </row>
    <row r="13" spans="1:31" ht="30" x14ac:dyDescent="0.25">
      <c r="A13" s="712">
        <v>1068</v>
      </c>
      <c r="B13" s="727" t="s">
        <v>601</v>
      </c>
      <c r="C13" s="713"/>
      <c r="E13" s="35">
        <v>2111</v>
      </c>
      <c r="F13" s="728" t="s">
        <v>502</v>
      </c>
      <c r="G13" s="57"/>
      <c r="I13" s="33">
        <v>335</v>
      </c>
      <c r="J13" s="33" t="s">
        <v>548</v>
      </c>
      <c r="K13" s="313"/>
      <c r="M13" s="35">
        <v>4097</v>
      </c>
      <c r="N13" s="35" t="s">
        <v>519</v>
      </c>
      <c r="O13" s="57"/>
      <c r="Q13" s="701">
        <v>51</v>
      </c>
      <c r="R13" s="701" t="s">
        <v>530</v>
      </c>
      <c r="S13" s="702"/>
      <c r="U13" s="32">
        <v>608</v>
      </c>
      <c r="V13" s="32" t="s">
        <v>4321</v>
      </c>
      <c r="W13" s="313"/>
      <c r="Y13" s="703">
        <v>708</v>
      </c>
      <c r="Z13" s="703" t="s">
        <v>499</v>
      </c>
      <c r="AA13" s="704"/>
    </row>
    <row r="14" spans="1:31" ht="45" x14ac:dyDescent="0.25">
      <c r="A14" s="32">
        <v>107</v>
      </c>
      <c r="B14" s="87" t="s">
        <v>616</v>
      </c>
      <c r="C14" s="313"/>
      <c r="E14" s="35">
        <v>2112</v>
      </c>
      <c r="F14" s="728" t="s">
        <v>510</v>
      </c>
      <c r="G14" s="57"/>
      <c r="I14" s="701">
        <v>34</v>
      </c>
      <c r="J14" s="701" t="s">
        <v>566</v>
      </c>
      <c r="K14" s="702"/>
      <c r="M14" s="35">
        <v>4098</v>
      </c>
      <c r="N14" s="35" t="s">
        <v>536</v>
      </c>
      <c r="O14" s="57"/>
      <c r="Q14" s="33">
        <v>511</v>
      </c>
      <c r="R14" s="33" t="s">
        <v>537</v>
      </c>
      <c r="S14" s="313"/>
      <c r="U14" s="32">
        <v>609</v>
      </c>
      <c r="V14" s="32" t="s">
        <v>595</v>
      </c>
      <c r="W14" s="313"/>
      <c r="Y14" s="703">
        <v>709</v>
      </c>
      <c r="Z14" s="703" t="s">
        <v>556</v>
      </c>
      <c r="AA14" s="704"/>
    </row>
    <row r="15" spans="1:31" ht="30" x14ac:dyDescent="0.25">
      <c r="A15" s="703">
        <v>108</v>
      </c>
      <c r="B15" s="725" t="s">
        <v>622</v>
      </c>
      <c r="C15" s="704"/>
      <c r="E15" s="35">
        <v>2113</v>
      </c>
      <c r="F15" s="728" t="s">
        <v>517</v>
      </c>
      <c r="G15" s="57"/>
      <c r="I15" s="33">
        <v>341</v>
      </c>
      <c r="J15" s="33" t="s">
        <v>572</v>
      </c>
      <c r="K15" s="313"/>
      <c r="M15" s="22">
        <v>41</v>
      </c>
      <c r="N15" s="22" t="s">
        <v>381</v>
      </c>
      <c r="O15" s="699"/>
      <c r="Q15" s="33">
        <v>512</v>
      </c>
      <c r="R15" s="33" t="s">
        <v>568</v>
      </c>
      <c r="S15" s="313"/>
      <c r="U15" s="716">
        <v>603</v>
      </c>
      <c r="V15" s="716" t="s">
        <v>4332</v>
      </c>
      <c r="W15" s="704"/>
      <c r="Y15" s="22">
        <v>71</v>
      </c>
      <c r="Z15" s="22" t="s">
        <v>4324</v>
      </c>
      <c r="AA15" s="699"/>
    </row>
    <row r="16" spans="1:31" ht="60" x14ac:dyDescent="0.25">
      <c r="A16" s="32">
        <v>109</v>
      </c>
      <c r="B16" s="87" t="s">
        <v>627</v>
      </c>
      <c r="C16" s="313"/>
      <c r="E16" s="35">
        <v>2114</v>
      </c>
      <c r="F16" s="728" t="s">
        <v>4312</v>
      </c>
      <c r="G16" s="57"/>
      <c r="I16" s="33">
        <v>345</v>
      </c>
      <c r="J16" s="33" t="s">
        <v>588</v>
      </c>
      <c r="K16" s="313"/>
      <c r="M16" s="703">
        <v>410</v>
      </c>
      <c r="N16" s="703" t="s">
        <v>549</v>
      </c>
      <c r="O16" s="704"/>
      <c r="Q16" s="33">
        <v>514</v>
      </c>
      <c r="R16" s="33" t="s">
        <v>584</v>
      </c>
      <c r="S16" s="313"/>
      <c r="U16" s="308">
        <v>6031</v>
      </c>
      <c r="V16" s="308" t="s">
        <v>4335</v>
      </c>
      <c r="W16" s="57"/>
      <c r="Y16" s="703">
        <v>713</v>
      </c>
      <c r="Z16" s="703" t="s">
        <v>4326</v>
      </c>
      <c r="AA16" s="704"/>
    </row>
    <row r="17" spans="1:27" ht="90" x14ac:dyDescent="0.25">
      <c r="A17" s="311">
        <v>11</v>
      </c>
      <c r="B17" s="322" t="s">
        <v>632</v>
      </c>
      <c r="C17" s="699"/>
      <c r="E17" s="35">
        <v>2115</v>
      </c>
      <c r="F17" s="728" t="s">
        <v>534</v>
      </c>
      <c r="G17" s="57"/>
      <c r="I17" s="701">
        <v>35</v>
      </c>
      <c r="J17" s="701" t="s">
        <v>373</v>
      </c>
      <c r="K17" s="702"/>
      <c r="M17" s="33">
        <v>411</v>
      </c>
      <c r="N17" s="33" t="s">
        <v>553</v>
      </c>
      <c r="O17" s="313"/>
      <c r="Q17" s="33">
        <v>515</v>
      </c>
      <c r="R17" s="33" t="s">
        <v>4320</v>
      </c>
      <c r="S17" s="313"/>
      <c r="U17" s="308">
        <v>6032</v>
      </c>
      <c r="V17" s="308" t="s">
        <v>647</v>
      </c>
      <c r="W17" s="57"/>
      <c r="Y17" s="35">
        <v>7133</v>
      </c>
      <c r="Z17" s="35" t="s">
        <v>610</v>
      </c>
      <c r="AA17" s="57"/>
    </row>
    <row r="18" spans="1:27" ht="60" x14ac:dyDescent="0.25">
      <c r="A18" s="721">
        <v>12</v>
      </c>
      <c r="B18" s="729" t="s">
        <v>649</v>
      </c>
      <c r="C18" s="702"/>
      <c r="E18" s="35">
        <v>2116</v>
      </c>
      <c r="F18" s="728" t="s">
        <v>4317</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699"/>
      <c r="E19" s="33">
        <v>212</v>
      </c>
      <c r="F19" s="726" t="s">
        <v>4318</v>
      </c>
      <c r="G19" s="313"/>
      <c r="I19" s="33">
        <v>355</v>
      </c>
      <c r="J19" s="33" t="s">
        <v>624</v>
      </c>
      <c r="K19" s="313"/>
      <c r="M19" s="33">
        <v>416</v>
      </c>
      <c r="N19" s="33" t="s">
        <v>578</v>
      </c>
      <c r="O19" s="313"/>
      <c r="Q19" s="33">
        <v>517</v>
      </c>
      <c r="R19" s="33" t="s">
        <v>600</v>
      </c>
      <c r="S19" s="313"/>
      <c r="U19" s="311" t="s">
        <v>4336</v>
      </c>
      <c r="V19" s="311" t="s">
        <v>4337</v>
      </c>
      <c r="W19" s="699"/>
      <c r="Y19" s="35">
        <v>7135</v>
      </c>
      <c r="Z19" s="35" t="s">
        <v>641</v>
      </c>
      <c r="AA19" s="57"/>
    </row>
    <row r="20" spans="1:27" ht="60" x14ac:dyDescent="0.25">
      <c r="A20" s="32">
        <v>131</v>
      </c>
      <c r="B20" s="87" t="s">
        <v>668</v>
      </c>
      <c r="C20" s="313"/>
      <c r="E20" s="33">
        <v>213</v>
      </c>
      <c r="F20" s="726" t="s">
        <v>11</v>
      </c>
      <c r="G20" s="313"/>
      <c r="I20" s="33">
        <v>358</v>
      </c>
      <c r="J20" s="33" t="s">
        <v>4334</v>
      </c>
      <c r="K20" s="313"/>
      <c r="M20" s="33">
        <v>418</v>
      </c>
      <c r="N20" s="33" t="s">
        <v>583</v>
      </c>
      <c r="O20" s="313"/>
      <c r="Q20" s="33">
        <v>518</v>
      </c>
      <c r="R20" s="33" t="s">
        <v>603</v>
      </c>
      <c r="S20" s="313"/>
      <c r="U20" s="701">
        <v>61</v>
      </c>
      <c r="V20" s="701" t="s">
        <v>338</v>
      </c>
      <c r="W20" s="702"/>
      <c r="Y20" s="701">
        <v>72</v>
      </c>
      <c r="Z20" s="701" t="s">
        <v>85</v>
      </c>
      <c r="AA20" s="702"/>
    </row>
    <row r="21" spans="1:27" ht="150" x14ac:dyDescent="0.25">
      <c r="A21" s="32">
        <v>138</v>
      </c>
      <c r="B21" s="87" t="s">
        <v>4341</v>
      </c>
      <c r="C21" s="723"/>
      <c r="E21" s="35">
        <v>2131</v>
      </c>
      <c r="F21" s="728" t="s">
        <v>587</v>
      </c>
      <c r="G21" s="57"/>
      <c r="I21" s="22">
        <v>36</v>
      </c>
      <c r="J21" s="22" t="s">
        <v>4338</v>
      </c>
      <c r="K21" s="699"/>
      <c r="M21" s="703">
        <v>419</v>
      </c>
      <c r="N21" s="703" t="s">
        <v>599</v>
      </c>
      <c r="O21" s="704"/>
      <c r="Q21" s="33">
        <v>519</v>
      </c>
      <c r="R21" s="33" t="s">
        <v>620</v>
      </c>
      <c r="S21" s="313"/>
      <c r="U21" s="32">
        <v>611</v>
      </c>
      <c r="V21" s="32" t="s">
        <v>663</v>
      </c>
      <c r="W21" s="313"/>
      <c r="Y21" s="33">
        <v>721</v>
      </c>
      <c r="Z21" s="33" t="s">
        <v>108</v>
      </c>
      <c r="AA21" s="313"/>
    </row>
    <row r="22" spans="1:27" ht="120" x14ac:dyDescent="0.25">
      <c r="A22" s="32">
        <v>139</v>
      </c>
      <c r="B22" s="87" t="s">
        <v>719</v>
      </c>
      <c r="C22" s="723"/>
      <c r="E22" s="35">
        <v>2135</v>
      </c>
      <c r="F22" s="728" t="s">
        <v>617</v>
      </c>
      <c r="G22" s="57"/>
      <c r="I22" s="701">
        <v>37</v>
      </c>
      <c r="J22" s="701" t="s">
        <v>375</v>
      </c>
      <c r="K22" s="702"/>
      <c r="M22" s="35">
        <v>4191</v>
      </c>
      <c r="N22" s="35" t="s">
        <v>602</v>
      </c>
      <c r="O22" s="57"/>
      <c r="Q22" s="22">
        <v>52</v>
      </c>
      <c r="R22" s="22" t="s">
        <v>640</v>
      </c>
      <c r="S22" s="699"/>
      <c r="U22" s="32">
        <v>612</v>
      </c>
      <c r="V22" s="32" t="s">
        <v>667</v>
      </c>
      <c r="W22" s="313"/>
      <c r="Y22" s="33">
        <v>722</v>
      </c>
      <c r="Z22" s="33" t="s">
        <v>109</v>
      </c>
      <c r="AA22" s="313"/>
    </row>
    <row r="23" spans="1:27" ht="242.25" x14ac:dyDescent="0.25">
      <c r="A23" s="308">
        <v>1391</v>
      </c>
      <c r="B23" s="92" t="s">
        <v>668</v>
      </c>
      <c r="C23" s="57"/>
      <c r="E23" s="35">
        <v>2138</v>
      </c>
      <c r="F23" s="728" t="s">
        <v>623</v>
      </c>
      <c r="G23" s="57"/>
      <c r="I23" s="22">
        <v>38</v>
      </c>
      <c r="J23" s="700" t="s">
        <v>376</v>
      </c>
      <c r="K23" s="699"/>
      <c r="M23" s="35">
        <v>4196</v>
      </c>
      <c r="N23" s="35" t="s">
        <v>607</v>
      </c>
      <c r="O23" s="57"/>
      <c r="Q23" s="701">
        <v>53</v>
      </c>
      <c r="R23" s="701" t="s">
        <v>395</v>
      </c>
      <c r="S23" s="702"/>
      <c r="U23" s="308">
        <v>6122</v>
      </c>
      <c r="V23" s="308" t="s">
        <v>445</v>
      </c>
      <c r="W23" s="57"/>
      <c r="Y23" s="701">
        <v>74</v>
      </c>
      <c r="Z23" s="701" t="s">
        <v>86</v>
      </c>
      <c r="AA23" s="702"/>
    </row>
    <row r="24" spans="1:27" ht="150" x14ac:dyDescent="0.25">
      <c r="A24" s="308">
        <v>1398</v>
      </c>
      <c r="B24" s="92" t="s">
        <v>4343</v>
      </c>
      <c r="C24" s="57"/>
      <c r="E24" s="33">
        <v>214</v>
      </c>
      <c r="F24" s="726" t="s">
        <v>4339</v>
      </c>
      <c r="G24" s="313"/>
      <c r="I24" s="22">
        <v>39</v>
      </c>
      <c r="J24" s="22" t="s">
        <v>683</v>
      </c>
      <c r="K24" s="699"/>
      <c r="M24" s="35">
        <v>4197</v>
      </c>
      <c r="N24" s="35" t="s">
        <v>613</v>
      </c>
      <c r="O24" s="57"/>
      <c r="Q24" s="33">
        <v>531</v>
      </c>
      <c r="R24" s="33" t="s">
        <v>666</v>
      </c>
      <c r="S24" s="313"/>
      <c r="U24" s="308">
        <v>6125</v>
      </c>
      <c r="V24" s="308" t="s">
        <v>450</v>
      </c>
      <c r="W24" s="57"/>
      <c r="Y24" s="701">
        <v>75</v>
      </c>
      <c r="Z24" s="701" t="s">
        <v>681</v>
      </c>
      <c r="AA24" s="702"/>
    </row>
    <row r="25" spans="1:27" ht="90" x14ac:dyDescent="0.25">
      <c r="A25" s="22">
        <v>14</v>
      </c>
      <c r="B25" s="700" t="s">
        <v>35</v>
      </c>
      <c r="C25" s="699"/>
      <c r="E25" s="33">
        <v>215</v>
      </c>
      <c r="F25" s="726" t="s">
        <v>661</v>
      </c>
      <c r="G25" s="313"/>
      <c r="I25" s="703">
        <v>391</v>
      </c>
      <c r="J25" s="703" t="s">
        <v>4340</v>
      </c>
      <c r="K25" s="704"/>
      <c r="M25" s="35">
        <v>4198</v>
      </c>
      <c r="N25" s="35" t="s">
        <v>619</v>
      </c>
      <c r="O25" s="57"/>
      <c r="Q25" s="701">
        <v>54</v>
      </c>
      <c r="R25" s="701" t="s">
        <v>690</v>
      </c>
      <c r="S25" s="702"/>
      <c r="U25" s="32">
        <v>613</v>
      </c>
      <c r="V25" s="32" t="s">
        <v>680</v>
      </c>
      <c r="W25" s="313"/>
      <c r="Y25" s="33">
        <v>751</v>
      </c>
      <c r="Z25" s="33" t="s">
        <v>687</v>
      </c>
      <c r="AA25" s="313"/>
    </row>
    <row r="26" spans="1:27" ht="90" x14ac:dyDescent="0.25">
      <c r="A26" s="32">
        <v>142</v>
      </c>
      <c r="B26" s="87" t="s">
        <v>772</v>
      </c>
      <c r="C26" s="313"/>
      <c r="E26" s="35">
        <v>2151</v>
      </c>
      <c r="F26" s="728" t="s">
        <v>664</v>
      </c>
      <c r="G26" s="57"/>
      <c r="I26" s="703">
        <v>392</v>
      </c>
      <c r="J26" s="703" t="s">
        <v>710</v>
      </c>
      <c r="K26" s="704"/>
      <c r="M26" s="22">
        <v>42</v>
      </c>
      <c r="N26" s="22" t="s">
        <v>382</v>
      </c>
      <c r="O26" s="699"/>
      <c r="Q26" s="701">
        <v>58</v>
      </c>
      <c r="R26" s="701" t="s">
        <v>397</v>
      </c>
      <c r="S26" s="702"/>
      <c r="U26" s="32">
        <v>614</v>
      </c>
      <c r="V26" s="32" t="s">
        <v>701</v>
      </c>
      <c r="W26" s="313"/>
      <c r="Y26" s="33">
        <v>752</v>
      </c>
      <c r="Z26" s="33" t="s">
        <v>708</v>
      </c>
      <c r="AA26" s="313"/>
    </row>
    <row r="27" spans="1:27" ht="60" x14ac:dyDescent="0.25">
      <c r="A27" s="32">
        <v>143</v>
      </c>
      <c r="B27" s="87" t="s">
        <v>786</v>
      </c>
      <c r="C27" s="313"/>
      <c r="E27" s="35">
        <v>2153</v>
      </c>
      <c r="F27" s="728" t="s">
        <v>677</v>
      </c>
      <c r="G27" s="57"/>
      <c r="I27" s="703">
        <v>393</v>
      </c>
      <c r="J27" s="703" t="s">
        <v>731</v>
      </c>
      <c r="K27" s="704"/>
      <c r="M27" s="703">
        <v>421</v>
      </c>
      <c r="N27" s="703" t="s">
        <v>629</v>
      </c>
      <c r="O27" s="704"/>
      <c r="Q27" s="22">
        <v>59</v>
      </c>
      <c r="R27" s="22" t="s">
        <v>700</v>
      </c>
      <c r="S27" s="699"/>
      <c r="U27" s="32">
        <v>615</v>
      </c>
      <c r="V27" s="32" t="s">
        <v>707</v>
      </c>
      <c r="W27" s="313"/>
      <c r="Y27" s="703">
        <v>753</v>
      </c>
      <c r="Z27" s="703" t="s">
        <v>713</v>
      </c>
      <c r="AA27" s="704"/>
    </row>
    <row r="28" spans="1:27" ht="90" x14ac:dyDescent="0.25">
      <c r="A28" s="32">
        <v>144</v>
      </c>
      <c r="B28" s="87" t="s">
        <v>800</v>
      </c>
      <c r="C28" s="313"/>
      <c r="E28" s="35">
        <v>2154</v>
      </c>
      <c r="F28" s="728" t="s">
        <v>4342</v>
      </c>
      <c r="G28" s="57"/>
      <c r="I28" s="703">
        <v>394</v>
      </c>
      <c r="J28" s="703" t="s">
        <v>745</v>
      </c>
      <c r="K28" s="704"/>
      <c r="M28" s="33">
        <v>422</v>
      </c>
      <c r="N28" s="33" t="s">
        <v>634</v>
      </c>
      <c r="O28" s="313"/>
      <c r="Q28" s="703">
        <v>590</v>
      </c>
      <c r="R28" s="703" t="s">
        <v>706</v>
      </c>
      <c r="S28" s="704"/>
      <c r="U28" s="32">
        <v>616</v>
      </c>
      <c r="V28" s="32" t="s">
        <v>728</v>
      </c>
      <c r="W28" s="313"/>
      <c r="Y28" s="703">
        <v>754</v>
      </c>
      <c r="Z28" s="703" t="s">
        <v>718</v>
      </c>
      <c r="AA28" s="704"/>
    </row>
    <row r="29" spans="1:27" ht="60" x14ac:dyDescent="0.25">
      <c r="A29" s="703">
        <v>145</v>
      </c>
      <c r="B29" s="725" t="s">
        <v>804</v>
      </c>
      <c r="C29" s="704"/>
      <c r="E29" s="35">
        <v>2155</v>
      </c>
      <c r="F29" s="728" t="s">
        <v>698</v>
      </c>
      <c r="G29" s="57"/>
      <c r="I29" s="703">
        <v>395</v>
      </c>
      <c r="J29" s="703" t="s">
        <v>756</v>
      </c>
      <c r="K29" s="704"/>
      <c r="M29" s="33">
        <v>424</v>
      </c>
      <c r="N29" s="33" t="s">
        <v>639</v>
      </c>
      <c r="O29" s="313"/>
      <c r="Q29" s="35">
        <v>5903</v>
      </c>
      <c r="R29" s="35" t="s">
        <v>442</v>
      </c>
      <c r="S29" s="57"/>
      <c r="U29" s="32">
        <v>617</v>
      </c>
      <c r="V29" s="32" t="s">
        <v>766</v>
      </c>
      <c r="W29" s="313"/>
      <c r="Y29" s="703">
        <v>755</v>
      </c>
      <c r="Z29" s="703" t="s">
        <v>724</v>
      </c>
      <c r="AA29" s="704"/>
    </row>
    <row r="30" spans="1:27" ht="105" x14ac:dyDescent="0.25">
      <c r="A30" s="703">
        <v>146</v>
      </c>
      <c r="B30" s="725" t="s">
        <v>808</v>
      </c>
      <c r="C30" s="704"/>
      <c r="E30" s="35">
        <v>2157</v>
      </c>
      <c r="F30" s="728" t="s">
        <v>704</v>
      </c>
      <c r="G30" s="57"/>
      <c r="I30" s="703">
        <v>397</v>
      </c>
      <c r="J30" s="703" t="s">
        <v>768</v>
      </c>
      <c r="K30" s="704"/>
      <c r="M30" s="33">
        <v>425</v>
      </c>
      <c r="N30" s="33" t="s">
        <v>657</v>
      </c>
      <c r="O30" s="313"/>
      <c r="Q30" s="35">
        <v>5904</v>
      </c>
      <c r="R30" s="35" t="s">
        <v>462</v>
      </c>
      <c r="S30" s="57"/>
      <c r="U30" s="32">
        <v>618</v>
      </c>
      <c r="V30" s="32" t="s">
        <v>770</v>
      </c>
      <c r="W30" s="313"/>
      <c r="Y30" s="33">
        <v>756</v>
      </c>
      <c r="Z30" s="33" t="s">
        <v>739</v>
      </c>
      <c r="AA30" s="313"/>
    </row>
    <row r="31" spans="1:27" ht="60" x14ac:dyDescent="0.25">
      <c r="A31" s="703">
        <v>147</v>
      </c>
      <c r="B31" s="725" t="s">
        <v>812</v>
      </c>
      <c r="C31" s="704"/>
      <c r="E31" s="33">
        <v>218</v>
      </c>
      <c r="F31" s="726"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703">
        <v>148</v>
      </c>
      <c r="B32" s="725" t="s">
        <v>816</v>
      </c>
      <c r="C32" s="704"/>
      <c r="E32" s="35">
        <v>2181</v>
      </c>
      <c r="F32" s="728" t="s">
        <v>714</v>
      </c>
      <c r="G32" s="57"/>
      <c r="M32" s="33">
        <v>427</v>
      </c>
      <c r="N32" s="33" t="s">
        <v>665</v>
      </c>
      <c r="O32" s="313"/>
      <c r="Q32" s="35">
        <v>5908</v>
      </c>
      <c r="R32" s="35" t="s">
        <v>727</v>
      </c>
      <c r="S32" s="57"/>
      <c r="U32" s="701">
        <v>62</v>
      </c>
      <c r="V32" s="701" t="s">
        <v>794</v>
      </c>
      <c r="W32" s="702"/>
      <c r="Y32" s="701">
        <v>76</v>
      </c>
      <c r="Z32" s="701" t="s">
        <v>90</v>
      </c>
      <c r="AA32" s="702"/>
    </row>
    <row r="33" spans="1:27" ht="30" x14ac:dyDescent="0.25">
      <c r="A33" s="701">
        <v>15</v>
      </c>
      <c r="B33" s="724" t="s">
        <v>343</v>
      </c>
      <c r="C33" s="702"/>
      <c r="E33" s="35">
        <v>2182</v>
      </c>
      <c r="F33" s="728" t="s">
        <v>720</v>
      </c>
      <c r="G33" s="57"/>
      <c r="M33" s="703">
        <v>428</v>
      </c>
      <c r="N33" s="703" t="s">
        <v>670</v>
      </c>
      <c r="O33" s="704"/>
      <c r="U33" s="32">
        <v>621</v>
      </c>
      <c r="V33" s="32" t="s">
        <v>798</v>
      </c>
      <c r="W33" s="313"/>
      <c r="Y33" s="33">
        <v>761</v>
      </c>
      <c r="Z33" s="33" t="s">
        <v>750</v>
      </c>
      <c r="AA33" s="313"/>
    </row>
    <row r="34" spans="1:27" ht="75" x14ac:dyDescent="0.25">
      <c r="A34" s="32">
        <v>151</v>
      </c>
      <c r="B34" s="87" t="s">
        <v>36</v>
      </c>
      <c r="C34" s="313"/>
      <c r="E34" s="35">
        <v>2183</v>
      </c>
      <c r="F34" s="728" t="s">
        <v>725</v>
      </c>
      <c r="G34" s="57"/>
      <c r="M34" s="701">
        <v>43</v>
      </c>
      <c r="N34" s="701" t="s">
        <v>694</v>
      </c>
      <c r="O34" s="702"/>
      <c r="U34" s="32">
        <v>622</v>
      </c>
      <c r="V34" s="32" t="s">
        <v>810</v>
      </c>
      <c r="W34" s="313"/>
      <c r="Y34" s="33">
        <v>762</v>
      </c>
      <c r="Z34" s="33" t="s">
        <v>771</v>
      </c>
      <c r="AA34" s="313"/>
    </row>
    <row r="35" spans="1:27" ht="75" x14ac:dyDescent="0.25">
      <c r="A35" s="32">
        <v>153</v>
      </c>
      <c r="B35" s="87" t="s">
        <v>856</v>
      </c>
      <c r="C35" s="313"/>
      <c r="E35" s="35">
        <v>2184</v>
      </c>
      <c r="F35" s="728"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728"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728" t="s">
        <v>740</v>
      </c>
      <c r="G37" s="57"/>
      <c r="M37" s="33">
        <v>438</v>
      </c>
      <c r="N37" s="33" t="s">
        <v>711</v>
      </c>
      <c r="O37" s="313"/>
      <c r="U37" s="32">
        <v>625</v>
      </c>
      <c r="V37" s="32" t="s">
        <v>905</v>
      </c>
      <c r="W37" s="313"/>
      <c r="Y37" s="33">
        <v>765</v>
      </c>
      <c r="Z37" s="33" t="s">
        <v>807</v>
      </c>
      <c r="AA37" s="313"/>
    </row>
    <row r="38" spans="1:27" ht="150" x14ac:dyDescent="0.25">
      <c r="A38" s="32">
        <v>156</v>
      </c>
      <c r="B38" s="87" t="s">
        <v>4348</v>
      </c>
      <c r="C38" s="313"/>
      <c r="E38" s="35">
        <v>2187</v>
      </c>
      <c r="F38" s="728" t="s">
        <v>744</v>
      </c>
      <c r="G38" s="57"/>
      <c r="M38" s="22">
        <v>44</v>
      </c>
      <c r="N38" s="22" t="s">
        <v>732</v>
      </c>
      <c r="O38" s="699"/>
      <c r="U38" s="32">
        <v>626</v>
      </c>
      <c r="V38" s="32" t="s">
        <v>927</v>
      </c>
      <c r="W38" s="313"/>
      <c r="Y38" s="33">
        <v>766</v>
      </c>
      <c r="Z38" s="33" t="s">
        <v>811</v>
      </c>
      <c r="AA38" s="313"/>
    </row>
    <row r="39" spans="1:27" ht="90" x14ac:dyDescent="0.25">
      <c r="A39" s="32">
        <v>157</v>
      </c>
      <c r="B39" s="87" t="s">
        <v>874</v>
      </c>
      <c r="C39" s="313"/>
      <c r="E39" s="22">
        <v>22</v>
      </c>
      <c r="F39" s="700" t="s">
        <v>355</v>
      </c>
      <c r="G39" s="699"/>
      <c r="M39" s="33">
        <v>441</v>
      </c>
      <c r="N39" s="33" t="s">
        <v>737</v>
      </c>
      <c r="O39" s="313"/>
      <c r="U39" s="32">
        <v>627</v>
      </c>
      <c r="V39" s="32" t="s">
        <v>930</v>
      </c>
      <c r="W39" s="313"/>
      <c r="Y39" s="33">
        <v>767</v>
      </c>
      <c r="Z39" s="33" t="s">
        <v>815</v>
      </c>
      <c r="AA39" s="313"/>
    </row>
    <row r="40" spans="1:27" ht="60" x14ac:dyDescent="0.25">
      <c r="A40" s="32">
        <v>158</v>
      </c>
      <c r="B40" s="87" t="s">
        <v>881</v>
      </c>
      <c r="C40" s="313"/>
      <c r="E40" s="701">
        <v>23</v>
      </c>
      <c r="F40" s="724" t="s">
        <v>755</v>
      </c>
      <c r="G40" s="702"/>
      <c r="M40" s="33">
        <v>442</v>
      </c>
      <c r="N40" s="33" t="s">
        <v>757</v>
      </c>
      <c r="O40" s="313"/>
      <c r="U40" s="32">
        <v>628</v>
      </c>
      <c r="V40" s="32" t="s">
        <v>770</v>
      </c>
      <c r="W40" s="313"/>
      <c r="Y40" s="33">
        <v>768</v>
      </c>
      <c r="Z40" s="33" t="s">
        <v>820</v>
      </c>
      <c r="AA40" s="313"/>
    </row>
    <row r="41" spans="1:27" ht="60" x14ac:dyDescent="0.25">
      <c r="A41" s="701">
        <v>16</v>
      </c>
      <c r="B41" s="724" t="s">
        <v>344</v>
      </c>
      <c r="C41" s="702"/>
      <c r="E41" s="33">
        <v>231</v>
      </c>
      <c r="F41" s="726" t="s">
        <v>12</v>
      </c>
      <c r="G41" s="313"/>
      <c r="M41" s="35">
        <v>4421</v>
      </c>
      <c r="N41" s="35" t="s">
        <v>761</v>
      </c>
      <c r="O41" s="57"/>
      <c r="U41" s="32">
        <v>629</v>
      </c>
      <c r="V41" s="32" t="s">
        <v>964</v>
      </c>
      <c r="W41" s="313"/>
      <c r="Y41" s="701">
        <v>77</v>
      </c>
      <c r="Z41" s="701" t="s">
        <v>96</v>
      </c>
      <c r="AA41" s="702"/>
    </row>
    <row r="42" spans="1:27" ht="60" x14ac:dyDescent="0.25">
      <c r="A42" s="32">
        <v>161</v>
      </c>
      <c r="B42" s="87" t="s">
        <v>39</v>
      </c>
      <c r="C42" s="313"/>
      <c r="E42" s="33">
        <v>232</v>
      </c>
      <c r="F42" s="726" t="s">
        <v>782</v>
      </c>
      <c r="G42" s="313"/>
      <c r="M42" s="35">
        <v>4422</v>
      </c>
      <c r="N42" s="35" t="s">
        <v>765</v>
      </c>
      <c r="O42" s="57"/>
      <c r="U42" s="701">
        <v>63</v>
      </c>
      <c r="V42" s="701" t="s">
        <v>969</v>
      </c>
      <c r="W42" s="702"/>
      <c r="Y42" s="33">
        <v>771</v>
      </c>
      <c r="Z42" s="33" t="s">
        <v>826</v>
      </c>
      <c r="AA42" s="313"/>
    </row>
    <row r="43" spans="1:27" ht="105" x14ac:dyDescent="0.25">
      <c r="A43" s="32">
        <v>162</v>
      </c>
      <c r="B43" s="87" t="s">
        <v>4350</v>
      </c>
      <c r="C43" s="313"/>
      <c r="E43" s="33">
        <v>237</v>
      </c>
      <c r="F43" s="726"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726"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728"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700" t="s">
        <v>358</v>
      </c>
      <c r="G46" s="699"/>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700" t="s">
        <v>817</v>
      </c>
      <c r="G47" s="699"/>
      <c r="M47" s="703">
        <v>444</v>
      </c>
      <c r="N47" s="703" t="s">
        <v>797</v>
      </c>
      <c r="O47" s="704"/>
      <c r="U47" s="32">
        <v>637</v>
      </c>
      <c r="V47" s="32" t="s">
        <v>1056</v>
      </c>
      <c r="W47" s="313"/>
      <c r="Y47" s="33">
        <v>778</v>
      </c>
      <c r="Z47" s="33" t="s">
        <v>896</v>
      </c>
      <c r="AA47" s="313"/>
    </row>
    <row r="48" spans="1:27" ht="60" x14ac:dyDescent="0.25">
      <c r="A48" s="308">
        <v>1671</v>
      </c>
      <c r="B48" s="92" t="s">
        <v>931</v>
      </c>
      <c r="C48" s="57"/>
      <c r="E48" s="33">
        <v>261</v>
      </c>
      <c r="F48" s="726" t="s">
        <v>821</v>
      </c>
      <c r="G48" s="313"/>
      <c r="M48" s="703">
        <v>445</v>
      </c>
      <c r="N48" s="703" t="s">
        <v>801</v>
      </c>
      <c r="O48" s="704"/>
      <c r="U48" s="22">
        <v>64</v>
      </c>
      <c r="V48" s="22" t="s">
        <v>58</v>
      </c>
      <c r="W48" s="699"/>
      <c r="Y48" s="22">
        <v>78</v>
      </c>
      <c r="Z48" s="22" t="s">
        <v>916</v>
      </c>
      <c r="AA48" s="699"/>
    </row>
    <row r="49" spans="1:27" ht="60" x14ac:dyDescent="0.25">
      <c r="A49" s="308">
        <v>1674</v>
      </c>
      <c r="B49" s="92" t="s">
        <v>936</v>
      </c>
      <c r="C49" s="57"/>
      <c r="E49" s="33">
        <v>266</v>
      </c>
      <c r="F49" s="726" t="s">
        <v>833</v>
      </c>
      <c r="G49" s="313"/>
      <c r="M49" s="35">
        <v>4452</v>
      </c>
      <c r="N49" s="35" t="s">
        <v>805</v>
      </c>
      <c r="O49" s="57"/>
      <c r="U49" s="703">
        <v>641</v>
      </c>
      <c r="V49" s="703" t="s">
        <v>1069</v>
      </c>
      <c r="W49" s="704"/>
      <c r="Y49" s="703">
        <v>781</v>
      </c>
      <c r="Z49" s="703" t="s">
        <v>919</v>
      </c>
      <c r="AA49" s="704"/>
    </row>
    <row r="50" spans="1:27" ht="75" x14ac:dyDescent="0.25">
      <c r="A50" s="308">
        <v>1675</v>
      </c>
      <c r="B50" s="92" t="s">
        <v>941</v>
      </c>
      <c r="C50" s="57"/>
      <c r="E50" s="35">
        <v>2661</v>
      </c>
      <c r="F50" s="728" t="s">
        <v>838</v>
      </c>
      <c r="G50" s="57"/>
      <c r="M50" s="35">
        <v>4455</v>
      </c>
      <c r="N50" s="35" t="s">
        <v>809</v>
      </c>
      <c r="O50" s="57"/>
      <c r="U50" s="703">
        <v>644</v>
      </c>
      <c r="V50" s="703" t="s">
        <v>1084</v>
      </c>
      <c r="W50" s="704"/>
      <c r="Y50" s="35">
        <v>7811</v>
      </c>
      <c r="Z50" s="35" t="s">
        <v>924</v>
      </c>
      <c r="AA50" s="57"/>
    </row>
    <row r="51" spans="1:27" ht="75" x14ac:dyDescent="0.25">
      <c r="A51" s="32">
        <v>168</v>
      </c>
      <c r="B51" s="87" t="s">
        <v>945</v>
      </c>
      <c r="C51" s="313"/>
      <c r="E51" s="33">
        <v>267</v>
      </c>
      <c r="F51" s="726" t="s">
        <v>843</v>
      </c>
      <c r="G51" s="313"/>
      <c r="M51" s="35">
        <v>4456</v>
      </c>
      <c r="N51" s="35" t="s">
        <v>822</v>
      </c>
      <c r="O51" s="57"/>
      <c r="U51" s="703">
        <v>645</v>
      </c>
      <c r="V51" s="703" t="s">
        <v>1087</v>
      </c>
      <c r="W51" s="704"/>
      <c r="Y51" s="35">
        <v>7815</v>
      </c>
      <c r="Z51" s="35" t="s">
        <v>935</v>
      </c>
      <c r="AA51" s="57"/>
    </row>
    <row r="52" spans="1:27" ht="90" x14ac:dyDescent="0.25">
      <c r="A52" s="32">
        <v>169</v>
      </c>
      <c r="B52" s="87" t="s">
        <v>994</v>
      </c>
      <c r="C52" s="313"/>
      <c r="E52" s="33">
        <v>268</v>
      </c>
      <c r="F52" s="726" t="s">
        <v>870</v>
      </c>
      <c r="G52" s="313"/>
      <c r="M52" s="35">
        <v>4457</v>
      </c>
      <c r="N52" s="35" t="s">
        <v>846</v>
      </c>
      <c r="O52" s="57"/>
      <c r="U52" s="703">
        <v>646</v>
      </c>
      <c r="V52" s="703" t="s">
        <v>1102</v>
      </c>
      <c r="W52" s="704"/>
      <c r="Y52" s="35">
        <v>7816</v>
      </c>
      <c r="Z52" s="35" t="s">
        <v>940</v>
      </c>
      <c r="AA52" s="57"/>
    </row>
    <row r="53" spans="1:27" ht="120" x14ac:dyDescent="0.25">
      <c r="A53" s="22">
        <v>17</v>
      </c>
      <c r="B53" s="700" t="s">
        <v>997</v>
      </c>
      <c r="C53" s="699"/>
      <c r="E53" s="33">
        <v>269</v>
      </c>
      <c r="F53" s="726" t="s">
        <v>882</v>
      </c>
      <c r="G53" s="313"/>
      <c r="M53" s="35">
        <v>4458</v>
      </c>
      <c r="N53" s="35" t="s">
        <v>858</v>
      </c>
      <c r="O53" s="57"/>
      <c r="U53" s="32">
        <v>647</v>
      </c>
      <c r="V53" s="32" t="s">
        <v>1105</v>
      </c>
      <c r="W53" s="313"/>
      <c r="Y53" s="35">
        <v>7817</v>
      </c>
      <c r="Z53" s="35" t="s">
        <v>952</v>
      </c>
      <c r="AA53" s="57"/>
    </row>
    <row r="54" spans="1:27" ht="75" x14ac:dyDescent="0.25">
      <c r="A54" s="32">
        <v>171</v>
      </c>
      <c r="B54" s="87" t="s">
        <v>4355</v>
      </c>
      <c r="C54" s="313"/>
      <c r="E54" s="701">
        <v>27</v>
      </c>
      <c r="F54" s="724" t="s">
        <v>887</v>
      </c>
      <c r="G54" s="702"/>
      <c r="M54" s="33">
        <v>446</v>
      </c>
      <c r="N54" s="33" t="s">
        <v>888</v>
      </c>
      <c r="O54" s="313"/>
      <c r="U54" s="32">
        <v>648</v>
      </c>
      <c r="V54" s="32" t="s">
        <v>1119</v>
      </c>
      <c r="W54" s="313"/>
      <c r="Y54" s="703">
        <v>786</v>
      </c>
      <c r="Z54" s="703" t="s">
        <v>960</v>
      </c>
      <c r="AA54" s="704"/>
    </row>
    <row r="55" spans="1:27" ht="165" x14ac:dyDescent="0.25">
      <c r="A55" s="32">
        <v>174</v>
      </c>
      <c r="B55" s="87" t="s">
        <v>4356</v>
      </c>
      <c r="C55" s="313"/>
      <c r="E55" s="33">
        <v>271</v>
      </c>
      <c r="F55" s="726" t="s">
        <v>4351</v>
      </c>
      <c r="G55" s="313"/>
      <c r="M55" s="703">
        <v>447</v>
      </c>
      <c r="N55" s="703" t="s">
        <v>891</v>
      </c>
      <c r="O55" s="704"/>
      <c r="U55" s="701">
        <v>65</v>
      </c>
      <c r="V55" s="701" t="s">
        <v>1120</v>
      </c>
      <c r="W55" s="702"/>
      <c r="Y55" s="35">
        <v>7865</v>
      </c>
      <c r="Z55" s="35" t="s">
        <v>965</v>
      </c>
      <c r="AA55" s="57"/>
    </row>
    <row r="56" spans="1:27" ht="90" x14ac:dyDescent="0.25">
      <c r="A56" s="32">
        <v>178</v>
      </c>
      <c r="B56" s="87" t="s">
        <v>1010</v>
      </c>
      <c r="C56" s="313"/>
      <c r="E56" s="33">
        <v>272</v>
      </c>
      <c r="F56" s="726" t="s">
        <v>4352</v>
      </c>
      <c r="G56" s="313"/>
      <c r="M56" s="33">
        <v>448</v>
      </c>
      <c r="N56" s="33" t="s">
        <v>894</v>
      </c>
      <c r="O56" s="313"/>
      <c r="U56" s="32">
        <v>651</v>
      </c>
      <c r="V56" s="32" t="s">
        <v>687</v>
      </c>
      <c r="W56" s="313"/>
      <c r="Y56" s="35">
        <v>7866</v>
      </c>
      <c r="Z56" s="35" t="s">
        <v>970</v>
      </c>
      <c r="AA56" s="57"/>
    </row>
    <row r="57" spans="1:27" ht="90" x14ac:dyDescent="0.25">
      <c r="A57" s="22">
        <v>18</v>
      </c>
      <c r="B57" s="700" t="s">
        <v>1019</v>
      </c>
      <c r="C57" s="699"/>
      <c r="E57" s="33">
        <v>273</v>
      </c>
      <c r="F57" s="726" t="s">
        <v>913</v>
      </c>
      <c r="G57" s="313"/>
      <c r="M57" s="33">
        <v>449</v>
      </c>
      <c r="N57" s="33" t="s">
        <v>909</v>
      </c>
      <c r="O57" s="313"/>
      <c r="U57" s="32">
        <v>653</v>
      </c>
      <c r="V57" s="32" t="s">
        <v>1122</v>
      </c>
      <c r="W57" s="313"/>
      <c r="Y57" s="703">
        <v>787</v>
      </c>
      <c r="Z57" s="703" t="s">
        <v>984</v>
      </c>
      <c r="AA57" s="704"/>
    </row>
    <row r="58" spans="1:27" x14ac:dyDescent="0.25">
      <c r="E58" s="33">
        <v>274</v>
      </c>
      <c r="F58" s="726" t="s">
        <v>16</v>
      </c>
      <c r="G58" s="313"/>
      <c r="M58" s="701">
        <v>45</v>
      </c>
      <c r="N58" s="701" t="s">
        <v>914</v>
      </c>
      <c r="O58" s="702"/>
      <c r="U58" s="32">
        <v>654</v>
      </c>
      <c r="V58" s="32" t="s">
        <v>1123</v>
      </c>
      <c r="W58" s="313"/>
      <c r="Y58" s="35">
        <v>7872</v>
      </c>
      <c r="Z58" s="35" t="s">
        <v>989</v>
      </c>
      <c r="AA58" s="57"/>
    </row>
    <row r="59" spans="1:27" ht="60" x14ac:dyDescent="0.25">
      <c r="E59" s="33">
        <v>275</v>
      </c>
      <c r="F59" s="726" t="s">
        <v>937</v>
      </c>
      <c r="G59" s="313"/>
      <c r="M59" s="33">
        <v>451</v>
      </c>
      <c r="N59" s="33" t="s">
        <v>917</v>
      </c>
      <c r="O59" s="313"/>
      <c r="U59" s="32">
        <v>655</v>
      </c>
      <c r="V59" s="32" t="s">
        <v>1126</v>
      </c>
      <c r="W59" s="313"/>
      <c r="Y59" s="35">
        <v>7873</v>
      </c>
      <c r="Z59" s="35" t="s">
        <v>1005</v>
      </c>
      <c r="AA59" s="57"/>
    </row>
    <row r="60" spans="1:27" ht="60" x14ac:dyDescent="0.25">
      <c r="E60" s="33">
        <v>276</v>
      </c>
      <c r="F60" s="726" t="s">
        <v>949</v>
      </c>
      <c r="G60" s="313"/>
      <c r="M60" s="703">
        <v>455</v>
      </c>
      <c r="N60" s="703" t="s">
        <v>922</v>
      </c>
      <c r="O60" s="704"/>
      <c r="U60" s="32">
        <v>656</v>
      </c>
      <c r="V60" s="32" t="s">
        <v>1127</v>
      </c>
      <c r="W60" s="313"/>
      <c r="Y60" s="35">
        <v>7874</v>
      </c>
      <c r="Z60" s="35" t="s">
        <v>1009</v>
      </c>
      <c r="AA60" s="57"/>
    </row>
    <row r="61" spans="1:27" ht="60" x14ac:dyDescent="0.25">
      <c r="E61" s="33">
        <v>277</v>
      </c>
      <c r="F61" s="726" t="s">
        <v>976</v>
      </c>
      <c r="G61" s="313"/>
      <c r="M61" s="33">
        <v>456</v>
      </c>
      <c r="N61" s="33" t="s">
        <v>933</v>
      </c>
      <c r="O61" s="313"/>
      <c r="U61" s="32">
        <v>658</v>
      </c>
      <c r="V61" s="32" t="s">
        <v>1128</v>
      </c>
      <c r="W61" s="313"/>
      <c r="Y61" s="35">
        <v>7875</v>
      </c>
      <c r="Z61" s="35" t="s">
        <v>1012</v>
      </c>
      <c r="AA61" s="57"/>
    </row>
    <row r="62" spans="1:27" ht="60" x14ac:dyDescent="0.25">
      <c r="E62" s="35">
        <v>2771</v>
      </c>
      <c r="F62" s="728" t="s">
        <v>981</v>
      </c>
      <c r="G62" s="57"/>
      <c r="M62" s="33">
        <v>457</v>
      </c>
      <c r="N62" s="33" t="s">
        <v>977</v>
      </c>
      <c r="O62" s="313"/>
      <c r="U62" s="701">
        <v>66</v>
      </c>
      <c r="V62" s="701" t="s">
        <v>64</v>
      </c>
      <c r="W62" s="702"/>
      <c r="Y62" s="35">
        <v>7876</v>
      </c>
      <c r="Z62" s="35" t="s">
        <v>1016</v>
      </c>
      <c r="AA62" s="57"/>
    </row>
    <row r="63" spans="1:27" ht="105" x14ac:dyDescent="0.25">
      <c r="E63" s="35">
        <v>2772</v>
      </c>
      <c r="F63" s="728" t="s">
        <v>986</v>
      </c>
      <c r="G63" s="57"/>
      <c r="M63" s="33">
        <v>458</v>
      </c>
      <c r="N63" s="33" t="s">
        <v>982</v>
      </c>
      <c r="O63" s="313"/>
      <c r="U63" s="32">
        <v>661</v>
      </c>
      <c r="V63" s="32" t="s">
        <v>1129</v>
      </c>
      <c r="W63" s="313"/>
      <c r="Y63" s="701">
        <v>79</v>
      </c>
      <c r="Z63" s="701" t="s">
        <v>87</v>
      </c>
      <c r="AA63" s="702"/>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726" t="s">
        <v>995</v>
      </c>
      <c r="G65" s="313"/>
      <c r="M65" s="35">
        <v>4588</v>
      </c>
      <c r="N65" s="35" t="s">
        <v>603</v>
      </c>
      <c r="O65" s="57"/>
      <c r="U65" s="32">
        <v>665</v>
      </c>
      <c r="V65" s="32" t="s">
        <v>1138</v>
      </c>
      <c r="W65" s="313"/>
      <c r="Y65" s="33">
        <v>796</v>
      </c>
      <c r="Z65" s="33" t="s">
        <v>1025</v>
      </c>
      <c r="AA65" s="313"/>
    </row>
    <row r="66" spans="5:27" ht="51" x14ac:dyDescent="0.25">
      <c r="E66" s="22">
        <v>28</v>
      </c>
      <c r="F66" s="700" t="s">
        <v>998</v>
      </c>
      <c r="G66" s="699"/>
      <c r="M66" s="701">
        <v>46</v>
      </c>
      <c r="N66" s="701" t="s">
        <v>996</v>
      </c>
      <c r="O66" s="702"/>
      <c r="U66" s="32">
        <v>666</v>
      </c>
      <c r="V66" s="32" t="s">
        <v>1139</v>
      </c>
      <c r="W66" s="313"/>
      <c r="Y66" s="33">
        <v>797</v>
      </c>
      <c r="Z66" s="33" t="s">
        <v>1029</v>
      </c>
      <c r="AA66" s="313"/>
    </row>
    <row r="67" spans="5:27" ht="90" x14ac:dyDescent="0.25">
      <c r="E67" s="703">
        <v>280</v>
      </c>
      <c r="F67" s="725" t="s">
        <v>1002</v>
      </c>
      <c r="G67" s="704"/>
      <c r="M67" s="701">
        <v>47</v>
      </c>
      <c r="N67" s="701" t="s">
        <v>1023</v>
      </c>
      <c r="O67" s="702"/>
      <c r="U67" s="32">
        <v>667</v>
      </c>
      <c r="V67" s="32" t="s">
        <v>1140</v>
      </c>
      <c r="W67" s="313"/>
    </row>
    <row r="68" spans="5:27" ht="120" x14ac:dyDescent="0.25">
      <c r="E68" s="35">
        <v>2801</v>
      </c>
      <c r="F68" s="728" t="s">
        <v>1006</v>
      </c>
      <c r="G68" s="57"/>
      <c r="M68" s="33">
        <v>471</v>
      </c>
      <c r="N68" s="33" t="s">
        <v>1027</v>
      </c>
      <c r="O68" s="313"/>
      <c r="U68" s="32">
        <v>668</v>
      </c>
      <c r="V68" s="32" t="s">
        <v>1141</v>
      </c>
      <c r="W68" s="313"/>
    </row>
    <row r="69" spans="5:27" ht="75" x14ac:dyDescent="0.25">
      <c r="E69" s="35">
        <v>2803</v>
      </c>
      <c r="F69" s="728" t="s">
        <v>452</v>
      </c>
      <c r="G69" s="57"/>
      <c r="M69" s="33">
        <v>472</v>
      </c>
      <c r="N69" s="33" t="s">
        <v>1027</v>
      </c>
      <c r="O69" s="313"/>
      <c r="U69" s="701">
        <v>67</v>
      </c>
      <c r="V69" s="701" t="s">
        <v>68</v>
      </c>
      <c r="W69" s="702"/>
    </row>
    <row r="70" spans="5:27" ht="135" x14ac:dyDescent="0.25">
      <c r="E70" s="35">
        <v>2805</v>
      </c>
      <c r="F70" s="728" t="s">
        <v>1013</v>
      </c>
      <c r="G70" s="57"/>
      <c r="M70" s="33">
        <v>473</v>
      </c>
      <c r="N70" s="33" t="s">
        <v>1027</v>
      </c>
      <c r="O70" s="313"/>
      <c r="U70" s="32">
        <v>671</v>
      </c>
      <c r="V70" s="32" t="s">
        <v>1142</v>
      </c>
      <c r="W70" s="313"/>
    </row>
    <row r="71" spans="5:27" ht="30" x14ac:dyDescent="0.25">
      <c r="E71" s="35">
        <v>2807</v>
      </c>
      <c r="F71" s="728" t="s">
        <v>472</v>
      </c>
      <c r="G71" s="57"/>
      <c r="M71" s="33">
        <v>474</v>
      </c>
      <c r="N71" s="33" t="s">
        <v>4359</v>
      </c>
      <c r="O71" s="313"/>
      <c r="U71" s="32">
        <v>672</v>
      </c>
      <c r="V71" s="32" t="s">
        <v>1149</v>
      </c>
      <c r="W71" s="313"/>
    </row>
    <row r="72" spans="5:27" ht="75" x14ac:dyDescent="0.25">
      <c r="E72" s="35">
        <v>2808</v>
      </c>
      <c r="F72" s="728" t="s">
        <v>479</v>
      </c>
      <c r="G72" s="57"/>
      <c r="M72" s="33">
        <v>475</v>
      </c>
      <c r="N72" s="33" t="s">
        <v>1027</v>
      </c>
      <c r="O72" s="313"/>
      <c r="U72" s="32">
        <v>674</v>
      </c>
      <c r="V72" s="32" t="s">
        <v>860</v>
      </c>
      <c r="W72" s="313"/>
    </row>
    <row r="73" spans="5:27" ht="90" x14ac:dyDescent="0.25">
      <c r="E73" s="36">
        <v>28081</v>
      </c>
      <c r="F73" s="730" t="s">
        <v>1022</v>
      </c>
      <c r="G73" s="318"/>
      <c r="M73" s="33">
        <v>476</v>
      </c>
      <c r="N73" s="33" t="s">
        <v>1046</v>
      </c>
      <c r="O73" s="313"/>
      <c r="U73" s="32">
        <v>675</v>
      </c>
      <c r="V73" s="32" t="s">
        <v>1151</v>
      </c>
      <c r="W73" s="313"/>
    </row>
    <row r="74" spans="5:27" ht="75" x14ac:dyDescent="0.25">
      <c r="E74" s="703">
        <v>281</v>
      </c>
      <c r="F74" s="725" t="s">
        <v>1026</v>
      </c>
      <c r="G74" s="704"/>
      <c r="M74" s="33">
        <v>477</v>
      </c>
      <c r="N74" s="33" t="s">
        <v>1057</v>
      </c>
      <c r="O74" s="709"/>
      <c r="U74" s="32">
        <v>678</v>
      </c>
      <c r="V74" s="32" t="s">
        <v>1152</v>
      </c>
      <c r="W74" s="313"/>
    </row>
    <row r="75" spans="5:27" ht="150" x14ac:dyDescent="0.25">
      <c r="E75" s="35">
        <v>2812</v>
      </c>
      <c r="F75" s="728" t="s">
        <v>1030</v>
      </c>
      <c r="G75" s="57"/>
      <c r="M75" s="33">
        <v>478</v>
      </c>
      <c r="N75" s="33" t="s">
        <v>1066</v>
      </c>
      <c r="O75" s="313"/>
      <c r="U75" s="22">
        <v>68</v>
      </c>
      <c r="V75" s="22" t="s">
        <v>1156</v>
      </c>
      <c r="W75" s="699"/>
    </row>
    <row r="76" spans="5:27" ht="90" x14ac:dyDescent="0.25">
      <c r="E76" s="35">
        <v>2813</v>
      </c>
      <c r="F76" s="728" t="s">
        <v>1033</v>
      </c>
      <c r="G76" s="57"/>
      <c r="M76" s="22">
        <v>48</v>
      </c>
      <c r="N76" s="22" t="s">
        <v>388</v>
      </c>
      <c r="O76" s="699"/>
      <c r="U76" s="703">
        <v>681</v>
      </c>
      <c r="V76" s="703" t="s">
        <v>4366</v>
      </c>
      <c r="W76" s="704"/>
    </row>
    <row r="77" spans="5:27" ht="120" x14ac:dyDescent="0.25">
      <c r="E77" s="35">
        <v>2814</v>
      </c>
      <c r="F77" s="728" t="s">
        <v>1035</v>
      </c>
      <c r="G77" s="57"/>
      <c r="M77" s="703">
        <v>481</v>
      </c>
      <c r="N77" s="703" t="s">
        <v>1081</v>
      </c>
      <c r="O77" s="704"/>
      <c r="U77" s="308">
        <v>6811</v>
      </c>
      <c r="V77" s="308" t="s">
        <v>1157</v>
      </c>
      <c r="W77" s="57"/>
    </row>
    <row r="78" spans="5:27" ht="135" x14ac:dyDescent="0.25">
      <c r="E78" s="35">
        <v>2815</v>
      </c>
      <c r="F78" s="728" t="s">
        <v>1037</v>
      </c>
      <c r="G78" s="57"/>
      <c r="M78" s="703">
        <v>486</v>
      </c>
      <c r="N78" s="703" t="s">
        <v>1086</v>
      </c>
      <c r="O78" s="704"/>
      <c r="U78" s="308">
        <v>6812</v>
      </c>
      <c r="V78" s="308" t="s">
        <v>1158</v>
      </c>
      <c r="W78" s="57"/>
    </row>
    <row r="79" spans="5:27" ht="135" x14ac:dyDescent="0.25">
      <c r="E79" s="35">
        <v>2818</v>
      </c>
      <c r="F79" s="728" t="s">
        <v>1040</v>
      </c>
      <c r="G79" s="57"/>
      <c r="M79" s="703">
        <v>487</v>
      </c>
      <c r="N79" s="703" t="s">
        <v>1089</v>
      </c>
      <c r="O79" s="704"/>
      <c r="U79" s="308">
        <v>6815</v>
      </c>
      <c r="V79" s="308" t="s">
        <v>1159</v>
      </c>
      <c r="W79" s="57"/>
    </row>
    <row r="80" spans="5:27" ht="90" x14ac:dyDescent="0.25">
      <c r="E80" s="36">
        <v>28187</v>
      </c>
      <c r="F80" s="730" t="s">
        <v>1043</v>
      </c>
      <c r="G80" s="318"/>
      <c r="M80" s="35">
        <v>4871</v>
      </c>
      <c r="N80" s="35" t="s">
        <v>1092</v>
      </c>
      <c r="O80" s="57"/>
      <c r="U80" s="308">
        <v>6816</v>
      </c>
      <c r="V80" s="308" t="s">
        <v>1160</v>
      </c>
      <c r="W80" s="57"/>
    </row>
    <row r="81" spans="5:23" ht="90" x14ac:dyDescent="0.25">
      <c r="E81" s="33">
        <v>282</v>
      </c>
      <c r="F81" s="726" t="s">
        <v>1045</v>
      </c>
      <c r="G81" s="313"/>
      <c r="M81" s="33">
        <v>488</v>
      </c>
      <c r="N81" s="33" t="s">
        <v>1095</v>
      </c>
      <c r="O81" s="313"/>
      <c r="U81" s="308">
        <v>6817</v>
      </c>
      <c r="V81" s="308" t="s">
        <v>1161</v>
      </c>
      <c r="W81" s="57"/>
    </row>
    <row r="82" spans="5:23" ht="51" x14ac:dyDescent="0.25">
      <c r="E82" s="22">
        <v>29</v>
      </c>
      <c r="F82" s="700" t="s">
        <v>1048</v>
      </c>
      <c r="G82" s="699"/>
      <c r="M82" s="22">
        <v>49</v>
      </c>
      <c r="N82" s="22" t="s">
        <v>1101</v>
      </c>
      <c r="O82" s="699"/>
      <c r="U82" s="37">
        <v>68173</v>
      </c>
      <c r="V82" s="37" t="s">
        <v>275</v>
      </c>
      <c r="W82" s="318"/>
    </row>
    <row r="83" spans="5:23" ht="90" x14ac:dyDescent="0.25">
      <c r="E83" s="703">
        <v>290</v>
      </c>
      <c r="F83" s="725" t="s">
        <v>1051</v>
      </c>
      <c r="G83" s="704"/>
      <c r="M83" s="703">
        <v>491</v>
      </c>
      <c r="N83" s="703" t="s">
        <v>1104</v>
      </c>
      <c r="O83" s="704"/>
      <c r="U83" s="37">
        <v>68174</v>
      </c>
      <c r="V83" s="37" t="s">
        <v>957</v>
      </c>
      <c r="W83" s="318"/>
    </row>
    <row r="84" spans="5:23" ht="75" x14ac:dyDescent="0.25">
      <c r="E84" s="35">
        <v>2905</v>
      </c>
      <c r="F84" s="728" t="s">
        <v>1054</v>
      </c>
      <c r="G84" s="57"/>
      <c r="M84" s="33">
        <v>495</v>
      </c>
      <c r="N84" s="33" t="s">
        <v>1107</v>
      </c>
      <c r="O84" s="313"/>
      <c r="U84" s="703">
        <v>686</v>
      </c>
      <c r="V84" s="703" t="s">
        <v>4367</v>
      </c>
      <c r="W84" s="704"/>
    </row>
    <row r="85" spans="5:23" ht="30" x14ac:dyDescent="0.25">
      <c r="E85" s="35">
        <v>2906</v>
      </c>
      <c r="F85" s="728" t="s">
        <v>466</v>
      </c>
      <c r="G85" s="57"/>
      <c r="M85" s="35">
        <v>4951</v>
      </c>
      <c r="N85" s="35" t="s">
        <v>1110</v>
      </c>
      <c r="O85" s="57"/>
      <c r="U85" s="308">
        <v>6861</v>
      </c>
      <c r="V85" s="308" t="s">
        <v>1162</v>
      </c>
      <c r="W85" s="57"/>
    </row>
    <row r="86" spans="5:23" ht="30" x14ac:dyDescent="0.25">
      <c r="E86" s="35">
        <v>2907</v>
      </c>
      <c r="F86" s="728" t="s">
        <v>472</v>
      </c>
      <c r="G86" s="57"/>
      <c r="M86" s="35">
        <v>4955</v>
      </c>
      <c r="N86" s="35" t="s">
        <v>1113</v>
      </c>
      <c r="O86" s="57"/>
      <c r="U86" s="308">
        <v>6865</v>
      </c>
      <c r="V86" s="308" t="s">
        <v>1163</v>
      </c>
      <c r="W86" s="57"/>
    </row>
    <row r="87" spans="5:23" ht="75" x14ac:dyDescent="0.25">
      <c r="E87" s="35">
        <v>2908</v>
      </c>
      <c r="F87" s="728" t="s">
        <v>479</v>
      </c>
      <c r="G87" s="57"/>
      <c r="M87" s="35">
        <v>4958</v>
      </c>
      <c r="N87" s="35" t="s">
        <v>1115</v>
      </c>
      <c r="O87" s="57"/>
      <c r="U87" s="308">
        <v>6866</v>
      </c>
      <c r="V87" s="308" t="s">
        <v>1164</v>
      </c>
      <c r="W87" s="57"/>
    </row>
    <row r="88" spans="5:23" ht="75" x14ac:dyDescent="0.25">
      <c r="E88" s="36">
        <v>29081</v>
      </c>
      <c r="F88" s="730" t="s">
        <v>1063</v>
      </c>
      <c r="G88" s="318"/>
      <c r="M88" s="703">
        <v>496</v>
      </c>
      <c r="N88" s="703" t="s">
        <v>1117</v>
      </c>
      <c r="O88" s="704"/>
      <c r="U88" s="308">
        <v>6868</v>
      </c>
      <c r="V88" s="308" t="s">
        <v>1165</v>
      </c>
      <c r="W88" s="57"/>
    </row>
    <row r="89" spans="5:23" ht="150" x14ac:dyDescent="0.25">
      <c r="E89" s="703">
        <v>291</v>
      </c>
      <c r="F89" s="725" t="s">
        <v>1065</v>
      </c>
      <c r="G89" s="704"/>
      <c r="U89" s="703">
        <v>687</v>
      </c>
      <c r="V89" s="703" t="s">
        <v>1166</v>
      </c>
      <c r="W89" s="704"/>
    </row>
    <row r="90" spans="5:23" ht="75" x14ac:dyDescent="0.25">
      <c r="E90" s="36">
        <v>29187</v>
      </c>
      <c r="F90" s="730" t="s">
        <v>1067</v>
      </c>
      <c r="G90" s="318"/>
      <c r="U90" s="308">
        <v>6871</v>
      </c>
      <c r="V90" s="308" t="s">
        <v>1167</v>
      </c>
      <c r="W90" s="57"/>
    </row>
    <row r="91" spans="5:23" ht="90" x14ac:dyDescent="0.25">
      <c r="E91" s="33">
        <v>292</v>
      </c>
      <c r="F91" s="726" t="s">
        <v>1070</v>
      </c>
      <c r="G91" s="313"/>
      <c r="U91" s="308">
        <v>6872</v>
      </c>
      <c r="V91" s="308" t="s">
        <v>4368</v>
      </c>
      <c r="W91" s="57"/>
    </row>
    <row r="92" spans="5:23" ht="75" x14ac:dyDescent="0.25">
      <c r="E92" s="33">
        <v>293</v>
      </c>
      <c r="F92" s="726" t="s">
        <v>1073</v>
      </c>
      <c r="G92" s="313"/>
      <c r="U92" s="308">
        <v>6873</v>
      </c>
      <c r="V92" s="308" t="s">
        <v>4369</v>
      </c>
      <c r="W92" s="57"/>
    </row>
    <row r="93" spans="5:23" ht="60" x14ac:dyDescent="0.25">
      <c r="E93" s="35">
        <v>2931</v>
      </c>
      <c r="F93" s="728" t="s">
        <v>1076</v>
      </c>
      <c r="G93" s="57"/>
      <c r="U93" s="308">
        <v>6874</v>
      </c>
      <c r="V93" s="308" t="s">
        <v>1168</v>
      </c>
      <c r="W93" s="57"/>
    </row>
    <row r="94" spans="5:23" ht="60" x14ac:dyDescent="0.25">
      <c r="E94" s="35">
        <v>2932</v>
      </c>
      <c r="F94" s="728" t="s">
        <v>782</v>
      </c>
      <c r="G94" s="57"/>
      <c r="U94" s="308">
        <v>6875</v>
      </c>
      <c r="V94" s="308" t="s">
        <v>1169</v>
      </c>
      <c r="W94" s="57"/>
    </row>
    <row r="95" spans="5:23" ht="165" x14ac:dyDescent="0.25">
      <c r="E95" s="33">
        <v>296</v>
      </c>
      <c r="F95" s="726" t="s">
        <v>1080</v>
      </c>
      <c r="G95" s="313"/>
      <c r="U95" s="308">
        <v>6876</v>
      </c>
      <c r="V95" s="308" t="s">
        <v>1170</v>
      </c>
      <c r="W95" s="57"/>
    </row>
    <row r="96" spans="5:23" ht="45" x14ac:dyDescent="0.25">
      <c r="E96" s="35">
        <v>2961</v>
      </c>
      <c r="F96" s="728" t="s">
        <v>821</v>
      </c>
      <c r="G96" s="57"/>
      <c r="U96" s="22">
        <v>69</v>
      </c>
      <c r="V96" s="22" t="s">
        <v>1171</v>
      </c>
      <c r="W96" s="699"/>
    </row>
    <row r="97" spans="5:23" ht="60" x14ac:dyDescent="0.25">
      <c r="E97" s="35">
        <v>2966</v>
      </c>
      <c r="F97" s="728" t="s">
        <v>1085</v>
      </c>
      <c r="G97" s="57"/>
      <c r="U97" s="703">
        <v>691</v>
      </c>
      <c r="V97" s="703" t="s">
        <v>639</v>
      </c>
      <c r="W97" s="704"/>
    </row>
    <row r="98" spans="5:23" ht="135" x14ac:dyDescent="0.25">
      <c r="E98" s="35">
        <v>2967</v>
      </c>
      <c r="F98" s="728" t="s">
        <v>1088</v>
      </c>
      <c r="G98" s="57"/>
      <c r="U98" s="703">
        <v>695</v>
      </c>
      <c r="V98" s="703" t="s">
        <v>1172</v>
      </c>
      <c r="W98" s="704"/>
    </row>
    <row r="99" spans="5:23" ht="150" x14ac:dyDescent="0.25">
      <c r="E99" s="35">
        <v>2968</v>
      </c>
      <c r="F99" s="728" t="s">
        <v>1091</v>
      </c>
      <c r="G99" s="57"/>
      <c r="U99" s="32">
        <v>696</v>
      </c>
      <c r="V99" s="32" t="s">
        <v>1176</v>
      </c>
      <c r="W99" s="313"/>
    </row>
    <row r="100" spans="5:23" ht="90" x14ac:dyDescent="0.25">
      <c r="E100" s="703">
        <v>297</v>
      </c>
      <c r="F100" s="725" t="s">
        <v>1094</v>
      </c>
      <c r="G100" s="704"/>
      <c r="U100" s="32">
        <v>698</v>
      </c>
      <c r="V100" s="32" t="s">
        <v>1177</v>
      </c>
      <c r="W100" s="313"/>
    </row>
    <row r="101" spans="5:23" ht="240" x14ac:dyDescent="0.25">
      <c r="E101" s="35">
        <v>2971</v>
      </c>
      <c r="F101" s="728" t="s">
        <v>1097</v>
      </c>
      <c r="G101" s="57"/>
      <c r="U101" s="308">
        <v>6981</v>
      </c>
      <c r="V101" s="308" t="s">
        <v>1178</v>
      </c>
      <c r="W101" s="57"/>
    </row>
    <row r="102" spans="5:23" ht="105" x14ac:dyDescent="0.25">
      <c r="E102" s="35">
        <v>2972</v>
      </c>
      <c r="F102" s="728" t="s">
        <v>1099</v>
      </c>
      <c r="G102" s="57"/>
      <c r="U102" s="308">
        <v>6989</v>
      </c>
      <c r="V102" s="308" t="s">
        <v>1179</v>
      </c>
      <c r="W102" s="57"/>
    </row>
    <row r="103" spans="5:23" ht="90" x14ac:dyDescent="0.25">
      <c r="E103" s="35">
        <v>2973</v>
      </c>
      <c r="F103" s="728" t="s">
        <v>913</v>
      </c>
      <c r="G103" s="57"/>
      <c r="U103" s="703">
        <v>699</v>
      </c>
      <c r="V103" s="703" t="s">
        <v>1180</v>
      </c>
      <c r="W103" s="704"/>
    </row>
    <row r="104" spans="5:23" ht="90" x14ac:dyDescent="0.25">
      <c r="E104" s="35">
        <v>2974</v>
      </c>
      <c r="F104" s="728" t="s">
        <v>1103</v>
      </c>
      <c r="G104" s="57"/>
    </row>
    <row r="105" spans="5:23" ht="135" x14ac:dyDescent="0.25">
      <c r="E105" s="35">
        <v>2975</v>
      </c>
      <c r="F105" s="728" t="s">
        <v>1106</v>
      </c>
      <c r="G105" s="57"/>
    </row>
    <row r="106" spans="5:23" ht="120" x14ac:dyDescent="0.25">
      <c r="E106" s="35">
        <v>2976</v>
      </c>
      <c r="F106" s="728" t="s">
        <v>1109</v>
      </c>
      <c r="G106" s="57"/>
    </row>
    <row r="107" spans="5:23" ht="75" x14ac:dyDescent="0.25">
      <c r="E107" s="36">
        <v>29787</v>
      </c>
      <c r="F107" s="730"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731" t="s">
        <v>401</v>
      </c>
      <c r="J1" s="732"/>
      <c r="K1" s="733"/>
      <c r="L1" s="132"/>
      <c r="M1" s="28" t="s">
        <v>402</v>
      </c>
      <c r="N1" s="29"/>
      <c r="O1" s="306"/>
      <c r="P1" s="132"/>
      <c r="Q1" s="731" t="s">
        <v>403</v>
      </c>
      <c r="R1" s="731"/>
      <c r="S1" s="733"/>
      <c r="T1" s="132"/>
      <c r="U1" s="28" t="s">
        <v>404</v>
      </c>
      <c r="V1" s="29"/>
      <c r="W1" s="306"/>
      <c r="X1" s="132"/>
      <c r="Y1" s="28" t="s">
        <v>405</v>
      </c>
      <c r="Z1" s="28"/>
      <c r="AA1" s="733"/>
      <c r="AB1" s="132"/>
      <c r="AC1" s="30" t="s">
        <v>406</v>
      </c>
      <c r="AD1" s="734"/>
      <c r="AE1" s="734"/>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703">
        <v>101</v>
      </c>
      <c r="B3" s="703" t="s">
        <v>410</v>
      </c>
      <c r="C3" s="704"/>
      <c r="D3" s="132"/>
      <c r="E3" s="701">
        <v>20</v>
      </c>
      <c r="F3" s="724" t="s">
        <v>108</v>
      </c>
      <c r="G3" s="702"/>
      <c r="H3" s="132"/>
      <c r="I3" s="701">
        <v>31</v>
      </c>
      <c r="J3" s="724" t="s">
        <v>407</v>
      </c>
      <c r="K3" s="702"/>
      <c r="L3" s="132"/>
      <c r="M3" s="703">
        <v>400</v>
      </c>
      <c r="N3" s="703" t="s">
        <v>412</v>
      </c>
      <c r="O3" s="704"/>
      <c r="P3" s="132"/>
      <c r="Q3" s="701">
        <v>50</v>
      </c>
      <c r="R3" s="701" t="s">
        <v>408</v>
      </c>
      <c r="S3" s="702"/>
      <c r="T3" s="132"/>
      <c r="U3" s="701">
        <v>60</v>
      </c>
      <c r="V3" s="701" t="s">
        <v>409</v>
      </c>
      <c r="W3" s="702"/>
      <c r="X3" s="132"/>
      <c r="Y3" s="703">
        <v>701</v>
      </c>
      <c r="Z3" s="703" t="s">
        <v>414</v>
      </c>
      <c r="AA3" s="704"/>
      <c r="AB3" s="132"/>
      <c r="AC3" s="703">
        <v>801</v>
      </c>
      <c r="AD3" s="703" t="s">
        <v>415</v>
      </c>
      <c r="AE3" s="704"/>
      <c r="AF3" s="132"/>
      <c r="AG3" s="132"/>
      <c r="AH3" s="132"/>
      <c r="AI3" s="132"/>
      <c r="AJ3" s="132"/>
      <c r="AK3" s="132"/>
      <c r="AL3" s="132"/>
    </row>
    <row r="4" spans="1:38" ht="45" x14ac:dyDescent="0.25">
      <c r="A4" s="703">
        <v>105</v>
      </c>
      <c r="B4" s="703" t="s">
        <v>501</v>
      </c>
      <c r="C4" s="704"/>
      <c r="D4" s="132"/>
      <c r="E4" s="703">
        <v>201</v>
      </c>
      <c r="F4" s="725" t="s">
        <v>3</v>
      </c>
      <c r="G4" s="704"/>
      <c r="H4" s="132"/>
      <c r="I4" s="701">
        <v>32</v>
      </c>
      <c r="J4" s="724" t="s">
        <v>370</v>
      </c>
      <c r="K4" s="702"/>
      <c r="L4" s="132"/>
      <c r="M4" s="703">
        <v>409</v>
      </c>
      <c r="N4" s="703" t="s">
        <v>496</v>
      </c>
      <c r="O4" s="711"/>
      <c r="P4" s="132"/>
      <c r="Q4" s="701">
        <v>51</v>
      </c>
      <c r="R4" s="701" t="s">
        <v>530</v>
      </c>
      <c r="S4" s="702"/>
      <c r="T4" s="132"/>
      <c r="U4" s="716">
        <v>603</v>
      </c>
      <c r="V4" s="716" t="s">
        <v>4332</v>
      </c>
      <c r="W4" s="704"/>
      <c r="X4" s="132"/>
      <c r="Y4" s="710">
        <v>706</v>
      </c>
      <c r="Z4" s="710" t="s">
        <v>476</v>
      </c>
      <c r="AA4" s="704"/>
      <c r="AB4" s="132"/>
      <c r="AC4" s="703">
        <v>802</v>
      </c>
      <c r="AD4" s="703" t="s">
        <v>464</v>
      </c>
      <c r="AE4" s="704"/>
      <c r="AF4" s="132"/>
      <c r="AG4" s="132"/>
      <c r="AH4" s="132"/>
      <c r="AI4" s="132"/>
      <c r="AJ4" s="132"/>
      <c r="AK4" s="132"/>
      <c r="AL4" s="132"/>
    </row>
    <row r="5" spans="1:38" ht="51" x14ac:dyDescent="0.25">
      <c r="A5" s="712">
        <v>1061</v>
      </c>
      <c r="B5" s="712" t="s">
        <v>30</v>
      </c>
      <c r="C5" s="713"/>
      <c r="D5" s="132"/>
      <c r="E5" s="703">
        <v>206</v>
      </c>
      <c r="F5" s="725" t="s">
        <v>466</v>
      </c>
      <c r="G5" s="704"/>
      <c r="H5" s="132"/>
      <c r="I5" s="701">
        <v>33</v>
      </c>
      <c r="J5" s="724" t="s">
        <v>524</v>
      </c>
      <c r="K5" s="702"/>
      <c r="L5" s="132"/>
      <c r="M5" s="703">
        <v>410</v>
      </c>
      <c r="N5" s="703" t="s">
        <v>549</v>
      </c>
      <c r="O5" s="704"/>
      <c r="P5" s="132"/>
      <c r="Q5" s="701">
        <v>53</v>
      </c>
      <c r="R5" s="701" t="s">
        <v>395</v>
      </c>
      <c r="S5" s="702"/>
      <c r="T5" s="132"/>
      <c r="U5" s="701">
        <v>61</v>
      </c>
      <c r="V5" s="701" t="s">
        <v>338</v>
      </c>
      <c r="W5" s="702"/>
      <c r="X5" s="132"/>
      <c r="Y5" s="710">
        <v>707</v>
      </c>
      <c r="Z5" s="710" t="s">
        <v>76</v>
      </c>
      <c r="AA5" s="704"/>
      <c r="AB5" s="132"/>
      <c r="AC5" s="703">
        <v>809</v>
      </c>
      <c r="AD5" s="703" t="s">
        <v>508</v>
      </c>
      <c r="AE5" s="704"/>
      <c r="AF5" s="132"/>
      <c r="AG5" s="132"/>
      <c r="AH5" s="132"/>
      <c r="AI5" s="132"/>
      <c r="AJ5" s="132"/>
      <c r="AK5" s="132"/>
      <c r="AL5" s="132"/>
    </row>
    <row r="6" spans="1:38" ht="63.75" x14ac:dyDescent="0.25">
      <c r="A6" s="712">
        <v>1063</v>
      </c>
      <c r="B6" s="712" t="s">
        <v>31</v>
      </c>
      <c r="C6" s="713"/>
      <c r="D6" s="132"/>
      <c r="E6" s="703">
        <v>207</v>
      </c>
      <c r="F6" s="725" t="s">
        <v>472</v>
      </c>
      <c r="G6" s="704"/>
      <c r="H6" s="132"/>
      <c r="I6" s="701">
        <v>34</v>
      </c>
      <c r="J6" s="724" t="s">
        <v>566</v>
      </c>
      <c r="K6" s="702"/>
      <c r="L6" s="132"/>
      <c r="M6" s="703">
        <v>419</v>
      </c>
      <c r="N6" s="703" t="s">
        <v>599</v>
      </c>
      <c r="O6" s="704"/>
      <c r="P6" s="132"/>
      <c r="Q6" s="701">
        <v>54</v>
      </c>
      <c r="R6" s="701" t="s">
        <v>690</v>
      </c>
      <c r="S6" s="702"/>
      <c r="T6" s="132"/>
      <c r="U6" s="701">
        <v>62</v>
      </c>
      <c r="V6" s="701" t="s">
        <v>794</v>
      </c>
      <c r="W6" s="702"/>
      <c r="X6" s="132"/>
      <c r="Y6" s="703">
        <v>708</v>
      </c>
      <c r="Z6" s="703" t="s">
        <v>499</v>
      </c>
      <c r="AA6" s="704"/>
      <c r="AB6" s="132"/>
      <c r="AC6" s="132"/>
      <c r="AD6" s="132"/>
      <c r="AE6" s="132"/>
      <c r="AF6" s="132"/>
      <c r="AG6" s="132"/>
      <c r="AH6" s="132"/>
      <c r="AI6" s="132"/>
      <c r="AJ6" s="132"/>
      <c r="AK6" s="132"/>
      <c r="AL6" s="132"/>
    </row>
    <row r="7" spans="1:38" ht="75" x14ac:dyDescent="0.25">
      <c r="A7" s="712">
        <v>1064</v>
      </c>
      <c r="B7" s="712" t="s">
        <v>32</v>
      </c>
      <c r="C7" s="713"/>
      <c r="D7" s="132"/>
      <c r="E7" s="703">
        <v>208</v>
      </c>
      <c r="F7" s="725" t="s">
        <v>479</v>
      </c>
      <c r="G7" s="704"/>
      <c r="H7" s="132"/>
      <c r="I7" s="701">
        <v>35</v>
      </c>
      <c r="J7" s="724" t="s">
        <v>373</v>
      </c>
      <c r="K7" s="702"/>
      <c r="L7" s="132"/>
      <c r="M7" s="703">
        <v>421</v>
      </c>
      <c r="N7" s="703" t="s">
        <v>629</v>
      </c>
      <c r="O7" s="704"/>
      <c r="P7" s="132"/>
      <c r="Q7" s="701">
        <v>58</v>
      </c>
      <c r="R7" s="701" t="s">
        <v>397</v>
      </c>
      <c r="S7" s="702"/>
      <c r="T7" s="132"/>
      <c r="U7" s="701">
        <v>63</v>
      </c>
      <c r="V7" s="701" t="s">
        <v>969</v>
      </c>
      <c r="W7" s="702"/>
      <c r="X7" s="132"/>
      <c r="Y7" s="703">
        <v>709</v>
      </c>
      <c r="Z7" s="703" t="s">
        <v>556</v>
      </c>
      <c r="AA7" s="704"/>
      <c r="AB7" s="132"/>
      <c r="AC7" s="132"/>
      <c r="AD7" s="132"/>
      <c r="AE7" s="132"/>
      <c r="AF7" s="132"/>
      <c r="AG7" s="132"/>
      <c r="AH7" s="132"/>
      <c r="AI7" s="132"/>
      <c r="AJ7" s="132"/>
      <c r="AK7" s="132"/>
      <c r="AL7" s="132"/>
    </row>
    <row r="8" spans="1:38" ht="38.25" x14ac:dyDescent="0.25">
      <c r="A8" s="712">
        <v>1068</v>
      </c>
      <c r="B8" s="712" t="s">
        <v>601</v>
      </c>
      <c r="C8" s="713"/>
      <c r="D8" s="132"/>
      <c r="E8" s="701">
        <v>21</v>
      </c>
      <c r="F8" s="724" t="s">
        <v>109</v>
      </c>
      <c r="G8" s="702"/>
      <c r="H8" s="132"/>
      <c r="I8" s="701">
        <v>37</v>
      </c>
      <c r="J8" s="724" t="s">
        <v>375</v>
      </c>
      <c r="K8" s="702"/>
      <c r="L8" s="132"/>
      <c r="M8" s="703">
        <v>428</v>
      </c>
      <c r="N8" s="703" t="s">
        <v>670</v>
      </c>
      <c r="O8" s="704"/>
      <c r="P8" s="132"/>
      <c r="Q8" s="703">
        <v>590</v>
      </c>
      <c r="R8" s="703" t="s">
        <v>706</v>
      </c>
      <c r="S8" s="704"/>
      <c r="T8" s="132"/>
      <c r="U8" s="703">
        <v>641</v>
      </c>
      <c r="V8" s="703" t="s">
        <v>1069</v>
      </c>
      <c r="W8" s="704"/>
      <c r="X8" s="132"/>
      <c r="Y8" s="703">
        <v>713</v>
      </c>
      <c r="Z8" s="703" t="s">
        <v>4326</v>
      </c>
      <c r="AA8" s="704"/>
      <c r="AB8" s="132"/>
      <c r="AC8" s="132"/>
      <c r="AD8" s="132"/>
      <c r="AE8" s="132"/>
      <c r="AF8" s="132"/>
      <c r="AG8" s="132"/>
      <c r="AH8" s="132"/>
      <c r="AI8" s="132"/>
      <c r="AJ8" s="132"/>
      <c r="AK8" s="132"/>
      <c r="AL8" s="132"/>
    </row>
    <row r="9" spans="1:38" ht="105" x14ac:dyDescent="0.25">
      <c r="A9" s="703">
        <v>108</v>
      </c>
      <c r="B9" s="703" t="s">
        <v>622</v>
      </c>
      <c r="C9" s="704"/>
      <c r="D9" s="132"/>
      <c r="E9" s="701">
        <v>23</v>
      </c>
      <c r="F9" s="724" t="s">
        <v>755</v>
      </c>
      <c r="G9" s="702"/>
      <c r="H9" s="132"/>
      <c r="I9" s="703">
        <v>391</v>
      </c>
      <c r="J9" s="725" t="s">
        <v>4340</v>
      </c>
      <c r="K9" s="704"/>
      <c r="L9" s="132"/>
      <c r="M9" s="701">
        <v>43</v>
      </c>
      <c r="N9" s="701" t="s">
        <v>694</v>
      </c>
      <c r="O9" s="702"/>
      <c r="P9" s="132"/>
      <c r="Q9" s="132"/>
      <c r="R9" s="132"/>
      <c r="S9" s="132"/>
      <c r="T9" s="132"/>
      <c r="U9" s="703">
        <v>644</v>
      </c>
      <c r="V9" s="703" t="s">
        <v>1084</v>
      </c>
      <c r="W9" s="704"/>
      <c r="X9" s="132"/>
      <c r="Y9" s="701">
        <v>72</v>
      </c>
      <c r="Z9" s="701" t="s">
        <v>85</v>
      </c>
      <c r="AA9" s="702"/>
      <c r="AB9" s="132"/>
      <c r="AC9" s="132"/>
      <c r="AD9" s="132"/>
      <c r="AE9" s="132"/>
      <c r="AF9" s="132"/>
      <c r="AG9" s="132"/>
      <c r="AH9" s="132"/>
      <c r="AI9" s="132"/>
      <c r="AJ9" s="132"/>
      <c r="AK9" s="132"/>
      <c r="AL9" s="132"/>
    </row>
    <row r="10" spans="1:38" ht="75" x14ac:dyDescent="0.25">
      <c r="A10" s="721">
        <v>12</v>
      </c>
      <c r="B10" s="721" t="s">
        <v>649</v>
      </c>
      <c r="C10" s="702"/>
      <c r="D10" s="132"/>
      <c r="E10" s="701">
        <v>27</v>
      </c>
      <c r="F10" s="724" t="s">
        <v>887</v>
      </c>
      <c r="G10" s="702"/>
      <c r="H10" s="132"/>
      <c r="I10" s="703">
        <v>392</v>
      </c>
      <c r="J10" s="725" t="s">
        <v>710</v>
      </c>
      <c r="K10" s="704"/>
      <c r="L10" s="132"/>
      <c r="M10" s="703">
        <v>444</v>
      </c>
      <c r="N10" s="703" t="s">
        <v>797</v>
      </c>
      <c r="O10" s="704"/>
      <c r="P10" s="132"/>
      <c r="Q10" s="132"/>
      <c r="R10" s="132"/>
      <c r="S10" s="132"/>
      <c r="T10" s="132"/>
      <c r="U10" s="703">
        <v>645</v>
      </c>
      <c r="V10" s="703" t="s">
        <v>1087</v>
      </c>
      <c r="W10" s="704"/>
      <c r="X10" s="132"/>
      <c r="Y10" s="701">
        <v>74</v>
      </c>
      <c r="Z10" s="701" t="s">
        <v>86</v>
      </c>
      <c r="AA10" s="702"/>
      <c r="AB10" s="132"/>
      <c r="AC10" s="132"/>
      <c r="AD10" s="132"/>
      <c r="AE10" s="132"/>
      <c r="AF10" s="132"/>
      <c r="AG10" s="132"/>
      <c r="AH10" s="132"/>
      <c r="AI10" s="132"/>
      <c r="AJ10" s="132"/>
      <c r="AK10" s="132"/>
      <c r="AL10" s="132"/>
    </row>
    <row r="11" spans="1:38" ht="90" x14ac:dyDescent="0.25">
      <c r="A11" s="703">
        <v>145</v>
      </c>
      <c r="B11" s="703" t="s">
        <v>804</v>
      </c>
      <c r="C11" s="704"/>
      <c r="D11" s="132"/>
      <c r="E11" s="703">
        <v>280</v>
      </c>
      <c r="F11" s="725" t="s">
        <v>1002</v>
      </c>
      <c r="G11" s="704"/>
      <c r="H11" s="132"/>
      <c r="I11" s="703">
        <v>393</v>
      </c>
      <c r="J11" s="725" t="s">
        <v>731</v>
      </c>
      <c r="K11" s="704"/>
      <c r="L11" s="132"/>
      <c r="M11" s="703">
        <v>445</v>
      </c>
      <c r="N11" s="703" t="s">
        <v>801</v>
      </c>
      <c r="O11" s="704"/>
      <c r="P11" s="132"/>
      <c r="Q11" s="132"/>
      <c r="R11" s="132"/>
      <c r="S11" s="132"/>
      <c r="T11" s="132"/>
      <c r="U11" s="703">
        <v>646</v>
      </c>
      <c r="V11" s="703" t="s">
        <v>1102</v>
      </c>
      <c r="W11" s="704"/>
      <c r="X11" s="132"/>
      <c r="Y11" s="701">
        <v>75</v>
      </c>
      <c r="Z11" s="701" t="s">
        <v>681</v>
      </c>
      <c r="AA11" s="702"/>
      <c r="AB11" s="132"/>
      <c r="AC11" s="132"/>
      <c r="AD11" s="132"/>
      <c r="AE11" s="132"/>
      <c r="AF11" s="132"/>
      <c r="AG11" s="132"/>
      <c r="AH11" s="132"/>
      <c r="AI11" s="132"/>
      <c r="AJ11" s="132"/>
      <c r="AK11" s="132"/>
      <c r="AL11" s="132"/>
    </row>
    <row r="12" spans="1:38" ht="75" x14ac:dyDescent="0.25">
      <c r="A12" s="703">
        <v>146</v>
      </c>
      <c r="B12" s="703" t="s">
        <v>808</v>
      </c>
      <c r="C12" s="704"/>
      <c r="D12" s="132"/>
      <c r="E12" s="703">
        <v>281</v>
      </c>
      <c r="F12" s="725" t="s">
        <v>1026</v>
      </c>
      <c r="G12" s="704"/>
      <c r="H12" s="132"/>
      <c r="I12" s="703">
        <v>394</v>
      </c>
      <c r="J12" s="725" t="s">
        <v>745</v>
      </c>
      <c r="K12" s="704"/>
      <c r="L12" s="132"/>
      <c r="M12" s="703">
        <v>447</v>
      </c>
      <c r="N12" s="703" t="s">
        <v>891</v>
      </c>
      <c r="O12" s="704"/>
      <c r="P12" s="132"/>
      <c r="Q12" s="132"/>
      <c r="R12" s="132"/>
      <c r="S12" s="132"/>
      <c r="T12" s="132"/>
      <c r="U12" s="701">
        <v>65</v>
      </c>
      <c r="V12" s="701" t="s">
        <v>1120</v>
      </c>
      <c r="W12" s="702"/>
      <c r="X12" s="132"/>
      <c r="Y12" s="703">
        <v>753</v>
      </c>
      <c r="Z12" s="703" t="s">
        <v>713</v>
      </c>
      <c r="AA12" s="704"/>
      <c r="AB12" s="132"/>
      <c r="AC12" s="132"/>
      <c r="AD12" s="132"/>
      <c r="AE12" s="132"/>
      <c r="AF12" s="132"/>
      <c r="AG12" s="132"/>
      <c r="AH12" s="132"/>
      <c r="AI12" s="132"/>
      <c r="AJ12" s="132"/>
      <c r="AK12" s="132"/>
      <c r="AL12" s="132"/>
    </row>
    <row r="13" spans="1:38" ht="90" x14ac:dyDescent="0.25">
      <c r="A13" s="703">
        <v>147</v>
      </c>
      <c r="B13" s="703" t="s">
        <v>812</v>
      </c>
      <c r="C13" s="704"/>
      <c r="D13" s="132"/>
      <c r="E13" s="703">
        <v>290</v>
      </c>
      <c r="F13" s="725" t="s">
        <v>1051</v>
      </c>
      <c r="G13" s="704"/>
      <c r="H13" s="132"/>
      <c r="I13" s="703">
        <v>395</v>
      </c>
      <c r="J13" s="725" t="s">
        <v>756</v>
      </c>
      <c r="K13" s="704"/>
      <c r="L13" s="132"/>
      <c r="M13" s="701">
        <v>45</v>
      </c>
      <c r="N13" s="701" t="s">
        <v>914</v>
      </c>
      <c r="O13" s="702"/>
      <c r="P13" s="132"/>
      <c r="Q13" s="132"/>
      <c r="R13" s="132"/>
      <c r="S13" s="132"/>
      <c r="T13" s="132"/>
      <c r="U13" s="701">
        <v>66</v>
      </c>
      <c r="V13" s="701" t="s">
        <v>64</v>
      </c>
      <c r="W13" s="702"/>
      <c r="X13" s="132"/>
      <c r="Y13" s="703">
        <v>754</v>
      </c>
      <c r="Z13" s="703" t="s">
        <v>718</v>
      </c>
      <c r="AA13" s="704"/>
      <c r="AB13" s="132"/>
      <c r="AC13" s="132"/>
      <c r="AD13" s="132"/>
      <c r="AE13" s="132"/>
      <c r="AF13" s="132"/>
      <c r="AG13" s="132"/>
      <c r="AH13" s="132"/>
      <c r="AI13" s="132"/>
      <c r="AJ13" s="132"/>
      <c r="AK13" s="132"/>
      <c r="AL13" s="132"/>
    </row>
    <row r="14" spans="1:38" ht="150" x14ac:dyDescent="0.25">
      <c r="A14" s="703">
        <v>148</v>
      </c>
      <c r="B14" s="703" t="s">
        <v>816</v>
      </c>
      <c r="C14" s="704"/>
      <c r="D14" s="132"/>
      <c r="E14" s="703">
        <v>291</v>
      </c>
      <c r="F14" s="725" t="s">
        <v>1065</v>
      </c>
      <c r="G14" s="704"/>
      <c r="H14" s="132"/>
      <c r="I14" s="703">
        <v>397</v>
      </c>
      <c r="J14" s="725" t="s">
        <v>768</v>
      </c>
      <c r="K14" s="704"/>
      <c r="L14" s="132"/>
      <c r="M14" s="703">
        <v>455</v>
      </c>
      <c r="N14" s="703" t="s">
        <v>922</v>
      </c>
      <c r="O14" s="704"/>
      <c r="P14" s="132"/>
      <c r="Q14" s="132"/>
      <c r="R14" s="132"/>
      <c r="S14" s="132"/>
      <c r="T14" s="132"/>
      <c r="U14" s="701">
        <v>67</v>
      </c>
      <c r="V14" s="701" t="s">
        <v>68</v>
      </c>
      <c r="W14" s="702"/>
      <c r="X14" s="132"/>
      <c r="Y14" s="703">
        <v>755</v>
      </c>
      <c r="Z14" s="703" t="s">
        <v>724</v>
      </c>
      <c r="AA14" s="704"/>
      <c r="AB14" s="132"/>
      <c r="AC14" s="132"/>
      <c r="AD14" s="132"/>
      <c r="AE14" s="132"/>
      <c r="AF14" s="132"/>
      <c r="AG14" s="132"/>
      <c r="AH14" s="132"/>
      <c r="AI14" s="132"/>
      <c r="AJ14" s="132"/>
      <c r="AK14" s="132"/>
      <c r="AL14" s="132"/>
    </row>
    <row r="15" spans="1:38" ht="90" x14ac:dyDescent="0.25">
      <c r="A15" s="701">
        <v>15</v>
      </c>
      <c r="B15" s="701" t="s">
        <v>343</v>
      </c>
      <c r="C15" s="702"/>
      <c r="D15" s="132"/>
      <c r="E15" s="703">
        <v>297</v>
      </c>
      <c r="F15" s="725" t="s">
        <v>1094</v>
      </c>
      <c r="G15" s="704"/>
      <c r="H15" s="132"/>
      <c r="I15" s="132"/>
      <c r="J15" s="132"/>
      <c r="K15" s="132"/>
      <c r="L15" s="132"/>
      <c r="M15" s="701">
        <v>46</v>
      </c>
      <c r="N15" s="701" t="s">
        <v>996</v>
      </c>
      <c r="O15" s="702"/>
      <c r="P15" s="132"/>
      <c r="Q15" s="132"/>
      <c r="R15" s="132"/>
      <c r="S15" s="132"/>
      <c r="T15" s="132"/>
      <c r="U15" s="703">
        <v>681</v>
      </c>
      <c r="V15" s="703" t="s">
        <v>4366</v>
      </c>
      <c r="W15" s="704"/>
      <c r="X15" s="132"/>
      <c r="Y15" s="701">
        <v>76</v>
      </c>
      <c r="Z15" s="701" t="s">
        <v>90</v>
      </c>
      <c r="AA15" s="702"/>
      <c r="AB15" s="132"/>
      <c r="AC15" s="132"/>
      <c r="AD15" s="132"/>
      <c r="AE15" s="132"/>
      <c r="AF15" s="132"/>
      <c r="AG15" s="132"/>
      <c r="AH15" s="132"/>
      <c r="AI15" s="132"/>
      <c r="AJ15" s="132"/>
      <c r="AK15" s="132"/>
      <c r="AL15" s="132"/>
    </row>
    <row r="16" spans="1:38" x14ac:dyDescent="0.25">
      <c r="A16" s="701">
        <v>16</v>
      </c>
      <c r="B16" s="701" t="s">
        <v>344</v>
      </c>
      <c r="C16" s="702"/>
      <c r="D16" s="132"/>
      <c r="E16" s="132"/>
      <c r="F16" s="132"/>
      <c r="G16" s="132"/>
      <c r="H16" s="132"/>
      <c r="I16" s="132"/>
      <c r="J16" s="132"/>
      <c r="K16" s="132"/>
      <c r="L16" s="132"/>
      <c r="M16" s="701">
        <v>47</v>
      </c>
      <c r="N16" s="701" t="s">
        <v>1023</v>
      </c>
      <c r="O16" s="702"/>
      <c r="P16" s="132"/>
      <c r="Q16" s="132"/>
      <c r="R16" s="132"/>
      <c r="S16" s="132"/>
      <c r="T16" s="132"/>
      <c r="U16" s="703">
        <v>686</v>
      </c>
      <c r="V16" s="703" t="s">
        <v>4367</v>
      </c>
      <c r="W16" s="704"/>
      <c r="X16" s="132"/>
      <c r="Y16" s="701">
        <v>77</v>
      </c>
      <c r="Z16" s="701" t="s">
        <v>96</v>
      </c>
      <c r="AA16" s="702"/>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703">
        <v>481</v>
      </c>
      <c r="N17" s="703" t="s">
        <v>1081</v>
      </c>
      <c r="O17" s="704"/>
      <c r="P17" s="132"/>
      <c r="Q17" s="132"/>
      <c r="R17" s="132"/>
      <c r="S17" s="132"/>
      <c r="T17" s="132"/>
      <c r="U17" s="703">
        <v>687</v>
      </c>
      <c r="V17" s="703" t="s">
        <v>1166</v>
      </c>
      <c r="W17" s="704"/>
      <c r="X17" s="132"/>
      <c r="Y17" s="703">
        <v>781</v>
      </c>
      <c r="Z17" s="703" t="s">
        <v>919</v>
      </c>
      <c r="AA17" s="704"/>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703">
        <v>486</v>
      </c>
      <c r="N18" s="703" t="s">
        <v>1086</v>
      </c>
      <c r="O18" s="704"/>
      <c r="P18" s="132"/>
      <c r="Q18" s="132"/>
      <c r="R18" s="132"/>
      <c r="S18" s="132"/>
      <c r="T18" s="132"/>
      <c r="U18" s="703">
        <v>691</v>
      </c>
      <c r="V18" s="703" t="s">
        <v>639</v>
      </c>
      <c r="W18" s="704"/>
      <c r="X18" s="132"/>
      <c r="Y18" s="703">
        <v>786</v>
      </c>
      <c r="Z18" s="703" t="s">
        <v>960</v>
      </c>
      <c r="AA18" s="704"/>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703">
        <v>487</v>
      </c>
      <c r="N19" s="703" t="s">
        <v>1089</v>
      </c>
      <c r="O19" s="704"/>
      <c r="P19" s="132"/>
      <c r="Q19" s="132"/>
      <c r="R19" s="132"/>
      <c r="S19" s="132"/>
      <c r="T19" s="132"/>
      <c r="U19" s="703">
        <v>695</v>
      </c>
      <c r="V19" s="703" t="s">
        <v>1172</v>
      </c>
      <c r="W19" s="704"/>
      <c r="X19" s="132"/>
      <c r="Y19" s="703">
        <v>787</v>
      </c>
      <c r="Z19" s="703" t="s">
        <v>984</v>
      </c>
      <c r="AA19" s="704"/>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703">
        <v>491</v>
      </c>
      <c r="N20" s="703" t="s">
        <v>1104</v>
      </c>
      <c r="O20" s="704"/>
      <c r="P20" s="132"/>
      <c r="Q20" s="132"/>
      <c r="R20" s="132"/>
      <c r="S20" s="132"/>
      <c r="T20" s="132"/>
      <c r="U20" s="703">
        <v>699</v>
      </c>
      <c r="V20" s="703" t="s">
        <v>1180</v>
      </c>
      <c r="W20" s="704"/>
      <c r="X20" s="132"/>
      <c r="Y20" s="701">
        <v>79</v>
      </c>
      <c r="Z20" s="701" t="s">
        <v>87</v>
      </c>
      <c r="AA20" s="702"/>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703">
        <v>496</v>
      </c>
      <c r="N21" s="703" t="s">
        <v>1117</v>
      </c>
      <c r="O21" s="704"/>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3707</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536"/>
      <c r="K2" s="536"/>
      <c r="L2" s="536"/>
    </row>
    <row r="3" spans="1:12" ht="18.75" thickBot="1" x14ac:dyDescent="0.3">
      <c r="A3" s="537" t="s">
        <v>3708</v>
      </c>
      <c r="B3" s="538"/>
      <c r="C3" s="241"/>
      <c r="D3" s="241"/>
      <c r="E3" s="241"/>
      <c r="F3" s="241"/>
      <c r="G3" s="241"/>
      <c r="H3" s="241"/>
      <c r="I3" s="241"/>
      <c r="J3" s="539"/>
      <c r="K3" s="539"/>
      <c r="L3" s="243"/>
    </row>
    <row r="4" spans="1:12" ht="18.75" thickBot="1" x14ac:dyDescent="0.3">
      <c r="A4" s="244" t="s">
        <v>3709</v>
      </c>
      <c r="B4" s="245" t="s">
        <v>242</v>
      </c>
      <c r="C4" s="241"/>
      <c r="D4" s="241"/>
      <c r="E4" s="246"/>
      <c r="F4" s="246"/>
      <c r="G4" s="246"/>
      <c r="H4" s="241"/>
      <c r="I4" s="241"/>
      <c r="J4" s="539"/>
      <c r="K4" s="539"/>
      <c r="L4" s="247"/>
    </row>
    <row r="5" spans="1:12" ht="18.75" thickBot="1" x14ac:dyDescent="0.3">
      <c r="A5" s="244" t="s">
        <v>3710</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540" t="s">
        <v>3711</v>
      </c>
      <c r="B7" s="541"/>
      <c r="C7" s="241"/>
      <c r="D7" s="542" t="s">
        <v>3712</v>
      </c>
      <c r="E7" s="542"/>
      <c r="F7" s="542"/>
      <c r="G7" s="542"/>
      <c r="H7" s="250"/>
      <c r="I7" s="240"/>
      <c r="J7" s="240"/>
      <c r="K7" s="240"/>
      <c r="L7" s="241"/>
    </row>
    <row r="8" spans="1:12" ht="18.75" thickBot="1" x14ac:dyDescent="0.3">
      <c r="A8" s="251" t="s">
        <v>3713</v>
      </c>
      <c r="B8" s="252" t="s">
        <v>242</v>
      </c>
      <c r="C8" s="241"/>
      <c r="D8" s="244" t="s">
        <v>3714</v>
      </c>
      <c r="E8" s="253" t="s">
        <v>242</v>
      </c>
      <c r="F8" s="244" t="s">
        <v>3714</v>
      </c>
      <c r="G8" s="253" t="s">
        <v>242</v>
      </c>
      <c r="H8" s="254"/>
      <c r="I8" s="255"/>
      <c r="J8" s="255"/>
      <c r="K8" s="255"/>
      <c r="L8" s="241"/>
    </row>
    <row r="9" spans="1:12" ht="18.75" thickBot="1" x14ac:dyDescent="0.3">
      <c r="A9" s="256" t="s">
        <v>3715</v>
      </c>
      <c r="B9" s="245" t="s">
        <v>242</v>
      </c>
      <c r="C9" s="241"/>
      <c r="D9" s="244" t="s">
        <v>3716</v>
      </c>
      <c r="E9" s="253" t="s">
        <v>242</v>
      </c>
      <c r="F9" s="244" t="s">
        <v>3717</v>
      </c>
      <c r="G9" s="253" t="s">
        <v>242</v>
      </c>
      <c r="H9" s="254"/>
      <c r="I9" s="255"/>
      <c r="J9" s="255"/>
      <c r="K9" s="255"/>
      <c r="L9" s="241"/>
    </row>
    <row r="10" spans="1:12" ht="18.75" thickBot="1" x14ac:dyDescent="0.3">
      <c r="A10" s="256" t="s">
        <v>3718</v>
      </c>
      <c r="B10" s="245" t="s">
        <v>242</v>
      </c>
      <c r="C10" s="241"/>
      <c r="D10" s="244" t="s">
        <v>3718</v>
      </c>
      <c r="E10" s="253" t="s">
        <v>242</v>
      </c>
      <c r="F10" s="244" t="s">
        <v>3718</v>
      </c>
      <c r="G10" s="253" t="s">
        <v>242</v>
      </c>
      <c r="H10" s="254"/>
      <c r="I10" s="255"/>
      <c r="J10" s="255"/>
      <c r="K10" s="255"/>
      <c r="L10" s="241"/>
    </row>
    <row r="11" spans="1:12" ht="18.75" thickBot="1" x14ac:dyDescent="0.3">
      <c r="A11" s="256" t="s">
        <v>3719</v>
      </c>
      <c r="B11" s="245" t="s">
        <v>242</v>
      </c>
      <c r="C11" s="257"/>
      <c r="D11" s="244" t="s">
        <v>3719</v>
      </c>
      <c r="E11" s="253" t="s">
        <v>242</v>
      </c>
      <c r="F11" s="244" t="s">
        <v>3719</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3720</v>
      </c>
      <c r="B13" s="259" t="s">
        <v>242</v>
      </c>
      <c r="C13" s="241"/>
      <c r="D13" s="244" t="s">
        <v>3720</v>
      </c>
      <c r="E13" s="253" t="s">
        <v>242</v>
      </c>
      <c r="F13" s="244" t="s">
        <v>3720</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3721</v>
      </c>
      <c r="B15" s="248" t="s">
        <v>242</v>
      </c>
      <c r="C15" s="262"/>
      <c r="D15" s="256" t="s">
        <v>3722</v>
      </c>
      <c r="E15" s="245" t="s">
        <v>242</v>
      </c>
      <c r="F15" s="246"/>
      <c r="G15" s="246"/>
      <c r="H15" s="263"/>
      <c r="I15" s="263"/>
      <c r="J15" s="241"/>
      <c r="K15" s="246"/>
      <c r="L15" s="241"/>
    </row>
    <row r="16" spans="1:12" ht="18.75" thickBot="1" x14ac:dyDescent="0.3">
      <c r="A16" s="264" t="s">
        <v>3723</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3724</v>
      </c>
      <c r="B18" s="544" t="s">
        <v>3725</v>
      </c>
      <c r="C18" s="544"/>
      <c r="D18" s="544"/>
      <c r="E18" s="267" t="s">
        <v>3726</v>
      </c>
      <c r="F18" s="267" t="s">
        <v>3727</v>
      </c>
      <c r="G18" s="267" t="s">
        <v>3728</v>
      </c>
      <c r="H18" s="267" t="s">
        <v>3729</v>
      </c>
      <c r="I18" s="267" t="s">
        <v>3730</v>
      </c>
      <c r="J18" s="267" t="s">
        <v>3731</v>
      </c>
      <c r="K18" s="267" t="s">
        <v>3732</v>
      </c>
      <c r="L18" s="267" t="s">
        <v>3733</v>
      </c>
    </row>
    <row r="19" spans="1:12" ht="18.75" thickBot="1" x14ac:dyDescent="0.3">
      <c r="A19" s="268"/>
      <c r="B19" s="543"/>
      <c r="C19" s="543"/>
      <c r="D19" s="543"/>
      <c r="E19" s="269"/>
      <c r="F19" s="269"/>
      <c r="G19" s="270">
        <f>0.05</f>
        <v>0.05</v>
      </c>
      <c r="H19" s="271">
        <f>0</f>
        <v>0</v>
      </c>
      <c r="I19" s="271">
        <f>H19*(1+G19)</f>
        <v>0</v>
      </c>
      <c r="J19" s="271">
        <f>H19*F19</f>
        <v>0</v>
      </c>
      <c r="K19" s="271">
        <f>H19*G19*F19</f>
        <v>0</v>
      </c>
      <c r="L19" s="271">
        <f>I19*F19</f>
        <v>0</v>
      </c>
    </row>
    <row r="20" spans="1:12" ht="18.75" thickBot="1" x14ac:dyDescent="0.3">
      <c r="A20" s="268"/>
      <c r="B20" s="543"/>
      <c r="C20" s="543"/>
      <c r="D20" s="543"/>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543"/>
      <c r="C21" s="543"/>
      <c r="D21" s="543"/>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543"/>
      <c r="C22" s="543"/>
      <c r="D22" s="543"/>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543"/>
      <c r="C23" s="543"/>
      <c r="D23" s="543"/>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543"/>
      <c r="C24" s="543"/>
      <c r="D24" s="543"/>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543"/>
      <c r="C25" s="543"/>
      <c r="D25" s="543"/>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543"/>
      <c r="C26" s="543"/>
      <c r="D26" s="543"/>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543"/>
      <c r="C27" s="543"/>
      <c r="D27" s="543"/>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3731</v>
      </c>
      <c r="K28" s="273" t="s">
        <v>3734</v>
      </c>
      <c r="L28" s="273" t="s">
        <v>3733</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3735</v>
      </c>
      <c r="B30" s="274">
        <f>0</f>
        <v>0</v>
      </c>
      <c r="C30" s="275"/>
      <c r="D30" s="275"/>
      <c r="E30" s="276"/>
      <c r="F30" s="276"/>
      <c r="G30" s="276"/>
      <c r="H30" s="276"/>
      <c r="I30" s="276"/>
      <c r="J30" s="276"/>
      <c r="K30" s="276"/>
      <c r="L30" s="276"/>
    </row>
    <row r="31" spans="1:12" ht="18.75" thickBot="1" x14ac:dyDescent="0.3">
      <c r="A31" s="267" t="s">
        <v>3736</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3737</v>
      </c>
      <c r="B33" s="278"/>
      <c r="C33" s="280"/>
      <c r="D33" s="280"/>
      <c r="E33" s="276"/>
      <c r="F33" s="276"/>
      <c r="G33" s="276"/>
      <c r="H33" s="276"/>
      <c r="I33" s="276"/>
      <c r="J33" s="276"/>
      <c r="K33" s="276"/>
      <c r="L33" s="276"/>
    </row>
    <row r="34" spans="1:12" ht="54" x14ac:dyDescent="0.25">
      <c r="A34" s="279" t="s">
        <v>3738</v>
      </c>
      <c r="B34" s="280"/>
      <c r="C34" s="280"/>
      <c r="D34" s="280"/>
      <c r="E34" s="276"/>
      <c r="F34" s="276"/>
      <c r="G34" s="276"/>
      <c r="H34" s="276"/>
      <c r="I34" s="276"/>
      <c r="J34" s="276"/>
      <c r="K34" s="276"/>
      <c r="L34" s="276"/>
    </row>
    <row r="35" spans="1:12" ht="54" x14ac:dyDescent="0.25">
      <c r="A35" s="279" t="s">
        <v>3739</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3740</v>
      </c>
      <c r="B37" s="283"/>
      <c r="C37" s="283"/>
      <c r="D37" s="283"/>
      <c r="E37" s="241"/>
      <c r="F37" s="241"/>
      <c r="G37" s="241"/>
      <c r="H37" s="241"/>
      <c r="I37" s="241"/>
      <c r="J37" s="241"/>
      <c r="K37" s="241"/>
      <c r="L37" s="241"/>
    </row>
    <row r="38" spans="1:12" ht="36" x14ac:dyDescent="0.25">
      <c r="A38" s="284" t="s">
        <v>3741</v>
      </c>
      <c r="B38" s="285"/>
      <c r="C38" s="285"/>
      <c r="D38" s="285"/>
      <c r="E38" s="241"/>
      <c r="F38" s="241"/>
      <c r="G38" s="241"/>
      <c r="H38" s="241"/>
      <c r="I38" s="241"/>
      <c r="J38" s="241"/>
      <c r="K38" s="241"/>
      <c r="L38" s="241"/>
    </row>
    <row r="39" spans="1:12" ht="36" x14ac:dyDescent="0.25">
      <c r="A39" s="286" t="s">
        <v>3742</v>
      </c>
      <c r="B39" s="287"/>
      <c r="C39" s="287"/>
      <c r="D39" s="287"/>
      <c r="E39" s="241"/>
      <c r="F39" s="241"/>
      <c r="G39" s="241"/>
      <c r="H39" s="241"/>
      <c r="I39" s="241"/>
      <c r="J39" s="241"/>
      <c r="K39" s="241"/>
      <c r="L39" s="241"/>
    </row>
    <row r="40" spans="1:12" ht="36" x14ac:dyDescent="0.25">
      <c r="A40" s="286" t="s">
        <v>3743</v>
      </c>
      <c r="B40" s="287"/>
      <c r="C40" s="287"/>
      <c r="D40" s="287"/>
      <c r="E40" s="241"/>
      <c r="F40" s="241"/>
      <c r="G40" s="241"/>
      <c r="H40" s="241"/>
      <c r="I40" s="241"/>
      <c r="J40" s="241"/>
      <c r="K40" s="241"/>
      <c r="L40" s="241"/>
    </row>
    <row r="41" spans="1:12" ht="18" x14ac:dyDescent="0.25">
      <c r="A41" s="288" t="s">
        <v>3744</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4370</v>
      </c>
      <c r="B43" s="280"/>
      <c r="C43" s="280"/>
      <c r="D43" s="280"/>
      <c r="E43" s="289"/>
      <c r="F43" s="289"/>
      <c r="G43" s="289"/>
      <c r="H43" s="289"/>
      <c r="I43" s="289"/>
      <c r="J43" s="289"/>
      <c r="K43" s="289"/>
      <c r="L43" s="289"/>
    </row>
    <row r="44" spans="1:12" ht="18" x14ac:dyDescent="0.25">
      <c r="A44" s="279" t="s">
        <v>3745</v>
      </c>
      <c r="B44" s="280"/>
      <c r="C44" s="280"/>
      <c r="D44" s="280"/>
      <c r="E44" s="289"/>
      <c r="F44" s="289"/>
      <c r="G44" s="289"/>
      <c r="H44" s="289"/>
      <c r="I44" s="289"/>
      <c r="J44" s="289"/>
      <c r="K44" s="289"/>
      <c r="L44" s="289"/>
    </row>
    <row r="45" spans="1:12" ht="54" x14ac:dyDescent="0.25">
      <c r="A45" s="279" t="s">
        <v>3746</v>
      </c>
      <c r="B45" s="280"/>
      <c r="C45" s="280"/>
      <c r="D45" s="280"/>
      <c r="E45" s="241"/>
      <c r="F45" s="241"/>
      <c r="G45" s="241"/>
      <c r="H45" s="241"/>
      <c r="I45" s="241"/>
      <c r="J45" s="241"/>
      <c r="K45" s="241"/>
      <c r="L45" s="241"/>
    </row>
  </sheetData>
  <mergeCells count="16">
    <mergeCell ref="B24:D24"/>
    <mergeCell ref="B25:D25"/>
    <mergeCell ref="B26:D26"/>
    <mergeCell ref="B27:D27"/>
    <mergeCell ref="B18:D18"/>
    <mergeCell ref="B19:D19"/>
    <mergeCell ref="B20:D20"/>
    <mergeCell ref="B21:D21"/>
    <mergeCell ref="B22:D22"/>
    <mergeCell ref="B23:D23"/>
    <mergeCell ref="J2:L2"/>
    <mergeCell ref="A3:B3"/>
    <mergeCell ref="J3:K3"/>
    <mergeCell ref="J4:K4"/>
    <mergeCell ref="A7:B7"/>
    <mergeCell ref="D7:G7"/>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3747</v>
      </c>
      <c r="C1" s="132"/>
      <c r="D1" s="132"/>
      <c r="E1" s="132"/>
      <c r="F1" s="132"/>
      <c r="G1" s="132"/>
    </row>
    <row r="2" spans="1:16" x14ac:dyDescent="0.25">
      <c r="A2" s="546" t="s">
        <v>3763</v>
      </c>
      <c r="B2" s="546" t="s">
        <v>3748</v>
      </c>
      <c r="C2" s="548" t="s">
        <v>3749</v>
      </c>
      <c r="D2" s="549"/>
      <c r="E2" s="550"/>
      <c r="F2" s="546" t="s">
        <v>3750</v>
      </c>
      <c r="G2" s="546" t="s">
        <v>3751</v>
      </c>
      <c r="H2" s="548" t="s">
        <v>3749</v>
      </c>
      <c r="I2" s="549"/>
      <c r="J2" s="550"/>
      <c r="K2" s="548" t="s">
        <v>3752</v>
      </c>
      <c r="L2" s="549"/>
      <c r="M2" s="549"/>
      <c r="N2" s="550"/>
      <c r="O2" s="545" t="s">
        <v>3753</v>
      </c>
      <c r="P2" s="545"/>
    </row>
    <row r="3" spans="1:16" x14ac:dyDescent="0.25">
      <c r="A3" s="547"/>
      <c r="B3" s="547"/>
      <c r="C3" s="237" t="s">
        <v>3754</v>
      </c>
      <c r="D3" s="237" t="s">
        <v>3755</v>
      </c>
      <c r="E3" s="237" t="s">
        <v>3756</v>
      </c>
      <c r="F3" s="547"/>
      <c r="G3" s="547"/>
      <c r="H3" s="237" t="s">
        <v>3754</v>
      </c>
      <c r="I3" s="237" t="s">
        <v>3755</v>
      </c>
      <c r="J3" s="237" t="s">
        <v>3756</v>
      </c>
      <c r="K3" s="237" t="s">
        <v>3757</v>
      </c>
      <c r="L3" s="27" t="s">
        <v>3758</v>
      </c>
      <c r="M3" s="27" t="s">
        <v>3759</v>
      </c>
      <c r="N3" s="237" t="s">
        <v>3760</v>
      </c>
      <c r="O3" s="237" t="s">
        <v>3761</v>
      </c>
      <c r="P3" s="237" t="s">
        <v>3762</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0" sqref="D10"/>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3764</v>
      </c>
      <c r="D1" s="548" t="s">
        <v>3765</v>
      </c>
      <c r="E1" s="549"/>
      <c r="F1" s="549"/>
      <c r="G1" s="550"/>
    </row>
    <row r="2" spans="1:7" ht="60" x14ac:dyDescent="0.25">
      <c r="A2" s="292" t="s">
        <v>3766</v>
      </c>
      <c r="B2" s="63"/>
      <c r="D2" s="291" t="s">
        <v>3767</v>
      </c>
      <c r="E2" s="291" t="s">
        <v>3754</v>
      </c>
      <c r="F2" s="291" t="s">
        <v>3768</v>
      </c>
      <c r="G2" s="69" t="s">
        <v>3769</v>
      </c>
    </row>
    <row r="3" spans="1:7" x14ac:dyDescent="0.25">
      <c r="A3" s="551" t="s">
        <v>3770</v>
      </c>
      <c r="B3" s="552"/>
      <c r="D3" s="290"/>
      <c r="E3" s="290"/>
      <c r="F3" s="290"/>
      <c r="G3" s="290"/>
    </row>
    <row r="4" spans="1:7" x14ac:dyDescent="0.25">
      <c r="A4" s="20" t="s">
        <v>3713</v>
      </c>
      <c r="B4" s="20" t="s">
        <v>3771</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tabSelected="1"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16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B7" sqref="B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553" t="s">
        <v>1659</v>
      </c>
    </row>
    <row r="36" spans="1:3" ht="45" x14ac:dyDescent="0.25">
      <c r="A36" s="122" t="s">
        <v>1660</v>
      </c>
      <c r="B36" s="40"/>
      <c r="C36" s="554"/>
    </row>
    <row r="37" spans="1:3" ht="30" x14ac:dyDescent="0.25">
      <c r="A37" s="122" t="s">
        <v>1661</v>
      </c>
      <c r="B37" s="40"/>
      <c r="C37" s="555"/>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553" t="s">
        <v>1659</v>
      </c>
    </row>
    <row r="63" spans="1:3" x14ac:dyDescent="0.25">
      <c r="A63" s="125" t="s">
        <v>1677</v>
      </c>
      <c r="B63" s="40"/>
      <c r="C63" s="554"/>
    </row>
    <row r="64" spans="1:3" x14ac:dyDescent="0.25">
      <c r="A64" s="125" t="s">
        <v>55</v>
      </c>
      <c r="B64" s="40"/>
      <c r="C64" s="555"/>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553" t="s">
        <v>1697</v>
      </c>
    </row>
    <row r="93" spans="1:3" x14ac:dyDescent="0.25">
      <c r="A93" s="23" t="s">
        <v>1698</v>
      </c>
      <c r="B93" s="40"/>
      <c r="C93" s="555"/>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553" t="s">
        <v>1697</v>
      </c>
    </row>
    <row r="135" spans="1:4" x14ac:dyDescent="0.25">
      <c r="A135" s="125"/>
      <c r="B135" s="554"/>
    </row>
    <row r="136" spans="1:4" x14ac:dyDescent="0.25">
      <c r="A136" s="125"/>
      <c r="B136" s="555"/>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559" t="s">
        <v>1744</v>
      </c>
      <c r="B51" s="559"/>
      <c r="C51" s="559"/>
      <c r="D51" s="559"/>
      <c r="E51" s="44"/>
      <c r="F51" s="44"/>
      <c r="G51" s="44"/>
      <c r="H51" s="44"/>
      <c r="I51" s="44"/>
      <c r="J51" s="44"/>
    </row>
    <row r="52" spans="1:10" x14ac:dyDescent="0.25">
      <c r="A52" s="560" t="s">
        <v>1308</v>
      </c>
      <c r="B52" s="561"/>
      <c r="C52" s="562"/>
      <c r="D52" s="110" t="s">
        <v>1745</v>
      </c>
      <c r="E52" s="44"/>
      <c r="F52" s="44"/>
      <c r="G52" s="44"/>
      <c r="H52" s="44"/>
      <c r="I52" s="44"/>
      <c r="J52" s="44"/>
    </row>
    <row r="53" spans="1:10" ht="60" x14ac:dyDescent="0.25">
      <c r="A53" s="563">
        <v>16</v>
      </c>
      <c r="B53" s="97" t="s">
        <v>1746</v>
      </c>
      <c r="C53" s="23"/>
      <c r="D53" s="14"/>
      <c r="E53" s="44"/>
      <c r="F53" s="44"/>
      <c r="G53" s="44"/>
      <c r="H53" s="44"/>
      <c r="I53" s="44"/>
      <c r="J53" s="44"/>
    </row>
    <row r="54" spans="1:10" ht="60" x14ac:dyDescent="0.25">
      <c r="A54" s="564"/>
      <c r="B54" s="92" t="s">
        <v>1747</v>
      </c>
      <c r="C54" s="23">
        <v>1031</v>
      </c>
      <c r="D54" s="14">
        <f>0</f>
        <v>0</v>
      </c>
      <c r="E54" s="44"/>
      <c r="F54" s="44"/>
      <c r="G54" s="44"/>
      <c r="H54" s="44"/>
      <c r="I54" s="44"/>
      <c r="J54" s="44"/>
    </row>
    <row r="55" spans="1:10" x14ac:dyDescent="0.25">
      <c r="A55" s="565" t="s">
        <v>1364</v>
      </c>
      <c r="B55" s="566"/>
      <c r="C55" s="567"/>
      <c r="D55" s="110" t="s">
        <v>1745</v>
      </c>
      <c r="E55" s="44"/>
      <c r="F55" s="44"/>
      <c r="G55" s="44"/>
      <c r="H55" s="44"/>
      <c r="I55" s="44"/>
      <c r="J55" s="44"/>
    </row>
    <row r="56" spans="1:10" ht="60" x14ac:dyDescent="0.25">
      <c r="A56" s="563">
        <v>21</v>
      </c>
      <c r="B56" s="97" t="s">
        <v>1748</v>
      </c>
      <c r="C56" s="23"/>
      <c r="D56" s="14"/>
      <c r="E56" s="44"/>
      <c r="F56" s="44"/>
      <c r="G56" s="44"/>
      <c r="H56" s="44"/>
      <c r="I56" s="44"/>
      <c r="J56" s="44"/>
    </row>
    <row r="57" spans="1:10" ht="60" x14ac:dyDescent="0.25">
      <c r="A57" s="564"/>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568" t="s">
        <v>1754</v>
      </c>
      <c r="B60" s="569"/>
      <c r="C60" s="569"/>
      <c r="D60" s="570"/>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568" t="s">
        <v>1756</v>
      </c>
      <c r="B63" s="569"/>
      <c r="C63" s="569"/>
      <c r="D63" s="569"/>
      <c r="E63" s="569"/>
      <c r="F63" s="569"/>
      <c r="G63" s="569"/>
      <c r="H63" s="570"/>
      <c r="I63" s="44"/>
      <c r="J63" s="44"/>
    </row>
    <row r="64" spans="1:10" x14ac:dyDescent="0.25">
      <c r="A64" s="560" t="s">
        <v>1413</v>
      </c>
      <c r="B64" s="561"/>
      <c r="C64" s="561"/>
      <c r="D64" s="562"/>
      <c r="E64" s="560" t="s">
        <v>1757</v>
      </c>
      <c r="F64" s="561"/>
      <c r="G64" s="561"/>
      <c r="H64" s="562"/>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568" t="s">
        <v>1767</v>
      </c>
      <c r="B69" s="569"/>
      <c r="C69" s="569"/>
      <c r="D69" s="570"/>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568" t="s">
        <v>1770</v>
      </c>
      <c r="B72" s="569"/>
      <c r="C72" s="570"/>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556" t="s">
        <v>1843</v>
      </c>
      <c r="B159" s="557"/>
      <c r="C159" s="558"/>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571" t="s">
        <v>1857</v>
      </c>
      <c r="B20" s="572"/>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573" t="s">
        <v>1883</v>
      </c>
      <c r="B45" s="574" t="s">
        <v>1308</v>
      </c>
      <c r="C45" s="574"/>
      <c r="D45" s="574"/>
      <c r="E45" s="44"/>
      <c r="F45" s="44"/>
      <c r="G45" s="44"/>
      <c r="H45" s="44"/>
      <c r="I45" s="44"/>
      <c r="J45" s="44"/>
      <c r="K45" s="44"/>
      <c r="L45" s="44"/>
      <c r="M45" s="44"/>
      <c r="N45" s="44"/>
      <c r="O45" s="44"/>
      <c r="P45" s="44"/>
      <c r="Q45" s="44"/>
      <c r="R45" s="44"/>
      <c r="S45" s="44"/>
      <c r="T45" s="44"/>
      <c r="U45" s="44"/>
    </row>
    <row r="46" spans="1:21" x14ac:dyDescent="0.25">
      <c r="A46" s="573"/>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573"/>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575"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576"/>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577" t="s">
        <v>1883</v>
      </c>
      <c r="B71" s="580" t="s">
        <v>1894</v>
      </c>
      <c r="C71" s="581"/>
      <c r="D71" s="581"/>
      <c r="E71" s="581"/>
      <c r="F71" s="581"/>
      <c r="G71" s="582"/>
      <c r="H71" s="44"/>
      <c r="I71" s="44"/>
      <c r="J71" s="44"/>
      <c r="K71" s="44"/>
      <c r="L71" s="44"/>
      <c r="M71" s="44"/>
      <c r="N71" s="44"/>
      <c r="O71" s="44"/>
      <c r="P71" s="44"/>
      <c r="Q71" s="44"/>
      <c r="R71" s="44"/>
      <c r="S71" s="44"/>
      <c r="T71" s="44"/>
      <c r="U71" s="44"/>
    </row>
    <row r="72" spans="1:21" ht="39.75" customHeight="1" x14ac:dyDescent="0.25">
      <c r="A72" s="578"/>
      <c r="B72" s="583" t="s">
        <v>1895</v>
      </c>
      <c r="C72" s="584"/>
      <c r="D72" s="585"/>
      <c r="E72" s="586" t="s">
        <v>1896</v>
      </c>
      <c r="F72" s="587"/>
      <c r="G72" s="588"/>
      <c r="H72" s="44"/>
      <c r="I72" s="44"/>
      <c r="J72" s="44"/>
      <c r="K72" s="44"/>
      <c r="L72" s="44"/>
      <c r="M72" s="44"/>
      <c r="N72" s="44"/>
      <c r="O72" s="44"/>
      <c r="P72" s="44"/>
      <c r="Q72" s="44"/>
      <c r="R72" s="44"/>
      <c r="S72" s="44"/>
      <c r="T72" s="44"/>
      <c r="U72" s="44"/>
    </row>
    <row r="73" spans="1:21" ht="30.75" customHeight="1" x14ac:dyDescent="0.25">
      <c r="A73" s="578"/>
      <c r="B73" s="589" t="s">
        <v>1897</v>
      </c>
      <c r="C73" s="590"/>
      <c r="D73" s="577" t="s">
        <v>1898</v>
      </c>
      <c r="E73" s="571" t="s">
        <v>1899</v>
      </c>
      <c r="F73" s="572"/>
      <c r="G73" s="592" t="s">
        <v>1900</v>
      </c>
      <c r="H73" s="44"/>
      <c r="I73" s="44"/>
      <c r="J73" s="44"/>
      <c r="K73" s="44"/>
      <c r="L73" s="44"/>
      <c r="M73" s="44"/>
      <c r="N73" s="44"/>
      <c r="O73" s="44"/>
      <c r="P73" s="44"/>
      <c r="Q73" s="44"/>
      <c r="R73" s="44"/>
      <c r="S73" s="44"/>
      <c r="T73" s="44"/>
      <c r="U73" s="44"/>
    </row>
    <row r="74" spans="1:21" ht="45" x14ac:dyDescent="0.25">
      <c r="A74" s="578"/>
      <c r="B74" s="72" t="s">
        <v>1901</v>
      </c>
      <c r="C74" s="88" t="s">
        <v>1902</v>
      </c>
      <c r="D74" s="579"/>
      <c r="E74" s="88" t="s">
        <v>1903</v>
      </c>
      <c r="F74" s="88" t="s">
        <v>1904</v>
      </c>
      <c r="G74" s="593"/>
      <c r="H74" s="44"/>
      <c r="I74" s="44"/>
      <c r="J74" s="44"/>
      <c r="K74" s="44"/>
      <c r="L74" s="44"/>
      <c r="M74" s="44"/>
      <c r="N74" s="44"/>
      <c r="O74" s="44"/>
      <c r="P74" s="44"/>
      <c r="Q74" s="44"/>
      <c r="R74" s="44"/>
      <c r="S74" s="44"/>
      <c r="T74" s="44"/>
      <c r="U74" s="44"/>
    </row>
    <row r="75" spans="1:21" x14ac:dyDescent="0.25">
      <c r="A75" s="579"/>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575"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576"/>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577" t="s">
        <v>1883</v>
      </c>
      <c r="B99" s="594" t="s">
        <v>1364</v>
      </c>
      <c r="C99" s="594"/>
      <c r="D99" s="594"/>
      <c r="E99" s="139" t="s">
        <v>1913</v>
      </c>
      <c r="F99" s="44"/>
      <c r="G99" s="44"/>
      <c r="H99" s="44"/>
      <c r="I99" s="44"/>
      <c r="J99" s="44"/>
      <c r="K99" s="44"/>
      <c r="L99" s="44"/>
      <c r="M99" s="44"/>
      <c r="N99" s="44"/>
      <c r="O99" s="44"/>
      <c r="P99" s="44"/>
      <c r="Q99" s="44"/>
      <c r="R99" s="44"/>
      <c r="S99" s="44"/>
      <c r="T99" s="44"/>
      <c r="U99" s="44"/>
    </row>
    <row r="100" spans="1:21" ht="30" x14ac:dyDescent="0.25">
      <c r="A100" s="578"/>
      <c r="B100" s="595" t="s">
        <v>1914</v>
      </c>
      <c r="C100" s="595" t="s">
        <v>1915</v>
      </c>
      <c r="D100" s="595"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578"/>
      <c r="B101" s="595"/>
      <c r="C101" s="595"/>
      <c r="D101" s="595"/>
      <c r="E101" s="137" t="s">
        <v>1918</v>
      </c>
      <c r="F101" s="44"/>
      <c r="G101" s="44"/>
      <c r="H101" s="44"/>
      <c r="I101" s="44"/>
      <c r="J101" s="44"/>
      <c r="K101" s="44"/>
      <c r="L101" s="44"/>
      <c r="M101" s="44"/>
      <c r="N101" s="44"/>
      <c r="O101" s="44"/>
      <c r="P101" s="44"/>
      <c r="Q101" s="44"/>
      <c r="R101" s="44"/>
      <c r="S101" s="44"/>
      <c r="T101" s="44"/>
      <c r="U101" s="44"/>
    </row>
    <row r="102" spans="1:21" x14ac:dyDescent="0.25">
      <c r="A102" s="579"/>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591"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575"/>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591" t="s">
        <v>1925</v>
      </c>
      <c r="B125" s="591"/>
      <c r="C125" s="591"/>
      <c r="D125" s="40"/>
      <c r="E125" s="40"/>
      <c r="F125" s="44"/>
      <c r="G125" s="44"/>
      <c r="H125" s="44"/>
      <c r="I125" s="44"/>
      <c r="J125" s="44"/>
      <c r="K125" s="44"/>
      <c r="L125" s="44"/>
      <c r="M125" s="44"/>
      <c r="N125" s="44"/>
      <c r="O125" s="44"/>
      <c r="P125" s="44"/>
      <c r="Q125" s="44"/>
      <c r="R125" s="44"/>
      <c r="S125" s="44"/>
      <c r="T125" s="44"/>
      <c r="U125" s="44"/>
    </row>
    <row r="126" spans="1:21" x14ac:dyDescent="0.25">
      <c r="A126" s="591"/>
      <c r="B126" s="591"/>
      <c r="C126" s="591"/>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123:A124"/>
    <mergeCell ref="A125:C126"/>
    <mergeCell ref="E73:F73"/>
    <mergeCell ref="G73:G74"/>
    <mergeCell ref="A96:A97"/>
    <mergeCell ref="A99:A102"/>
    <mergeCell ref="B99:D99"/>
    <mergeCell ref="B100:B101"/>
    <mergeCell ref="C100:C101"/>
    <mergeCell ref="D100:D101"/>
    <mergeCell ref="A20:B20"/>
    <mergeCell ref="A45:A47"/>
    <mergeCell ref="B45:D45"/>
    <mergeCell ref="A68:A69"/>
    <mergeCell ref="A71:A75"/>
    <mergeCell ref="B71:G71"/>
    <mergeCell ref="B72:D72"/>
    <mergeCell ref="E72:G72"/>
    <mergeCell ref="B73:C73"/>
    <mergeCell ref="D73:D7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s>
  <sheetData>
    <row r="1" spans="1:5" ht="30" x14ac:dyDescent="0.25">
      <c r="A1" s="69" t="s">
        <v>1495</v>
      </c>
    </row>
    <row r="2" spans="1:5" ht="60"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opLeftCell="A165" zoomScaleNormal="100" workbookViewId="0">
      <selection activeCell="B181" sqref="B18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601" t="s">
        <v>2059</v>
      </c>
      <c r="B164" s="19" t="s">
        <v>2060</v>
      </c>
      <c r="C164" s="596" t="s">
        <v>2061</v>
      </c>
      <c r="D164" s="604"/>
      <c r="E164" s="604"/>
      <c r="F164" s="604"/>
      <c r="G164" s="604"/>
      <c r="H164" s="597"/>
    </row>
    <row r="165" spans="1:8" x14ac:dyDescent="0.25">
      <c r="A165" s="602"/>
      <c r="B165" s="601" t="s">
        <v>2062</v>
      </c>
      <c r="C165" s="601" t="s">
        <v>2063</v>
      </c>
      <c r="D165" s="596" t="s">
        <v>2064</v>
      </c>
      <c r="E165" s="604"/>
      <c r="F165" s="604"/>
      <c r="G165" s="604"/>
      <c r="H165" s="597"/>
    </row>
    <row r="166" spans="1:8" x14ac:dyDescent="0.25">
      <c r="A166" s="602"/>
      <c r="B166" s="605"/>
      <c r="C166" s="605"/>
      <c r="D166" s="601" t="s">
        <v>2065</v>
      </c>
      <c r="E166" s="596" t="s">
        <v>2066</v>
      </c>
      <c r="F166" s="550"/>
      <c r="G166" s="596" t="s">
        <v>2067</v>
      </c>
      <c r="H166" s="550"/>
    </row>
    <row r="167" spans="1:8" ht="45" x14ac:dyDescent="0.25">
      <c r="A167" s="603"/>
      <c r="B167" s="547"/>
      <c r="C167" s="547"/>
      <c r="D167" s="547"/>
      <c r="E167" s="69" t="s">
        <v>2068</v>
      </c>
      <c r="F167" s="19" t="s">
        <v>2069</v>
      </c>
      <c r="G167" s="69" t="s">
        <v>2070</v>
      </c>
      <c r="H167" s="19" t="s">
        <v>2071</v>
      </c>
    </row>
    <row r="168" spans="1:8" x14ac:dyDescent="0.25">
      <c r="A168" s="40"/>
      <c r="B168" s="553"/>
      <c r="C168" s="553"/>
      <c r="D168" s="553"/>
      <c r="E168" s="553"/>
      <c r="F168" s="553"/>
      <c r="G168" s="553"/>
      <c r="H168" s="553"/>
    </row>
    <row r="169" spans="1:8" x14ac:dyDescent="0.25">
      <c r="A169" s="40"/>
      <c r="B169" s="555"/>
      <c r="C169" s="555"/>
      <c r="D169" s="555"/>
      <c r="E169" s="555"/>
      <c r="F169" s="555"/>
      <c r="G169" s="555"/>
      <c r="H169" s="555"/>
    </row>
    <row r="170" spans="1:8" x14ac:dyDescent="0.25">
      <c r="A170" s="40"/>
      <c r="B170" s="553"/>
      <c r="C170" s="553"/>
      <c r="D170" s="553"/>
      <c r="E170" s="553"/>
      <c r="F170" s="553"/>
      <c r="G170" s="553"/>
      <c r="H170" s="553"/>
    </row>
    <row r="171" spans="1:8" x14ac:dyDescent="0.25">
      <c r="A171" s="40"/>
      <c r="B171" s="555"/>
      <c r="C171" s="555"/>
      <c r="D171" s="555"/>
      <c r="E171" s="554"/>
      <c r="F171" s="554"/>
      <c r="G171" s="554"/>
      <c r="H171" s="555"/>
    </row>
    <row r="172" spans="1:8" x14ac:dyDescent="0.25">
      <c r="A172" s="40"/>
      <c r="B172" s="553"/>
      <c r="C172" s="553"/>
      <c r="D172" s="553"/>
      <c r="E172" s="600"/>
      <c r="F172" s="600"/>
      <c r="G172" s="600"/>
      <c r="H172" s="553"/>
    </row>
    <row r="173" spans="1:8" x14ac:dyDescent="0.25">
      <c r="A173" s="40"/>
      <c r="B173" s="555"/>
      <c r="C173" s="555"/>
      <c r="D173" s="555"/>
      <c r="E173" s="600"/>
      <c r="F173" s="600"/>
      <c r="G173" s="600"/>
      <c r="H173" s="555"/>
    </row>
    <row r="174" spans="1:8" x14ac:dyDescent="0.25">
      <c r="A174" s="40"/>
      <c r="B174" s="553"/>
      <c r="C174" s="553"/>
      <c r="D174" s="553"/>
      <c r="E174" s="553"/>
      <c r="F174" s="553"/>
      <c r="G174" s="553"/>
      <c r="H174" s="553"/>
    </row>
    <row r="175" spans="1:8" x14ac:dyDescent="0.25">
      <c r="A175" s="40"/>
      <c r="B175" s="555"/>
      <c r="C175" s="555"/>
      <c r="D175" s="555"/>
      <c r="E175" s="555"/>
      <c r="F175" s="555"/>
      <c r="G175" s="555"/>
      <c r="H175" s="555"/>
    </row>
    <row r="176" spans="1:8" x14ac:dyDescent="0.25">
      <c r="A176" s="40"/>
      <c r="B176" s="553"/>
      <c r="C176" s="553"/>
      <c r="D176" s="553"/>
      <c r="E176" s="553"/>
      <c r="F176" s="553"/>
      <c r="G176" s="553"/>
      <c r="H176" s="553"/>
    </row>
    <row r="177" spans="1:8" x14ac:dyDescent="0.25">
      <c r="A177" s="40"/>
      <c r="B177" s="555"/>
      <c r="C177" s="555"/>
      <c r="D177" s="555"/>
      <c r="E177" s="555"/>
      <c r="F177" s="555"/>
      <c r="G177" s="555"/>
      <c r="H177" s="555"/>
    </row>
    <row r="178" spans="1:8" x14ac:dyDescent="0.25">
      <c r="A178" s="40"/>
      <c r="B178" s="553"/>
      <c r="C178" s="553"/>
      <c r="D178" s="553"/>
      <c r="E178" s="553"/>
      <c r="F178" s="553"/>
      <c r="G178" s="553"/>
      <c r="H178" s="553"/>
    </row>
    <row r="179" spans="1:8" x14ac:dyDescent="0.25">
      <c r="A179" s="40"/>
      <c r="B179" s="555"/>
      <c r="C179" s="555"/>
      <c r="D179" s="555"/>
      <c r="E179" s="555"/>
      <c r="F179" s="555"/>
      <c r="G179" s="555"/>
      <c r="H179" s="555"/>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545" t="s">
        <v>2076</v>
      </c>
      <c r="B188" s="545"/>
      <c r="C188" s="596" t="s">
        <v>2077</v>
      </c>
      <c r="D188" s="597"/>
    </row>
    <row r="189" spans="1:8" ht="90" x14ac:dyDescent="0.25">
      <c r="A189" s="598" t="s">
        <v>2078</v>
      </c>
      <c r="B189" s="599"/>
      <c r="C189" s="154" t="s">
        <v>2079</v>
      </c>
      <c r="D189" s="40"/>
    </row>
    <row r="190" spans="1:8" ht="75" x14ac:dyDescent="0.25">
      <c r="A190" s="598"/>
      <c r="B190" s="599"/>
      <c r="C190" s="154" t="s">
        <v>2080</v>
      </c>
      <c r="D190" s="40"/>
    </row>
    <row r="191" spans="1:8" ht="60" x14ac:dyDescent="0.25">
      <c r="A191" s="598" t="s">
        <v>2081</v>
      </c>
      <c r="B191" s="600"/>
      <c r="C191" s="154" t="s">
        <v>2082</v>
      </c>
      <c r="D191" s="40"/>
    </row>
    <row r="192" spans="1:8" ht="45" x14ac:dyDescent="0.25">
      <c r="A192" s="598"/>
      <c r="B192" s="600"/>
      <c r="C192" s="154" t="s">
        <v>2083</v>
      </c>
      <c r="D192" s="40"/>
    </row>
  </sheetData>
  <mergeCells count="56">
    <mergeCell ref="A164:A167"/>
    <mergeCell ref="C164:H164"/>
    <mergeCell ref="B165:B167"/>
    <mergeCell ref="C165:C167"/>
    <mergeCell ref="D165:H165"/>
    <mergeCell ref="D166:D167"/>
    <mergeCell ref="E166:F166"/>
    <mergeCell ref="G166:H166"/>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A188:B188"/>
    <mergeCell ref="C188:D188"/>
    <mergeCell ref="A189:A190"/>
    <mergeCell ref="B189:B190"/>
    <mergeCell ref="A191:A192"/>
    <mergeCell ref="B191:B19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opLeftCell="A63" workbookViewId="0">
      <selection activeCell="C82" sqref="C82"/>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6" sqref="C6"/>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opLeftCell="A47" workbookViewId="0">
      <selection activeCell="A60" sqref="A60"/>
    </sheetView>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26" zoomScaleNormal="100" workbookViewId="0">
      <selection activeCell="A30" sqref="A30"/>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46" zoomScale="80" zoomScaleNormal="80" workbookViewId="0">
      <selection activeCell="A51" sqref="A51"/>
    </sheetView>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9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ht="4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9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6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120"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120"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6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B8" zoomScaleNormal="100" workbookViewId="0">
      <selection activeCell="E22" sqref="E22"/>
    </sheetView>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606" t="s">
        <v>2825</v>
      </c>
      <c r="B45" s="607"/>
      <c r="C45" s="607"/>
      <c r="D45" s="607"/>
      <c r="E45" s="607"/>
      <c r="F45" s="607"/>
      <c r="G45" s="608"/>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opLeftCell="A46" workbookViewId="0">
      <selection activeCell="G59" sqref="G59"/>
    </sheetView>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[1]Formulaire_2058_B_SD!C41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[1]Formulaire_2058_B_SD!C42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66" zoomScaleNormal="100" workbookViewId="0">
      <selection activeCell="F68" sqref="F68"/>
    </sheetView>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44" workbookViewId="0">
      <selection activeCell="F53" sqref="F53"/>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560" t="s">
        <v>3226</v>
      </c>
      <c r="B8" s="561"/>
      <c r="C8" s="561"/>
      <c r="D8" s="561"/>
      <c r="E8" s="561"/>
      <c r="F8" s="561"/>
      <c r="G8" s="562"/>
    </row>
    <row r="9" spans="1:7" x14ac:dyDescent="0.25">
      <c r="A9" s="609" t="s">
        <v>3227</v>
      </c>
      <c r="B9" s="610"/>
      <c r="C9" s="610"/>
      <c r="D9" s="610"/>
      <c r="E9" s="610"/>
      <c r="F9" s="610"/>
      <c r="G9" s="611"/>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612" t="s">
        <v>3234</v>
      </c>
      <c r="B23" s="613"/>
      <c r="C23" s="614"/>
      <c r="D23" s="615" t="s">
        <v>3235</v>
      </c>
      <c r="E23" s="615"/>
      <c r="F23" s="615"/>
      <c r="G23" s="615"/>
      <c r="H23" s="615"/>
    </row>
    <row r="24" spans="1:8" x14ac:dyDescent="0.25">
      <c r="A24" s="609" t="s">
        <v>3227</v>
      </c>
      <c r="B24" s="610"/>
      <c r="C24" s="610"/>
      <c r="D24" s="610"/>
      <c r="E24" s="610"/>
      <c r="F24" s="610"/>
      <c r="G24" s="610"/>
      <c r="H24" s="611"/>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609" t="s">
        <v>3243</v>
      </c>
      <c r="B38" s="610"/>
      <c r="C38" s="610"/>
      <c r="D38" s="610"/>
      <c r="E38" s="610"/>
      <c r="F38" s="610"/>
      <c r="G38" s="610"/>
      <c r="H38" s="611"/>
    </row>
    <row r="39" spans="1:8" ht="15" customHeight="1" x14ac:dyDescent="0.25">
      <c r="A39" s="23">
        <v>13</v>
      </c>
      <c r="B39" s="464" t="s">
        <v>3244</v>
      </c>
      <c r="C39" s="466"/>
      <c r="D39" s="23"/>
      <c r="E39" s="221"/>
      <c r="F39" s="221"/>
      <c r="G39" s="221"/>
      <c r="H39" s="23"/>
    </row>
    <row r="40" spans="1:8" ht="15" customHeight="1" x14ac:dyDescent="0.25">
      <c r="A40" s="23">
        <v>14</v>
      </c>
      <c r="B40" s="464" t="s">
        <v>3245</v>
      </c>
      <c r="C40" s="466"/>
      <c r="D40" s="23"/>
      <c r="E40" s="175"/>
      <c r="F40" s="175"/>
      <c r="G40" s="175"/>
      <c r="H40" s="23"/>
    </row>
    <row r="41" spans="1:8" ht="15" customHeight="1" x14ac:dyDescent="0.25">
      <c r="A41" s="23">
        <v>15</v>
      </c>
      <c r="B41" s="464" t="s">
        <v>3246</v>
      </c>
      <c r="C41" s="466"/>
      <c r="D41" s="23"/>
      <c r="E41" s="175"/>
      <c r="F41" s="175"/>
      <c r="G41" s="175"/>
      <c r="H41" s="23"/>
    </row>
    <row r="42" spans="1:8" ht="15" customHeight="1" x14ac:dyDescent="0.25">
      <c r="A42" s="23">
        <v>16</v>
      </c>
      <c r="B42" s="464" t="s">
        <v>3247</v>
      </c>
      <c r="C42" s="466"/>
      <c r="D42" s="23"/>
      <c r="E42" s="175"/>
      <c r="F42" s="175"/>
      <c r="G42" s="175"/>
      <c r="H42" s="23"/>
    </row>
    <row r="43" spans="1:8" ht="15" customHeight="1" x14ac:dyDescent="0.25">
      <c r="A43" s="23">
        <v>17</v>
      </c>
      <c r="B43" s="464" t="s">
        <v>3248</v>
      </c>
      <c r="C43" s="466"/>
      <c r="D43" s="175"/>
      <c r="E43" s="175"/>
      <c r="F43" s="23"/>
      <c r="G43" s="175"/>
      <c r="H43" s="175"/>
    </row>
    <row r="44" spans="1:8" ht="15" customHeight="1" x14ac:dyDescent="0.25">
      <c r="A44" s="23">
        <v>18</v>
      </c>
      <c r="B44" s="464" t="s">
        <v>3249</v>
      </c>
      <c r="C44" s="466"/>
      <c r="D44" s="175"/>
      <c r="E44" s="23"/>
      <c r="F44" s="23"/>
      <c r="G44" s="23"/>
      <c r="H44" s="175"/>
    </row>
    <row r="45" spans="1:8" ht="15" customHeight="1" x14ac:dyDescent="0.25">
      <c r="A45" s="23">
        <v>19</v>
      </c>
      <c r="B45" s="464" t="s">
        <v>3250</v>
      </c>
      <c r="C45" s="466"/>
      <c r="D45" s="175"/>
      <c r="E45" s="23"/>
      <c r="F45" s="23"/>
      <c r="G45" s="23"/>
      <c r="H45" s="175"/>
    </row>
    <row r="46" spans="1:8" ht="15" customHeight="1" x14ac:dyDescent="0.25">
      <c r="A46" s="23">
        <v>20</v>
      </c>
      <c r="B46" s="464" t="s">
        <v>3251</v>
      </c>
      <c r="C46" s="466"/>
      <c r="D46" s="23"/>
      <c r="E46" s="23"/>
      <c r="F46" s="23"/>
      <c r="G46" s="23"/>
      <c r="H46" s="23"/>
    </row>
    <row r="47" spans="1:8" ht="15" customHeight="1" x14ac:dyDescent="0.25">
      <c r="A47" s="618" t="s">
        <v>3252</v>
      </c>
      <c r="B47" s="618"/>
      <c r="C47" s="618"/>
      <c r="D47" s="152"/>
      <c r="E47" s="152"/>
      <c r="F47" s="152"/>
      <c r="G47" s="152"/>
      <c r="H47" s="152"/>
    </row>
    <row r="48" spans="1:8" ht="15" customHeight="1" x14ac:dyDescent="0.25">
      <c r="A48" s="618" t="s">
        <v>3253</v>
      </c>
      <c r="B48" s="618"/>
      <c r="C48" s="618"/>
      <c r="D48" s="616" t="s">
        <v>3254</v>
      </c>
      <c r="E48" s="619" t="s">
        <v>3255</v>
      </c>
      <c r="F48" s="620"/>
      <c r="G48" s="621"/>
      <c r="H48" s="616" t="s">
        <v>3256</v>
      </c>
    </row>
    <row r="49" spans="1:8" ht="15" customHeight="1" x14ac:dyDescent="0.25">
      <c r="A49" s="618" t="s">
        <v>3257</v>
      </c>
      <c r="B49" s="618"/>
      <c r="C49" s="618"/>
      <c r="D49" s="617"/>
      <c r="E49" s="622"/>
      <c r="F49" s="623"/>
      <c r="G49" s="624"/>
      <c r="H49" s="617"/>
    </row>
    <row r="51" spans="1:8" ht="150" x14ac:dyDescent="0.25">
      <c r="A51" s="97" t="s">
        <v>2438</v>
      </c>
      <c r="B51" s="97" t="s">
        <v>3258</v>
      </c>
    </row>
  </sheetData>
  <mergeCells count="20">
    <mergeCell ref="H48:H49"/>
    <mergeCell ref="A49:C49"/>
    <mergeCell ref="B45:C45"/>
    <mergeCell ref="B46:C46"/>
    <mergeCell ref="A47:C47"/>
    <mergeCell ref="A48:C48"/>
    <mergeCell ref="D48:D49"/>
    <mergeCell ref="E48:G49"/>
    <mergeCell ref="B44:C44"/>
    <mergeCell ref="A8:G8"/>
    <mergeCell ref="A9:G9"/>
    <mergeCell ref="A23:C23"/>
    <mergeCell ref="D23:H23"/>
    <mergeCell ref="A24:H24"/>
    <mergeCell ref="A38:H38"/>
    <mergeCell ref="B39:C39"/>
    <mergeCell ref="B40:C40"/>
    <mergeCell ref="B41:C41"/>
    <mergeCell ref="B42:C42"/>
    <mergeCell ref="B43:C43"/>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625" t="s">
        <v>3261</v>
      </c>
      <c r="B10" s="626"/>
      <c r="C10" s="626"/>
      <c r="D10" s="626"/>
      <c r="E10" s="627"/>
      <c r="F10" s="193"/>
    </row>
    <row r="11" spans="1:6" ht="15" customHeight="1" x14ac:dyDescent="0.25">
      <c r="A11" s="628" t="s">
        <v>3262</v>
      </c>
      <c r="B11" s="629"/>
      <c r="C11" s="629"/>
      <c r="D11" s="629"/>
      <c r="E11" s="630"/>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631" t="s">
        <v>3284</v>
      </c>
      <c r="B32" s="632"/>
      <c r="C32" s="632"/>
      <c r="D32" s="632"/>
      <c r="E32" s="632"/>
      <c r="F32" s="193"/>
    </row>
    <row r="33" spans="1:6" ht="36.75" customHeight="1" x14ac:dyDescent="0.25">
      <c r="A33" s="633" t="s">
        <v>3285</v>
      </c>
      <c r="B33" s="633"/>
      <c r="C33" s="633"/>
      <c r="D33" s="633"/>
      <c r="E33" s="633"/>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G8" sqref="G8"/>
    </sheetView>
  </sheetViews>
  <sheetFormatPr baseColWidth="10" defaultRowHeight="15" x14ac:dyDescent="0.25"/>
  <sheetData>
    <row r="1" spans="1:4" ht="75"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135" x14ac:dyDescent="0.25">
      <c r="A10" s="92" t="s">
        <v>3295</v>
      </c>
      <c r="B10" s="34"/>
    </row>
    <row r="11" spans="1:4" ht="255" x14ac:dyDescent="0.25">
      <c r="A11" s="92" t="s">
        <v>3296</v>
      </c>
      <c r="B11" s="34"/>
    </row>
    <row r="12" spans="1:4" ht="180" x14ac:dyDescent="0.25">
      <c r="A12" s="92" t="s">
        <v>3297</v>
      </c>
      <c r="B12" s="34"/>
    </row>
    <row r="14" spans="1:4" ht="15" customHeight="1" x14ac:dyDescent="0.25">
      <c r="A14" s="634" t="s">
        <v>3298</v>
      </c>
      <c r="B14" s="634"/>
      <c r="C14" s="634"/>
      <c r="D14" s="634"/>
    </row>
    <row r="15" spans="1:4" ht="135" x14ac:dyDescent="0.25">
      <c r="A15" s="92" t="s">
        <v>3299</v>
      </c>
      <c r="B15" s="92" t="s">
        <v>3300</v>
      </c>
      <c r="C15" s="92" t="s">
        <v>3301</v>
      </c>
      <c r="D15" s="92" t="s">
        <v>3302</v>
      </c>
    </row>
    <row r="16" spans="1:4" x14ac:dyDescent="0.25">
      <c r="A16" s="23" t="s">
        <v>3303</v>
      </c>
      <c r="B16" s="23"/>
      <c r="C16" s="175"/>
      <c r="D16" s="23"/>
    </row>
    <row r="17" spans="1:7" ht="240" x14ac:dyDescent="0.25">
      <c r="A17" s="122" t="s">
        <v>3304</v>
      </c>
      <c r="B17" s="23"/>
      <c r="C17" s="23"/>
      <c r="D17" s="23"/>
    </row>
    <row r="18" spans="1:7" ht="240" x14ac:dyDescent="0.25">
      <c r="A18" s="122" t="s">
        <v>3305</v>
      </c>
      <c r="B18" s="23"/>
      <c r="C18" s="23"/>
      <c r="D18" s="23"/>
    </row>
    <row r="19" spans="1:7" ht="240" x14ac:dyDescent="0.25">
      <c r="A19" s="122" t="s">
        <v>3306</v>
      </c>
      <c r="B19" s="228"/>
      <c r="C19" s="228"/>
      <c r="D19" s="228"/>
    </row>
    <row r="20" spans="1:7" ht="240" x14ac:dyDescent="0.25">
      <c r="A20" s="122" t="s">
        <v>3307</v>
      </c>
      <c r="B20" s="228"/>
      <c r="C20" s="228"/>
      <c r="D20" s="228"/>
    </row>
    <row r="21" spans="1:7" ht="240" x14ac:dyDescent="0.25">
      <c r="A21" s="122" t="s">
        <v>3308</v>
      </c>
      <c r="B21" s="228"/>
      <c r="C21" s="228"/>
      <c r="D21" s="228"/>
    </row>
    <row r="22" spans="1:7" ht="240" x14ac:dyDescent="0.25">
      <c r="A22" s="122" t="s">
        <v>3309</v>
      </c>
      <c r="B22" s="228"/>
      <c r="C22" s="228"/>
      <c r="D22" s="228"/>
    </row>
    <row r="23" spans="1:7" ht="240" x14ac:dyDescent="0.25">
      <c r="A23" s="122" t="s">
        <v>3310</v>
      </c>
      <c r="B23" s="228"/>
      <c r="C23" s="228"/>
      <c r="D23" s="228"/>
    </row>
    <row r="24" spans="1:7" ht="240" x14ac:dyDescent="0.25">
      <c r="A24" s="122" t="s">
        <v>3311</v>
      </c>
      <c r="B24" s="228"/>
      <c r="C24" s="228"/>
      <c r="D24" s="228"/>
    </row>
    <row r="25" spans="1:7" ht="240" x14ac:dyDescent="0.25">
      <c r="A25" s="122" t="s">
        <v>3312</v>
      </c>
      <c r="B25" s="228"/>
      <c r="C25" s="228"/>
      <c r="D25" s="228"/>
    </row>
    <row r="26" spans="1:7" ht="240" x14ac:dyDescent="0.25">
      <c r="A26" s="122" t="s">
        <v>3313</v>
      </c>
      <c r="B26" s="228"/>
      <c r="C26" s="228"/>
      <c r="D26" s="228"/>
    </row>
    <row r="28" spans="1:7" ht="15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240" x14ac:dyDescent="0.25">
      <c r="A31" s="122" t="s">
        <v>3321</v>
      </c>
      <c r="B31" s="23"/>
      <c r="C31" s="23"/>
      <c r="D31" s="23"/>
      <c r="E31" s="23"/>
      <c r="F31" s="23"/>
      <c r="G31" s="23"/>
    </row>
    <row r="32" spans="1:7" ht="240" x14ac:dyDescent="0.25">
      <c r="A32" s="122" t="s">
        <v>3322</v>
      </c>
      <c r="B32" s="23"/>
      <c r="C32" s="23"/>
      <c r="D32" s="23"/>
      <c r="E32" s="23"/>
      <c r="F32" s="23"/>
      <c r="G32" s="23"/>
    </row>
    <row r="33" spans="1:7" ht="240" x14ac:dyDescent="0.25">
      <c r="A33" s="122" t="s">
        <v>3323</v>
      </c>
      <c r="B33" s="23"/>
      <c r="C33" s="23"/>
      <c r="D33" s="23"/>
      <c r="E33" s="23"/>
      <c r="F33" s="23"/>
      <c r="G33" s="23"/>
    </row>
    <row r="34" spans="1:7" ht="240" x14ac:dyDescent="0.25">
      <c r="A34" s="122" t="s">
        <v>3324</v>
      </c>
      <c r="B34" s="23"/>
      <c r="C34" s="23"/>
      <c r="D34" s="23"/>
      <c r="E34" s="23"/>
      <c r="F34" s="23"/>
      <c r="G34" s="23"/>
    </row>
    <row r="35" spans="1:7" ht="240" x14ac:dyDescent="0.25">
      <c r="A35" s="122" t="s">
        <v>3325</v>
      </c>
      <c r="B35" s="23"/>
      <c r="C35" s="23"/>
      <c r="D35" s="23"/>
      <c r="E35" s="23"/>
      <c r="F35" s="23"/>
      <c r="G35" s="23"/>
    </row>
    <row r="36" spans="1:7" ht="240" x14ac:dyDescent="0.25">
      <c r="A36" s="122" t="s">
        <v>3326</v>
      </c>
      <c r="B36" s="23"/>
      <c r="C36" s="23"/>
      <c r="D36" s="23"/>
      <c r="E36" s="23"/>
      <c r="F36" s="23"/>
      <c r="G36" s="23"/>
    </row>
    <row r="37" spans="1:7" ht="240" x14ac:dyDescent="0.25">
      <c r="A37" s="122" t="s">
        <v>3327</v>
      </c>
      <c r="B37" s="23"/>
      <c r="C37" s="23"/>
      <c r="D37" s="23"/>
      <c r="E37" s="23"/>
      <c r="F37" s="23"/>
      <c r="G37" s="23"/>
    </row>
    <row r="38" spans="1:7" ht="240" x14ac:dyDescent="0.25">
      <c r="A38" s="122" t="s">
        <v>3328</v>
      </c>
      <c r="B38" s="23"/>
      <c r="C38" s="23"/>
      <c r="D38" s="23"/>
      <c r="E38" s="23"/>
      <c r="F38" s="23"/>
      <c r="G38" s="23"/>
    </row>
    <row r="39" spans="1:7" ht="240" x14ac:dyDescent="0.25">
      <c r="A39" s="122" t="s">
        <v>3329</v>
      </c>
      <c r="B39" s="23"/>
      <c r="C39" s="23"/>
      <c r="D39" s="23"/>
      <c r="E39" s="23"/>
      <c r="F39" s="23"/>
      <c r="G39" s="23"/>
    </row>
    <row r="40" spans="1:7" ht="240" x14ac:dyDescent="0.25">
      <c r="A40" s="122" t="s">
        <v>3330</v>
      </c>
      <c r="B40" s="23"/>
      <c r="C40" s="23"/>
      <c r="D40" s="23"/>
      <c r="E40" s="23"/>
      <c r="F40" s="23"/>
      <c r="G40" s="23"/>
    </row>
    <row r="42" spans="1:7" ht="375" x14ac:dyDescent="0.25">
      <c r="A42" s="97" t="s">
        <v>3331</v>
      </c>
    </row>
    <row r="43" spans="1:7" ht="165" x14ac:dyDescent="0.25">
      <c r="A43" s="97" t="s">
        <v>2200</v>
      </c>
    </row>
  </sheetData>
  <mergeCells count="1">
    <mergeCell ref="A14:D1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3" sqref="E3"/>
    </sheetView>
  </sheetViews>
  <sheetFormatPr baseColWidth="10" defaultRowHeight="15" x14ac:dyDescent="0.25"/>
  <sheetData>
    <row r="1" spans="1:7" ht="225" x14ac:dyDescent="0.25">
      <c r="A1" s="176" t="s">
        <v>3332</v>
      </c>
    </row>
    <row r="3" spans="1:7" ht="105" x14ac:dyDescent="0.25">
      <c r="A3" s="97" t="s">
        <v>3333</v>
      </c>
    </row>
    <row r="5" spans="1:7" x14ac:dyDescent="0.25">
      <c r="A5" s="145" t="s">
        <v>2085</v>
      </c>
    </row>
    <row r="6" spans="1:7" x14ac:dyDescent="0.25">
      <c r="A6" s="152"/>
    </row>
    <row r="7" spans="1:7" x14ac:dyDescent="0.25">
      <c r="A7" s="145" t="s">
        <v>2918</v>
      </c>
    </row>
    <row r="8" spans="1:7" x14ac:dyDescent="0.25">
      <c r="A8" s="152"/>
    </row>
    <row r="10" spans="1:7" ht="165" x14ac:dyDescent="0.25">
      <c r="A10" s="104" t="s">
        <v>3334</v>
      </c>
    </row>
    <row r="11" spans="1:7" x14ac:dyDescent="0.25">
      <c r="A11" s="559" t="s">
        <v>2091</v>
      </c>
      <c r="B11" s="559" t="s">
        <v>2203</v>
      </c>
      <c r="C11" s="568" t="s">
        <v>3335</v>
      </c>
      <c r="D11" s="569"/>
      <c r="E11" s="569"/>
      <c r="F11" s="569"/>
      <c r="G11" s="570"/>
    </row>
    <row r="12" spans="1:7" x14ac:dyDescent="0.25">
      <c r="A12" s="559"/>
      <c r="B12" s="559"/>
      <c r="C12" s="145" t="s">
        <v>3336</v>
      </c>
      <c r="D12" s="145" t="s">
        <v>3337</v>
      </c>
      <c r="E12" s="145" t="s">
        <v>3338</v>
      </c>
      <c r="F12" s="145" t="s">
        <v>3339</v>
      </c>
      <c r="G12" s="145" t="s">
        <v>3340</v>
      </c>
    </row>
    <row r="13" spans="1:7" ht="120" x14ac:dyDescent="0.25">
      <c r="A13" s="92" t="s">
        <v>3341</v>
      </c>
      <c r="B13" s="34">
        <v>1</v>
      </c>
      <c r="C13" s="34"/>
      <c r="D13" s="34"/>
      <c r="E13" s="34"/>
      <c r="F13" s="34"/>
      <c r="G13" s="34"/>
    </row>
    <row r="14" spans="1:7" ht="105" x14ac:dyDescent="0.25">
      <c r="A14" s="92" t="s">
        <v>3342</v>
      </c>
      <c r="B14" s="34">
        <v>2</v>
      </c>
      <c r="C14" s="34"/>
      <c r="D14" s="34"/>
      <c r="E14" s="34"/>
      <c r="F14" s="34"/>
      <c r="G14" s="34"/>
    </row>
    <row r="15" spans="1:7" x14ac:dyDescent="0.25">
      <c r="A15" s="51" t="s">
        <v>3343</v>
      </c>
      <c r="B15" s="51">
        <v>3</v>
      </c>
      <c r="C15" s="51"/>
      <c r="D15" s="51"/>
      <c r="E15" s="51"/>
      <c r="F15" s="51"/>
      <c r="G15" s="51"/>
    </row>
    <row r="16" spans="1:7" ht="120" x14ac:dyDescent="0.25">
      <c r="A16" s="92" t="s">
        <v>3344</v>
      </c>
      <c r="B16" s="34">
        <v>4</v>
      </c>
      <c r="C16" s="34"/>
      <c r="D16" s="34"/>
      <c r="E16" s="34"/>
      <c r="F16" s="34"/>
      <c r="G16" s="34"/>
    </row>
    <row r="17" spans="1:7" ht="135" x14ac:dyDescent="0.25">
      <c r="A17" s="92" t="s">
        <v>3345</v>
      </c>
      <c r="B17" s="34">
        <v>5</v>
      </c>
      <c r="C17" s="34"/>
      <c r="D17" s="34"/>
      <c r="E17" s="34"/>
      <c r="F17" s="34"/>
      <c r="G17" s="34"/>
    </row>
    <row r="18" spans="1:7" x14ac:dyDescent="0.25">
      <c r="A18" s="51" t="s">
        <v>3346</v>
      </c>
      <c r="B18" s="51">
        <v>6</v>
      </c>
      <c r="C18" s="51"/>
      <c r="D18" s="51"/>
      <c r="E18" s="51"/>
      <c r="F18" s="51"/>
      <c r="G18" s="51"/>
    </row>
    <row r="19" spans="1:7" ht="120" x14ac:dyDescent="0.25">
      <c r="A19" s="92" t="s">
        <v>3347</v>
      </c>
      <c r="B19" s="34">
        <v>7</v>
      </c>
      <c r="C19" s="34"/>
      <c r="D19" s="34"/>
      <c r="E19" s="34"/>
      <c r="F19" s="34"/>
      <c r="G19" s="34"/>
    </row>
    <row r="21" spans="1:7" ht="180" x14ac:dyDescent="0.25">
      <c r="A21" s="104" t="s">
        <v>3348</v>
      </c>
    </row>
    <row r="22" spans="1:7" ht="15" customHeight="1" x14ac:dyDescent="0.25">
      <c r="A22" s="635" t="s">
        <v>3349</v>
      </c>
      <c r="B22" s="635" t="s">
        <v>3350</v>
      </c>
      <c r="C22" s="606" t="s">
        <v>3351</v>
      </c>
      <c r="D22" s="608"/>
      <c r="E22" s="635" t="s">
        <v>3352</v>
      </c>
    </row>
    <row r="23" spans="1:7" ht="75" x14ac:dyDescent="0.25">
      <c r="A23" s="636"/>
      <c r="B23" s="636"/>
      <c r="C23" s="92" t="s">
        <v>3353</v>
      </c>
      <c r="D23" s="92" t="s">
        <v>3354</v>
      </c>
      <c r="E23" s="636"/>
    </row>
    <row r="24" spans="1:7" x14ac:dyDescent="0.25">
      <c r="A24" s="152"/>
      <c r="B24" s="152"/>
      <c r="C24" s="152"/>
      <c r="D24" s="152"/>
      <c r="E24" s="152"/>
    </row>
    <row r="26" spans="1:7" ht="165"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560" t="s">
        <v>3360</v>
      </c>
      <c r="B14" s="561"/>
      <c r="C14" s="562"/>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560" t="s">
        <v>3369</v>
      </c>
      <c r="B20" s="561"/>
      <c r="C20" s="562"/>
    </row>
    <row r="21" spans="1:3" x14ac:dyDescent="0.25">
      <c r="A21" s="637" t="s">
        <v>3370</v>
      </c>
      <c r="B21" s="638"/>
      <c r="C21" s="639"/>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640" t="s">
        <v>3381</v>
      </c>
      <c r="B27" s="640"/>
      <c r="C27" s="640"/>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609" t="s">
        <v>3395</v>
      </c>
      <c r="B35" s="610"/>
      <c r="C35" s="611"/>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606" t="s">
        <v>3415</v>
      </c>
      <c r="B46" s="607"/>
      <c r="C46" s="608"/>
    </row>
    <row r="47" spans="1:3" x14ac:dyDescent="0.25">
      <c r="A47" s="105" t="s">
        <v>3416</v>
      </c>
      <c r="B47" s="51" t="s">
        <v>3417</v>
      </c>
      <c r="C47" s="53">
        <f>C26+C34-C45</f>
        <v>0</v>
      </c>
    </row>
    <row r="48" spans="1:3" x14ac:dyDescent="0.25">
      <c r="A48" s="609" t="s">
        <v>3418</v>
      </c>
      <c r="B48" s="610"/>
      <c r="C48" s="611"/>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615" t="s">
        <v>3451</v>
      </c>
      <c r="B26" s="615"/>
      <c r="C26" s="615"/>
      <c r="D26" s="615"/>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0" workbookViewId="0">
      <selection activeCell="C28" sqref="C28"/>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B26" sqref="B26:C26"/>
    </sheetView>
  </sheetViews>
  <sheetFormatPr baseColWidth="10" defaultRowHeight="15" x14ac:dyDescent="0.25"/>
  <cols>
    <col min="1" max="1" width="85.28515625" bestFit="1" customWidth="1"/>
    <col min="2" max="3" width="11" bestFit="1" customWidth="1"/>
  </cols>
  <sheetData>
    <row r="1" spans="1:3" x14ac:dyDescent="0.25">
      <c r="A1" s="18" t="s">
        <v>3772</v>
      </c>
    </row>
    <row r="2" spans="1:3" ht="30" x14ac:dyDescent="0.25">
      <c r="A2" s="147" t="s">
        <v>3773</v>
      </c>
    </row>
    <row r="3" spans="1:3" x14ac:dyDescent="0.25">
      <c r="A3" s="293" t="s">
        <v>3774</v>
      </c>
      <c r="B3" s="43"/>
    </row>
    <row r="4" spans="1:3" x14ac:dyDescent="0.25">
      <c r="A4" s="293" t="s">
        <v>3775</v>
      </c>
      <c r="B4" s="294"/>
    </row>
    <row r="5" spans="1:3" x14ac:dyDescent="0.25">
      <c r="A5" s="298" t="s">
        <v>3776</v>
      </c>
      <c r="B5" s="298" t="s">
        <v>3777</v>
      </c>
      <c r="C5" s="298" t="s">
        <v>3777</v>
      </c>
    </row>
    <row r="6" spans="1:3" x14ac:dyDescent="0.25">
      <c r="A6" s="299" t="s">
        <v>3778</v>
      </c>
      <c r="B6" s="294"/>
      <c r="C6" s="294"/>
    </row>
    <row r="7" spans="1:3" x14ac:dyDescent="0.25">
      <c r="A7" s="299" t="s">
        <v>3779</v>
      </c>
      <c r="B7" s="294"/>
      <c r="C7" s="294"/>
    </row>
    <row r="8" spans="1:3" x14ac:dyDescent="0.25">
      <c r="A8" s="299" t="s">
        <v>3780</v>
      </c>
      <c r="B8" s="294"/>
      <c r="C8" s="294"/>
    </row>
    <row r="9" spans="1:3" x14ac:dyDescent="0.25">
      <c r="A9" s="299" t="s">
        <v>3781</v>
      </c>
      <c r="B9" s="294"/>
      <c r="C9" s="294"/>
    </row>
    <row r="10" spans="1:3" x14ac:dyDescent="0.25">
      <c r="A10" s="299" t="s">
        <v>3782</v>
      </c>
      <c r="B10" s="294"/>
      <c r="C10" s="294"/>
    </row>
    <row r="11" spans="1:3" x14ac:dyDescent="0.25">
      <c r="A11" s="299" t="s">
        <v>3783</v>
      </c>
      <c r="B11" s="294"/>
      <c r="C11" s="294"/>
    </row>
    <row r="12" spans="1:3" x14ac:dyDescent="0.25">
      <c r="A12" s="580" t="s">
        <v>3784</v>
      </c>
      <c r="B12" s="581"/>
      <c r="C12" s="582"/>
    </row>
    <row r="13" spans="1:3" x14ac:dyDescent="0.25">
      <c r="A13" s="299" t="s">
        <v>3785</v>
      </c>
      <c r="B13" s="641"/>
      <c r="C13" s="642"/>
    </row>
    <row r="14" spans="1:3" x14ac:dyDescent="0.25">
      <c r="A14" s="299" t="s">
        <v>3786</v>
      </c>
      <c r="B14" s="641"/>
      <c r="C14" s="642"/>
    </row>
    <row r="15" spans="1:3" x14ac:dyDescent="0.25">
      <c r="A15" s="299" t="s">
        <v>3787</v>
      </c>
      <c r="B15" s="641"/>
      <c r="C15" s="642"/>
    </row>
    <row r="16" spans="1:3" x14ac:dyDescent="0.25">
      <c r="A16" s="299" t="s">
        <v>3788</v>
      </c>
      <c r="B16" s="641"/>
      <c r="C16" s="642"/>
    </row>
    <row r="17" spans="1:3" x14ac:dyDescent="0.25">
      <c r="A17" s="299" t="s">
        <v>3789</v>
      </c>
      <c r="B17" s="641"/>
      <c r="C17" s="642"/>
    </row>
    <row r="18" spans="1:3" x14ac:dyDescent="0.25">
      <c r="A18" s="298" t="s">
        <v>3790</v>
      </c>
      <c r="B18" s="298" t="s">
        <v>3777</v>
      </c>
      <c r="C18" s="298" t="s">
        <v>3777</v>
      </c>
    </row>
    <row r="19" spans="1:3" x14ac:dyDescent="0.25">
      <c r="A19" s="299" t="s">
        <v>3778</v>
      </c>
      <c r="B19" s="294"/>
      <c r="C19" s="294"/>
    </row>
    <row r="20" spans="1:3" x14ac:dyDescent="0.25">
      <c r="A20" s="299" t="s">
        <v>3779</v>
      </c>
      <c r="B20" s="294"/>
      <c r="C20" s="294"/>
    </row>
    <row r="21" spans="1:3" x14ac:dyDescent="0.25">
      <c r="A21" s="299" t="s">
        <v>3780</v>
      </c>
      <c r="B21" s="294"/>
      <c r="C21" s="294"/>
    </row>
    <row r="22" spans="1:3" x14ac:dyDescent="0.25">
      <c r="A22" s="299" t="s">
        <v>3781</v>
      </c>
      <c r="B22" s="294"/>
      <c r="C22" s="294"/>
    </row>
    <row r="23" spans="1:3" x14ac:dyDescent="0.25">
      <c r="A23" s="299" t="s">
        <v>3791</v>
      </c>
      <c r="B23" s="294"/>
      <c r="C23" s="294"/>
    </row>
    <row r="24" spans="1:3" x14ac:dyDescent="0.25">
      <c r="A24" s="299" t="s">
        <v>3783</v>
      </c>
      <c r="B24" s="294"/>
      <c r="C24" s="294"/>
    </row>
    <row r="25" spans="1:3" x14ac:dyDescent="0.25">
      <c r="A25" s="580" t="s">
        <v>3784</v>
      </c>
      <c r="B25" s="581"/>
      <c r="C25" s="582"/>
    </row>
    <row r="26" spans="1:3" x14ac:dyDescent="0.25">
      <c r="A26" s="299" t="s">
        <v>3785</v>
      </c>
      <c r="B26" s="641"/>
      <c r="C26" s="642"/>
    </row>
    <row r="27" spans="1:3" x14ac:dyDescent="0.25">
      <c r="A27" s="299" t="s">
        <v>3786</v>
      </c>
      <c r="B27" s="641"/>
      <c r="C27" s="642"/>
    </row>
    <row r="28" spans="1:3" x14ac:dyDescent="0.25">
      <c r="A28" s="299" t="s">
        <v>3787</v>
      </c>
      <c r="B28" s="641"/>
      <c r="C28" s="642"/>
    </row>
    <row r="29" spans="1:3" x14ac:dyDescent="0.25">
      <c r="A29" s="299" t="s">
        <v>3788</v>
      </c>
      <c r="B29" s="641"/>
      <c r="C29" s="642"/>
    </row>
    <row r="30" spans="1:3" x14ac:dyDescent="0.25">
      <c r="A30" s="651" t="s">
        <v>3792</v>
      </c>
      <c r="B30" s="652"/>
      <c r="C30" s="653"/>
    </row>
    <row r="31" spans="1:3" x14ac:dyDescent="0.25">
      <c r="A31" s="299" t="s">
        <v>3793</v>
      </c>
      <c r="B31" s="641"/>
      <c r="C31" s="642"/>
    </row>
    <row r="32" spans="1:3" x14ac:dyDescent="0.25">
      <c r="A32" s="299" t="s">
        <v>3794</v>
      </c>
      <c r="B32" s="641"/>
      <c r="C32" s="642"/>
    </row>
    <row r="33" spans="1:3" x14ac:dyDescent="0.25">
      <c r="A33" s="299" t="s">
        <v>3795</v>
      </c>
      <c r="B33" s="641"/>
      <c r="C33" s="642"/>
    </row>
    <row r="34" spans="1:3" x14ac:dyDescent="0.25">
      <c r="A34" s="299" t="s">
        <v>3796</v>
      </c>
      <c r="B34" s="641"/>
      <c r="C34" s="642"/>
    </row>
    <row r="35" spans="1:3" x14ac:dyDescent="0.25">
      <c r="A35" s="299" t="s">
        <v>3797</v>
      </c>
      <c r="B35" s="641"/>
      <c r="C35" s="642"/>
    </row>
    <row r="36" spans="1:3" x14ac:dyDescent="0.25">
      <c r="A36" s="299" t="s">
        <v>3798</v>
      </c>
      <c r="B36" s="641"/>
      <c r="C36" s="642"/>
    </row>
    <row r="37" spans="1:3" x14ac:dyDescent="0.25">
      <c r="A37" s="299" t="s">
        <v>3799</v>
      </c>
      <c r="B37" s="641"/>
      <c r="C37" s="642"/>
    </row>
    <row r="38" spans="1:3" x14ac:dyDescent="0.25">
      <c r="A38" s="299" t="s">
        <v>3800</v>
      </c>
      <c r="B38" s="641"/>
      <c r="C38" s="642"/>
    </row>
    <row r="39" spans="1:3" x14ac:dyDescent="0.25">
      <c r="A39" s="299" t="s">
        <v>3801</v>
      </c>
      <c r="B39" s="641"/>
      <c r="C39" s="642"/>
    </row>
    <row r="40" spans="1:3" x14ac:dyDescent="0.25">
      <c r="A40" s="644" t="s">
        <v>3802</v>
      </c>
      <c r="B40" s="644"/>
      <c r="C40" s="644"/>
    </row>
    <row r="41" spans="1:3" x14ac:dyDescent="0.25">
      <c r="A41" s="648" t="s">
        <v>3803</v>
      </c>
      <c r="B41" s="649"/>
      <c r="C41" s="650"/>
    </row>
    <row r="42" spans="1:3" x14ac:dyDescent="0.25">
      <c r="A42" s="295" t="s">
        <v>3804</v>
      </c>
      <c r="B42" s="641"/>
      <c r="C42" s="642"/>
    </row>
    <row r="43" spans="1:3" x14ac:dyDescent="0.25">
      <c r="A43" s="295" t="s">
        <v>3461</v>
      </c>
      <c r="B43" s="641"/>
      <c r="C43" s="642"/>
    </row>
    <row r="44" spans="1:3" x14ac:dyDescent="0.25">
      <c r="A44" s="643" t="s">
        <v>3805</v>
      </c>
      <c r="B44" s="643"/>
      <c r="C44" s="643"/>
    </row>
    <row r="45" spans="1:3" x14ac:dyDescent="0.25">
      <c r="A45" s="295" t="s">
        <v>3806</v>
      </c>
      <c r="B45" s="641"/>
      <c r="C45" s="642"/>
    </row>
    <row r="46" spans="1:3" x14ac:dyDescent="0.25">
      <c r="A46" s="295" t="s">
        <v>3807</v>
      </c>
      <c r="B46" s="641"/>
      <c r="C46" s="642"/>
    </row>
    <row r="47" spans="1:3" x14ac:dyDescent="0.25">
      <c r="A47" s="299" t="s">
        <v>3808</v>
      </c>
      <c r="B47" s="641"/>
      <c r="C47" s="642"/>
    </row>
    <row r="48" spans="1:3" x14ac:dyDescent="0.25">
      <c r="A48" s="644" t="s">
        <v>3809</v>
      </c>
      <c r="B48" s="644"/>
      <c r="C48" s="644"/>
    </row>
    <row r="49" spans="1:3" x14ac:dyDescent="0.25">
      <c r="A49" s="299" t="s">
        <v>3810</v>
      </c>
      <c r="B49" s="645">
        <f>0</f>
        <v>0</v>
      </c>
      <c r="C49" s="646"/>
    </row>
    <row r="50" spans="1:3" x14ac:dyDescent="0.25">
      <c r="A50" s="299" t="s">
        <v>3811</v>
      </c>
      <c r="B50" s="645">
        <f>0</f>
        <v>0</v>
      </c>
      <c r="C50" s="646"/>
    </row>
    <row r="51" spans="1:3" x14ac:dyDescent="0.25">
      <c r="A51" s="299" t="s">
        <v>3812</v>
      </c>
      <c r="B51" s="645">
        <f>B49-B50</f>
        <v>0</v>
      </c>
      <c r="C51" s="646"/>
    </row>
    <row r="52" spans="1:3" x14ac:dyDescent="0.25">
      <c r="A52" s="647" t="s">
        <v>3813</v>
      </c>
      <c r="B52" s="647"/>
      <c r="C52" s="647"/>
    </row>
    <row r="53" spans="1:3" x14ac:dyDescent="0.25">
      <c r="A53" s="299" t="s">
        <v>3814</v>
      </c>
      <c r="B53" s="641"/>
      <c r="C53" s="642"/>
    </row>
    <row r="54" spans="1:3" x14ac:dyDescent="0.25">
      <c r="A54" s="299" t="s">
        <v>3815</v>
      </c>
      <c r="B54" s="641"/>
      <c r="C54" s="642"/>
    </row>
    <row r="55" spans="1:3" x14ac:dyDescent="0.25">
      <c r="A55" s="299" t="s">
        <v>3816</v>
      </c>
      <c r="B55" s="641"/>
      <c r="C55" s="642"/>
    </row>
    <row r="56" spans="1:3" x14ac:dyDescent="0.25">
      <c r="A56" s="299" t="s">
        <v>3817</v>
      </c>
      <c r="B56" s="641"/>
      <c r="C56" s="642"/>
    </row>
    <row r="58" spans="1:3" x14ac:dyDescent="0.25">
      <c r="A58" s="37" t="s">
        <v>3818</v>
      </c>
      <c r="B58" s="641"/>
      <c r="C58" s="642"/>
    </row>
    <row r="59" spans="1:3" x14ac:dyDescent="0.25">
      <c r="A59" s="37" t="s">
        <v>1702</v>
      </c>
      <c r="B59" s="641"/>
      <c r="C59" s="642"/>
    </row>
    <row r="60" spans="1:3" x14ac:dyDescent="0.25">
      <c r="A60" s="37" t="s">
        <v>3819</v>
      </c>
      <c r="B60" s="641"/>
      <c r="C60" s="642"/>
    </row>
    <row r="62" spans="1:3" x14ac:dyDescent="0.25">
      <c r="A62" s="37" t="s">
        <v>3820</v>
      </c>
    </row>
    <row r="63" spans="1:3" x14ac:dyDescent="0.25">
      <c r="A63" s="37" t="s">
        <v>3821</v>
      </c>
    </row>
  </sheetData>
  <mergeCells count="41">
    <mergeCell ref="A30:C30"/>
    <mergeCell ref="A12:C12"/>
    <mergeCell ref="B13:C13"/>
    <mergeCell ref="B14:C14"/>
    <mergeCell ref="B15:C15"/>
    <mergeCell ref="B16:C16"/>
    <mergeCell ref="B17:C17"/>
    <mergeCell ref="A25:C25"/>
    <mergeCell ref="B26:C26"/>
    <mergeCell ref="B27:C27"/>
    <mergeCell ref="B28:C28"/>
    <mergeCell ref="B29:C29"/>
    <mergeCell ref="B42:C42"/>
    <mergeCell ref="B31:C31"/>
    <mergeCell ref="B32:C32"/>
    <mergeCell ref="B33:C33"/>
    <mergeCell ref="B34:C34"/>
    <mergeCell ref="B35:C35"/>
    <mergeCell ref="B36:C36"/>
    <mergeCell ref="B37:C37"/>
    <mergeCell ref="B38:C38"/>
    <mergeCell ref="B39:C39"/>
    <mergeCell ref="A40:C40"/>
    <mergeCell ref="A41:C41"/>
    <mergeCell ref="B54:C54"/>
    <mergeCell ref="B43:C43"/>
    <mergeCell ref="A44:C44"/>
    <mergeCell ref="B45:C45"/>
    <mergeCell ref="B46:C46"/>
    <mergeCell ref="B47:C47"/>
    <mergeCell ref="A48:C48"/>
    <mergeCell ref="B49:C49"/>
    <mergeCell ref="B50:C50"/>
    <mergeCell ref="B51:C51"/>
    <mergeCell ref="A52:C52"/>
    <mergeCell ref="B53:C53"/>
    <mergeCell ref="B55:C55"/>
    <mergeCell ref="B56:C56"/>
    <mergeCell ref="B58:C58"/>
    <mergeCell ref="B59:C59"/>
    <mergeCell ref="B60:C60"/>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3866</v>
      </c>
      <c r="C1" s="140" t="s">
        <v>3867</v>
      </c>
      <c r="D1" s="140" t="s">
        <v>3868</v>
      </c>
      <c r="E1" s="140" t="s">
        <v>3869</v>
      </c>
      <c r="F1" s="140" t="s">
        <v>3870</v>
      </c>
      <c r="G1" s="140" t="s">
        <v>3871</v>
      </c>
      <c r="H1" s="140" t="s">
        <v>3872</v>
      </c>
      <c r="I1" s="140" t="s">
        <v>3873</v>
      </c>
      <c r="J1" s="140" t="s">
        <v>3874</v>
      </c>
      <c r="K1" s="140" t="s">
        <v>3875</v>
      </c>
      <c r="L1" s="140" t="s">
        <v>3876</v>
      </c>
      <c r="M1" s="140" t="s">
        <v>3877</v>
      </c>
      <c r="N1" s="140" t="s">
        <v>3822</v>
      </c>
      <c r="O1" s="193"/>
      <c r="P1" s="140" t="s">
        <v>2091</v>
      </c>
      <c r="Q1" s="140" t="s">
        <v>3866</v>
      </c>
      <c r="R1" s="140" t="s">
        <v>3867</v>
      </c>
      <c r="S1" s="140" t="s">
        <v>3868</v>
      </c>
      <c r="T1" s="140" t="s">
        <v>3869</v>
      </c>
      <c r="U1" s="140" t="s">
        <v>3870</v>
      </c>
      <c r="V1" s="140" t="s">
        <v>3871</v>
      </c>
      <c r="W1" s="140" t="s">
        <v>3872</v>
      </c>
      <c r="X1" s="140" t="s">
        <v>3873</v>
      </c>
      <c r="Y1" s="140" t="s">
        <v>3874</v>
      </c>
      <c r="Z1" s="140" t="s">
        <v>3875</v>
      </c>
      <c r="AA1" s="140" t="s">
        <v>3876</v>
      </c>
      <c r="AB1" s="140" t="s">
        <v>3877</v>
      </c>
      <c r="AC1" s="140" t="s">
        <v>3822</v>
      </c>
      <c r="AE1" s="296" t="s">
        <v>2091</v>
      </c>
      <c r="AF1" s="296" t="s">
        <v>3866</v>
      </c>
      <c r="AG1" s="296" t="s">
        <v>3867</v>
      </c>
      <c r="AH1" s="296" t="s">
        <v>3868</v>
      </c>
      <c r="AI1" s="296" t="s">
        <v>3869</v>
      </c>
      <c r="AJ1" s="296" t="s">
        <v>3870</v>
      </c>
      <c r="AK1" s="296" t="s">
        <v>3871</v>
      </c>
      <c r="AL1" s="296" t="s">
        <v>3872</v>
      </c>
      <c r="AM1" s="296" t="s">
        <v>3873</v>
      </c>
      <c r="AN1" s="296" t="s">
        <v>3874</v>
      </c>
      <c r="AO1" s="296" t="s">
        <v>3875</v>
      </c>
      <c r="AP1" s="296" t="s">
        <v>3876</v>
      </c>
      <c r="AQ1" s="296" t="s">
        <v>3877</v>
      </c>
      <c r="AR1" s="296" t="s">
        <v>3822</v>
      </c>
    </row>
    <row r="2" spans="1:44" x14ac:dyDescent="0.25">
      <c r="A2" s="305" t="s">
        <v>3823</v>
      </c>
      <c r="B2" s="187"/>
      <c r="C2" s="187"/>
      <c r="D2" s="187"/>
      <c r="E2" s="187"/>
      <c r="F2" s="187"/>
      <c r="G2" s="187"/>
      <c r="H2" s="187"/>
      <c r="I2" s="187"/>
      <c r="J2" s="187"/>
      <c r="K2" s="187"/>
      <c r="L2" s="187"/>
      <c r="M2" s="187"/>
      <c r="N2" s="305"/>
      <c r="O2" s="193"/>
      <c r="P2" s="305" t="s">
        <v>3824</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3825</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3826</v>
      </c>
      <c r="B3" s="189"/>
      <c r="C3" s="189"/>
      <c r="D3" s="189"/>
      <c r="E3" s="189"/>
      <c r="F3" s="189"/>
      <c r="G3" s="189"/>
      <c r="H3" s="189"/>
      <c r="I3" s="189"/>
      <c r="J3" s="189"/>
      <c r="K3" s="189"/>
      <c r="L3" s="189"/>
      <c r="M3" s="189"/>
      <c r="N3" s="189">
        <f>SUM(B3:M3)</f>
        <v>0</v>
      </c>
      <c r="O3" s="193"/>
      <c r="P3" s="92" t="s">
        <v>3827</v>
      </c>
      <c r="Q3" s="189"/>
      <c r="R3" s="189"/>
      <c r="S3" s="189"/>
      <c r="T3" s="189"/>
      <c r="U3" s="189"/>
      <c r="V3" s="189"/>
      <c r="W3" s="189"/>
      <c r="X3" s="189"/>
      <c r="Y3" s="189"/>
      <c r="Z3" s="189"/>
      <c r="AA3" s="189"/>
      <c r="AB3" s="189"/>
      <c r="AC3" s="189"/>
      <c r="AE3" s="297" t="s">
        <v>3828</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3829</v>
      </c>
      <c r="B4" s="189"/>
      <c r="C4" s="189"/>
      <c r="D4" s="189"/>
      <c r="E4" s="189"/>
      <c r="F4" s="189"/>
      <c r="G4" s="189"/>
      <c r="H4" s="189"/>
      <c r="I4" s="189"/>
      <c r="J4" s="189"/>
      <c r="K4" s="189"/>
      <c r="L4" s="189"/>
      <c r="M4" s="189"/>
      <c r="N4" s="189">
        <f t="shared" ref="N4:N6" si="3">SUM(B4:M4)</f>
        <v>0</v>
      </c>
      <c r="O4" s="193"/>
      <c r="P4" s="92" t="s">
        <v>3830</v>
      </c>
      <c r="Q4" s="189"/>
      <c r="R4" s="189"/>
      <c r="S4" s="189"/>
      <c r="T4" s="189"/>
      <c r="U4" s="189"/>
      <c r="V4" s="189"/>
      <c r="W4" s="189"/>
      <c r="X4" s="189"/>
      <c r="Y4" s="189"/>
      <c r="Z4" s="189"/>
      <c r="AA4" s="189"/>
      <c r="AB4" s="189"/>
      <c r="AC4" s="189"/>
      <c r="AE4" s="51" t="s">
        <v>3831</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3832</v>
      </c>
      <c r="B5" s="189"/>
      <c r="C5" s="189"/>
      <c r="D5" s="189"/>
      <c r="E5" s="189"/>
      <c r="F5" s="189"/>
      <c r="G5" s="189"/>
      <c r="H5" s="189"/>
      <c r="I5" s="189"/>
      <c r="J5" s="189"/>
      <c r="K5" s="189"/>
      <c r="L5" s="189"/>
      <c r="M5" s="189"/>
      <c r="N5" s="189">
        <f t="shared" si="3"/>
        <v>0</v>
      </c>
      <c r="O5" s="193"/>
      <c r="P5" s="92" t="s">
        <v>3833</v>
      </c>
      <c r="Q5" s="189"/>
      <c r="R5" s="189"/>
      <c r="S5" s="189"/>
      <c r="T5" s="189"/>
      <c r="U5" s="189"/>
      <c r="V5" s="189"/>
      <c r="W5" s="189"/>
      <c r="X5" s="189"/>
      <c r="Y5" s="189"/>
      <c r="Z5" s="189"/>
      <c r="AA5" s="189"/>
      <c r="AB5" s="189"/>
      <c r="AC5" s="189"/>
    </row>
    <row r="6" spans="1:44" x14ac:dyDescent="0.25">
      <c r="A6" s="92" t="s">
        <v>3834</v>
      </c>
      <c r="B6" s="189"/>
      <c r="C6" s="189"/>
      <c r="D6" s="189"/>
      <c r="E6" s="189"/>
      <c r="F6" s="189"/>
      <c r="G6" s="189"/>
      <c r="H6" s="189"/>
      <c r="I6" s="189"/>
      <c r="J6" s="189"/>
      <c r="K6" s="189"/>
      <c r="L6" s="189"/>
      <c r="M6" s="189"/>
      <c r="N6" s="189">
        <f t="shared" si="3"/>
        <v>0</v>
      </c>
      <c r="O6" s="193"/>
      <c r="P6" s="92" t="s">
        <v>3835</v>
      </c>
      <c r="Q6" s="189"/>
      <c r="R6" s="189"/>
      <c r="S6" s="189"/>
      <c r="T6" s="189"/>
      <c r="U6" s="189"/>
      <c r="V6" s="189"/>
      <c r="W6" s="189"/>
      <c r="X6" s="189"/>
      <c r="Y6" s="189"/>
      <c r="Z6" s="189"/>
      <c r="AA6" s="189"/>
      <c r="AB6" s="189"/>
      <c r="AC6" s="189"/>
    </row>
    <row r="7" spans="1:44" x14ac:dyDescent="0.25">
      <c r="A7" s="302" t="s">
        <v>3836</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3837</v>
      </c>
      <c r="Q7" s="189"/>
      <c r="R7" s="189"/>
      <c r="S7" s="189"/>
      <c r="T7" s="189"/>
      <c r="U7" s="189"/>
      <c r="V7" s="189"/>
      <c r="W7" s="189"/>
      <c r="X7" s="189"/>
      <c r="Y7" s="189"/>
      <c r="Z7" s="189"/>
      <c r="AA7" s="189"/>
      <c r="AB7" s="189"/>
      <c r="AC7" s="189"/>
    </row>
    <row r="8" spans="1:44" x14ac:dyDescent="0.25">
      <c r="A8" s="305" t="s">
        <v>3838</v>
      </c>
      <c r="B8" s="187"/>
      <c r="C8" s="187"/>
      <c r="D8" s="187"/>
      <c r="E8" s="187"/>
      <c r="F8" s="187"/>
      <c r="G8" s="187"/>
      <c r="H8" s="187"/>
      <c r="I8" s="187"/>
      <c r="J8" s="187"/>
      <c r="K8" s="187"/>
      <c r="L8" s="187"/>
      <c r="M8" s="187"/>
      <c r="N8" s="305"/>
      <c r="O8" s="193"/>
      <c r="P8" s="92" t="s">
        <v>3839</v>
      </c>
      <c r="Q8" s="189"/>
      <c r="R8" s="189"/>
      <c r="S8" s="189"/>
      <c r="T8" s="189"/>
      <c r="U8" s="189"/>
      <c r="V8" s="189"/>
      <c r="W8" s="189"/>
      <c r="X8" s="189"/>
      <c r="Y8" s="189"/>
      <c r="Z8" s="189"/>
      <c r="AA8" s="189"/>
      <c r="AB8" s="189"/>
      <c r="AC8" s="189"/>
    </row>
    <row r="9" spans="1:44" x14ac:dyDescent="0.25">
      <c r="A9" s="92" t="s">
        <v>3840</v>
      </c>
      <c r="B9" s="189"/>
      <c r="C9" s="189"/>
      <c r="D9" s="189"/>
      <c r="E9" s="189"/>
      <c r="F9" s="189"/>
      <c r="G9" s="189"/>
      <c r="H9" s="189"/>
      <c r="I9" s="189"/>
      <c r="J9" s="189"/>
      <c r="K9" s="189"/>
      <c r="L9" s="189"/>
      <c r="M9" s="189"/>
      <c r="N9" s="189">
        <f>SUM(B9:M9)</f>
        <v>0</v>
      </c>
      <c r="O9" s="193"/>
      <c r="P9" s="305" t="s">
        <v>3841</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3842</v>
      </c>
      <c r="B10" s="189"/>
      <c r="C10" s="189"/>
      <c r="D10" s="189"/>
      <c r="E10" s="189"/>
      <c r="F10" s="189"/>
      <c r="G10" s="189"/>
      <c r="H10" s="189"/>
      <c r="I10" s="189"/>
      <c r="J10" s="189"/>
      <c r="K10" s="189"/>
      <c r="L10" s="189"/>
      <c r="M10" s="189"/>
      <c r="N10" s="189">
        <f t="shared" ref="N10:N19" si="7">SUM(B10:M10)</f>
        <v>0</v>
      </c>
      <c r="O10" s="193"/>
      <c r="P10" s="92" t="s">
        <v>3843</v>
      </c>
      <c r="Q10" s="189"/>
      <c r="R10" s="189"/>
      <c r="S10" s="189"/>
      <c r="T10" s="189"/>
      <c r="U10" s="189"/>
      <c r="V10" s="189"/>
      <c r="W10" s="189"/>
      <c r="X10" s="189"/>
      <c r="Y10" s="189"/>
      <c r="Z10" s="189"/>
      <c r="AA10" s="189"/>
      <c r="AB10" s="189"/>
      <c r="AC10" s="189"/>
    </row>
    <row r="11" spans="1:44" x14ac:dyDescent="0.25">
      <c r="A11" s="92" t="s">
        <v>3844</v>
      </c>
      <c r="B11" s="189"/>
      <c r="C11" s="189"/>
      <c r="D11" s="189"/>
      <c r="E11" s="189"/>
      <c r="F11" s="189"/>
      <c r="G11" s="189"/>
      <c r="H11" s="189"/>
      <c r="I11" s="189"/>
      <c r="J11" s="189"/>
      <c r="K11" s="189"/>
      <c r="L11" s="189"/>
      <c r="M11" s="189"/>
      <c r="N11" s="189">
        <f t="shared" si="7"/>
        <v>0</v>
      </c>
      <c r="O11" s="193"/>
      <c r="P11" s="92" t="s">
        <v>3845</v>
      </c>
      <c r="Q11" s="189"/>
      <c r="R11" s="189"/>
      <c r="S11" s="189"/>
      <c r="T11" s="189"/>
      <c r="U11" s="189"/>
      <c r="V11" s="189"/>
      <c r="W11" s="189"/>
      <c r="X11" s="189"/>
      <c r="Y11" s="189"/>
      <c r="Z11" s="189"/>
      <c r="AA11" s="189"/>
      <c r="AB11" s="189"/>
      <c r="AC11" s="189"/>
    </row>
    <row r="12" spans="1:44" x14ac:dyDescent="0.25">
      <c r="A12" s="92" t="s">
        <v>3846</v>
      </c>
      <c r="B12" s="189"/>
      <c r="C12" s="189"/>
      <c r="D12" s="189"/>
      <c r="E12" s="189"/>
      <c r="F12" s="189"/>
      <c r="G12" s="189"/>
      <c r="H12" s="189"/>
      <c r="I12" s="189"/>
      <c r="J12" s="189"/>
      <c r="K12" s="189"/>
      <c r="L12" s="189"/>
      <c r="M12" s="189"/>
      <c r="N12" s="189">
        <f t="shared" si="7"/>
        <v>0</v>
      </c>
      <c r="O12" s="193"/>
      <c r="P12" s="305" t="s">
        <v>3847</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3848</v>
      </c>
      <c r="B13" s="189"/>
      <c r="C13" s="189"/>
      <c r="D13" s="189"/>
      <c r="E13" s="189"/>
      <c r="F13" s="189"/>
      <c r="G13" s="189"/>
      <c r="H13" s="189"/>
      <c r="I13" s="189"/>
      <c r="J13" s="189"/>
      <c r="K13" s="189"/>
      <c r="L13" s="189"/>
      <c r="M13" s="189"/>
      <c r="N13" s="189">
        <f t="shared" si="7"/>
        <v>0</v>
      </c>
      <c r="O13" s="193"/>
      <c r="P13" s="92" t="s">
        <v>3849</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3850</v>
      </c>
      <c r="B14" s="189"/>
      <c r="C14" s="189"/>
      <c r="D14" s="189"/>
      <c r="E14" s="189"/>
      <c r="F14" s="189"/>
      <c r="G14" s="189"/>
      <c r="H14" s="189"/>
      <c r="I14" s="189"/>
      <c r="J14" s="189"/>
      <c r="K14" s="189"/>
      <c r="L14" s="189"/>
      <c r="M14" s="189"/>
      <c r="N14" s="189">
        <f t="shared" si="7"/>
        <v>0</v>
      </c>
      <c r="O14" s="193"/>
      <c r="P14" s="122" t="s">
        <v>3851</v>
      </c>
      <c r="Q14" s="203"/>
      <c r="R14" s="203"/>
      <c r="S14" s="203"/>
      <c r="T14" s="203"/>
      <c r="U14" s="203"/>
      <c r="V14" s="203"/>
      <c r="W14" s="203"/>
      <c r="X14" s="203"/>
      <c r="Y14" s="203"/>
      <c r="Z14" s="203"/>
      <c r="AA14" s="203"/>
      <c r="AB14" s="203"/>
      <c r="AC14" s="203"/>
    </row>
    <row r="15" spans="1:44" x14ac:dyDescent="0.25">
      <c r="A15" s="92" t="s">
        <v>3852</v>
      </c>
      <c r="B15" s="189"/>
      <c r="C15" s="189"/>
      <c r="D15" s="189"/>
      <c r="E15" s="189"/>
      <c r="F15" s="189"/>
      <c r="G15" s="189"/>
      <c r="H15" s="189"/>
      <c r="I15" s="189"/>
      <c r="J15" s="189"/>
      <c r="K15" s="189"/>
      <c r="L15" s="189"/>
      <c r="M15" s="189"/>
      <c r="N15" s="189">
        <f t="shared" si="7"/>
        <v>0</v>
      </c>
      <c r="O15" s="193"/>
      <c r="P15" s="122" t="s">
        <v>3853</v>
      </c>
      <c r="Q15" s="203"/>
      <c r="R15" s="203"/>
      <c r="S15" s="203"/>
      <c r="T15" s="203"/>
      <c r="U15" s="203"/>
      <c r="V15" s="203"/>
      <c r="W15" s="203"/>
      <c r="X15" s="203"/>
      <c r="Y15" s="203"/>
      <c r="Z15" s="203"/>
      <c r="AA15" s="203"/>
      <c r="AB15" s="203"/>
      <c r="AC15" s="203"/>
    </row>
    <row r="16" spans="1:44" x14ac:dyDescent="0.25">
      <c r="A16" s="92" t="s">
        <v>3854</v>
      </c>
      <c r="B16" s="189"/>
      <c r="C16" s="189"/>
      <c r="D16" s="189"/>
      <c r="E16" s="189"/>
      <c r="F16" s="189"/>
      <c r="G16" s="189"/>
      <c r="H16" s="189"/>
      <c r="I16" s="189"/>
      <c r="J16" s="189"/>
      <c r="K16" s="189"/>
      <c r="L16" s="189"/>
      <c r="M16" s="189"/>
      <c r="N16" s="189">
        <f t="shared" si="7"/>
        <v>0</v>
      </c>
      <c r="O16" s="193"/>
      <c r="P16" s="122" t="s">
        <v>3855</v>
      </c>
      <c r="Q16" s="203"/>
      <c r="R16" s="203"/>
      <c r="S16" s="203"/>
      <c r="T16" s="203"/>
      <c r="U16" s="203"/>
      <c r="V16" s="203"/>
      <c r="W16" s="203"/>
      <c r="X16" s="203"/>
      <c r="Y16" s="203"/>
      <c r="Z16" s="203"/>
      <c r="AA16" s="203"/>
      <c r="AB16" s="203"/>
      <c r="AC16" s="203"/>
    </row>
    <row r="17" spans="1:29" x14ac:dyDescent="0.25">
      <c r="A17" s="92" t="s">
        <v>3856</v>
      </c>
      <c r="B17" s="189"/>
      <c r="C17" s="189"/>
      <c r="D17" s="189"/>
      <c r="E17" s="189"/>
      <c r="F17" s="189"/>
      <c r="G17" s="189"/>
      <c r="H17" s="189"/>
      <c r="I17" s="189"/>
      <c r="J17" s="189"/>
      <c r="K17" s="189"/>
      <c r="L17" s="189"/>
      <c r="M17" s="189"/>
      <c r="N17" s="189">
        <f t="shared" si="7"/>
        <v>0</v>
      </c>
      <c r="O17" s="193"/>
      <c r="P17" s="122" t="s">
        <v>3857</v>
      </c>
      <c r="Q17" s="203"/>
      <c r="R17" s="203"/>
      <c r="S17" s="203"/>
      <c r="T17" s="203"/>
      <c r="U17" s="203"/>
      <c r="V17" s="203"/>
      <c r="W17" s="203"/>
      <c r="X17" s="203"/>
      <c r="Y17" s="203"/>
      <c r="Z17" s="203"/>
      <c r="AA17" s="203"/>
      <c r="AB17" s="203"/>
      <c r="AC17" s="203"/>
    </row>
    <row r="18" spans="1:29" x14ac:dyDescent="0.25">
      <c r="A18" s="302" t="s">
        <v>3858</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3859</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3860</v>
      </c>
      <c r="Q19" s="203"/>
      <c r="R19" s="203"/>
      <c r="S19" s="203"/>
      <c r="T19" s="203"/>
      <c r="U19" s="203"/>
      <c r="V19" s="203"/>
      <c r="W19" s="203"/>
      <c r="X19" s="203"/>
      <c r="Y19" s="203"/>
      <c r="Z19" s="203"/>
      <c r="AA19" s="203"/>
      <c r="AB19" s="203"/>
      <c r="AC19" s="203"/>
    </row>
    <row r="20" spans="1:29" x14ac:dyDescent="0.25">
      <c r="A20" s="304" t="s">
        <v>3861</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3862</v>
      </c>
      <c r="Q21" s="203"/>
      <c r="R21" s="203"/>
      <c r="S21" s="203"/>
      <c r="T21" s="203"/>
      <c r="U21" s="203"/>
      <c r="V21" s="203"/>
      <c r="W21" s="203"/>
      <c r="X21" s="203"/>
      <c r="Y21" s="203"/>
      <c r="Z21" s="203"/>
      <c r="AA21" s="203"/>
      <c r="AB21" s="203"/>
      <c r="AC21" s="203"/>
    </row>
    <row r="22" spans="1:29" x14ac:dyDescent="0.25">
      <c r="A22" s="302" t="s">
        <v>3863</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3864</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3865</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3825</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62</vt:i4>
      </vt:variant>
    </vt:vector>
  </HeadingPairs>
  <TitlesOfParts>
    <vt:vector size="62"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Formulaire_3310_CA3</vt:lpstr>
      <vt:lpstr>Formulaire_3516</vt:lpstr>
      <vt:lpstr>Formulaire_3310_A</vt:lpstr>
      <vt:lpstr>Formulaire_3519</vt:lpstr>
      <vt:lpstr>Formulaire_3310_CA3G</vt:lpstr>
      <vt:lpstr>Formulaire _3310_Ter_SD</vt:lpstr>
      <vt:lpstr>Formulaire_3515_SD</vt:lpstr>
      <vt:lpstr>Livraisons_Biens_Intracommunaut</vt:lpstr>
      <vt:lpstr>Prestations_De_Services_Intraco</vt:lpstr>
      <vt:lpstr>Formulaire_2065</vt:lpstr>
      <vt:lpstr>Formulaire_2050_SD</vt:lpstr>
      <vt:lpstr>Formulaire_2051_SD</vt:lpstr>
      <vt:lpstr>Formulaire_2052_SD</vt:lpstr>
      <vt:lpstr>Formulaire_2053_SD</vt:lpstr>
      <vt:lpstr>Formulaire_2054_SD</vt:lpstr>
      <vt:lpstr>Formulaire_2054_Bis_SD</vt:lpstr>
      <vt:lpstr>Formulaire_2055_SD</vt:lpstr>
      <vt:lpstr>Formulaire_2056_SD</vt:lpstr>
      <vt:lpstr>Formulaire_2057_SD</vt:lpstr>
      <vt:lpstr>Formulaire_2058_A_SD</vt:lpstr>
      <vt:lpstr>Formulaire_2058_B_SD</vt:lpstr>
      <vt:lpstr>Formulaire_2058_C_SD</vt:lpstr>
      <vt:lpstr>Formulaire_2059_A_SD</vt:lpstr>
      <vt:lpstr>Formulaire_2059_B_SD</vt:lpstr>
      <vt:lpstr>Formulaire_2059_C_SD</vt:lpstr>
      <vt:lpstr>Formulaire_2059_D_SD</vt:lpstr>
      <vt:lpstr>Formulaire_2059_E_SD</vt:lpstr>
      <vt:lpstr>Formulaire_2059_F_SD</vt:lpstr>
      <vt:lpstr>Formulaire_2059_G_SD</vt:lpstr>
      <vt:lpstr>Liste_Formulaire_2759</vt:lpstr>
      <vt:lpstr>Fond_De_Roulement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2020-02-03T17:36:30Z</dcterms:modified>
</cp:coreProperties>
</file>