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Cadre_Comptable" sheetId="1" r:id="rId1"/>
    <sheet name="Systeme_Developpe" sheetId="2" r:id="rId2"/>
    <sheet name="Systeme_De_Base" sheetId="5" r:id="rId3"/>
    <sheet name="Systeme_Abrege" sheetId="6" r:id="rId4"/>
  </sheets>
  <calcPr calcId="152511"/>
</workbook>
</file>

<file path=xl/calcChain.xml><?xml version="1.0" encoding="utf-8"?>
<calcChain xmlns="http://schemas.openxmlformats.org/spreadsheetml/2006/main">
  <c r="AE4" i="2" l="1"/>
  <c r="AE22" i="2"/>
  <c r="AE20" i="2"/>
  <c r="AE19" i="2"/>
  <c r="AE18" i="2"/>
  <c r="AE21" i="2"/>
  <c r="AE24" i="2"/>
  <c r="AE23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A58" i="2"/>
  <c r="AA133" i="2" l="1"/>
  <c r="AA132" i="2"/>
  <c r="AA131" i="2"/>
  <c r="AA130" i="2"/>
  <c r="AA129" i="2"/>
  <c r="AA128" i="2"/>
  <c r="AA127" i="2"/>
  <c r="AA122" i="2"/>
  <c r="AA126" i="2"/>
  <c r="AA125" i="2"/>
  <c r="AA124" i="2"/>
  <c r="AA123" i="2"/>
  <c r="AA121" i="2"/>
  <c r="AA120" i="2"/>
  <c r="AA119" i="2"/>
  <c r="AA118" i="2"/>
  <c r="AA116" i="2" s="1"/>
  <c r="AA117" i="2"/>
  <c r="AA115" i="2"/>
  <c r="AA114" i="2"/>
  <c r="AA112" i="2"/>
  <c r="AA111" i="2"/>
  <c r="AA110" i="2"/>
  <c r="AA109" i="2"/>
  <c r="AA108" i="2"/>
  <c r="AA107" i="2"/>
  <c r="AA103" i="2"/>
  <c r="AA102" i="2"/>
  <c r="AA101" i="2"/>
  <c r="AA100" i="2"/>
  <c r="AA99" i="2"/>
  <c r="AA98" i="2"/>
  <c r="AA97" i="2"/>
  <c r="AA96" i="2"/>
  <c r="AA95" i="2"/>
  <c r="AA94" i="2"/>
  <c r="AA93" i="2"/>
  <c r="AA92" i="2"/>
  <c r="AA91" i="2"/>
  <c r="AA90" i="2" s="1"/>
  <c r="AA89" i="2"/>
  <c r="AA88" i="2"/>
  <c r="AA87" i="2"/>
  <c r="AA86" i="2"/>
  <c r="AA85" i="2"/>
  <c r="AA84" i="2"/>
  <c r="AA83" i="2"/>
  <c r="AA80" i="2"/>
  <c r="AA79" i="2"/>
  <c r="AA78" i="2"/>
  <c r="AA77" i="2"/>
  <c r="AA76" i="2"/>
  <c r="AA75" i="2"/>
  <c r="AA74" i="2"/>
  <c r="AA73" i="2" s="1"/>
  <c r="AA72" i="2"/>
  <c r="AA71" i="2"/>
  <c r="AA70" i="2"/>
  <c r="AA69" i="2"/>
  <c r="AA68" i="2"/>
  <c r="AA67" i="2"/>
  <c r="AA66" i="2"/>
  <c r="AA65" i="2"/>
  <c r="AA64" i="2"/>
  <c r="AA62" i="2"/>
  <c r="AA61" i="2"/>
  <c r="AA60" i="2"/>
  <c r="AA59" i="2"/>
  <c r="AA57" i="2"/>
  <c r="AA56" i="2"/>
  <c r="AA55" i="2"/>
  <c r="AA54" i="2"/>
  <c r="AA53" i="2"/>
  <c r="AA52" i="2"/>
  <c r="AA51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3" i="2"/>
  <c r="AA32" i="2"/>
  <c r="AA31" i="2"/>
  <c r="AA30" i="2"/>
  <c r="AA29" i="2"/>
  <c r="AA26" i="2" s="1"/>
  <c r="AA28" i="2"/>
  <c r="AA27" i="2"/>
  <c r="AA25" i="2"/>
  <c r="AA24" i="2"/>
  <c r="AA23" i="2"/>
  <c r="AA22" i="2"/>
  <c r="AA21" i="2"/>
  <c r="AA20" i="2"/>
  <c r="AA17" i="2" s="1"/>
  <c r="AA19" i="2"/>
  <c r="AA18" i="2"/>
  <c r="AA16" i="2"/>
  <c r="AA15" i="2"/>
  <c r="AA14" i="2" s="1"/>
  <c r="AA6" i="2"/>
  <c r="AA5" i="2"/>
  <c r="AA13" i="2"/>
  <c r="AA12" i="2"/>
  <c r="AA11" i="2"/>
  <c r="AA10" i="2"/>
  <c r="AA9" i="2"/>
  <c r="AA8" i="2"/>
  <c r="AA7" i="2"/>
  <c r="W126" i="2"/>
  <c r="W60" i="2"/>
  <c r="W56" i="2"/>
  <c r="W48" i="2"/>
  <c r="W46" i="2"/>
  <c r="W45" i="2"/>
  <c r="W252" i="2"/>
  <c r="W251" i="2"/>
  <c r="W250" i="2"/>
  <c r="W249" i="2"/>
  <c r="W248" i="2"/>
  <c r="W247" i="2" s="1"/>
  <c r="W246" i="2"/>
  <c r="W244" i="2"/>
  <c r="W243" i="2"/>
  <c r="W242" i="2"/>
  <c r="W241" i="2"/>
  <c r="W240" i="2"/>
  <c r="W239" i="2"/>
  <c r="W238" i="2" s="1"/>
  <c r="W237" i="2"/>
  <c r="W235" i="2" s="1"/>
  <c r="W236" i="2"/>
  <c r="W234" i="2"/>
  <c r="W233" i="2"/>
  <c r="W231" i="2"/>
  <c r="W230" i="2"/>
  <c r="W229" i="2"/>
  <c r="W228" i="2"/>
  <c r="W227" i="2" s="1"/>
  <c r="W224" i="2"/>
  <c r="W223" i="2"/>
  <c r="W222" i="2"/>
  <c r="W220" i="2" s="1"/>
  <c r="W221" i="2"/>
  <c r="W219" i="2"/>
  <c r="W218" i="2"/>
  <c r="W217" i="2"/>
  <c r="W216" i="2"/>
  <c r="W215" i="2" s="1"/>
  <c r="W214" i="2"/>
  <c r="W212" i="2" s="1"/>
  <c r="W213" i="2"/>
  <c r="W211" i="2"/>
  <c r="W210" i="2"/>
  <c r="W209" i="2"/>
  <c r="W208" i="2"/>
  <c r="W207" i="2"/>
  <c r="W206" i="2"/>
  <c r="W205" i="2"/>
  <c r="W204" i="2"/>
  <c r="W203" i="2" s="1"/>
  <c r="W201" i="2"/>
  <c r="W200" i="2"/>
  <c r="W199" i="2"/>
  <c r="W198" i="2"/>
  <c r="W197" i="2"/>
  <c r="W196" i="2"/>
  <c r="W195" i="2"/>
  <c r="W194" i="2" s="1"/>
  <c r="W193" i="2"/>
  <c r="W192" i="2"/>
  <c r="W191" i="2"/>
  <c r="W190" i="2"/>
  <c r="W189" i="2"/>
  <c r="W187" i="2" s="1"/>
  <c r="W186" i="2" s="1"/>
  <c r="W185" i="2" s="1"/>
  <c r="W188" i="2"/>
  <c r="W184" i="2"/>
  <c r="W183" i="2"/>
  <c r="W182" i="2"/>
  <c r="W180" i="2" s="1"/>
  <c r="W181" i="2"/>
  <c r="W179" i="2"/>
  <c r="W177" i="2" s="1"/>
  <c r="W178" i="2"/>
  <c r="W176" i="2"/>
  <c r="W175" i="2"/>
  <c r="W174" i="2"/>
  <c r="W173" i="2"/>
  <c r="W172" i="2" s="1"/>
  <c r="W170" i="2"/>
  <c r="W169" i="2"/>
  <c r="W168" i="2"/>
  <c r="W167" i="2"/>
  <c r="W166" i="2"/>
  <c r="W164" i="2" s="1"/>
  <c r="W165" i="2"/>
  <c r="W163" i="2"/>
  <c r="W162" i="2"/>
  <c r="W161" i="2"/>
  <c r="W160" i="2"/>
  <c r="W159" i="2"/>
  <c r="W158" i="2"/>
  <c r="W157" i="2" s="1"/>
  <c r="W156" i="2"/>
  <c r="W155" i="2"/>
  <c r="W154" i="2"/>
  <c r="W153" i="2"/>
  <c r="W152" i="2"/>
  <c r="W151" i="2"/>
  <c r="W150" i="2"/>
  <c r="W148" i="2"/>
  <c r="W147" i="2"/>
  <c r="W146" i="2"/>
  <c r="W145" i="2"/>
  <c r="W144" i="2" s="1"/>
  <c r="W143" i="2"/>
  <c r="W142" i="2"/>
  <c r="W141" i="2"/>
  <c r="W140" i="2"/>
  <c r="W139" i="2"/>
  <c r="W138" i="2"/>
  <c r="W137" i="2"/>
  <c r="W136" i="2"/>
  <c r="W135" i="2"/>
  <c r="W134" i="2" s="1"/>
  <c r="W133" i="2" s="1"/>
  <c r="W132" i="2"/>
  <c r="W131" i="2"/>
  <c r="W130" i="2"/>
  <c r="W129" i="2"/>
  <c r="W128" i="2"/>
  <c r="W127" i="2"/>
  <c r="W125" i="2"/>
  <c r="W124" i="2"/>
  <c r="W123" i="2"/>
  <c r="W122" i="2"/>
  <c r="W121" i="2"/>
  <c r="W118" i="2"/>
  <c r="W117" i="2"/>
  <c r="W115" i="2" s="1"/>
  <c r="W116" i="2"/>
  <c r="W114" i="2"/>
  <c r="W113" i="2"/>
  <c r="W112" i="2"/>
  <c r="W111" i="2"/>
  <c r="W110" i="2"/>
  <c r="W109" i="2"/>
  <c r="W108" i="2"/>
  <c r="W107" i="2"/>
  <c r="W106" i="2"/>
  <c r="W105" i="2"/>
  <c r="W103" i="2" s="1"/>
  <c r="W104" i="2"/>
  <c r="AA82" i="2" l="1"/>
  <c r="AA50" i="2"/>
  <c r="W120" i="2"/>
  <c r="W245" i="2"/>
  <c r="W171" i="2"/>
  <c r="W102" i="2"/>
  <c r="W101" i="2"/>
  <c r="W100" i="2"/>
  <c r="W99" i="2"/>
  <c r="W98" i="2"/>
  <c r="W96" i="2" s="1"/>
  <c r="W97" i="2"/>
  <c r="W95" i="2"/>
  <c r="W94" i="2"/>
  <c r="W93" i="2"/>
  <c r="W92" i="2"/>
  <c r="W91" i="2"/>
  <c r="W90" i="2"/>
  <c r="W89" i="2"/>
  <c r="W88" i="2"/>
  <c r="W86" i="2"/>
  <c r="W85" i="2"/>
  <c r="W84" i="2"/>
  <c r="W83" i="2"/>
  <c r="W82" i="2"/>
  <c r="W81" i="2"/>
  <c r="W80" i="2"/>
  <c r="W79" i="2" s="1"/>
  <c r="W78" i="2"/>
  <c r="W77" i="2"/>
  <c r="W76" i="2"/>
  <c r="W74" i="2"/>
  <c r="W73" i="2"/>
  <c r="W72" i="2"/>
  <c r="W71" i="2"/>
  <c r="W70" i="2" s="1"/>
  <c r="W69" i="2"/>
  <c r="W68" i="2"/>
  <c r="W67" i="2"/>
  <c r="W66" i="2"/>
  <c r="W65" i="2"/>
  <c r="W64" i="2"/>
  <c r="W63" i="2"/>
  <c r="W62" i="2"/>
  <c r="W61" i="2"/>
  <c r="W59" i="2"/>
  <c r="W58" i="2"/>
  <c r="W57" i="2"/>
  <c r="W55" i="2"/>
  <c r="W54" i="2"/>
  <c r="W51" i="2" s="1"/>
  <c r="W53" i="2"/>
  <c r="W52" i="2"/>
  <c r="W50" i="2"/>
  <c r="W49" i="2"/>
  <c r="W47" i="2"/>
  <c r="W44" i="2"/>
  <c r="W43" i="2"/>
  <c r="W42" i="2"/>
  <c r="W40" i="2"/>
  <c r="W39" i="2"/>
  <c r="W38" i="2"/>
  <c r="W37" i="2"/>
  <c r="W36" i="2"/>
  <c r="W35" i="2"/>
  <c r="W34" i="2"/>
  <c r="W33" i="2" s="1"/>
  <c r="W32" i="2"/>
  <c r="W31" i="2"/>
  <c r="W30" i="2"/>
  <c r="W29" i="2" s="1"/>
  <c r="W28" i="2"/>
  <c r="W27" i="2"/>
  <c r="W26" i="2"/>
  <c r="W25" i="2"/>
  <c r="W23" i="2"/>
  <c r="W22" i="2"/>
  <c r="W21" i="2"/>
  <c r="W18" i="2" s="1"/>
  <c r="W20" i="2"/>
  <c r="W19" i="2"/>
  <c r="W17" i="2"/>
  <c r="W16" i="2"/>
  <c r="W15" i="2"/>
  <c r="W14" i="2"/>
  <c r="W13" i="2"/>
  <c r="W12" i="2" s="1"/>
  <c r="W11" i="2"/>
  <c r="W10" i="2"/>
  <c r="W9" i="2" s="1"/>
  <c r="W7" i="2"/>
  <c r="W4" i="2" s="1"/>
  <c r="W6" i="2"/>
  <c r="W5" i="2"/>
  <c r="W254" i="2"/>
  <c r="W258" i="2"/>
  <c r="W257" i="2"/>
  <c r="W256" i="2"/>
  <c r="W255" i="2" s="1"/>
  <c r="W263" i="2"/>
  <c r="W259" i="2"/>
  <c r="W262" i="2"/>
  <c r="W261" i="2"/>
  <c r="W260" i="2" s="1"/>
  <c r="S40" i="2"/>
  <c r="S21" i="2"/>
  <c r="S53" i="2"/>
  <c r="S52" i="2"/>
  <c r="S51" i="2"/>
  <c r="S50" i="2"/>
  <c r="S49" i="2"/>
  <c r="S48" i="2"/>
  <c r="S47" i="2" s="1"/>
  <c r="S46" i="2" s="1"/>
  <c r="S45" i="2"/>
  <c r="S44" i="2"/>
  <c r="S42" i="2" s="1"/>
  <c r="S43" i="2"/>
  <c r="S41" i="2"/>
  <c r="S39" i="2"/>
  <c r="S38" i="2" s="1"/>
  <c r="S34" i="2"/>
  <c r="S33" i="2"/>
  <c r="S32" i="2"/>
  <c r="S31" i="2"/>
  <c r="S37" i="2"/>
  <c r="S36" i="2"/>
  <c r="S35" i="2"/>
  <c r="S30" i="2"/>
  <c r="S28" i="2" s="1"/>
  <c r="S29" i="2"/>
  <c r="S27" i="2"/>
  <c r="S26" i="2"/>
  <c r="S23" i="2" s="1"/>
  <c r="S25" i="2"/>
  <c r="S24" i="2"/>
  <c r="S20" i="2"/>
  <c r="S17" i="2" s="1"/>
  <c r="S19" i="2"/>
  <c r="S18" i="2"/>
  <c r="S16" i="2"/>
  <c r="S15" i="2"/>
  <c r="S14" i="2"/>
  <c r="S13" i="2" s="1"/>
  <c r="S12" i="2"/>
  <c r="S11" i="2"/>
  <c r="S10" i="2"/>
  <c r="S8" i="2" s="1"/>
  <c r="S9" i="2"/>
  <c r="S7" i="2"/>
  <c r="S6" i="2"/>
  <c r="S5" i="2" s="1"/>
  <c r="S4" i="2"/>
  <c r="S59" i="2"/>
  <c r="S58" i="2"/>
  <c r="S57" i="2"/>
  <c r="S56" i="2"/>
  <c r="S55" i="2" s="1"/>
  <c r="S54" i="2" s="1"/>
  <c r="S22" i="2" l="1"/>
  <c r="S3" i="2"/>
  <c r="W253" i="2"/>
  <c r="W24" i="2"/>
  <c r="W41" i="2"/>
  <c r="W87" i="2"/>
  <c r="W8" i="2"/>
  <c r="W3" i="2" s="1"/>
  <c r="O171" i="2"/>
  <c r="O170" i="2"/>
  <c r="O169" i="2"/>
  <c r="O168" i="2"/>
  <c r="O167" i="2"/>
  <c r="O166" i="2"/>
  <c r="O165" i="2"/>
  <c r="O164" i="2"/>
  <c r="O163" i="2"/>
  <c r="O161" i="2"/>
  <c r="O160" i="2"/>
  <c r="O159" i="2"/>
  <c r="O158" i="2"/>
  <c r="O156" i="2"/>
  <c r="O155" i="2"/>
  <c r="O154" i="2"/>
  <c r="O152" i="2"/>
  <c r="O151" i="2"/>
  <c r="O150" i="2"/>
  <c r="O149" i="2"/>
  <c r="O148" i="2" s="1"/>
  <c r="O147" i="2"/>
  <c r="O146" i="2"/>
  <c r="O145" i="2"/>
  <c r="O144" i="2"/>
  <c r="O143" i="2"/>
  <c r="O142" i="2"/>
  <c r="O141" i="2"/>
  <c r="O139" i="2"/>
  <c r="O138" i="2"/>
  <c r="O137" i="2"/>
  <c r="O136" i="2"/>
  <c r="O135" i="2"/>
  <c r="O134" i="2"/>
  <c r="O133" i="2"/>
  <c r="O131" i="2"/>
  <c r="O130" i="2"/>
  <c r="O128" i="2"/>
  <c r="O127" i="2"/>
  <c r="O126" i="2"/>
  <c r="O125" i="2"/>
  <c r="O123" i="2"/>
  <c r="O122" i="2"/>
  <c r="O121" i="2" s="1"/>
  <c r="O120" i="2"/>
  <c r="O119" i="2"/>
  <c r="O118" i="2"/>
  <c r="O117" i="2"/>
  <c r="O116" i="2"/>
  <c r="O115" i="2"/>
  <c r="O114" i="2"/>
  <c r="O113" i="2"/>
  <c r="O112" i="2"/>
  <c r="O110" i="2" s="1"/>
  <c r="O111" i="2"/>
  <c r="O108" i="2"/>
  <c r="O107" i="2"/>
  <c r="O106" i="2"/>
  <c r="O105" i="2"/>
  <c r="O103" i="2"/>
  <c r="O102" i="2"/>
  <c r="O101" i="2"/>
  <c r="O99" i="2" s="1"/>
  <c r="O100" i="2"/>
  <c r="O98" i="2"/>
  <c r="O97" i="2"/>
  <c r="O96" i="2"/>
  <c r="O95" i="2"/>
  <c r="O94" i="2"/>
  <c r="O93" i="2"/>
  <c r="O90" i="2" s="1"/>
  <c r="O92" i="2"/>
  <c r="O91" i="2"/>
  <c r="O87" i="2"/>
  <c r="O89" i="2"/>
  <c r="O88" i="2"/>
  <c r="O86" i="2"/>
  <c r="O85" i="2"/>
  <c r="O84" i="2"/>
  <c r="O83" i="2"/>
  <c r="O82" i="2"/>
  <c r="O81" i="2"/>
  <c r="O80" i="2"/>
  <c r="O79" i="2"/>
  <c r="O78" i="2"/>
  <c r="O77" i="2"/>
  <c r="O75" i="2"/>
  <c r="O74" i="2"/>
  <c r="O73" i="2"/>
  <c r="O72" i="2" s="1"/>
  <c r="O71" i="2"/>
  <c r="O70" i="2"/>
  <c r="O69" i="2"/>
  <c r="O68" i="2"/>
  <c r="O66" i="2" s="1"/>
  <c r="O67" i="2"/>
  <c r="O65" i="2"/>
  <c r="O64" i="2"/>
  <c r="O63" i="2"/>
  <c r="O61" i="2" s="1"/>
  <c r="O62" i="2"/>
  <c r="O59" i="2"/>
  <c r="O58" i="2"/>
  <c r="O56" i="2" s="1"/>
  <c r="O53" i="2" s="1"/>
  <c r="O57" i="2"/>
  <c r="O55" i="2"/>
  <c r="O54" i="2"/>
  <c r="O47" i="2"/>
  <c r="O46" i="2"/>
  <c r="O45" i="2"/>
  <c r="O52" i="2"/>
  <c r="O51" i="2"/>
  <c r="O50" i="2"/>
  <c r="O49" i="2"/>
  <c r="O44" i="2"/>
  <c r="O43" i="2"/>
  <c r="O42" i="2" s="1"/>
  <c r="O41" i="2"/>
  <c r="O40" i="2"/>
  <c r="O38" i="2"/>
  <c r="O37" i="2"/>
  <c r="O36" i="2"/>
  <c r="O35" i="2"/>
  <c r="O33" i="2"/>
  <c r="O31" i="2" s="1"/>
  <c r="O32" i="2"/>
  <c r="O30" i="2"/>
  <c r="O29" i="2"/>
  <c r="O28" i="2"/>
  <c r="O27" i="2"/>
  <c r="O25" i="2"/>
  <c r="O23" i="2"/>
  <c r="O22" i="2"/>
  <c r="O21" i="2"/>
  <c r="O19" i="2"/>
  <c r="O18" i="2"/>
  <c r="O12" i="2"/>
  <c r="O16" i="2"/>
  <c r="O15" i="2"/>
  <c r="O14" i="2"/>
  <c r="O13" i="2" s="1"/>
  <c r="O11" i="2"/>
  <c r="O10" i="2"/>
  <c r="O9" i="2"/>
  <c r="O8" i="2"/>
  <c r="O7" i="2"/>
  <c r="O6" i="2"/>
  <c r="O5" i="2" s="1"/>
  <c r="O4" i="2"/>
  <c r="K71" i="2"/>
  <c r="K70" i="2"/>
  <c r="K68" i="2"/>
  <c r="K67" i="2"/>
  <c r="K62" i="2"/>
  <c r="K61" i="2"/>
  <c r="K60" i="2" s="1"/>
  <c r="K59" i="2"/>
  <c r="K58" i="2"/>
  <c r="K57" i="2"/>
  <c r="K55" i="2"/>
  <c r="K52" i="2" s="1"/>
  <c r="K54" i="2"/>
  <c r="K53" i="2"/>
  <c r="K50" i="2"/>
  <c r="K46" i="2"/>
  <c r="K45" i="2"/>
  <c r="K44" i="2"/>
  <c r="K43" i="2"/>
  <c r="K41" i="2"/>
  <c r="K40" i="2"/>
  <c r="K38" i="2"/>
  <c r="K37" i="2"/>
  <c r="K34" i="2"/>
  <c r="K32" i="2" s="1"/>
  <c r="K33" i="2"/>
  <c r="K31" i="2"/>
  <c r="K30" i="2"/>
  <c r="K29" i="2" s="1"/>
  <c r="K27" i="2"/>
  <c r="K25" i="2" s="1"/>
  <c r="K26" i="2"/>
  <c r="K24" i="2"/>
  <c r="K22" i="2" s="1"/>
  <c r="K23" i="2"/>
  <c r="K20" i="2"/>
  <c r="K19" i="2"/>
  <c r="K18" i="2"/>
  <c r="K17" i="2" s="1"/>
  <c r="K16" i="2"/>
  <c r="K15" i="2"/>
  <c r="K14" i="2"/>
  <c r="K11" i="2" s="1"/>
  <c r="K13" i="2"/>
  <c r="K12" i="2"/>
  <c r="K10" i="2"/>
  <c r="K8" i="2" s="1"/>
  <c r="K9" i="2"/>
  <c r="K28" i="2" l="1"/>
  <c r="O129" i="2"/>
  <c r="O109" i="2"/>
  <c r="K7" i="2"/>
  <c r="K6" i="2"/>
  <c r="K5" i="2"/>
  <c r="K4" i="2"/>
  <c r="K3" i="2" s="1"/>
  <c r="G169" i="2"/>
  <c r="G167" i="2"/>
  <c r="G166" i="2"/>
  <c r="G165" i="2"/>
  <c r="G164" i="2"/>
  <c r="G163" i="2"/>
  <c r="G161" i="2"/>
  <c r="G160" i="2"/>
  <c r="G159" i="2"/>
  <c r="G158" i="2"/>
  <c r="G157" i="2" s="1"/>
  <c r="G156" i="2"/>
  <c r="G154" i="2" s="1"/>
  <c r="G155" i="2"/>
  <c r="G153" i="2"/>
  <c r="G152" i="2"/>
  <c r="G151" i="2" s="1"/>
  <c r="G150" i="2"/>
  <c r="G148" i="2"/>
  <c r="G147" i="2"/>
  <c r="G146" i="2"/>
  <c r="G143" i="2"/>
  <c r="G140" i="2"/>
  <c r="G139" i="2"/>
  <c r="G138" i="2"/>
  <c r="G137" i="2"/>
  <c r="G142" i="2"/>
  <c r="G141" i="2" s="1"/>
  <c r="G136" i="2" s="1"/>
  <c r="G135" i="2"/>
  <c r="G134" i="2"/>
  <c r="G127" i="2"/>
  <c r="G126" i="2"/>
  <c r="G122" i="2"/>
  <c r="G121" i="2"/>
  <c r="G120" i="2"/>
  <c r="G118" i="2" s="1"/>
  <c r="G116" i="2" s="1"/>
  <c r="G119" i="2"/>
  <c r="G117" i="2"/>
  <c r="G133" i="2"/>
  <c r="G132" i="2"/>
  <c r="G131" i="2"/>
  <c r="G130" i="2"/>
  <c r="G125" i="2"/>
  <c r="G124" i="2"/>
  <c r="G123" i="2" s="1"/>
  <c r="G115" i="2"/>
  <c r="G114" i="2"/>
  <c r="G112" i="2"/>
  <c r="G111" i="2"/>
  <c r="G110" i="2"/>
  <c r="G101" i="2"/>
  <c r="G107" i="2"/>
  <c r="G106" i="2"/>
  <c r="G105" i="2"/>
  <c r="G104" i="2" s="1"/>
  <c r="G103" i="2"/>
  <c r="G102" i="2"/>
  <c r="G109" i="2"/>
  <c r="G108" i="2" s="1"/>
  <c r="G99" i="2"/>
  <c r="G98" i="2"/>
  <c r="G97" i="2"/>
  <c r="G96" i="2"/>
  <c r="G95" i="2"/>
  <c r="G94" i="2"/>
  <c r="G93" i="2"/>
  <c r="G92" i="2"/>
  <c r="G91" i="2"/>
  <c r="G89" i="2" s="1"/>
  <c r="G90" i="2"/>
  <c r="G88" i="2"/>
  <c r="G87" i="2"/>
  <c r="G86" i="2"/>
  <c r="G85" i="2"/>
  <c r="G84" i="2" s="1"/>
  <c r="G82" i="2"/>
  <c r="G81" i="2"/>
  <c r="G80" i="2"/>
  <c r="G79" i="2"/>
  <c r="G78" i="2"/>
  <c r="G77" i="2" s="1"/>
  <c r="G76" i="2"/>
  <c r="G75" i="2"/>
  <c r="G74" i="2"/>
  <c r="G73" i="2"/>
  <c r="G72" i="2"/>
  <c r="G71" i="2"/>
  <c r="G68" i="2"/>
  <c r="G67" i="2"/>
  <c r="G66" i="2"/>
  <c r="G65" i="2"/>
  <c r="G64" i="2"/>
  <c r="G63" i="2"/>
  <c r="G62" i="2"/>
  <c r="G61" i="2"/>
  <c r="G54" i="2"/>
  <c r="G59" i="2"/>
  <c r="G58" i="2"/>
  <c r="G57" i="2"/>
  <c r="G56" i="2"/>
  <c r="G55" i="2"/>
  <c r="G53" i="2"/>
  <c r="G52" i="2"/>
  <c r="G51" i="2" s="1"/>
  <c r="G42" i="2"/>
  <c r="G41" i="2"/>
  <c r="G21" i="2"/>
  <c r="C100" i="2"/>
  <c r="G49" i="2"/>
  <c r="G48" i="2"/>
  <c r="G47" i="2"/>
  <c r="G46" i="2"/>
  <c r="G45" i="2"/>
  <c r="G44" i="2"/>
  <c r="G36" i="2"/>
  <c r="G35" i="2"/>
  <c r="G34" i="2" s="1"/>
  <c r="G33" i="2"/>
  <c r="G32" i="2"/>
  <c r="G29" i="2"/>
  <c r="G28" i="2"/>
  <c r="G27" i="2"/>
  <c r="G26" i="2"/>
  <c r="G24" i="2"/>
  <c r="G23" i="2"/>
  <c r="G20" i="2"/>
  <c r="G19" i="2"/>
  <c r="G18" i="2"/>
  <c r="G15" i="2"/>
  <c r="G13" i="2"/>
  <c r="G12" i="2"/>
  <c r="G11" i="2"/>
  <c r="G10" i="2"/>
  <c r="G9" i="2"/>
  <c r="G8" i="2"/>
  <c r="G7" i="2"/>
  <c r="G5" i="2"/>
  <c r="C136" i="2"/>
  <c r="C135" i="2"/>
  <c r="C134" i="2"/>
  <c r="C133" i="2"/>
  <c r="C131" i="2"/>
  <c r="C130" i="2"/>
  <c r="C128" i="2"/>
  <c r="C127" i="2"/>
  <c r="C125" i="2"/>
  <c r="C124" i="2"/>
  <c r="C123" i="2"/>
  <c r="C122" i="2"/>
  <c r="C121" i="2"/>
  <c r="C120" i="2"/>
  <c r="C119" i="2"/>
  <c r="C118" i="2"/>
  <c r="C116" i="2"/>
  <c r="C115" i="2"/>
  <c r="C114" i="2"/>
  <c r="C112" i="2"/>
  <c r="C111" i="2"/>
  <c r="C110" i="2"/>
  <c r="C108" i="2"/>
  <c r="C107" i="2"/>
  <c r="C105" i="2"/>
  <c r="C104" i="2"/>
  <c r="C102" i="2"/>
  <c r="C101" i="2"/>
  <c r="C99" i="2"/>
  <c r="C97" i="2"/>
  <c r="C95" i="2"/>
  <c r="C94" i="2" s="1"/>
  <c r="C93" i="2"/>
  <c r="C92" i="2"/>
  <c r="C91" i="2"/>
  <c r="C90" i="2"/>
  <c r="C89" i="2"/>
  <c r="C88" i="2"/>
  <c r="C87" i="2"/>
  <c r="C86" i="2"/>
  <c r="C85" i="2"/>
  <c r="C84" i="2"/>
  <c r="C83" i="2"/>
  <c r="C80" i="2"/>
  <c r="C79" i="2"/>
  <c r="C78" i="2"/>
  <c r="C77" i="2"/>
  <c r="C76" i="2"/>
  <c r="C75" i="2"/>
  <c r="C74" i="2"/>
  <c r="C72" i="2"/>
  <c r="C71" i="2"/>
  <c r="C67" i="2"/>
  <c r="C66" i="2"/>
  <c r="C65" i="2"/>
  <c r="C64" i="2"/>
  <c r="C63" i="2"/>
  <c r="C62" i="2"/>
  <c r="C61" i="2"/>
  <c r="C60" i="2"/>
  <c r="C68" i="2"/>
  <c r="C57" i="2"/>
  <c r="C56" i="2"/>
  <c r="C55" i="2"/>
  <c r="C54" i="2"/>
  <c r="C53" i="2"/>
  <c r="C52" i="2"/>
  <c r="C51" i="2"/>
  <c r="C50" i="2"/>
  <c r="C49" i="2"/>
  <c r="C46" i="2"/>
  <c r="C45" i="2"/>
  <c r="C43" i="2"/>
  <c r="C42" i="2"/>
  <c r="C40" i="2"/>
  <c r="C39" i="2"/>
  <c r="C38" i="2"/>
  <c r="C37" i="2"/>
  <c r="C36" i="2"/>
  <c r="C34" i="2"/>
  <c r="C33" i="2"/>
  <c r="C32" i="2"/>
  <c r="C30" i="2"/>
  <c r="C29" i="2"/>
  <c r="C28" i="2"/>
  <c r="C27" i="2"/>
  <c r="C24" i="2"/>
  <c r="C23" i="2"/>
  <c r="C22" i="2"/>
  <c r="C21" i="2"/>
  <c r="C20" i="2"/>
  <c r="C19" i="2"/>
  <c r="C17" i="2"/>
  <c r="C16" i="2"/>
  <c r="C15" i="2"/>
  <c r="C14" i="2"/>
  <c r="C13" i="2"/>
  <c r="C11" i="2"/>
  <c r="C10" i="2"/>
  <c r="C9" i="2"/>
  <c r="C8" i="2"/>
  <c r="C6" i="2"/>
  <c r="C5" i="2"/>
  <c r="G39" i="2"/>
  <c r="G38" i="2"/>
  <c r="G31" i="2" l="1"/>
  <c r="G50" i="2"/>
  <c r="G25" i="2"/>
  <c r="G43" i="2"/>
  <c r="G40" i="2"/>
  <c r="G60" i="2"/>
  <c r="G37" i="2"/>
  <c r="G22" i="2"/>
  <c r="G17" i="2" s="1"/>
  <c r="C48" i="2"/>
  <c r="C12" i="2"/>
  <c r="C59" i="2"/>
  <c r="C132" i="2"/>
  <c r="C117" i="2"/>
  <c r="C113" i="2" s="1"/>
  <c r="C103" i="2"/>
  <c r="C129" i="2"/>
  <c r="C126" i="2" s="1"/>
  <c r="G30" i="2" l="1"/>
  <c r="K6" i="1" l="1"/>
  <c r="K5" i="1"/>
  <c r="G22" i="1"/>
  <c r="G21" i="1"/>
  <c r="C64" i="1"/>
  <c r="C63" i="1"/>
  <c r="C62" i="1"/>
  <c r="C61" i="1"/>
  <c r="C60" i="1"/>
  <c r="C38" i="1"/>
  <c r="C36" i="1"/>
  <c r="C30" i="1"/>
  <c r="C22" i="1"/>
  <c r="C21" i="1"/>
  <c r="C19" i="1"/>
  <c r="C13" i="1"/>
  <c r="G27" i="1"/>
  <c r="AA113" i="2"/>
  <c r="AA106" i="2"/>
  <c r="G20" i="1"/>
  <c r="AA4" i="2"/>
  <c r="W232" i="2"/>
  <c r="G5" i="1"/>
  <c r="C65" i="1"/>
  <c r="C59" i="1"/>
  <c r="C58" i="1"/>
  <c r="O157" i="2"/>
  <c r="O140" i="2"/>
  <c r="O132" i="2" s="1"/>
  <c r="O124" i="2"/>
  <c r="C49" i="1" s="1"/>
  <c r="O76" i="2"/>
  <c r="O60" i="2" s="1"/>
  <c r="C46" i="1"/>
  <c r="O48" i="2"/>
  <c r="O34" i="2"/>
  <c r="O26" i="2"/>
  <c r="O20" i="2"/>
  <c r="O17" i="2" s="1"/>
  <c r="K69" i="2"/>
  <c r="K66" i="2"/>
  <c r="K63" i="2"/>
  <c r="K56" i="2"/>
  <c r="K47" i="2"/>
  <c r="C37" i="1" s="1"/>
  <c r="K42" i="2"/>
  <c r="K39" i="2"/>
  <c r="K36" i="2"/>
  <c r="K21" i="2"/>
  <c r="C31" i="1"/>
  <c r="G23" i="1" l="1"/>
  <c r="W119" i="2"/>
  <c r="G8" i="1" s="1"/>
  <c r="G14" i="1"/>
  <c r="C33" i="1"/>
  <c r="C32" i="1"/>
  <c r="O39" i="2"/>
  <c r="C45" i="1" s="1"/>
  <c r="O104" i="2"/>
  <c r="C48" i="1" s="1"/>
  <c r="G6" i="1"/>
  <c r="G11" i="1"/>
  <c r="AA3" i="2"/>
  <c r="G18" i="1" s="1"/>
  <c r="AA105" i="2"/>
  <c r="AA104" i="2" s="1"/>
  <c r="G26" i="1" s="1"/>
  <c r="C47" i="1"/>
  <c r="C56" i="1"/>
  <c r="O162" i="2"/>
  <c r="C52" i="1" s="1"/>
  <c r="C57" i="1"/>
  <c r="O24" i="2"/>
  <c r="C44" i="1" s="1"/>
  <c r="AA35" i="2"/>
  <c r="AA34" i="2" s="1"/>
  <c r="G19" i="1" s="1"/>
  <c r="AE3" i="2"/>
  <c r="K4" i="1" s="1"/>
  <c r="K7" i="1" s="1"/>
  <c r="AA81" i="2"/>
  <c r="G25" i="1" s="1"/>
  <c r="AA63" i="2"/>
  <c r="G24" i="1" s="1"/>
  <c r="W226" i="2"/>
  <c r="W202" i="2"/>
  <c r="G12" i="1" s="1"/>
  <c r="G10" i="1"/>
  <c r="W149" i="2"/>
  <c r="G9" i="1" s="1"/>
  <c r="W75" i="2"/>
  <c r="G7" i="1" s="1"/>
  <c r="O153" i="2"/>
  <c r="C51" i="1" s="1"/>
  <c r="C50" i="1"/>
  <c r="O3" i="2"/>
  <c r="C43" i="1" s="1"/>
  <c r="K51" i="2"/>
  <c r="C39" i="1" s="1"/>
  <c r="K35" i="2"/>
  <c r="C35" i="1" s="1"/>
  <c r="C34" i="1"/>
  <c r="G168" i="2"/>
  <c r="G162" i="2" s="1"/>
  <c r="G149" i="2"/>
  <c r="G145" i="2" s="1"/>
  <c r="G129" i="2"/>
  <c r="G128" i="2" s="1"/>
  <c r="G113" i="2"/>
  <c r="G70" i="2"/>
  <c r="G14" i="2"/>
  <c r="G6" i="2"/>
  <c r="G4" i="2" s="1"/>
  <c r="G3" i="2" s="1"/>
  <c r="W225" i="2" l="1"/>
  <c r="G13" i="1" s="1"/>
  <c r="G69" i="2"/>
  <c r="C20" i="1" s="1"/>
  <c r="C66" i="1"/>
  <c r="C40" i="1"/>
  <c r="G4" i="1"/>
  <c r="G100" i="2"/>
  <c r="C24" i="1" s="1"/>
  <c r="G28" i="1"/>
  <c r="G144" i="2"/>
  <c r="C26" i="1" s="1"/>
  <c r="C53" i="1"/>
  <c r="C17" i="1"/>
  <c r="C25" i="1"/>
  <c r="G83" i="2"/>
  <c r="C23" i="1" s="1"/>
  <c r="C12" i="1"/>
  <c r="C11" i="1"/>
  <c r="C109" i="2"/>
  <c r="C106" i="2"/>
  <c r="C98" i="2" s="1"/>
  <c r="C96" i="2"/>
  <c r="C82" i="2"/>
  <c r="C73" i="2"/>
  <c r="C70" i="2"/>
  <c r="C58" i="2"/>
  <c r="C44" i="2"/>
  <c r="C6" i="1" s="1"/>
  <c r="C41" i="2"/>
  <c r="C5" i="1" s="1"/>
  <c r="C35" i="2"/>
  <c r="C31" i="2"/>
  <c r="C26" i="2"/>
  <c r="C18" i="2"/>
  <c r="C7" i="2"/>
  <c r="C4" i="2" s="1"/>
  <c r="G15" i="1" l="1"/>
  <c r="C25" i="2"/>
  <c r="G16" i="2"/>
  <c r="C18" i="1" s="1"/>
  <c r="C27" i="1" s="1"/>
  <c r="C69" i="2"/>
  <c r="C8" i="1" s="1"/>
  <c r="C10" i="1"/>
  <c r="C3" i="2"/>
  <c r="C4" i="1" s="1"/>
  <c r="C47" i="2"/>
  <c r="C7" i="1" s="1"/>
  <c r="C81" i="2"/>
  <c r="C9" i="1" s="1"/>
  <c r="C14" i="1" l="1"/>
</calcChain>
</file>

<file path=xl/sharedStrings.xml><?xml version="1.0" encoding="utf-8"?>
<sst xmlns="http://schemas.openxmlformats.org/spreadsheetml/2006/main" count="1805" uniqueCount="952">
  <si>
    <t>COMPTES DE BILAN</t>
  </si>
  <si>
    <t>Classe 1 - Comptes de capitaux (capitaux propres, autres fonds propres, emprunts et dettes assimilées)</t>
  </si>
  <si>
    <t>Numero_De_Compte</t>
  </si>
  <si>
    <t>Intitule_Du_Compte</t>
  </si>
  <si>
    <t>Montant_[€]</t>
  </si>
  <si>
    <t>Capital et réserves</t>
  </si>
  <si>
    <t>Report à nouveau</t>
  </si>
  <si>
    <t>Résultat de l’exercice</t>
  </si>
  <si>
    <t>Subventions d’investissement</t>
  </si>
  <si>
    <t>Provisions réglementées</t>
  </si>
  <si>
    <t>Provisions</t>
  </si>
  <si>
    <t>Emprunts et dettes assimilées</t>
  </si>
  <si>
    <t>Dettes rattachées à des participations</t>
  </si>
  <si>
    <t>Comptes de liaison des établissements et sociétés en participation</t>
  </si>
  <si>
    <t>-</t>
  </si>
  <si>
    <t>Classe 2 - Comptes d’immobilisations</t>
  </si>
  <si>
    <t>Immobilisations incorporelles</t>
  </si>
  <si>
    <t>Immobilisations corporelles</t>
  </si>
  <si>
    <t>Immobilisations mises en concession</t>
  </si>
  <si>
    <t>Immobilisations  en-cours</t>
  </si>
  <si>
    <t>Participations et créances rattachées à des participations</t>
  </si>
  <si>
    <t>Autres immobilisations financières</t>
  </si>
  <si>
    <t>Amortissements des   immobilisations</t>
  </si>
  <si>
    <t>Dépréciations (Règlement n°2002-10 du CRC)</t>
  </si>
  <si>
    <t>Classe 3 - Comptes de stocks et en-cours</t>
  </si>
  <si>
    <t>Matières premières (et fournitures)</t>
  </si>
  <si>
    <t>Autres approvisionnements</t>
  </si>
  <si>
    <t>En-cours de production de biens</t>
  </si>
  <si>
    <t>En-cours de production de services</t>
  </si>
  <si>
    <t>Stocks de produits</t>
  </si>
  <si>
    <t>Stocks de marchandises</t>
  </si>
  <si>
    <t>Dépréciations des stocks et en-cours</t>
  </si>
  <si>
    <t>Classe 4 - Comptes de tiers</t>
  </si>
  <si>
    <t>Fournisseurs et comptes rattachés</t>
  </si>
  <si>
    <t>Clients et comptes rattachés</t>
  </si>
  <si>
    <t>Personnel et comptes rattachés</t>
  </si>
  <si>
    <t>Sécurité sociale et autres organismes sociaux</t>
  </si>
  <si>
    <t>Etat et autres collectivités publiques</t>
  </si>
  <si>
    <t>Groupe et associés</t>
  </si>
  <si>
    <t>Débiteurs divers et créditeurs divers</t>
  </si>
  <si>
    <t>Comptes transitoires ou d’attente</t>
  </si>
  <si>
    <t>Comptes de régularisation</t>
  </si>
  <si>
    <t>Dépréciations des comptes de tiers</t>
  </si>
  <si>
    <t>Classe 5 - Comptes financiers</t>
  </si>
  <si>
    <t>Valeurs mobilières de placement</t>
  </si>
  <si>
    <t>Banques, établissements financiers et assimilés</t>
  </si>
  <si>
    <t>Instruments de Trésorerie</t>
  </si>
  <si>
    <t>Caisse</t>
  </si>
  <si>
    <t>Régies d’avances et accréditifs</t>
  </si>
  <si>
    <t>Virements internes</t>
  </si>
  <si>
    <t>Dépréciations des comptes financiers</t>
  </si>
  <si>
    <t>COMPTES DE GESTION</t>
  </si>
  <si>
    <t>Classe 6 - Comptes de charges</t>
  </si>
  <si>
    <t>Classe 7 - Comptes de produits</t>
  </si>
  <si>
    <t>Achats (sauf 603)</t>
  </si>
  <si>
    <t>Variation des stocks (approvisionnements et marchandises)</t>
  </si>
  <si>
    <t>Services extérieurs</t>
  </si>
  <si>
    <t>Autres services extérieurs</t>
  </si>
  <si>
    <t>Impôts, taxes et versements assimilés</t>
  </si>
  <si>
    <t>Charges de personnel</t>
  </si>
  <si>
    <t>Autres charges de gestion courante</t>
  </si>
  <si>
    <t>Charges financières</t>
  </si>
  <si>
    <t>Charges exceptionnelles</t>
  </si>
  <si>
    <t>Dotations aux amortissements, dépréciations  et provisions</t>
  </si>
  <si>
    <t>Participation des salariés, impôts sur les bénéfices et assimilés</t>
  </si>
  <si>
    <t>Ventes de produits fabriqués, prestations de services, marchandises</t>
  </si>
  <si>
    <t>Production stockée (ou déstockage).</t>
  </si>
  <si>
    <t>Production immobilisée</t>
  </si>
  <si>
    <t>Subventions d’exploitation</t>
  </si>
  <si>
    <t>Autres produits de gestion courante</t>
  </si>
  <si>
    <t>Produits financiers</t>
  </si>
  <si>
    <t>Produits exceptionnels</t>
  </si>
  <si>
    <t>Reprises sur amortissements, dépréciations  et provisions</t>
  </si>
  <si>
    <t>Transferts de charges</t>
  </si>
  <si>
    <t>COMPTES SPECIAUX</t>
  </si>
  <si>
    <t>Classe 8 - Cette classe de comptes regroupe les comptes spéciaux qui n’ont pas  leur place dans les classes 1 à 7</t>
  </si>
  <si>
    <t xml:space="preserve">Capital souscrit - non appelé </t>
  </si>
  <si>
    <t xml:space="preserve">Capital souscrit - appelé, non versé </t>
  </si>
  <si>
    <t>Capital souscrit - appelé, versé</t>
  </si>
  <si>
    <t>Capital non amorti</t>
  </si>
  <si>
    <t xml:space="preserve">Capital amorti </t>
  </si>
  <si>
    <t>Capital souscrit soumis à des réglementations particulières</t>
  </si>
  <si>
    <t>Fonds fiduciaires</t>
  </si>
  <si>
    <t xml:space="preserve">Primes liées au capital social </t>
  </si>
  <si>
    <t xml:space="preserve">Primes d'émission </t>
  </si>
  <si>
    <t>Primes de fusion</t>
  </si>
  <si>
    <t xml:space="preserve">Primes d'apport </t>
  </si>
  <si>
    <t>Primes de conversion d'obligations en actions</t>
  </si>
  <si>
    <t>Bons de souscription d'actions</t>
  </si>
  <si>
    <t>Ecarts de réévaluation</t>
  </si>
  <si>
    <t>Réserve spéciale de réévaluation</t>
  </si>
  <si>
    <t>Ecart de réévaluation libre</t>
  </si>
  <si>
    <t>Réserve de réévaluation</t>
  </si>
  <si>
    <t>Ecarts de réévaluation (autres opérations légales)</t>
  </si>
  <si>
    <t>Autres écarts de réévaluation en France</t>
  </si>
  <si>
    <t>Autres écarts de réévaluation à l'Etranger</t>
  </si>
  <si>
    <t>Réserves</t>
  </si>
  <si>
    <t>Réserve légale</t>
  </si>
  <si>
    <t xml:space="preserve">Réserve légale proprement dite </t>
  </si>
  <si>
    <t>Plus-values nettes à long terme</t>
  </si>
  <si>
    <t>Réserves indisponibles</t>
  </si>
  <si>
    <t>Réserves statutaires ou contractuelles</t>
  </si>
  <si>
    <t>Réserves réglementées</t>
  </si>
  <si>
    <t>Réserves consécutives à l'octroi de subventions d'investissement</t>
  </si>
  <si>
    <t>Autres réserves réglementées</t>
  </si>
  <si>
    <t>Autres réserves</t>
  </si>
  <si>
    <t>Réserve de propre assureur</t>
  </si>
  <si>
    <t xml:space="preserve">Réserves diverses </t>
  </si>
  <si>
    <t>Ecart d'équivalence</t>
  </si>
  <si>
    <t>Compte de l'exploitant</t>
  </si>
  <si>
    <t>Actionnaires : Capital souscrit - non appelé</t>
  </si>
  <si>
    <t>Report à nouveau (solde créditeur ou débiteur)</t>
  </si>
  <si>
    <t>Report à nouveau (solde créditeur)</t>
  </si>
  <si>
    <t>Report à nouveau (solde débiteur)</t>
  </si>
  <si>
    <t>Résultat de l'exercice (bénéfice ou perte)</t>
  </si>
  <si>
    <t>Résultat de l'exercice (bénéfice)</t>
  </si>
  <si>
    <t>Résultat de l'exercice (perte)</t>
  </si>
  <si>
    <t>Subventions d'investissement</t>
  </si>
  <si>
    <t>Subventions d'équipement</t>
  </si>
  <si>
    <t>Etat</t>
  </si>
  <si>
    <t>Comptes de liaison des sociétés en participation </t>
  </si>
  <si>
    <t>Comptes de liaison des établissements </t>
  </si>
  <si>
    <t>Comptes de liaison des établissements et sociétés en participation </t>
  </si>
  <si>
    <t>Intérêts courus</t>
  </si>
  <si>
    <t>Principal</t>
  </si>
  <si>
    <t>Dettes rattachées à des sociétés en participation </t>
  </si>
  <si>
    <t>Dettes rattachées à des participations </t>
  </si>
  <si>
    <t>Primes de remboursement des obligations </t>
  </si>
  <si>
    <t>sur autres emprunts et dettes assimilées </t>
  </si>
  <si>
    <t>sur emprunts et dettes assortis de conditions particulières </t>
  </si>
  <si>
    <t>sur participation des salariés aux résultats </t>
  </si>
  <si>
    <t>sur dépôts et cautionnements reçus </t>
  </si>
  <si>
    <t>sur emprunts auprès des établissements de crédit </t>
  </si>
  <si>
    <t>sur autres emprunts obligataires </t>
  </si>
  <si>
    <t>sur emprunts obligataires convertibles </t>
  </si>
  <si>
    <t>Autres dettes</t>
  </si>
  <si>
    <t>Rentes viagères capitalisées </t>
  </si>
  <si>
    <t>Autres emprunts</t>
  </si>
  <si>
    <t>Autres emprunts et dettes assimilées </t>
  </si>
  <si>
    <t>Emprunts participatifs</t>
  </si>
  <si>
    <t>Avances conditionnées de l'Etat </t>
  </si>
  <si>
    <t>Emissions de titres participatifs</t>
  </si>
  <si>
    <t>Emprunts et dettes assortis de conditions particulières </t>
  </si>
  <si>
    <t>Fonds de participation</t>
  </si>
  <si>
    <t>Comptes bloqués</t>
  </si>
  <si>
    <t>Participation des salariés aux résultats </t>
  </si>
  <si>
    <t>Cautionnements</t>
  </si>
  <si>
    <t>Dépôts</t>
  </si>
  <si>
    <t>Dépôts et cautionnements reçus </t>
  </si>
  <si>
    <t>Emprunts auprès des établissements de crédit </t>
  </si>
  <si>
    <t>Autres emprunts obligataires</t>
  </si>
  <si>
    <t>Emprunts obligataires convertibles</t>
  </si>
  <si>
    <t>Provisions pour remises en état </t>
  </si>
  <si>
    <t>Autres provisions pour charges</t>
  </si>
  <si>
    <t>Provisions pour gros entretien ou grandes révisions</t>
  </si>
  <si>
    <t>Provisions pour charges à répartir sur plusieurs exercices </t>
  </si>
  <si>
    <t>Provisions pour impôts</t>
  </si>
  <si>
    <t>Provisions pour restructurations </t>
  </si>
  <si>
    <t>Provisions pour pensions et obligations similaires </t>
  </si>
  <si>
    <t>Autres provisions pour risques </t>
  </si>
  <si>
    <t>Provisions pour pertes sur contrats </t>
  </si>
  <si>
    <t>Provisions pour pertes de change </t>
  </si>
  <si>
    <t>Provisions pour amendes et pénalités </t>
  </si>
  <si>
    <t>Provisions pour pertes sur marchés à terme </t>
  </si>
  <si>
    <t>Provisions pour garanties données aux clients </t>
  </si>
  <si>
    <t>Provisions pour litiges</t>
  </si>
  <si>
    <t>Provisions pour risques</t>
  </si>
  <si>
    <t>Autres provisions réglementées </t>
  </si>
  <si>
    <t>Plus-values réinvesties </t>
  </si>
  <si>
    <t>Provision spéciale de réévaluation </t>
  </si>
  <si>
    <t>Amortissements dérogatoires</t>
  </si>
  <si>
    <t>Provisions réglementées relatives aux autres éléments de l'actif </t>
  </si>
  <si>
    <t>Fluctuation des cours</t>
  </si>
  <si>
    <t>Hausse des prix</t>
  </si>
  <si>
    <t>Provisions réglementées relatives aux stocks </t>
  </si>
  <si>
    <t>Provisions pour reconstitution des gisements miniers et pétroliers </t>
  </si>
  <si>
    <t>Provisions réglementées relatives aux immobilisations </t>
  </si>
  <si>
    <t>Autres</t>
  </si>
  <si>
    <t>Entreprises et organismes privés </t>
  </si>
  <si>
    <t>Entreprises publiques</t>
  </si>
  <si>
    <t>Collectivités publiques </t>
  </si>
  <si>
    <t>Communes</t>
  </si>
  <si>
    <t>Départements</t>
  </si>
  <si>
    <t>Régions</t>
  </si>
  <si>
    <t>Subventions d'investissement inscrites au compte de résultat </t>
  </si>
  <si>
    <t>Frais d'établissement</t>
  </si>
  <si>
    <t>Frais de constitution</t>
  </si>
  <si>
    <t>Frais de premier établissement </t>
  </si>
  <si>
    <t>Frais de prospection</t>
  </si>
  <si>
    <t>Frais de publicité</t>
  </si>
  <si>
    <t>Frais de recherche et de développement </t>
  </si>
  <si>
    <t>Concessions et droits similaires, brevets, licences, marques, procédés, logiciels, droits et valeurs similaires </t>
  </si>
  <si>
    <t>Droit au bail</t>
  </si>
  <si>
    <t>Fonds commercial</t>
  </si>
  <si>
    <t>Autres immobilisations incorporelles </t>
  </si>
  <si>
    <t>Terrains </t>
  </si>
  <si>
    <t>Terrains nus</t>
  </si>
  <si>
    <t>Terrains aménagés</t>
  </si>
  <si>
    <t>Sous-sols et sur-sols</t>
  </si>
  <si>
    <t>Terrains bâtis</t>
  </si>
  <si>
    <t>Ensembles immobiliers industriels</t>
  </si>
  <si>
    <t>Ensembles immobiliers administratifs et commerciaux</t>
  </si>
  <si>
    <t>Autres ensembles immobiliers </t>
  </si>
  <si>
    <t xml:space="preserve">Affectés aux opérations professionnelles </t>
  </si>
  <si>
    <t>Affectés aux opérations non professionnelles</t>
  </si>
  <si>
    <t>Constructions</t>
  </si>
  <si>
    <t>Bâtiments</t>
  </si>
  <si>
    <t xml:space="preserve">Installations générales - agencements - aménagements des constructions  </t>
  </si>
  <si>
    <t>Ouvrages d'infrastructure</t>
  </si>
  <si>
    <t>Voies de terre</t>
  </si>
  <si>
    <t>Voies de fer</t>
  </si>
  <si>
    <t>Voies d'eau</t>
  </si>
  <si>
    <t>Barrages</t>
  </si>
  <si>
    <t>Pistes d'aérodromes</t>
  </si>
  <si>
    <t>Installations techniques, matériels et outillage industriels </t>
  </si>
  <si>
    <t>Installations complexes spécialisées </t>
  </si>
  <si>
    <t>sur sol propre</t>
  </si>
  <si>
    <t>sur sol d'autrui</t>
  </si>
  <si>
    <t>Installations à caractère spécifique </t>
  </si>
  <si>
    <t>Outillage industriel</t>
  </si>
  <si>
    <t>Agencements et aménagements des matériels et outillage industriels </t>
  </si>
  <si>
    <t>Autres immobilisations corporelles</t>
  </si>
  <si>
    <t>Installations générales, agencements, aménagements divers</t>
  </si>
  <si>
    <t>Matériel de transport</t>
  </si>
  <si>
    <t>Matériel de bureau et matériel informatique </t>
  </si>
  <si>
    <t>Mobilier</t>
  </si>
  <si>
    <t>Cheptel</t>
  </si>
  <si>
    <t>Emballages récupérables </t>
  </si>
  <si>
    <t>Immobilisations en cours</t>
  </si>
  <si>
    <t>Immobilisations corporelles en cours</t>
  </si>
  <si>
    <t>Terrains</t>
  </si>
  <si>
    <t>Installations techniques, matériel et outillage industriels </t>
  </si>
  <si>
    <t>Autres immobilisations corporelles </t>
  </si>
  <si>
    <t>Immobilisations incorporelles en cours </t>
  </si>
  <si>
    <t>Avances et acomptes versés sur immobilisations incorporelles </t>
  </si>
  <si>
    <t>Avances et acomptes versés sur commandes d'immobilisations corporelles </t>
  </si>
  <si>
    <t>Parts dans des entreprises liées et créances sur des entreprises liées </t>
  </si>
  <si>
    <t>Participations et créances rattachées à des participations </t>
  </si>
  <si>
    <t>Titres de participation</t>
  </si>
  <si>
    <t>Actions</t>
  </si>
  <si>
    <t>Autres titres</t>
  </si>
  <si>
    <t>Autres formes de participation </t>
  </si>
  <si>
    <t>Créances rattachées à des participations </t>
  </si>
  <si>
    <t>Avances consolidables</t>
  </si>
  <si>
    <t>Autres créances rattachées à des participations </t>
  </si>
  <si>
    <t>Créances rattachées à des sociétés en participation </t>
  </si>
  <si>
    <t>Versements restant à effectuer sur titres de participation non libérés </t>
  </si>
  <si>
    <t>Autres immobilisations financières </t>
  </si>
  <si>
    <t>Obligations</t>
  </si>
  <si>
    <t>Bons</t>
  </si>
  <si>
    <t>Titres immobilisés de l'activité de portefeuille </t>
  </si>
  <si>
    <t>Prêts</t>
  </si>
  <si>
    <t>Prêts participatifs</t>
  </si>
  <si>
    <t>Prêts aux associés </t>
  </si>
  <si>
    <t>Prêts au personnel</t>
  </si>
  <si>
    <t>Autres prêts</t>
  </si>
  <si>
    <t>Dépôts et cautionnements versés </t>
  </si>
  <si>
    <t>Autres créances immobilisées </t>
  </si>
  <si>
    <t>Créances diverses</t>
  </si>
  <si>
    <t>sur prêts</t>
  </si>
  <si>
    <t>sur dépôts et cautionnements </t>
  </si>
  <si>
    <t>sur créances diverses </t>
  </si>
  <si>
    <t>(Actions propres ou parts propres)</t>
  </si>
  <si>
    <t>Actions propres ou parts propres</t>
  </si>
  <si>
    <t>Actions propres ou parts propres en voie d’annulation</t>
  </si>
  <si>
    <t>Versements restant à effectuer sur titres immobilisés non libérés </t>
  </si>
  <si>
    <t>Amortissements des immobilisations</t>
  </si>
  <si>
    <t>Amortissements des immobilisations incorporelles </t>
  </si>
  <si>
    <t>Concessions et droits similaires, brevets, licences, logiciels, droits et valeurs similaires </t>
  </si>
  <si>
    <t>Amortissements des immobilisations corporelles </t>
  </si>
  <si>
    <t>Amortissements des immobilisations mises en concession </t>
  </si>
  <si>
    <t>Dépréciations des immobilisations </t>
  </si>
  <si>
    <t>Dépréciations des immobilisations incorporelles </t>
  </si>
  <si>
    <t>Marques, procédés, droits et valeurs similaires </t>
  </si>
  <si>
    <t>Dépréciations des immobilisations mises en concession </t>
  </si>
  <si>
    <t>Dépréciations des immobilisations en cours </t>
  </si>
  <si>
    <t>Immobilisations corporelles en cours </t>
  </si>
  <si>
    <t>Provisions pour dépréciation des participations et créances rattachées à des participations </t>
  </si>
  <si>
    <t>Autres formes de participation</t>
  </si>
  <si>
    <t>Classe 2 - COMPTES D'IMMOBILISATIONS</t>
  </si>
  <si>
    <t>Marchandise (ou groupe) B</t>
  </si>
  <si>
    <t>Marchandise (ou groupe) A</t>
  </si>
  <si>
    <t>Fournitures A, B, C,</t>
  </si>
  <si>
    <t>Matières (ou groupe) B </t>
  </si>
  <si>
    <t>Matières (ou groupe) A </t>
  </si>
  <si>
    <t>Marchandises (ou groupe) B</t>
  </si>
  <si>
    <t>Marchandises (ou groupe) A</t>
  </si>
  <si>
    <t>Compte à ouvrir, le cas échéant, sous l'intitulé "stocks provenant d'immobilisations" </t>
  </si>
  <si>
    <t>Matières de récupération </t>
  </si>
  <si>
    <t>Rebuts</t>
  </si>
  <si>
    <t>Déchets</t>
  </si>
  <si>
    <t>Produits finis (ou groupe) B</t>
  </si>
  <si>
    <t>Produits finis (ou groupe) A</t>
  </si>
  <si>
    <t>Produits finis</t>
  </si>
  <si>
    <t>Produits intermédiaires (ou groupe) B </t>
  </si>
  <si>
    <t>Produits intermédiaires (ou groupe) A </t>
  </si>
  <si>
    <t>Produits intermédiaires</t>
  </si>
  <si>
    <t>Prestations de services en cours</t>
  </si>
  <si>
    <t>Etudes en cours</t>
  </si>
  <si>
    <t>En-cours de production de services </t>
  </si>
  <si>
    <t>Travaux en cours</t>
  </si>
  <si>
    <t>Produits en cours</t>
  </si>
  <si>
    <t>En-cours de production de biens </t>
  </si>
  <si>
    <t>Emballages à usage mixte </t>
  </si>
  <si>
    <t>Emballages récupérables non identifiables </t>
  </si>
  <si>
    <t>Emballages perdus</t>
  </si>
  <si>
    <t>Emballages</t>
  </si>
  <si>
    <t>Fournitures de bureau</t>
  </si>
  <si>
    <t>Fournitures de magasin</t>
  </si>
  <si>
    <t>Fournitures d'atelier et d'usine </t>
  </si>
  <si>
    <t>Produits d'entretien </t>
  </si>
  <si>
    <t>Combustibles</t>
  </si>
  <si>
    <t>Fournitures consommables</t>
  </si>
  <si>
    <t>Matières (ou groupe) D </t>
  </si>
  <si>
    <t>Matières (ou groupe) C </t>
  </si>
  <si>
    <t>Matières consommables</t>
  </si>
  <si>
    <t>Matières (ou groupe) B</t>
  </si>
  <si>
    <t>Matières (ou groupe) A</t>
  </si>
  <si>
    <t>Matières premières (et fournitures) </t>
  </si>
  <si>
    <t>CLASSE 3 -COMPTES DE STOCKS ET EN-COURS</t>
  </si>
  <si>
    <t>Autres comptes débiteurs </t>
  </si>
  <si>
    <t>Créances sur cessions de valeurs mobilières de placement </t>
  </si>
  <si>
    <t>Créances sur cessions d'immobilisations </t>
  </si>
  <si>
    <t>Opérations faites en commun et en GIE </t>
  </si>
  <si>
    <t>Comptes courants des associés </t>
  </si>
  <si>
    <t>Comptes du groupe</t>
  </si>
  <si>
    <t>Produits</t>
  </si>
  <si>
    <t>Charges</t>
  </si>
  <si>
    <t>Comptes de répartition périodique des charges et des produits </t>
  </si>
  <si>
    <t>Produits constatés d'avance </t>
  </si>
  <si>
    <t>Charges constatées d'avance </t>
  </si>
  <si>
    <t>Frais d'émission des emprunts </t>
  </si>
  <si>
    <t>Charges à répartir sur plusieurs exercices </t>
  </si>
  <si>
    <t>Autres comptes transitoires</t>
  </si>
  <si>
    <t>Différences compensées par couverture de change </t>
  </si>
  <si>
    <t>Diminution des dettes</t>
  </si>
  <si>
    <t>Augmentation des créances </t>
  </si>
  <si>
    <t>Différences de conversion - Passif </t>
  </si>
  <si>
    <t>Augmentation des dettes </t>
  </si>
  <si>
    <t>Diminution des créances </t>
  </si>
  <si>
    <t>Différence de conversion - Actif </t>
  </si>
  <si>
    <t>Comptes d'attente</t>
  </si>
  <si>
    <t>Comptes transitoires ou d'attente </t>
  </si>
  <si>
    <t>Produits à recevoir</t>
  </si>
  <si>
    <t>Charges à payer</t>
  </si>
  <si>
    <t>Divers - Charges à payer et produits à recevoir </t>
  </si>
  <si>
    <t>Autres comptes débiteurs ou créditeurs </t>
  </si>
  <si>
    <t>Dettes sur acquisitions de valeurs mobilières de placement </t>
  </si>
  <si>
    <t>Débiteurs divers et créditeurs divers </t>
  </si>
  <si>
    <t>Opérations courantes</t>
  </si>
  <si>
    <t>Associés - Opérations faites en commun et en GIE </t>
  </si>
  <si>
    <t>Associés - Dividendes à payer </t>
  </si>
  <si>
    <t>Associés - Capital à rembourser </t>
  </si>
  <si>
    <t>Actionnaires défaillants </t>
  </si>
  <si>
    <t>Associés - Versements anticipés </t>
  </si>
  <si>
    <t>Associés - Versements reçus sur augmentation de capital </t>
  </si>
  <si>
    <t>Associés - Capital appelé, non versé </t>
  </si>
  <si>
    <t>Actionnaires - Capital souscrit et appelé, non versé </t>
  </si>
  <si>
    <t>Apporteurs - Capital appelé, non versé </t>
  </si>
  <si>
    <t>Apports en numéraire</t>
  </si>
  <si>
    <t>Apports en nature</t>
  </si>
  <si>
    <t>Associés - Comptes d'apport en société </t>
  </si>
  <si>
    <t>Associés - Opérations sur le capital </t>
  </si>
  <si>
    <t>Associés - Comptes courants </t>
  </si>
  <si>
    <t>Groupe</t>
  </si>
  <si>
    <t>Groupe et associés </t>
  </si>
  <si>
    <t>Quotas d'émission à restituer à l'Etat </t>
  </si>
  <si>
    <t>Produits à recevoir </t>
  </si>
  <si>
    <t>Charges à payer </t>
  </si>
  <si>
    <t>Charges fiscales sur congés à payer </t>
  </si>
  <si>
    <t>Etat - Charges à payer et produits à recevoir </t>
  </si>
  <si>
    <t>Autres impôts, taxes et versements assimilés </t>
  </si>
  <si>
    <t>Obligations cautionnées</t>
  </si>
  <si>
    <t>Taxes sur le chiffre d'affaires sur factures à établir </t>
  </si>
  <si>
    <t>Taxes sur le chiffre d'affaires sur factures non parvenues </t>
  </si>
  <si>
    <t>T.V.A. récupérée d'avance </t>
  </si>
  <si>
    <t>Remboursement de taxes sur le chiffre d'affaires demandé </t>
  </si>
  <si>
    <t>Acomptes - Régime du forfait </t>
  </si>
  <si>
    <t>Acomptes - Régime simplifié d'imposition </t>
  </si>
  <si>
    <t>Taxes sur le chiffre d'affaires à régulariser ou en attente </t>
  </si>
  <si>
    <t>Taxes assimilées à la T.V.A. </t>
  </si>
  <si>
    <t>T.V.A. collectée</t>
  </si>
  <si>
    <t>Taxes sur le chiffre d'affaires collectées par l'entreprise </t>
  </si>
  <si>
    <t>Crédit de T.V.A. à reporter </t>
  </si>
  <si>
    <t>T.V.A. sur autres biens et services </t>
  </si>
  <si>
    <t>T.V.A. transférée par d'autres entreprises </t>
  </si>
  <si>
    <t>T.V.A. sur immobilisations</t>
  </si>
  <si>
    <t>Taxes sur le chiffre d'affaires déductibles </t>
  </si>
  <si>
    <t>T.V.A. à décaisser </t>
  </si>
  <si>
    <t>Taxes sur le chiffre d'affaires à décaisser </t>
  </si>
  <si>
    <t>TVA due intracommunautaire</t>
  </si>
  <si>
    <t>Etat - Taxes sur le chiffre d'affaires </t>
  </si>
  <si>
    <t>Etat - Impôts sur les bénéfices </t>
  </si>
  <si>
    <t>Intérêts courus sur créances figurant au compte 4431 </t>
  </si>
  <si>
    <t>Créances sur l'Etat résultant de la suppression de la règle du décalage d'un mois en matière de TVA </t>
  </si>
  <si>
    <t>Opérations particulières avec l'Etat, les collectivités publiques, les organismes internationaux </t>
  </si>
  <si>
    <t>Associés</t>
  </si>
  <si>
    <t>Obligataires</t>
  </si>
  <si>
    <t>Avances sur subventions</t>
  </si>
  <si>
    <t>Subventions d'équilibre </t>
  </si>
  <si>
    <t>Subventions d'exploitation</t>
  </si>
  <si>
    <t>État - Subventions à recevoir</t>
  </si>
  <si>
    <t>État et autres collectivités publiques </t>
  </si>
  <si>
    <t>Autres charges à payer</t>
  </si>
  <si>
    <t>Charges sociales sur congés à payer </t>
  </si>
  <si>
    <t>Organismes sociaux - Charges à payer et produits à recevoir </t>
  </si>
  <si>
    <t>Autres organismes sociaux</t>
  </si>
  <si>
    <t>Sécurité sociale</t>
  </si>
  <si>
    <t>Sécurité sociale et autres organismes sociaux </t>
  </si>
  <si>
    <t>Autres charges à payer </t>
  </si>
  <si>
    <t>Dettes provisionnées pour participation des salariés aux résultats </t>
  </si>
  <si>
    <t>Dettes provisionnées pour congés à payer </t>
  </si>
  <si>
    <t>Personnel - Charges à payer et produits à recevoir </t>
  </si>
  <si>
    <t>Personnel - Oppositions</t>
  </si>
  <si>
    <t>Personnel - Dépôts</t>
  </si>
  <si>
    <t>Personnel - Avances et acomptes</t>
  </si>
  <si>
    <t>Comptes courants</t>
  </si>
  <si>
    <t>Réserve spéciale - art L 442-2 du code du travail </t>
  </si>
  <si>
    <t>Personnel - Rémunérations dues </t>
  </si>
  <si>
    <t>Rabais, remises, ristournes à accorder et autres avoirs à établir </t>
  </si>
  <si>
    <t>Clients - Autres avoirs</t>
  </si>
  <si>
    <t>Clients - Dettes sur emballages et matériels consignés </t>
  </si>
  <si>
    <t>Clients - Avances et acomptes reçus sur commandes </t>
  </si>
  <si>
    <t>Clients créditeurs</t>
  </si>
  <si>
    <t>Clients - Intérêts courus </t>
  </si>
  <si>
    <t>Clients - Factures à établir </t>
  </si>
  <si>
    <t>Clients - Produits non encore facturés </t>
  </si>
  <si>
    <t>Clients douteux ou litigieux</t>
  </si>
  <si>
    <t>Clients - Effets à recevoir</t>
  </si>
  <si>
    <t>Clients - Retenues de garantie </t>
  </si>
  <si>
    <t>Clients - Ventes de biens ou de prestations de services </t>
  </si>
  <si>
    <t>Clients</t>
  </si>
  <si>
    <t>Clients et comptes rattachés </t>
  </si>
  <si>
    <t>Rabais, remises, ristournes à obtenir et autres avoirs non encore reçus </t>
  </si>
  <si>
    <t>Fournisseurs d'immobilisations </t>
  </si>
  <si>
    <t>Fournisseurs d'exploitation</t>
  </si>
  <si>
    <t>Fournisseurs - Autres avoirs</t>
  </si>
  <si>
    <t>Fournisseurs - Créances pour emballages et matériel à rendre </t>
  </si>
  <si>
    <t>Fournisseurs - Avances et acomptes versés sur commandes </t>
  </si>
  <si>
    <t>Fournisseurs débiteurs</t>
  </si>
  <si>
    <t>Fournisseurs - Intérêts courus </t>
  </si>
  <si>
    <t>Fournisseurs</t>
  </si>
  <si>
    <t>Fournisseurs - Factures non parvenues </t>
  </si>
  <si>
    <t>Fournisseurs d'immobilisations - Effets à payer </t>
  </si>
  <si>
    <t>Fournisseurs d'immobilisations - Retenues de garantie </t>
  </si>
  <si>
    <t>Fournisseurs - Achats d'immobilisations </t>
  </si>
  <si>
    <t>Fournisseurs d'immobilisations</t>
  </si>
  <si>
    <t>Fournisseurs - Effets à payer</t>
  </si>
  <si>
    <t>Fournisseurs - Retenues de garantie </t>
  </si>
  <si>
    <t>Fournisseurs - Achats de biens et prestations de services </t>
  </si>
  <si>
    <t>Fournisseurs et Comptes rattachés </t>
  </si>
  <si>
    <t>CLASSE 4 - COMPTES DE TIERS</t>
  </si>
  <si>
    <t>Autres valeurs mobilières de placement et créances assimilées </t>
  </si>
  <si>
    <t>Autres titres conférant un droit de propriété </t>
  </si>
  <si>
    <t>Régies d'avance et accréditifs</t>
  </si>
  <si>
    <t>Caisse succursale (ou usine) B </t>
  </si>
  <si>
    <t>Caisse succursale (ou usine) A </t>
  </si>
  <si>
    <t>Caisse en devises</t>
  </si>
  <si>
    <t>Caisse en monnaie nationale </t>
  </si>
  <si>
    <t>Caisse siège social</t>
  </si>
  <si>
    <t>Intérêts courus sur concours bancaires courants </t>
  </si>
  <si>
    <t>Mobilisation de créances nées à l'étranger </t>
  </si>
  <si>
    <t>Concours bancaires courants</t>
  </si>
  <si>
    <t>Intérêts courus à recevoir </t>
  </si>
  <si>
    <t>Intérêts courus à payer </t>
  </si>
  <si>
    <t>Autres organismes financiers</t>
  </si>
  <si>
    <t>Sociétés de bourse</t>
  </si>
  <si>
    <t>Chèques postaux</t>
  </si>
  <si>
    <t>Comptes en devises</t>
  </si>
  <si>
    <t>Comptes en monnaie nationale </t>
  </si>
  <si>
    <t>Banques </t>
  </si>
  <si>
    <t>Effets à l'escompte</t>
  </si>
  <si>
    <t>Effets à l'encaissement </t>
  </si>
  <si>
    <t>Chèques à encaisser </t>
  </si>
  <si>
    <t>Coupons échus à l'encaissement </t>
  </si>
  <si>
    <t>Valeurs à l'encaissement</t>
  </si>
  <si>
    <t>Banques, établissements financiers et assimilés </t>
  </si>
  <si>
    <t>Versements restant à effectuer sur valeurs mobilières de placement non libérées </t>
  </si>
  <si>
    <t>Intérêts courus sur obligations, bons et valeurs assimilés </t>
  </si>
  <si>
    <t>Bons de souscription</t>
  </si>
  <si>
    <t>Autres valeurs mobilières </t>
  </si>
  <si>
    <t>Autres valeurs mobilières de placement et autres créances assimilées </t>
  </si>
  <si>
    <t>Bons du Trésor et bons de caisse à court terme</t>
  </si>
  <si>
    <t>Titres non cotés</t>
  </si>
  <si>
    <t>Titres cotés</t>
  </si>
  <si>
    <t>Obligations et bons émis par la société et rachetés par elle </t>
  </si>
  <si>
    <t>Actions propres</t>
  </si>
  <si>
    <t>Parts dans des entreprises liées </t>
  </si>
  <si>
    <t>Valeurs mobilières de placement </t>
  </si>
  <si>
    <t>CLASSE 5 - COMPTES FINANCIERS</t>
  </si>
  <si>
    <t>Produits - Reports en arrière des déficits </t>
  </si>
  <si>
    <t>Intégration fiscale - Produits </t>
  </si>
  <si>
    <t>Intégration fiscale - Charges </t>
  </si>
  <si>
    <t>Intégration fiscale</t>
  </si>
  <si>
    <t>Suppléments d'impôt sur les sociétés liés aux distributions </t>
  </si>
  <si>
    <t>Impôts dus à l'étranger </t>
  </si>
  <si>
    <t>Contribution additionnelle à l'impôt sur les bénéfices </t>
  </si>
  <si>
    <t>Impôts dus en France</t>
  </si>
  <si>
    <t>Impôts sur les bénéfices </t>
  </si>
  <si>
    <t>Participation des salariés - impôts sur les bénéfices et assimilés </t>
  </si>
  <si>
    <t>Dotations aux dépréciations exceptionnelles </t>
  </si>
  <si>
    <t>Dotations aux autres provisions réglementées </t>
  </si>
  <si>
    <t>Dotations aux amortissements exceptionnels des immobilisations </t>
  </si>
  <si>
    <t> Autres dotations</t>
  </si>
  <si>
    <t>Immobilisations financières </t>
  </si>
  <si>
    <t>Dotations aux amortissements des primes de remboursement des obligations </t>
  </si>
  <si>
    <t>Créances</t>
  </si>
  <si>
    <t>Stocks et en-cours</t>
  </si>
  <si>
    <t>Dotations aux provisions pour dépréciation des actifs circulants </t>
  </si>
  <si>
    <t>Immobilisations incorporelles </t>
  </si>
  <si>
    <t>Dotations aux dépréciations des immobilisations incorporelles et corporelles </t>
  </si>
  <si>
    <t>Dotations aux amortissements des charges d'exploitation à répartir </t>
  </si>
  <si>
    <t>Dotations aux amortissements sur immobilisations incorporelles et corporelles </t>
  </si>
  <si>
    <t>Dotations aux amortissements et aux provisions </t>
  </si>
  <si>
    <t>Charges exceptionnelles diverses</t>
  </si>
  <si>
    <t>Malis provenant du rachat par l'entreprise d'actions et obligations émises par elle-même </t>
  </si>
  <si>
    <t>Lots</t>
  </si>
  <si>
    <t>Malis provenant de clauses d'indexation </t>
  </si>
  <si>
    <t>Autres charges exceptionnelles</t>
  </si>
  <si>
    <t>Autres éléments d'actif </t>
  </si>
  <si>
    <t>Valeurs comptables des éléments d'actif cédés </t>
  </si>
  <si>
    <t>Autres charges exceptionnelles sur opérations de gestion </t>
  </si>
  <si>
    <t>Subventions accordées</t>
  </si>
  <si>
    <t>Créances devenues irrécouvrables dans l'exercice </t>
  </si>
  <si>
    <t>Dons, libéralités</t>
  </si>
  <si>
    <t>Pénalités, amendes fiscales et pénales </t>
  </si>
  <si>
    <t>Charges exceptionnelles sur opérations de gestion </t>
  </si>
  <si>
    <t>Autres charges financières</t>
  </si>
  <si>
    <t>Charges nettes sur cessions de valeurs mobilières de placement </t>
  </si>
  <si>
    <t> Escomptes accordés</t>
  </si>
  <si>
    <t>Pertes sur créances liées à des participations </t>
  </si>
  <si>
    <t>des dettes diverses</t>
  </si>
  <si>
    <t>des dettes commerciales</t>
  </si>
  <si>
    <t> Intérêts des comptes courants et des dépôts créditeurs </t>
  </si>
  <si>
    <t>des dettes rattachées à des participations </t>
  </si>
  <si>
    <t>des emprunts et dettes assimilées </t>
  </si>
  <si>
    <t>Intérêts des emprunts et dettes </t>
  </si>
  <si>
    <t>Charges d'intérêts</t>
  </si>
  <si>
    <t>Charges diverses de gestion courante</t>
  </si>
  <si>
    <t>Quote-part de résultat sur opérations faites en commun </t>
  </si>
  <si>
    <t>Créances des exercices antérieurs </t>
  </si>
  <si>
    <t>Créances de l'exercice </t>
  </si>
  <si>
    <t>Pertes sur créances irrécouvrables </t>
  </si>
  <si>
    <t>Jetons de présence</t>
  </si>
  <si>
    <t>Autres droits et valeurs similaires </t>
  </si>
  <si>
    <t>Droits d'auteur et de reproduction </t>
  </si>
  <si>
    <t>Redevances pour concessions, brevets, licences, marques, procédés, logiciels </t>
  </si>
  <si>
    <t>Redevances pour concessions, brevets, licences, marques, procédés, logiciels, droits et valeurs similaires </t>
  </si>
  <si>
    <t>Autres charges de gestion courante </t>
  </si>
  <si>
    <t>Autres charges de personnel</t>
  </si>
  <si>
    <t>Médecine du travail, pharmacie </t>
  </si>
  <si>
    <t>Versements aux autres œuvres sociales </t>
  </si>
  <si>
    <t>Versements aux comités d'hygiène et de sécurité </t>
  </si>
  <si>
    <t>Versements aux comités d'entreprise et d'établissement </t>
  </si>
  <si>
    <t>Prestations directes</t>
  </si>
  <si>
    <t>Autres charges sociales</t>
  </si>
  <si>
    <t>Cotisations sociales personnelles de l'exploitant </t>
  </si>
  <si>
    <t>Cotisations aux autres organismes sociaux </t>
  </si>
  <si>
    <t>Cotisations aux Assedic</t>
  </si>
  <si>
    <t>Cotisations aux caisses de retraites </t>
  </si>
  <si>
    <t>Cotisations aux mutuelles</t>
  </si>
  <si>
    <t>Cotisations à l'Urssaf </t>
  </si>
  <si>
    <t>Charges de sécurité sociale et de prévoyance </t>
  </si>
  <si>
    <t>Rémunération du travail de l'exploitant </t>
  </si>
  <si>
    <t>Supplément familial</t>
  </si>
  <si>
    <t>Indemnités et avantages divers </t>
  </si>
  <si>
    <t>Primes et gratifications </t>
  </si>
  <si>
    <t>Congés payés</t>
  </si>
  <si>
    <t>Salaires, appointements</t>
  </si>
  <si>
    <t>Rémunérations du personnel </t>
  </si>
  <si>
    <t>Taxes diverses</t>
  </si>
  <si>
    <t>Impôts et taxes exigibles à l'étranger </t>
  </si>
  <si>
    <t>Taxes perçues par les organismes publics internationaux </t>
  </si>
  <si>
    <t>Contribution sociale de solidarité à la charge des sociétés </t>
  </si>
  <si>
    <t>Autres impôts, taxes et versements assimilés (autres organismes) </t>
  </si>
  <si>
    <t>Autres droits </t>
  </si>
  <si>
    <t>Droits de mutation</t>
  </si>
  <si>
    <t>Droits d'enregistrement et de timbre </t>
  </si>
  <si>
    <t>Impôts indirects</t>
  </si>
  <si>
    <t>Taxe sur le chiffre d'affaires non récupérables </t>
  </si>
  <si>
    <t>Taxe sur les véhicules des sociétés </t>
  </si>
  <si>
    <t>Autres impôts locaux </t>
  </si>
  <si>
    <t>Taxes foncières</t>
  </si>
  <si>
    <t>Impôts directs (sauf impôts sur les bénéfices) </t>
  </si>
  <si>
    <t>Autres impôts, taxes et versements assimilés (administrations des impôts) </t>
  </si>
  <si>
    <t>Versements libératoires ouvrant droit à l'exonération de la taxe d'apprentissage </t>
  </si>
  <si>
    <t>Participation des employeurs à l'effort de construction </t>
  </si>
  <si>
    <t>Participation des employeurs à la formation professionnelle continue </t>
  </si>
  <si>
    <t>Allocations logement</t>
  </si>
  <si>
    <t>Versement de transport</t>
  </si>
  <si>
    <t>Impôts, taxes et versements assimilés sur rémunérations (autres organismes) </t>
  </si>
  <si>
    <t>Cotisation pour défaut d'investissement obligatoire dans la construction </t>
  </si>
  <si>
    <t>Taxe d'apprentissage</t>
  </si>
  <si>
    <t>Taxe sur les salaires</t>
  </si>
  <si>
    <t>Impôts, taxes et versements assimilés sur rémunérations (administrations des impôts) </t>
  </si>
  <si>
    <t>Impôts, taxes et versements assimilés </t>
  </si>
  <si>
    <t>Rabais, remises et ristournes obtenus sur autres services extérieurs </t>
  </si>
  <si>
    <t>Frais de recrutement de personnel </t>
  </si>
  <si>
    <t>Divers</t>
  </si>
  <si>
    <t>Autres frais et commissions sur prestations de services </t>
  </si>
  <si>
    <t>Location de coffres</t>
  </si>
  <si>
    <t>Frais sur effets</t>
  </si>
  <si>
    <t>Commissions et frais sur émission d'emprunts </t>
  </si>
  <si>
    <t>Services bancaires et assimilés </t>
  </si>
  <si>
    <t>Frais postaux et de télécommunications </t>
  </si>
  <si>
    <t>Réceptions</t>
  </si>
  <si>
    <t>Missions</t>
  </si>
  <si>
    <t>Frais de déménagement </t>
  </si>
  <si>
    <t>Voyages et déplacements </t>
  </si>
  <si>
    <t>Déplacements, missions et réceptions </t>
  </si>
  <si>
    <t>Divers </t>
  </si>
  <si>
    <t>Transports collectifs du personnel </t>
  </si>
  <si>
    <t>Transports administratifs </t>
  </si>
  <si>
    <t>Transports entre établissements ou chantiers </t>
  </si>
  <si>
    <t>Transports sur ventes</t>
  </si>
  <si>
    <t>Transports sur achats </t>
  </si>
  <si>
    <t>Transports de biens et transports collectifs du personnel </t>
  </si>
  <si>
    <t>Publications </t>
  </si>
  <si>
    <t>Catalogues et imprimés </t>
  </si>
  <si>
    <t>Primes</t>
  </si>
  <si>
    <t>Cadeaux à la clientèle </t>
  </si>
  <si>
    <t>Foires et expositions</t>
  </si>
  <si>
    <t>Echantillons </t>
  </si>
  <si>
    <t>Annonces et insertions</t>
  </si>
  <si>
    <t>Publicité, publications, relations publiques </t>
  </si>
  <si>
    <t>Frais d'actes et de contentieux </t>
  </si>
  <si>
    <t>Honoraires</t>
  </si>
  <si>
    <t>Rémunérations d'affacturage</t>
  </si>
  <si>
    <t>Rémunérations des transitaires </t>
  </si>
  <si>
    <t>Commissions et courtages sur ventes </t>
  </si>
  <si>
    <t>Commissions et courtages sur achats </t>
  </si>
  <si>
    <t>Rémunérations d'intermédiaires et honoraires </t>
  </si>
  <si>
    <t>Personnel détaché ou prêté à l'entreprise </t>
  </si>
  <si>
    <t>Personnel intérimaire</t>
  </si>
  <si>
    <t>Personnel extérieur à l'entreprise </t>
  </si>
  <si>
    <t>Autres services extérieurs </t>
  </si>
  <si>
    <t>Rabais, remises et ristournes obtenus sur services extérieurs </t>
  </si>
  <si>
    <t>Frais de colloques, séminaires, conférences </t>
  </si>
  <si>
    <t>Documentation technique</t>
  </si>
  <si>
    <t>Documentation générale </t>
  </si>
  <si>
    <t>Etudes et recherches</t>
  </si>
  <si>
    <t>Insolvabilité clients</t>
  </si>
  <si>
    <t>Risques d'exploitation</t>
  </si>
  <si>
    <t>sur autres biens</t>
  </si>
  <si>
    <t>sur ventes</t>
  </si>
  <si>
    <t>sur achats</t>
  </si>
  <si>
    <t>Assurance-transport</t>
  </si>
  <si>
    <t>Assurance obligatoire dommage construction </t>
  </si>
  <si>
    <t>Multirisques</t>
  </si>
  <si>
    <t>Primes d'assurances</t>
  </si>
  <si>
    <t>Maintenance</t>
  </si>
  <si>
    <t>Sur biens mobiliers</t>
  </si>
  <si>
    <t>Sur biens immobiliers</t>
  </si>
  <si>
    <t>Entretien et réparations</t>
  </si>
  <si>
    <t>Charges locatives et de copropriété </t>
  </si>
  <si>
    <t>Malis sur emballages</t>
  </si>
  <si>
    <t>Locations mobilières</t>
  </si>
  <si>
    <t>Locations immobilières </t>
  </si>
  <si>
    <t>Locations </t>
  </si>
  <si>
    <t>Crédit-bail immobilier</t>
  </si>
  <si>
    <t>Crédit-bail mobilier</t>
  </si>
  <si>
    <t>Redevances de crédit-bail</t>
  </si>
  <si>
    <t>Sous-traitance générale </t>
  </si>
  <si>
    <t>Variation des stocks de marchandises </t>
  </si>
  <si>
    <t>Variation des stocks des autres approvisionnements </t>
  </si>
  <si>
    <t>Rabais, remises et ristournes non affectés </t>
  </si>
  <si>
    <t>de marchandises </t>
  </si>
  <si>
    <t>d'approvisionnements non stockés </t>
  </si>
  <si>
    <t>de matériel, équipements et travaux </t>
  </si>
  <si>
    <t>d'études et prestations de services </t>
  </si>
  <si>
    <t>d'autres approvisionnements stockés </t>
  </si>
  <si>
    <t>Rabais, remises et ristournes obtenus sur achats </t>
  </si>
  <si>
    <t>Achats de marchandises</t>
  </si>
  <si>
    <t>Autres matières et fournitures </t>
  </si>
  <si>
    <t>Fournitures administratives </t>
  </si>
  <si>
    <t>Fournitures d'entretien et de petit équipement </t>
  </si>
  <si>
    <t>Achats non stockés de matière et fournitures </t>
  </si>
  <si>
    <t> Achats de matériel, équipements et travaux </t>
  </si>
  <si>
    <t>Achats d'études et prestations de services </t>
  </si>
  <si>
    <t>Emballages </t>
  </si>
  <si>
    <t>Fourniture de bureau</t>
  </si>
  <si>
    <t>Produits d'entretien</t>
  </si>
  <si>
    <t>Achats stockés - Autres approvisionnements </t>
  </si>
  <si>
    <t xml:space="preserve">Fournitures A, B, C, </t>
  </si>
  <si>
    <t>Achats (sauf 603) </t>
  </si>
  <si>
    <t>CLASSE 6 - COMPTES DE CHARGES</t>
  </si>
  <si>
    <t>Transferts de charges exceptionnelles </t>
  </si>
  <si>
    <t>Transferts de charges financières </t>
  </si>
  <si>
    <t>Transferts de charges d'exploitation </t>
  </si>
  <si>
    <t>Reprises sur dépréciations exceptionnelles </t>
  </si>
  <si>
    <t>Reprises sur autres provisions réglementées </t>
  </si>
  <si>
    <t>Reprises sur provisions réglementées (stocks) </t>
  </si>
  <si>
    <t>Amortissements dérogatoires </t>
  </si>
  <si>
    <t>Reprises sur provisions réglementées (immobilisations) </t>
  </si>
  <si>
    <t>Valeurs mobilières de placements </t>
  </si>
  <si>
    <t>Reprises sur provisions pour dépréciation des actifs circulants </t>
  </si>
  <si>
    <t> Immobilisations incorporelles </t>
  </si>
  <si>
    <t>Reprises sur dépréciations des immobilisations incorporelles et  corporelles </t>
  </si>
  <si>
    <t>Reprises sur amortissements des immobilisations incorporelles et corporelles </t>
  </si>
  <si>
    <t>Produits exceptionnels divers </t>
  </si>
  <si>
    <t>Bonis provenant du rachat par l'entreprise d'actions et d'obligations émises par elle-même </t>
  </si>
  <si>
    <t>Bonis provenant de clauses d'indexation </t>
  </si>
  <si>
    <t>Autres produits exceptionnels </t>
  </si>
  <si>
    <t>Quote-part des subventions d'investissement virée au résultat de l'exercice</t>
  </si>
  <si>
    <t>Produits des cessions d'éléments d'actif </t>
  </si>
  <si>
    <t>Autres produits exceptionnels sur opérations de gestion </t>
  </si>
  <si>
    <t>Dégrèvements d'impôts autres qu'impôts sur les bénéfices </t>
  </si>
  <si>
    <t>Rentrées sur créances amorties </t>
  </si>
  <si>
    <t>Libéralités reçues </t>
  </si>
  <si>
    <t>Dédits et pénalités perçus sur achats et sur ventes </t>
  </si>
  <si>
    <t>Produits exceptionnels sur opérations de gestion </t>
  </si>
  <si>
    <t>Autres produits financiers</t>
  </si>
  <si>
    <t>Produits nets sur cessions de valeurs mobilières de placement </t>
  </si>
  <si>
    <t>Escomptes obtenus</t>
  </si>
  <si>
    <t>Revenus des valeurs mobilières de placement </t>
  </si>
  <si>
    <t>Revenus des créances diverses </t>
  </si>
  <si>
    <t>Revenus des créances commerciales </t>
  </si>
  <si>
    <t>Revenus des autres créances</t>
  </si>
  <si>
    <t>Revenus des créances immobilisées </t>
  </si>
  <si>
    <t>Revenus des prêts</t>
  </si>
  <si>
    <t>Revenus des titres immobilisés </t>
  </si>
  <si>
    <t>Produits des autres immobilisations financières </t>
  </si>
  <si>
    <t>Revenus des créances rattachées à des participations </t>
  </si>
  <si>
    <t>Revenus sur autres formes de participation </t>
  </si>
  <si>
    <t>Revenus des titres de participation </t>
  </si>
  <si>
    <t>Produits de participations</t>
  </si>
  <si>
    <t>Produits divers de gestion courante</t>
  </si>
  <si>
    <t>Quotes-parts de résultat sur opérations faites en commun </t>
  </si>
  <si>
    <t>Jetons de présence et rémunérations d'administrateurs, gérants, </t>
  </si>
  <si>
    <t>Revenus des immeubles non affectés à des activités professionnelles </t>
  </si>
  <si>
    <t>Autres produits de gestion courante </t>
  </si>
  <si>
    <t>Produits résiduels</t>
  </si>
  <si>
    <t>Produits intermédiaires </t>
  </si>
  <si>
    <t>Variation des stocks de produits</t>
  </si>
  <si>
    <t>Prestations de services en cours </t>
  </si>
  <si>
    <t>Variation des en-cours de production de services </t>
  </si>
  <si>
    <t>Variation des en-cours de production de biens </t>
  </si>
  <si>
    <t>sur produits des activités annexes </t>
  </si>
  <si>
    <t>sur ventes de marchandises</t>
  </si>
  <si>
    <t>sur prestations de services</t>
  </si>
  <si>
    <t>sur études</t>
  </si>
  <si>
    <t>sur travaux</t>
  </si>
  <si>
    <t>sur ventes de produits intermédiaires </t>
  </si>
  <si>
    <t>sur ventes de produits finis</t>
  </si>
  <si>
    <t>Rabais, remises et ristournes accordés par l'entreprise </t>
  </si>
  <si>
    <t>Bonifications obtenues des clients et primes sur ventes </t>
  </si>
  <si>
    <t>Bonis sur reprises d'emballages consignés </t>
  </si>
  <si>
    <t>Ports et frais accessoires facturés </t>
  </si>
  <si>
    <t>Mise à disposition de personnel facturée </t>
  </si>
  <si>
    <t>Locations diverses</t>
  </si>
  <si>
    <t>Commissions et courtages</t>
  </si>
  <si>
    <t>Produits des services exploités dans l'intérêt du personnel </t>
  </si>
  <si>
    <t>Produits des activités annexes </t>
  </si>
  <si>
    <t>Ventes de marchandises</t>
  </si>
  <si>
    <t>Prestations de services</t>
  </si>
  <si>
    <t>Etudes</t>
  </si>
  <si>
    <t>Travaux de catégorie (ou activité) B</t>
  </si>
  <si>
    <t>Travaux de catégorie (ou activité) A </t>
  </si>
  <si>
    <t>Travaux</t>
  </si>
  <si>
    <t>Ventes de produits résiduels</t>
  </si>
  <si>
    <t>Ventes de produits intermédiaires </t>
  </si>
  <si>
    <t>Ventes de produits finis</t>
  </si>
  <si>
    <t>CLASSE 7 - COMPTES DE PRODUITS</t>
  </si>
  <si>
    <t>Bilan</t>
  </si>
  <si>
    <t>Résultat en instance d'affectation</t>
  </si>
  <si>
    <t>Contrepartie 802</t>
  </si>
  <si>
    <t>Contrepartie 801</t>
  </si>
  <si>
    <t>Contrepartie des engagements</t>
  </si>
  <si>
    <t>Autres engagements reçus</t>
  </si>
  <si>
    <t>Engagements reçus pour utilisation en crédit-bail</t>
  </si>
  <si>
    <t>Créances escomptées non échues</t>
  </si>
  <si>
    <t>Avals, cautions, garanties</t>
  </si>
  <si>
    <t>Autres engagements donnés</t>
  </si>
  <si>
    <t>Redevances crédit-bail restant à courir</t>
  </si>
  <si>
    <t>Effets circulant sous l'endos de l'entité</t>
  </si>
  <si>
    <t>Engagements</t>
  </si>
  <si>
    <t>CLASSE 8 - COMPTES SPECIAUX</t>
  </si>
  <si>
    <t>Mali de fusion sur actifs incorporels</t>
  </si>
  <si>
    <t>Mali de fusions sur actifs corporels</t>
  </si>
  <si>
    <t>Droits représentatifs d’actifs nets remis en fiducie</t>
  </si>
  <si>
    <t>Mali de fusion sur actifs financiers</t>
  </si>
  <si>
    <t>Frais d'établissement (même ventilation que celle du compte 201)</t>
  </si>
  <si>
    <t>Amortissements du mali de fusion sur actifs incorporels</t>
  </si>
  <si>
    <t>Agencements, aménagements de terrains (même ventilation que celle du compte 212)</t>
  </si>
  <si>
    <t xml:space="preserve">Constructions (même ventilation que celle du compte 213) </t>
  </si>
  <si>
    <t>Constructions sur sol d'autrui (même ventilation que celle du compte 214)</t>
  </si>
  <si>
    <t>Installations, matériel et outillage industriels (même ventilation que celle du compte 215)</t>
  </si>
  <si>
    <t>Autres immobilisations corporelles (même ventilation que celle du compte 218)</t>
  </si>
  <si>
    <t>Amortissement du mali de fusion sur actifs corporels</t>
  </si>
  <si>
    <t>Dépréciations des immobilisations corporelles (même ventilation que celle du compte 21)</t>
  </si>
  <si>
    <t>Dépréciation du mali de fusion sur actifs incorporels</t>
  </si>
  <si>
    <t>Dépréciation du mali de fusion sur actifs corporels</t>
  </si>
  <si>
    <t>Créances rattachées à des participations (même ventilation que celle du compte 267)</t>
  </si>
  <si>
    <t>Créances rattachées à des sociétés en participation (même ventilation que celle du compte 268)</t>
  </si>
  <si>
    <t>Dépréciations des autres immobilisations financières </t>
  </si>
  <si>
    <t>Titres immobilisés autres que les titres immobilisés de l'activité de portefeuille - droit de propriété (même ventilation que celle du compte 271)</t>
  </si>
  <si>
    <t>Droit de créance (même ventilation que celle du compte 272)</t>
  </si>
  <si>
    <t xml:space="preserve">Prêts (même ventilation que celle du compte 274) </t>
  </si>
  <si>
    <t>Dépôts et cautionnements versés (même ventilation que celle du compte 275)</t>
  </si>
  <si>
    <t>Autres créances immobilisées (même ventilation que celle du compte 276)</t>
  </si>
  <si>
    <t>Dépréciation du mali de fusion sur actifs financiers</t>
  </si>
  <si>
    <t>Produits en cours P 1</t>
  </si>
  <si>
    <t>Produits en cours P 2</t>
  </si>
  <si>
    <t>Travaux en cours T 1</t>
  </si>
  <si>
    <t>Travaux en cours T 2</t>
  </si>
  <si>
    <t>Etudes en cours E 1</t>
  </si>
  <si>
    <t>Etudes en cours E 2</t>
  </si>
  <si>
    <t>Prestations de services S 1</t>
  </si>
  <si>
    <t>Prestations de services S 2</t>
  </si>
  <si>
    <t>(lorsque l'entité tient un inventaire permanent en comptabilité générale, le compte 38 peut être utilisé pour comptabiliser les stocks en voie d'acheminement, mis en dépôt ou donnés en consignation)</t>
  </si>
  <si>
    <t>Dépréciation des stocks et en-cours </t>
  </si>
  <si>
    <t>Dépréciation des autres approvisionnements </t>
  </si>
  <si>
    <t xml:space="preserve">Matières consommables (même ventilation que celle du compte 321) </t>
  </si>
  <si>
    <t xml:space="preserve">Fournitures consommables (même ventilation que celle du compte 322) </t>
  </si>
  <si>
    <t>Emballages (même ventilation que celle du compte 326)</t>
  </si>
  <si>
    <t>Dépréciation des en-cours de production de biens </t>
  </si>
  <si>
    <t xml:space="preserve">Produits en cours (même ventilation que celle du compte 331) </t>
  </si>
  <si>
    <t xml:space="preserve">Travaux en cours (même ventilation que celle du compte 335) </t>
  </si>
  <si>
    <t>Dépréciations des en-cours de production de services </t>
  </si>
  <si>
    <t xml:space="preserve">Etudes en cours (même ventilation que celle du compte 341) </t>
  </si>
  <si>
    <t>Prestations de services en cours (même ventilation que celle du compte 345)</t>
  </si>
  <si>
    <t>Dépréciations des stocks de produits </t>
  </si>
  <si>
    <t>Produits intermédiaires (même ventilation que celle du compte 351)</t>
  </si>
  <si>
    <t xml:space="preserve">Produits finis (même ventilation que celle du compte 355) </t>
  </si>
  <si>
    <t>Dépréciations des stocks de marchandises </t>
  </si>
  <si>
    <t>Comités d'entreprises, d'établissement, …</t>
  </si>
  <si>
    <t>Contributions, impôts et taxes recouvrés pour le compte de l’Etat</t>
  </si>
  <si>
    <t>Prélèvements à la source (Impôt sur le revenu)</t>
  </si>
  <si>
    <t>Prélèvements forfaitaires non libératoires</t>
  </si>
  <si>
    <t>Retenues et prélèvements sur les distributions</t>
  </si>
  <si>
    <t xml:space="preserve">Différence d’évaluation  de jetons sur des passifs – ACTIF </t>
  </si>
  <si>
    <t xml:space="preserve">Différence d’évaluation de jetons sur des passifs – PASSIF </t>
  </si>
  <si>
    <t xml:space="preserve">Différences d’évaluation sur instruments financier à terme – ACTIF  </t>
  </si>
  <si>
    <t xml:space="preserve">Différences d’évaluation sur jetons détenus – ACTIF </t>
  </si>
  <si>
    <t xml:space="preserve">Différences d’évaluation sur instruments financier à terme – PASSIF </t>
  </si>
  <si>
    <t xml:space="preserve">Différences d’évaluation sur jetons détenus – PASSIF </t>
  </si>
  <si>
    <t>Produits constatés d’avance sur jetons émis</t>
  </si>
  <si>
    <t>Dépréciation des comptes de tiers </t>
  </si>
  <si>
    <t>Dépréciation des comptes de clients </t>
  </si>
  <si>
    <t>Dépréciation des comptes du groupe et des associés </t>
  </si>
  <si>
    <t>Dépréciation des comptes de débiteurs divers </t>
  </si>
  <si>
    <t>Actions destinées à être attribuées aux employés et affectées à des plans déterminés</t>
  </si>
  <si>
    <t>Actions disponibles pour être attribuées aux employés ou pour la régularisation des cours de bourse</t>
  </si>
  <si>
    <t>Instruments financiers à terme et jetons détenus</t>
  </si>
  <si>
    <t xml:space="preserve">Instruments financiers à terme </t>
  </si>
  <si>
    <t xml:space="preserve">Jetons détenus </t>
  </si>
  <si>
    <t xml:space="preserve">Jetons auto-détenus </t>
  </si>
  <si>
    <t>Dépréciation des comptes financiers </t>
  </si>
  <si>
    <t>Dépréciation des valeurs mobilières de placement </t>
  </si>
  <si>
    <t>Frais sur titres (achat, vente, garde)</t>
  </si>
  <si>
    <t xml:space="preserve">Contribution économique territoriale </t>
  </si>
  <si>
    <t>Pertes de change sur créances commerciales</t>
  </si>
  <si>
    <t xml:space="preserve">Charges de la fiducie, résultat de la période </t>
  </si>
  <si>
    <t>Pertes de change financières</t>
  </si>
  <si>
    <t>Rappel d'impôts (autres qu'impôts sur les bénéfices)</t>
  </si>
  <si>
    <t xml:space="preserve">(Compte à la disposition des entités pour enregistrer, en cours d'exercice, les charges sur exercices antérieurs) </t>
  </si>
  <si>
    <t>Opérations de constitution ou liquidation des fiducies</t>
  </si>
  <si>
    <t>Opérations liées à la constitution de fiducie – Transfert des éléments</t>
  </si>
  <si>
    <t>Opérations liées à la liquidation de la fiducie</t>
  </si>
  <si>
    <t>Dotations aux provisions  d'exploitation </t>
  </si>
  <si>
    <t>Dotations aux provisions financiers </t>
  </si>
  <si>
    <t>Dotations pour dépréciation des éléments financiers </t>
  </si>
  <si>
    <t>Dotations aux amortissements, aux dépréciations et aux provisions - Charges exceptionnelles </t>
  </si>
  <si>
    <t>Dotations aux provisions exceptionnels </t>
  </si>
  <si>
    <t>Ristournes perçues des coopératives (provenant des excédents)</t>
  </si>
  <si>
    <t>Quote-part de perte transférée (comptabilité du gérant)</t>
  </si>
  <si>
    <t>Quote-part de bénéfice attribuée (comptabilité des associés non-gérants)</t>
  </si>
  <si>
    <t>Gains de change sur créances commerciales</t>
  </si>
  <si>
    <t xml:space="preserve">Produits de la fiducie, résultat de la période </t>
  </si>
  <si>
    <t>Gains de change financiers</t>
  </si>
  <si>
    <t xml:space="preserve">(Compte à la disposition des entités pour enregistrer, en cours d'exercice, les produits sur exercices antérieurs) </t>
  </si>
  <si>
    <t xml:space="preserve">Opérations liées à la liquidation de la fiducie </t>
  </si>
  <si>
    <t>Reprises sur amortissements, dépréciations et provisions</t>
  </si>
  <si>
    <t>Reprises sur amortissements, dépréciations et provisions (à inscrire dans les produits d'exploitation) </t>
  </si>
  <si>
    <t>Reprises sur provisions d'exploitation</t>
  </si>
  <si>
    <t>Reprises sur provisions pour risques et dépréciations (à inscrire dans les produits financiers) </t>
  </si>
  <si>
    <t>Reprises sur provisions financiers </t>
  </si>
  <si>
    <t>Reprises sur dépréciations des éléments financiers </t>
  </si>
  <si>
    <t>Reprises sur provisions et dépréciations (à inscrire dans les produits exceptionnels) </t>
  </si>
  <si>
    <t>Reprises sur provisions  exceptionnels </t>
  </si>
  <si>
    <t>Engagements donnés par l'entité</t>
  </si>
  <si>
    <t>Engagements recus par l'entité</t>
  </si>
  <si>
    <t>Total_Classe_1</t>
  </si>
  <si>
    <t>Total_Classe_2</t>
  </si>
  <si>
    <t>Total_Classe_3</t>
  </si>
  <si>
    <t>Total_Classe_4</t>
  </si>
  <si>
    <t>Total_Classe_5</t>
  </si>
  <si>
    <t>Total_Classe_6</t>
  </si>
  <si>
    <t>Total_Classe_7</t>
  </si>
  <si>
    <t>Total_Classe_8</t>
  </si>
  <si>
    <t>Capital social</t>
  </si>
  <si>
    <t>Plus-values réinvesties</t>
  </si>
  <si>
    <t>Ensembles immobiliers industriels (A, B)</t>
  </si>
  <si>
    <t>Ensembles immobiliers administratifs et commerciaux (A, B)</t>
  </si>
  <si>
    <t>Autres ensembles immobiliers</t>
  </si>
  <si>
    <t>Autres subventions d'investissement (même ventilation que celle du compte 131)</t>
  </si>
  <si>
    <t>Autres subventions d'investissement (même ventilation que celle du compte 1391)</t>
  </si>
  <si>
    <t>Provisions pour investissement (participation des salariés)</t>
  </si>
  <si>
    <t>Provisions pour renouvellement des immobilisations (entreprises concessionnaires)</t>
  </si>
  <si>
    <t>Obligations représentatives de passifs nets remis en fiducie</t>
  </si>
  <si>
    <t>Dettes rattachées à des participations (groupe)</t>
  </si>
  <si>
    <t>Dettes rattachées à des participations (hors groupe)</t>
  </si>
  <si>
    <t>Biens et prestations de services échangés entre établissements (charges)</t>
  </si>
  <si>
    <t>Biens et prestations de services échangés entre établissements (produits)</t>
  </si>
  <si>
    <t>Frais d'augmentation de capital et d'opérations diverses (fusions, scissions, transformations)</t>
  </si>
  <si>
    <t>Terrains de carrières (Tréfonds)</t>
  </si>
  <si>
    <t>Compte d'ordre sur immobilisations</t>
  </si>
  <si>
    <t>Agencements et aménagements de terrains (même ventilation que celle du compte 211)</t>
  </si>
  <si>
    <t>Ensembles immobiliers administratifs et commerciaux  (A, B)</t>
  </si>
  <si>
    <t>Affectés aux opérations professionnelles (A, B)</t>
  </si>
  <si>
    <t>Affectés aux opérations non professionnelles (A, B)</t>
  </si>
  <si>
    <t>affectés aux opérations professionnelles (A, B)</t>
  </si>
  <si>
    <t>affectés aux opérations non professionnelles (A, B)</t>
  </si>
  <si>
    <t>Constructions sur sol d'autrui (même ventilation que celle du compte 213)</t>
  </si>
  <si>
    <t>Matériel industriel</t>
  </si>
  <si>
    <t>Créances rattachées à des participations (groupe)</t>
  </si>
  <si>
    <t>Créances rattachées à des participations  (hors groupe)</t>
  </si>
  <si>
    <t>Versements représentatifs d'apports non capitalisés (appel de fonds)</t>
  </si>
  <si>
    <t>Titres immobilisés autres que les titres immobilisés de l'activité de portefeuille (droit de propriété)</t>
  </si>
  <si>
    <t>Titres immobilisés (droit de créance)</t>
  </si>
  <si>
    <t>sur titres immobilisés (droit de créance)</t>
  </si>
  <si>
    <t>Produits résiduels (ou matières de récupération)</t>
  </si>
  <si>
    <t>(Compte à ouvrir, le cas échéant, sous l'intitulé "stocks provenant d'immobilisations")</t>
  </si>
  <si>
    <t>Dépréciation des matières premières (et fournitures)</t>
  </si>
  <si>
    <t>Différences d’évaluation de jetons sur des passifs</t>
  </si>
  <si>
    <t>"Caisses" du Trésor et des établissements publics </t>
  </si>
  <si>
    <t>Crédit de mobilisation de créances commerciales</t>
  </si>
  <si>
    <t>Achats stockés - Matières premières et (fournitures)</t>
  </si>
  <si>
    <t>Fournitures non stockables - (eau, énergie …)</t>
  </si>
  <si>
    <t>(Compte réservé, le cas échéant, à la récapitulation des frais accessoires incorporés aux achats)</t>
  </si>
  <si>
    <t>de matières premières (et fournitures)</t>
  </si>
  <si>
    <t>Variations des stocks (approvisionnements et marchandises)</t>
  </si>
  <si>
    <t>Variation des stocks de matières premières (et fournitures)</t>
  </si>
  <si>
    <t>61/62</t>
  </si>
  <si>
    <t>Autres charges externes</t>
  </si>
  <si>
    <t>Divers (pourboires, don courants, …)</t>
  </si>
  <si>
    <t>Concours divers (cotisations, )</t>
  </si>
  <si>
    <t>Quote-part de bénéfice transférée (comptabilité du gérant)</t>
  </si>
  <si>
    <t>Quote-part de perte supportée (comptabilité des associés non gérants)</t>
  </si>
  <si>
    <t>Intérêts bancaires et sur opérations de financement (escomptes, …)</t>
  </si>
  <si>
    <t>Intérêts des autres dettes</t>
  </si>
  <si>
    <t>Intérêts des obligations cautionnées</t>
  </si>
  <si>
    <t>Pénalités sur marchés (et dédits payés sur achats et ventes)</t>
  </si>
  <si>
    <t>Dotations aux amortissements, aux dépréciations et aux provisions - Charges d'exploitation </t>
  </si>
  <si>
    <t>Dotations aux amortissements, aux dépréciations et aux provisions - Charges financières </t>
  </si>
  <si>
    <t>Dotations aux provisions réglementées (immobilisations)</t>
  </si>
  <si>
    <t>Dotations aux provisions réglementées (stocks)</t>
  </si>
  <si>
    <t>Autres produits d'activités annexes (cessions d'approvisionnements)</t>
  </si>
  <si>
    <t>Production stockée (ou déstockage)</t>
  </si>
  <si>
    <t>Variation des stocks (en-cours de production, produits)</t>
  </si>
  <si>
    <t>Bilan d'ouverture</t>
  </si>
  <si>
    <t>Bilan de clôture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</si>
</sst>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i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0" xfId="0" applyFill="1"/>
    <xf numFmtId="0" fontId="2" fillId="3" borderId="0" xfId="0" applyFont="1" applyFill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44" fontId="0" fillId="2" borderId="1" xfId="1" applyFont="1" applyFill="1" applyBorder="1" applyAlignment="1">
      <alignment horizontal="center" vertical="center"/>
    </xf>
    <xf numFmtId="44" fontId="0" fillId="6" borderId="1" xfId="1" applyFont="1" applyFill="1" applyBorder="1" applyAlignment="1">
      <alignment horizontal="center" vertical="center"/>
    </xf>
    <xf numFmtId="44" fontId="6" fillId="8" borderId="1" xfId="1" applyFont="1" applyFill="1" applyBorder="1" applyAlignment="1">
      <alignment horizontal="center" vertical="center"/>
    </xf>
    <xf numFmtId="44" fontId="6" fillId="9" borderId="1" xfId="1" applyFont="1" applyFill="1" applyBorder="1" applyAlignment="1">
      <alignment horizontal="center" vertical="center"/>
    </xf>
    <xf numFmtId="44" fontId="6" fillId="7" borderId="1" xfId="1" applyFont="1" applyFill="1" applyBorder="1" applyAlignment="1">
      <alignment horizontal="center" vertical="center"/>
    </xf>
    <xf numFmtId="44" fontId="4" fillId="6" borderId="1" xfId="1" applyFont="1" applyFill="1" applyBorder="1" applyAlignment="1">
      <alignment horizontal="center" vertical="center"/>
    </xf>
    <xf numFmtId="44" fontId="0" fillId="8" borderId="1" xfId="1" applyFont="1" applyFill="1" applyBorder="1" applyAlignment="1">
      <alignment horizontal="center" vertical="center"/>
    </xf>
    <xf numFmtId="44" fontId="0" fillId="10" borderId="1" xfId="1" applyFont="1" applyFill="1" applyBorder="1" applyAlignment="1">
      <alignment horizontal="center" vertical="center"/>
    </xf>
    <xf numFmtId="44" fontId="7" fillId="6" borderId="1" xfId="1" applyFont="1" applyFill="1" applyBorder="1" applyAlignment="1">
      <alignment horizontal="center" vertical="center"/>
    </xf>
    <xf numFmtId="44" fontId="6" fillId="6" borderId="1" xfId="1" applyFont="1" applyFill="1" applyBorder="1" applyAlignment="1">
      <alignment horizontal="center" vertical="center"/>
    </xf>
    <xf numFmtId="44" fontId="6" fillId="8" borderId="2" xfId="1" applyFont="1" applyFill="1" applyBorder="1" applyAlignment="1">
      <alignment horizontal="center" vertical="center"/>
    </xf>
    <xf numFmtId="44" fontId="0" fillId="6" borderId="2" xfId="1" applyFont="1" applyFill="1" applyBorder="1" applyAlignment="1">
      <alignment horizontal="center" vertical="center"/>
    </xf>
    <xf numFmtId="44" fontId="0" fillId="7" borderId="1" xfId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44" fontId="5" fillId="6" borderId="1" xfId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44" fontId="5" fillId="8" borderId="1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4" fontId="5" fillId="2" borderId="1" xfId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4" fontId="9" fillId="6" borderId="1" xfId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2" fillId="3" borderId="1" xfId="0" applyFont="1" applyFill="1" applyBorder="1" applyAlignment="1"/>
    <xf numFmtId="0" fontId="3" fillId="3" borderId="1" xfId="0" applyFont="1" applyFill="1" applyBorder="1" applyAlignment="1"/>
    <xf numFmtId="0" fontId="0" fillId="3" borderId="1" xfId="0" applyFill="1" applyBorder="1" applyAlignment="1"/>
    <xf numFmtId="0" fontId="0" fillId="3" borderId="0" xfId="0" applyFill="1" applyAlignment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opLeftCell="C1" zoomScaleNormal="100" workbookViewId="0">
      <selection activeCell="C4" sqref="C4"/>
    </sheetView>
  </sheetViews>
  <sheetFormatPr baseColWidth="10" defaultColWidth="9.140625" defaultRowHeight="15" x14ac:dyDescent="0.25"/>
  <cols>
    <col min="1" max="1" width="105.140625" bestFit="1" customWidth="1"/>
    <col min="2" max="2" width="174" bestFit="1" customWidth="1"/>
    <col min="3" max="3" width="12" bestFit="1" customWidth="1"/>
    <col min="5" max="5" width="28.42578125" bestFit="1" customWidth="1"/>
    <col min="6" max="6" width="62.5703125" bestFit="1" customWidth="1"/>
    <col min="7" max="7" width="12" bestFit="1" customWidth="1"/>
    <col min="9" max="9" width="100.85546875" bestFit="1" customWidth="1"/>
    <col min="10" max="10" width="28.7109375" bestFit="1" customWidth="1"/>
    <col min="11" max="11" width="12" bestFit="1" customWidth="1"/>
  </cols>
  <sheetData>
    <row r="1" spans="1:11" x14ac:dyDescent="0.25">
      <c r="A1" s="4" t="s">
        <v>0</v>
      </c>
      <c r="B1" s="4"/>
      <c r="C1" s="4"/>
      <c r="E1" s="4" t="s">
        <v>51</v>
      </c>
      <c r="F1" s="4"/>
      <c r="G1" s="4"/>
      <c r="I1" s="4" t="s">
        <v>74</v>
      </c>
      <c r="J1" s="4"/>
      <c r="K1" s="4"/>
    </row>
    <row r="2" spans="1:11" x14ac:dyDescent="0.25">
      <c r="A2" s="2" t="s">
        <v>1</v>
      </c>
      <c r="B2" s="2"/>
      <c r="C2" s="2"/>
      <c r="E2" s="2" t="s">
        <v>52</v>
      </c>
      <c r="F2" s="2"/>
      <c r="G2" s="2"/>
      <c r="I2" s="2" t="s">
        <v>75</v>
      </c>
      <c r="J2" s="2"/>
      <c r="K2" s="2"/>
    </row>
    <row r="3" spans="1:11" x14ac:dyDescent="0.25">
      <c r="A3" s="3" t="s">
        <v>2</v>
      </c>
      <c r="B3" s="3" t="s">
        <v>3</v>
      </c>
      <c r="C3" s="3" t="s">
        <v>4</v>
      </c>
      <c r="E3" s="3" t="s">
        <v>2</v>
      </c>
      <c r="F3" s="3" t="s">
        <v>3</v>
      </c>
      <c r="G3" s="3" t="s">
        <v>4</v>
      </c>
      <c r="I3" s="3" t="s">
        <v>2</v>
      </c>
      <c r="J3" s="3" t="s">
        <v>3</v>
      </c>
      <c r="K3" s="3" t="s">
        <v>4</v>
      </c>
    </row>
    <row r="4" spans="1:11" x14ac:dyDescent="0.25">
      <c r="A4" s="1">
        <v>10</v>
      </c>
      <c r="B4" s="1" t="s">
        <v>5</v>
      </c>
      <c r="C4" s="26">
        <f>Systeme_Developpe!C3</f>
        <v>0</v>
      </c>
      <c r="E4" s="1">
        <v>60</v>
      </c>
      <c r="F4" s="1" t="s">
        <v>54</v>
      </c>
      <c r="G4" s="26">
        <f>Systeme_Developpe!W3</f>
        <v>0</v>
      </c>
      <c r="I4" s="9">
        <v>80</v>
      </c>
      <c r="J4" s="9" t="s">
        <v>775</v>
      </c>
      <c r="K4" s="26">
        <f>Systeme_Developpe!AE3</f>
        <v>0</v>
      </c>
    </row>
    <row r="5" spans="1:11" x14ac:dyDescent="0.25">
      <c r="A5" s="1">
        <v>11</v>
      </c>
      <c r="B5" s="1" t="s">
        <v>6</v>
      </c>
      <c r="C5" s="26">
        <f>Systeme_Developpe!C41</f>
        <v>0</v>
      </c>
      <c r="E5" s="1">
        <v>603</v>
      </c>
      <c r="F5" s="1" t="s">
        <v>55</v>
      </c>
      <c r="G5" s="26">
        <f>Systeme_Developpe!W41</f>
        <v>0</v>
      </c>
      <c r="I5" s="9">
        <v>88</v>
      </c>
      <c r="J5" s="9" t="s">
        <v>764</v>
      </c>
      <c r="K5" s="26">
        <f>Systeme_Developpe!AE21</f>
        <v>0</v>
      </c>
    </row>
    <row r="6" spans="1:11" x14ac:dyDescent="0.25">
      <c r="A6" s="1">
        <v>12</v>
      </c>
      <c r="B6" s="1" t="s">
        <v>7</v>
      </c>
      <c r="C6" s="26">
        <f>Systeme_Developpe!C44</f>
        <v>0</v>
      </c>
      <c r="E6" s="1">
        <v>61</v>
      </c>
      <c r="F6" s="1" t="s">
        <v>56</v>
      </c>
      <c r="G6" s="26">
        <f>Systeme_Developpe!W46</f>
        <v>0</v>
      </c>
      <c r="I6" s="9">
        <v>89</v>
      </c>
      <c r="J6" s="9" t="s">
        <v>763</v>
      </c>
      <c r="K6" s="26">
        <f>Systeme_Developpe!AE22</f>
        <v>0</v>
      </c>
    </row>
    <row r="7" spans="1:11" x14ac:dyDescent="0.25">
      <c r="A7" s="1">
        <v>13</v>
      </c>
      <c r="B7" s="1" t="s">
        <v>8</v>
      </c>
      <c r="C7" s="26">
        <f>Systeme_Developpe!C47</f>
        <v>0</v>
      </c>
      <c r="E7" s="1">
        <v>62</v>
      </c>
      <c r="F7" s="1" t="s">
        <v>57</v>
      </c>
      <c r="G7" s="26">
        <f>Systeme_Developpe!W75</f>
        <v>0</v>
      </c>
      <c r="I7" s="21" t="s">
        <v>889</v>
      </c>
      <c r="J7" s="21"/>
      <c r="K7" s="33">
        <f>SUM(K4:K6)</f>
        <v>0</v>
      </c>
    </row>
    <row r="8" spans="1:11" x14ac:dyDescent="0.25">
      <c r="A8" s="1">
        <v>14</v>
      </c>
      <c r="B8" s="1" t="s">
        <v>9</v>
      </c>
      <c r="C8" s="26">
        <f>Systeme_Developpe!C69</f>
        <v>0</v>
      </c>
      <c r="E8" s="1">
        <v>63</v>
      </c>
      <c r="F8" s="1" t="s">
        <v>58</v>
      </c>
      <c r="G8" s="26">
        <f>Systeme_Developpe!W119</f>
        <v>0</v>
      </c>
    </row>
    <row r="9" spans="1:11" x14ac:dyDescent="0.25">
      <c r="A9" s="1">
        <v>15</v>
      </c>
      <c r="B9" s="1" t="s">
        <v>10</v>
      </c>
      <c r="C9" s="26">
        <f>Systeme_Developpe!C81</f>
        <v>0</v>
      </c>
      <c r="E9" s="1">
        <v>64</v>
      </c>
      <c r="F9" s="1" t="s">
        <v>59</v>
      </c>
      <c r="G9" s="26">
        <f>Systeme_Developpe!W149</f>
        <v>0</v>
      </c>
    </row>
    <row r="10" spans="1:11" x14ac:dyDescent="0.25">
      <c r="A10" s="1">
        <v>16</v>
      </c>
      <c r="B10" s="1" t="s">
        <v>11</v>
      </c>
      <c r="C10" s="26">
        <f>Systeme_Developpe!C98</f>
        <v>0</v>
      </c>
      <c r="E10" s="1">
        <v>65</v>
      </c>
      <c r="F10" s="1" t="s">
        <v>60</v>
      </c>
      <c r="G10" s="26">
        <f>Systeme_Developpe!W171</f>
        <v>0</v>
      </c>
    </row>
    <row r="11" spans="1:11" x14ac:dyDescent="0.25">
      <c r="A11" s="1">
        <v>17</v>
      </c>
      <c r="B11" s="1" t="s">
        <v>12</v>
      </c>
      <c r="C11" s="26">
        <f>Systeme_Developpe!C126</f>
        <v>0</v>
      </c>
      <c r="E11" s="1">
        <v>66</v>
      </c>
      <c r="F11" s="1" t="s">
        <v>61</v>
      </c>
      <c r="G11" s="26">
        <f>Systeme_Developpe!W185</f>
        <v>0</v>
      </c>
    </row>
    <row r="12" spans="1:11" x14ac:dyDescent="0.25">
      <c r="A12" s="1">
        <v>18</v>
      </c>
      <c r="B12" s="1" t="s">
        <v>13</v>
      </c>
      <c r="C12" s="26">
        <f>Systeme_Developpe!C132</f>
        <v>0</v>
      </c>
      <c r="E12" s="1">
        <v>67</v>
      </c>
      <c r="F12" s="1" t="s">
        <v>62</v>
      </c>
      <c r="G12" s="26">
        <f>Systeme_Developpe!W202</f>
        <v>0</v>
      </c>
    </row>
    <row r="13" spans="1:11" x14ac:dyDescent="0.25">
      <c r="A13" s="1">
        <v>19</v>
      </c>
      <c r="B13" s="1" t="s">
        <v>14</v>
      </c>
      <c r="C13" s="26">
        <f>0</f>
        <v>0</v>
      </c>
      <c r="E13" s="1">
        <v>68</v>
      </c>
      <c r="F13" s="1" t="s">
        <v>63</v>
      </c>
      <c r="G13" s="26">
        <f>Systeme_Developpe!W225</f>
        <v>0</v>
      </c>
    </row>
    <row r="14" spans="1:11" x14ac:dyDescent="0.25">
      <c r="A14" s="21" t="s">
        <v>882</v>
      </c>
      <c r="B14" s="21"/>
      <c r="C14" s="33">
        <f>SUM(C4:C13)</f>
        <v>0</v>
      </c>
      <c r="E14" s="1">
        <v>69</v>
      </c>
      <c r="F14" s="1" t="s">
        <v>64</v>
      </c>
      <c r="G14" s="26">
        <f>Systeme_Developpe!W253</f>
        <v>0</v>
      </c>
    </row>
    <row r="15" spans="1:11" x14ac:dyDescent="0.25">
      <c r="A15" s="2" t="s">
        <v>15</v>
      </c>
      <c r="B15" s="2"/>
      <c r="C15" s="2"/>
      <c r="E15" s="21" t="s">
        <v>887</v>
      </c>
      <c r="F15" s="21"/>
      <c r="G15" s="33">
        <f>SUM(G4:G14)</f>
        <v>0</v>
      </c>
    </row>
    <row r="16" spans="1:11" x14ac:dyDescent="0.25">
      <c r="A16" s="3" t="s">
        <v>2</v>
      </c>
      <c r="B16" s="3" t="s">
        <v>3</v>
      </c>
      <c r="C16" s="3" t="s">
        <v>4</v>
      </c>
      <c r="E16" s="2" t="s">
        <v>53</v>
      </c>
      <c r="F16" s="2"/>
      <c r="G16" s="2"/>
    </row>
    <row r="17" spans="1:7" x14ac:dyDescent="0.25">
      <c r="A17" s="1">
        <v>20</v>
      </c>
      <c r="B17" s="1" t="s">
        <v>16</v>
      </c>
      <c r="C17" s="26">
        <f>Systeme_Developpe!G3</f>
        <v>0</v>
      </c>
      <c r="E17" s="3" t="s">
        <v>2</v>
      </c>
      <c r="F17" s="3" t="s">
        <v>3</v>
      </c>
      <c r="G17" s="3" t="s">
        <v>4</v>
      </c>
    </row>
    <row r="18" spans="1:7" x14ac:dyDescent="0.25">
      <c r="A18" s="1">
        <v>21</v>
      </c>
      <c r="B18" s="1" t="s">
        <v>17</v>
      </c>
      <c r="C18" s="26">
        <f>Systeme_Developpe!G16</f>
        <v>0</v>
      </c>
      <c r="E18" s="1">
        <v>70</v>
      </c>
      <c r="F18" s="1" t="s">
        <v>65</v>
      </c>
      <c r="G18" s="26">
        <f>Systeme_Developpe!AA3</f>
        <v>0</v>
      </c>
    </row>
    <row r="19" spans="1:7" x14ac:dyDescent="0.25">
      <c r="A19" s="1">
        <v>22</v>
      </c>
      <c r="B19" s="1" t="s">
        <v>18</v>
      </c>
      <c r="C19" s="26">
        <f>Systeme_Developpe!G68</f>
        <v>0</v>
      </c>
      <c r="E19" s="1">
        <v>71</v>
      </c>
      <c r="F19" s="1" t="s">
        <v>66</v>
      </c>
      <c r="G19" s="26">
        <f>Systeme_Developpe!AA34</f>
        <v>0</v>
      </c>
    </row>
    <row r="20" spans="1:7" x14ac:dyDescent="0.25">
      <c r="A20" s="1">
        <v>23</v>
      </c>
      <c r="B20" s="1" t="s">
        <v>19</v>
      </c>
      <c r="C20" s="26">
        <f>Systeme_Developpe!G69</f>
        <v>0</v>
      </c>
      <c r="E20" s="1">
        <v>72</v>
      </c>
      <c r="F20" s="1" t="s">
        <v>67</v>
      </c>
      <c r="G20" s="26">
        <f>Systeme_Developpe!AA46</f>
        <v>0</v>
      </c>
    </row>
    <row r="21" spans="1:7" x14ac:dyDescent="0.25">
      <c r="A21" s="1">
        <v>24</v>
      </c>
      <c r="B21" s="1" t="s">
        <v>14</v>
      </c>
      <c r="C21" s="26">
        <f>0</f>
        <v>0</v>
      </c>
      <c r="E21" s="1">
        <v>73</v>
      </c>
      <c r="F21" s="5" t="s">
        <v>14</v>
      </c>
      <c r="G21" s="26">
        <f>0</f>
        <v>0</v>
      </c>
    </row>
    <row r="22" spans="1:7" x14ac:dyDescent="0.25">
      <c r="A22" s="1">
        <v>25</v>
      </c>
      <c r="B22" s="9" t="s">
        <v>236</v>
      </c>
      <c r="C22" s="26">
        <f>Systeme_Developpe!G82</f>
        <v>0</v>
      </c>
      <c r="E22" s="1">
        <v>74</v>
      </c>
      <c r="F22" s="1" t="s">
        <v>68</v>
      </c>
      <c r="G22" s="26">
        <f>Systeme_Developpe!AA49</f>
        <v>0</v>
      </c>
    </row>
    <row r="23" spans="1:7" x14ac:dyDescent="0.25">
      <c r="A23" s="1">
        <v>26</v>
      </c>
      <c r="B23" s="1" t="s">
        <v>20</v>
      </c>
      <c r="C23" s="26">
        <f>Systeme_Developpe!G83</f>
        <v>0</v>
      </c>
      <c r="E23" s="1">
        <v>75</v>
      </c>
      <c r="F23" s="1" t="s">
        <v>69</v>
      </c>
      <c r="G23" s="26">
        <f>Systeme_Developpe!AA50</f>
        <v>0</v>
      </c>
    </row>
    <row r="24" spans="1:7" x14ac:dyDescent="0.25">
      <c r="A24" s="1">
        <v>27</v>
      </c>
      <c r="B24" s="1" t="s">
        <v>21</v>
      </c>
      <c r="C24" s="26">
        <f>Systeme_Developpe!G100</f>
        <v>0</v>
      </c>
      <c r="E24" s="1">
        <v>76</v>
      </c>
      <c r="F24" s="1" t="s">
        <v>70</v>
      </c>
      <c r="G24" s="26">
        <f>Systeme_Developpe!AA63</f>
        <v>0</v>
      </c>
    </row>
    <row r="25" spans="1:7" x14ac:dyDescent="0.25">
      <c r="A25" s="1">
        <v>28</v>
      </c>
      <c r="B25" s="1" t="s">
        <v>22</v>
      </c>
      <c r="C25" s="26">
        <f>Systeme_Developpe!G128</f>
        <v>0</v>
      </c>
      <c r="E25" s="1">
        <v>77</v>
      </c>
      <c r="F25" s="1" t="s">
        <v>71</v>
      </c>
      <c r="G25" s="26">
        <f>Systeme_Developpe!AA81</f>
        <v>0</v>
      </c>
    </row>
    <row r="26" spans="1:7" x14ac:dyDescent="0.25">
      <c r="A26" s="1">
        <v>29</v>
      </c>
      <c r="B26" s="1" t="s">
        <v>23</v>
      </c>
      <c r="C26" s="26">
        <f>Systeme_Developpe!G144</f>
        <v>0</v>
      </c>
      <c r="E26" s="1">
        <v>78</v>
      </c>
      <c r="F26" s="1" t="s">
        <v>72</v>
      </c>
      <c r="G26" s="26">
        <f>Systeme_Developpe!AA104</f>
        <v>0</v>
      </c>
    </row>
    <row r="27" spans="1:7" x14ac:dyDescent="0.25">
      <c r="A27" s="21" t="s">
        <v>883</v>
      </c>
      <c r="B27" s="21"/>
      <c r="C27" s="33">
        <f>SUM(C17:C26)</f>
        <v>0</v>
      </c>
      <c r="E27" s="1">
        <v>79</v>
      </c>
      <c r="F27" s="1" t="s">
        <v>73</v>
      </c>
      <c r="G27" s="26">
        <f>Systeme_Developpe!AA130</f>
        <v>0</v>
      </c>
    </row>
    <row r="28" spans="1:7" x14ac:dyDescent="0.25">
      <c r="A28" s="2" t="s">
        <v>24</v>
      </c>
      <c r="B28" s="2"/>
      <c r="C28" s="2"/>
      <c r="E28" s="21" t="s">
        <v>888</v>
      </c>
      <c r="F28" s="21"/>
      <c r="G28" s="33">
        <f>SUM(G18:G27)</f>
        <v>0</v>
      </c>
    </row>
    <row r="29" spans="1:7" x14ac:dyDescent="0.25">
      <c r="A29" s="3" t="s">
        <v>2</v>
      </c>
      <c r="B29" s="3" t="s">
        <v>3</v>
      </c>
      <c r="C29" s="3" t="s">
        <v>4</v>
      </c>
    </row>
    <row r="30" spans="1:7" x14ac:dyDescent="0.25">
      <c r="A30" s="1">
        <v>30</v>
      </c>
      <c r="B30" s="1" t="s">
        <v>14</v>
      </c>
      <c r="C30" s="26">
        <f>0</f>
        <v>0</v>
      </c>
    </row>
    <row r="31" spans="1:7" x14ac:dyDescent="0.25">
      <c r="A31" s="1">
        <v>31</v>
      </c>
      <c r="B31" s="1" t="s">
        <v>25</v>
      </c>
      <c r="C31" s="26">
        <f>Systeme_Developpe!K3</f>
        <v>0</v>
      </c>
    </row>
    <row r="32" spans="1:7" x14ac:dyDescent="0.25">
      <c r="A32" s="1">
        <v>32</v>
      </c>
      <c r="B32" s="1" t="s">
        <v>26</v>
      </c>
      <c r="C32" s="26">
        <f>Systeme_Developpe!K7</f>
        <v>0</v>
      </c>
    </row>
    <row r="33" spans="1:3" x14ac:dyDescent="0.25">
      <c r="A33" s="1">
        <v>33</v>
      </c>
      <c r="B33" s="1" t="s">
        <v>27</v>
      </c>
      <c r="C33" s="26">
        <f>Systeme_Developpe!K21</f>
        <v>0</v>
      </c>
    </row>
    <row r="34" spans="1:3" x14ac:dyDescent="0.25">
      <c r="A34" s="1">
        <v>34</v>
      </c>
      <c r="B34" s="1" t="s">
        <v>28</v>
      </c>
      <c r="C34" s="26">
        <f>Systeme_Developpe!K28</f>
        <v>0</v>
      </c>
    </row>
    <row r="35" spans="1:3" x14ac:dyDescent="0.25">
      <c r="A35" s="1">
        <v>35</v>
      </c>
      <c r="B35" s="1" t="s">
        <v>29</v>
      </c>
      <c r="C35" s="26">
        <f>Systeme_Developpe!K35</f>
        <v>0</v>
      </c>
    </row>
    <row r="36" spans="1:3" x14ac:dyDescent="0.25">
      <c r="A36" s="1">
        <v>36</v>
      </c>
      <c r="B36" s="9" t="s">
        <v>287</v>
      </c>
      <c r="C36" s="26">
        <f>Systeme_Developpe!K46</f>
        <v>0</v>
      </c>
    </row>
    <row r="37" spans="1:3" x14ac:dyDescent="0.25">
      <c r="A37" s="1">
        <v>37</v>
      </c>
      <c r="B37" s="1" t="s">
        <v>30</v>
      </c>
      <c r="C37" s="26">
        <f>Systeme_Developpe!K47</f>
        <v>0</v>
      </c>
    </row>
    <row r="38" spans="1:3" x14ac:dyDescent="0.25">
      <c r="A38" s="1">
        <v>38</v>
      </c>
      <c r="B38" s="9" t="s">
        <v>809</v>
      </c>
      <c r="C38" s="26">
        <f>Systeme_Developpe!K50</f>
        <v>0</v>
      </c>
    </row>
    <row r="39" spans="1:3" x14ac:dyDescent="0.25">
      <c r="A39" s="1">
        <v>39</v>
      </c>
      <c r="B39" s="1" t="s">
        <v>31</v>
      </c>
      <c r="C39" s="26">
        <f>Systeme_Developpe!K51</f>
        <v>0</v>
      </c>
    </row>
    <row r="40" spans="1:3" x14ac:dyDescent="0.25">
      <c r="A40" s="21" t="s">
        <v>884</v>
      </c>
      <c r="B40" s="21"/>
      <c r="C40" s="33">
        <f>SUM(C30:C39)</f>
        <v>0</v>
      </c>
    </row>
    <row r="41" spans="1:3" x14ac:dyDescent="0.25">
      <c r="A41" s="2" t="s">
        <v>32</v>
      </c>
      <c r="B41" s="2"/>
      <c r="C41" s="2"/>
    </row>
    <row r="42" spans="1:3" x14ac:dyDescent="0.25">
      <c r="A42" s="3" t="s">
        <v>2</v>
      </c>
      <c r="B42" s="3" t="s">
        <v>3</v>
      </c>
      <c r="C42" s="3" t="s">
        <v>4</v>
      </c>
    </row>
    <row r="43" spans="1:3" x14ac:dyDescent="0.25">
      <c r="A43" s="1">
        <v>40</v>
      </c>
      <c r="B43" s="1" t="s">
        <v>33</v>
      </c>
      <c r="C43" s="26">
        <f>Systeme_Developpe!O3</f>
        <v>0</v>
      </c>
    </row>
    <row r="44" spans="1:3" x14ac:dyDescent="0.25">
      <c r="A44" s="1">
        <v>41</v>
      </c>
      <c r="B44" s="1" t="s">
        <v>34</v>
      </c>
      <c r="C44" s="26">
        <f>Systeme_Developpe!O24</f>
        <v>0</v>
      </c>
    </row>
    <row r="45" spans="1:3" x14ac:dyDescent="0.25">
      <c r="A45" s="1">
        <v>42</v>
      </c>
      <c r="B45" s="1" t="s">
        <v>35</v>
      </c>
      <c r="C45" s="26">
        <f>Systeme_Developpe!O39</f>
        <v>0</v>
      </c>
    </row>
    <row r="46" spans="1:3" x14ac:dyDescent="0.25">
      <c r="A46" s="1">
        <v>43</v>
      </c>
      <c r="B46" s="1" t="s">
        <v>36</v>
      </c>
      <c r="C46" s="26">
        <f>Systeme_Developpe!O53</f>
        <v>0</v>
      </c>
    </row>
    <row r="47" spans="1:3" x14ac:dyDescent="0.25">
      <c r="A47" s="1">
        <v>44</v>
      </c>
      <c r="B47" s="1" t="s">
        <v>37</v>
      </c>
      <c r="C47" s="26">
        <f>Systeme_Developpe!O60</f>
        <v>0</v>
      </c>
    </row>
    <row r="48" spans="1:3" x14ac:dyDescent="0.25">
      <c r="A48" s="1">
        <v>45</v>
      </c>
      <c r="B48" s="1" t="s">
        <v>38</v>
      </c>
      <c r="C48" s="26">
        <f>Systeme_Developpe!O104</f>
        <v>0</v>
      </c>
    </row>
    <row r="49" spans="1:3" x14ac:dyDescent="0.25">
      <c r="A49" s="1">
        <v>46</v>
      </c>
      <c r="B49" s="1" t="s">
        <v>39</v>
      </c>
      <c r="C49" s="26">
        <f>Systeme_Developpe!O124</f>
        <v>0</v>
      </c>
    </row>
    <row r="50" spans="1:3" x14ac:dyDescent="0.25">
      <c r="A50" s="1">
        <v>47</v>
      </c>
      <c r="B50" s="1" t="s">
        <v>40</v>
      </c>
      <c r="C50" s="26">
        <f>Systeme_Developpe!O132</f>
        <v>0</v>
      </c>
    </row>
    <row r="51" spans="1:3" x14ac:dyDescent="0.25">
      <c r="A51" s="1">
        <v>48</v>
      </c>
      <c r="B51" s="1" t="s">
        <v>41</v>
      </c>
      <c r="C51" s="26">
        <f>Systeme_Developpe!O153</f>
        <v>0</v>
      </c>
    </row>
    <row r="52" spans="1:3" x14ac:dyDescent="0.25">
      <c r="A52" s="1">
        <v>49</v>
      </c>
      <c r="B52" s="1" t="s">
        <v>42</v>
      </c>
      <c r="C52" s="26">
        <f>Systeme_Developpe!O162</f>
        <v>0</v>
      </c>
    </row>
    <row r="53" spans="1:3" x14ac:dyDescent="0.25">
      <c r="A53" s="21" t="s">
        <v>885</v>
      </c>
      <c r="B53" s="21"/>
      <c r="C53" s="33">
        <f>SUM(C43:C52)</f>
        <v>0</v>
      </c>
    </row>
    <row r="54" spans="1:3" x14ac:dyDescent="0.25">
      <c r="A54" s="2" t="s">
        <v>43</v>
      </c>
      <c r="B54" s="2"/>
      <c r="C54" s="2"/>
    </row>
    <row r="55" spans="1:3" x14ac:dyDescent="0.25">
      <c r="A55" s="3" t="s">
        <v>2</v>
      </c>
      <c r="B55" s="3" t="s">
        <v>3</v>
      </c>
      <c r="C55" s="3" t="s">
        <v>4</v>
      </c>
    </row>
    <row r="56" spans="1:3" x14ac:dyDescent="0.25">
      <c r="A56" s="1">
        <v>50</v>
      </c>
      <c r="B56" s="1" t="s">
        <v>44</v>
      </c>
      <c r="C56" s="26">
        <f>Systeme_Developpe!S3</f>
        <v>0</v>
      </c>
    </row>
    <row r="57" spans="1:3" x14ac:dyDescent="0.25">
      <c r="A57" s="1">
        <v>51</v>
      </c>
      <c r="B57" s="1" t="s">
        <v>45</v>
      </c>
      <c r="C57" s="26">
        <f>Systeme_Developpe!S22</f>
        <v>0</v>
      </c>
    </row>
    <row r="58" spans="1:3" x14ac:dyDescent="0.25">
      <c r="A58" s="1">
        <v>52</v>
      </c>
      <c r="B58" s="1" t="s">
        <v>46</v>
      </c>
      <c r="C58" s="26">
        <f>Systeme_Developpe!S42</f>
        <v>0</v>
      </c>
    </row>
    <row r="59" spans="1:3" x14ac:dyDescent="0.25">
      <c r="A59" s="1">
        <v>53</v>
      </c>
      <c r="B59" s="1" t="s">
        <v>47</v>
      </c>
      <c r="C59" s="26">
        <f>Systeme_Developpe!S46</f>
        <v>0</v>
      </c>
    </row>
    <row r="60" spans="1:3" x14ac:dyDescent="0.25">
      <c r="A60" s="1">
        <v>54</v>
      </c>
      <c r="B60" s="1" t="s">
        <v>48</v>
      </c>
      <c r="C60" s="26">
        <f>Systeme_Developpe!S52</f>
        <v>0</v>
      </c>
    </row>
    <row r="61" spans="1:3" x14ac:dyDescent="0.25">
      <c r="A61" s="1">
        <v>55</v>
      </c>
      <c r="B61" s="1" t="s">
        <v>14</v>
      </c>
      <c r="C61" s="26">
        <f>0</f>
        <v>0</v>
      </c>
    </row>
    <row r="62" spans="1:3" x14ac:dyDescent="0.25">
      <c r="A62" s="1">
        <v>56</v>
      </c>
      <c r="B62" s="1" t="s">
        <v>14</v>
      </c>
      <c r="C62" s="26">
        <f>0</f>
        <v>0</v>
      </c>
    </row>
    <row r="63" spans="1:3" x14ac:dyDescent="0.25">
      <c r="A63" s="1">
        <v>57</v>
      </c>
      <c r="B63" s="1" t="s">
        <v>14</v>
      </c>
      <c r="C63" s="26">
        <f>0</f>
        <v>0</v>
      </c>
    </row>
    <row r="64" spans="1:3" x14ac:dyDescent="0.25">
      <c r="A64" s="1">
        <v>58</v>
      </c>
      <c r="B64" s="1" t="s">
        <v>49</v>
      </c>
      <c r="C64" s="26">
        <f>Systeme_Developpe!S53</f>
        <v>0</v>
      </c>
    </row>
    <row r="65" spans="1:3" x14ac:dyDescent="0.25">
      <c r="A65" s="1">
        <v>59</v>
      </c>
      <c r="B65" s="1" t="s">
        <v>50</v>
      </c>
      <c r="C65" s="26">
        <f>Systeme_Developpe!S54</f>
        <v>0</v>
      </c>
    </row>
    <row r="66" spans="1:3" x14ac:dyDescent="0.25">
      <c r="A66" s="21" t="s">
        <v>886</v>
      </c>
      <c r="B66" s="21"/>
      <c r="C66" s="33">
        <f>SUM(C56:C65)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3"/>
  <sheetViews>
    <sheetView zoomScale="90" zoomScaleNormal="90" workbookViewId="0">
      <pane ySplit="1335" activePane="bottomLeft"/>
      <selection pane="bottomLeft" activeCell="C3" sqref="C3"/>
    </sheetView>
  </sheetViews>
  <sheetFormatPr baseColWidth="10" defaultColWidth="9.140625" defaultRowHeight="15" x14ac:dyDescent="0.25"/>
  <cols>
    <col min="1" max="1" width="93.85546875" bestFit="1" customWidth="1"/>
    <col min="2" max="2" width="77.28515625" bestFit="1" customWidth="1"/>
    <col min="3" max="3" width="13" bestFit="1" customWidth="1"/>
    <col min="5" max="5" width="37.140625" bestFit="1" customWidth="1"/>
    <col min="6" max="6" width="131.42578125" bestFit="1" customWidth="1"/>
    <col min="7" max="7" width="12" bestFit="1" customWidth="1"/>
    <col min="9" max="9" width="46.42578125" bestFit="1" customWidth="1"/>
    <col min="10" max="10" width="84.7109375" customWidth="1"/>
    <col min="11" max="11" width="12" bestFit="1" customWidth="1"/>
    <col min="13" max="13" width="30.28515625" bestFit="1" customWidth="1"/>
    <col min="14" max="14" width="90.42578125" bestFit="1" customWidth="1"/>
    <col min="15" max="15" width="12" bestFit="1" customWidth="1"/>
    <col min="17" max="17" width="33" bestFit="1" customWidth="1"/>
    <col min="18" max="18" width="91.42578125" bestFit="1" customWidth="1"/>
    <col min="19" max="19" width="12" bestFit="1" customWidth="1"/>
    <col min="21" max="21" width="34.28515625" bestFit="1" customWidth="1"/>
    <col min="22" max="22" width="101.140625" bestFit="1" customWidth="1"/>
    <col min="23" max="23" width="12" bestFit="1" customWidth="1"/>
    <col min="25" max="25" width="34.42578125" bestFit="1" customWidth="1"/>
    <col min="26" max="26" width="101.85546875" bestFit="1" customWidth="1"/>
    <col min="27" max="27" width="12" bestFit="1" customWidth="1"/>
    <col min="29" max="29" width="31.28515625" bestFit="1" customWidth="1"/>
    <col min="30" max="30" width="45.140625" bestFit="1" customWidth="1"/>
    <col min="31" max="31" width="12" bestFit="1" customWidth="1"/>
  </cols>
  <sheetData>
    <row r="1" spans="1:31" x14ac:dyDescent="0.25">
      <c r="A1" s="2" t="s">
        <v>1</v>
      </c>
      <c r="B1" s="2"/>
      <c r="C1" s="2"/>
      <c r="E1" s="2" t="s">
        <v>279</v>
      </c>
      <c r="F1" s="2"/>
      <c r="G1" s="2"/>
      <c r="I1" s="13" t="s">
        <v>319</v>
      </c>
      <c r="J1" s="14"/>
      <c r="K1" s="15"/>
      <c r="M1" s="16" t="s">
        <v>451</v>
      </c>
      <c r="N1" s="17"/>
      <c r="O1" s="2"/>
      <c r="Q1" s="13" t="s">
        <v>489</v>
      </c>
      <c r="R1" s="13"/>
      <c r="S1" s="15"/>
      <c r="U1" s="16" t="s">
        <v>685</v>
      </c>
      <c r="V1" s="17"/>
      <c r="W1" s="2"/>
      <c r="Y1" s="16" t="s">
        <v>762</v>
      </c>
      <c r="Z1" s="16"/>
      <c r="AA1" s="15"/>
      <c r="AC1" s="19" t="s">
        <v>776</v>
      </c>
      <c r="AD1" s="18"/>
      <c r="AE1" s="18"/>
    </row>
    <row r="2" spans="1:31" x14ac:dyDescent="0.25">
      <c r="A2" s="3" t="s">
        <v>2</v>
      </c>
      <c r="B2" s="3" t="s">
        <v>3</v>
      </c>
      <c r="C2" s="3" t="s">
        <v>4</v>
      </c>
      <c r="E2" s="3" t="s">
        <v>2</v>
      </c>
      <c r="F2" s="3" t="s">
        <v>3</v>
      </c>
      <c r="G2" s="3" t="s">
        <v>4</v>
      </c>
      <c r="I2" s="3" t="s">
        <v>2</v>
      </c>
      <c r="J2" s="3" t="s">
        <v>3</v>
      </c>
      <c r="K2" s="3" t="s">
        <v>4</v>
      </c>
      <c r="M2" s="3" t="s">
        <v>2</v>
      </c>
      <c r="N2" s="3" t="s">
        <v>3</v>
      </c>
      <c r="O2" s="3" t="s">
        <v>4</v>
      </c>
      <c r="Q2" s="3" t="s">
        <v>2</v>
      </c>
      <c r="R2" s="3" t="s">
        <v>3</v>
      </c>
      <c r="S2" s="3" t="s">
        <v>4</v>
      </c>
      <c r="U2" s="3" t="s">
        <v>2</v>
      </c>
      <c r="V2" s="3" t="s">
        <v>3</v>
      </c>
      <c r="W2" s="3" t="s">
        <v>4</v>
      </c>
      <c r="Y2" s="3" t="s">
        <v>2</v>
      </c>
      <c r="Z2" s="3" t="s">
        <v>3</v>
      </c>
      <c r="AA2" s="3" t="s">
        <v>4</v>
      </c>
      <c r="AC2" s="3" t="s">
        <v>2</v>
      </c>
      <c r="AD2" s="3" t="s">
        <v>3</v>
      </c>
      <c r="AE2" s="3" t="s">
        <v>4</v>
      </c>
    </row>
    <row r="3" spans="1:31" x14ac:dyDescent="0.25">
      <c r="A3" s="1">
        <v>10</v>
      </c>
      <c r="B3" s="1" t="s">
        <v>5</v>
      </c>
      <c r="C3" s="26">
        <f>SUM(C4,C11:C12,C18,C25,C38:C40)</f>
        <v>0</v>
      </c>
      <c r="E3" s="45">
        <v>20</v>
      </c>
      <c r="F3" s="45" t="s">
        <v>16</v>
      </c>
      <c r="G3" s="44">
        <f>SUM(G4,G10:G14)</f>
        <v>0</v>
      </c>
      <c r="I3" s="45">
        <v>31</v>
      </c>
      <c r="J3" s="45" t="s">
        <v>318</v>
      </c>
      <c r="K3" s="44">
        <f>SUM(K4:K6)</f>
        <v>0</v>
      </c>
      <c r="M3" s="9">
        <v>40</v>
      </c>
      <c r="N3" s="9" t="s">
        <v>33</v>
      </c>
      <c r="O3" s="26">
        <f>SUM(O4:O5,O8:O9,O12:O13,O17)</f>
        <v>0</v>
      </c>
      <c r="Q3" s="45">
        <v>50</v>
      </c>
      <c r="R3" s="45" t="s">
        <v>488</v>
      </c>
      <c r="S3" s="44">
        <f>SUM(S4:S5,S8,S11:S13,S16:S17,S21)</f>
        <v>0</v>
      </c>
      <c r="U3" s="45">
        <v>60</v>
      </c>
      <c r="V3" s="45" t="s">
        <v>684</v>
      </c>
      <c r="W3" s="44">
        <f>SUM(W4,W8,W22:W24,W29,W32:W33)</f>
        <v>0</v>
      </c>
      <c r="Y3" s="9">
        <v>70</v>
      </c>
      <c r="Z3" s="9" t="s">
        <v>65</v>
      </c>
      <c r="AA3" s="26">
        <f>SUM(AA4,AA7:AA9,AA12:AA14,AA17,AA26)</f>
        <v>0</v>
      </c>
      <c r="AC3" s="9">
        <v>80</v>
      </c>
      <c r="AD3" s="9" t="s">
        <v>775</v>
      </c>
      <c r="AE3" s="26">
        <f>SUM(AE4,AE11,AE18)</f>
        <v>0</v>
      </c>
    </row>
    <row r="4" spans="1:31" x14ac:dyDescent="0.25">
      <c r="A4" s="39">
        <v>101</v>
      </c>
      <c r="B4" s="39" t="s">
        <v>890</v>
      </c>
      <c r="C4" s="40">
        <f>SUM(C5:C7,C10)</f>
        <v>0</v>
      </c>
      <c r="E4" s="39">
        <v>201</v>
      </c>
      <c r="F4" s="39" t="s">
        <v>185</v>
      </c>
      <c r="G4" s="40">
        <f>SUM(G5:G6,G9)</f>
        <v>0</v>
      </c>
      <c r="I4" s="10">
        <v>311</v>
      </c>
      <c r="J4" s="10" t="s">
        <v>317</v>
      </c>
      <c r="K4" s="27">
        <f>0</f>
        <v>0</v>
      </c>
      <c r="M4" s="39">
        <v>400</v>
      </c>
      <c r="N4" s="39" t="s">
        <v>450</v>
      </c>
      <c r="O4" s="40">
        <f>0</f>
        <v>0</v>
      </c>
      <c r="Q4" s="10">
        <v>501</v>
      </c>
      <c r="R4" s="10" t="s">
        <v>487</v>
      </c>
      <c r="S4" s="27">
        <f>0</f>
        <v>0</v>
      </c>
      <c r="U4" s="6">
        <v>601</v>
      </c>
      <c r="V4" s="6" t="s">
        <v>927</v>
      </c>
      <c r="W4" s="27">
        <f>SUM(W5:W7)</f>
        <v>0</v>
      </c>
      <c r="Y4" s="39">
        <v>701</v>
      </c>
      <c r="Z4" s="39" t="s">
        <v>761</v>
      </c>
      <c r="AA4" s="40">
        <f>SUM(AA5:AA6)</f>
        <v>0</v>
      </c>
      <c r="AC4" s="39">
        <v>801</v>
      </c>
      <c r="AD4" s="39" t="s">
        <v>880</v>
      </c>
      <c r="AE4" s="40">
        <f>SUM(AE5:AE7,AE10)</f>
        <v>0</v>
      </c>
    </row>
    <row r="5" spans="1:31" x14ac:dyDescent="0.25">
      <c r="A5" s="22">
        <v>1011</v>
      </c>
      <c r="B5" s="22" t="s">
        <v>76</v>
      </c>
      <c r="C5" s="28">
        <f>0</f>
        <v>0</v>
      </c>
      <c r="E5" s="22">
        <v>2011</v>
      </c>
      <c r="F5" s="22" t="s">
        <v>186</v>
      </c>
      <c r="G5" s="28">
        <f>0</f>
        <v>0</v>
      </c>
      <c r="I5" s="10">
        <v>312</v>
      </c>
      <c r="J5" s="10" t="s">
        <v>316</v>
      </c>
      <c r="K5" s="27">
        <f>0</f>
        <v>0</v>
      </c>
      <c r="M5" s="10">
        <v>401</v>
      </c>
      <c r="N5" s="10" t="s">
        <v>441</v>
      </c>
      <c r="O5" s="27">
        <f>SUM(O6:O7)</f>
        <v>0</v>
      </c>
      <c r="Q5" s="10">
        <v>502</v>
      </c>
      <c r="R5" s="10" t="s">
        <v>486</v>
      </c>
      <c r="S5" s="27">
        <f>SUM(S6:S7)</f>
        <v>0</v>
      </c>
      <c r="U5" s="22">
        <v>6011</v>
      </c>
      <c r="V5" s="22" t="s">
        <v>284</v>
      </c>
      <c r="W5" s="28">
        <f>0</f>
        <v>0</v>
      </c>
      <c r="Y5" s="22">
        <v>7011</v>
      </c>
      <c r="Z5" s="22" t="s">
        <v>292</v>
      </c>
      <c r="AA5" s="28">
        <f>0</f>
        <v>0</v>
      </c>
      <c r="AC5" s="22">
        <v>8011</v>
      </c>
      <c r="AD5" s="22" t="s">
        <v>771</v>
      </c>
      <c r="AE5" s="28">
        <f>0</f>
        <v>0</v>
      </c>
    </row>
    <row r="6" spans="1:31" x14ac:dyDescent="0.25">
      <c r="A6" s="22">
        <v>1012</v>
      </c>
      <c r="B6" s="22" t="s">
        <v>77</v>
      </c>
      <c r="C6" s="28">
        <f>0</f>
        <v>0</v>
      </c>
      <c r="E6" s="22">
        <v>2012</v>
      </c>
      <c r="F6" s="22" t="s">
        <v>187</v>
      </c>
      <c r="G6" s="28">
        <f>SUM(G7:G8)</f>
        <v>0</v>
      </c>
      <c r="I6" s="10">
        <v>317</v>
      </c>
      <c r="J6" s="10" t="s">
        <v>282</v>
      </c>
      <c r="K6" s="27">
        <f>0</f>
        <v>0</v>
      </c>
      <c r="M6" s="22">
        <v>4011</v>
      </c>
      <c r="N6" s="22" t="s">
        <v>449</v>
      </c>
      <c r="O6" s="28">
        <f>0</f>
        <v>0</v>
      </c>
      <c r="Q6" s="22">
        <v>5021</v>
      </c>
      <c r="R6" s="22" t="s">
        <v>841</v>
      </c>
      <c r="S6" s="28">
        <f>0</f>
        <v>0</v>
      </c>
      <c r="U6" s="22">
        <v>6012</v>
      </c>
      <c r="V6" s="22" t="s">
        <v>283</v>
      </c>
      <c r="W6" s="28">
        <f>0</f>
        <v>0</v>
      </c>
      <c r="Y6" s="22">
        <v>7012</v>
      </c>
      <c r="Z6" s="22" t="s">
        <v>291</v>
      </c>
      <c r="AA6" s="28">
        <f>0</f>
        <v>0</v>
      </c>
      <c r="AC6" s="22">
        <v>8014</v>
      </c>
      <c r="AD6" s="22" t="s">
        <v>774</v>
      </c>
      <c r="AE6" s="28">
        <f>0</f>
        <v>0</v>
      </c>
    </row>
    <row r="7" spans="1:31" x14ac:dyDescent="0.25">
      <c r="A7" s="22">
        <v>1013</v>
      </c>
      <c r="B7" s="22" t="s">
        <v>78</v>
      </c>
      <c r="C7" s="28">
        <f>SUM(C8:C9)</f>
        <v>0</v>
      </c>
      <c r="E7" s="23">
        <v>20121</v>
      </c>
      <c r="F7" s="23" t="s">
        <v>188</v>
      </c>
      <c r="G7" s="30">
        <f>0</f>
        <v>0</v>
      </c>
      <c r="I7" s="45">
        <v>32</v>
      </c>
      <c r="J7" s="45" t="s">
        <v>26</v>
      </c>
      <c r="K7" s="44">
        <f>SUM(K8,K11,K17)</f>
        <v>0</v>
      </c>
      <c r="M7" s="22">
        <v>4017</v>
      </c>
      <c r="N7" s="22" t="s">
        <v>448</v>
      </c>
      <c r="O7" s="28">
        <f>0</f>
        <v>0</v>
      </c>
      <c r="Q7" s="22">
        <v>5022</v>
      </c>
      <c r="R7" s="22" t="s">
        <v>842</v>
      </c>
      <c r="S7" s="28">
        <f>0</f>
        <v>0</v>
      </c>
      <c r="U7" s="22">
        <v>6017</v>
      </c>
      <c r="V7" s="22" t="s">
        <v>683</v>
      </c>
      <c r="W7" s="28">
        <f>0</f>
        <v>0</v>
      </c>
      <c r="Y7" s="10">
        <v>702</v>
      </c>
      <c r="Z7" s="10" t="s">
        <v>760</v>
      </c>
      <c r="AA7" s="27">
        <f>0</f>
        <v>0</v>
      </c>
      <c r="AC7" s="22">
        <v>8016</v>
      </c>
      <c r="AD7" s="22" t="s">
        <v>773</v>
      </c>
      <c r="AE7" s="28">
        <f>SUM(AE8:AE9)</f>
        <v>0</v>
      </c>
    </row>
    <row r="8" spans="1:31" x14ac:dyDescent="0.25">
      <c r="A8" s="23">
        <v>10131</v>
      </c>
      <c r="B8" s="23" t="s">
        <v>79</v>
      </c>
      <c r="C8" s="30">
        <f>0</f>
        <v>0</v>
      </c>
      <c r="E8" s="23">
        <v>20122</v>
      </c>
      <c r="F8" s="23" t="s">
        <v>189</v>
      </c>
      <c r="G8" s="30">
        <f>0</f>
        <v>0</v>
      </c>
      <c r="I8" s="10">
        <v>321</v>
      </c>
      <c r="J8" s="10" t="s">
        <v>315</v>
      </c>
      <c r="K8" s="27">
        <f>SUM(K9:K10)</f>
        <v>0</v>
      </c>
      <c r="M8" s="10">
        <v>403</v>
      </c>
      <c r="N8" s="10" t="s">
        <v>447</v>
      </c>
      <c r="O8" s="27">
        <f>0</f>
        <v>0</v>
      </c>
      <c r="Q8" s="10">
        <v>503</v>
      </c>
      <c r="R8" s="10" t="s">
        <v>239</v>
      </c>
      <c r="S8" s="27">
        <f>SUM(S9:S10)</f>
        <v>0</v>
      </c>
      <c r="U8" s="6">
        <v>602</v>
      </c>
      <c r="V8" s="6" t="s">
        <v>682</v>
      </c>
      <c r="W8" s="27">
        <f>SUM(W9,W12,W18)</f>
        <v>0</v>
      </c>
      <c r="Y8" s="10">
        <v>703</v>
      </c>
      <c r="Z8" s="10" t="s">
        <v>759</v>
      </c>
      <c r="AA8" s="27">
        <f>0</f>
        <v>0</v>
      </c>
      <c r="AC8" s="23">
        <v>80161</v>
      </c>
      <c r="AD8" s="23" t="s">
        <v>660</v>
      </c>
      <c r="AE8" s="30">
        <f>0</f>
        <v>0</v>
      </c>
    </row>
    <row r="9" spans="1:31" x14ac:dyDescent="0.25">
      <c r="A9" s="23">
        <v>10132</v>
      </c>
      <c r="B9" s="23" t="s">
        <v>80</v>
      </c>
      <c r="C9" s="30">
        <f>0</f>
        <v>0</v>
      </c>
      <c r="E9" s="22">
        <v>2013</v>
      </c>
      <c r="F9" s="22" t="s">
        <v>904</v>
      </c>
      <c r="G9" s="28">
        <f>0</f>
        <v>0</v>
      </c>
      <c r="I9" s="22">
        <v>3211</v>
      </c>
      <c r="J9" s="22" t="s">
        <v>314</v>
      </c>
      <c r="K9" s="28">
        <f>0</f>
        <v>0</v>
      </c>
      <c r="M9" s="10">
        <v>404</v>
      </c>
      <c r="N9" s="10" t="s">
        <v>446</v>
      </c>
      <c r="O9" s="27">
        <f>SUM(O10:O11)</f>
        <v>0</v>
      </c>
      <c r="Q9" s="22">
        <v>5031</v>
      </c>
      <c r="R9" s="22" t="s">
        <v>484</v>
      </c>
      <c r="S9" s="28">
        <f>0</f>
        <v>0</v>
      </c>
      <c r="U9" s="8">
        <v>6021</v>
      </c>
      <c r="V9" s="8" t="s">
        <v>315</v>
      </c>
      <c r="W9" s="32">
        <f>SUM(W10:W11)</f>
        <v>0</v>
      </c>
      <c r="Y9" s="10">
        <v>704</v>
      </c>
      <c r="Z9" s="10" t="s">
        <v>758</v>
      </c>
      <c r="AA9" s="27">
        <f>SUM(AA10:AA11)</f>
        <v>0</v>
      </c>
      <c r="AC9" s="23">
        <v>80165</v>
      </c>
      <c r="AD9" s="23" t="s">
        <v>659</v>
      </c>
      <c r="AE9" s="30">
        <f>0</f>
        <v>0</v>
      </c>
    </row>
    <row r="10" spans="1:31" x14ac:dyDescent="0.25">
      <c r="A10" s="22">
        <v>1018</v>
      </c>
      <c r="B10" s="22" t="s">
        <v>81</v>
      </c>
      <c r="C10" s="28">
        <f>0</f>
        <v>0</v>
      </c>
      <c r="E10" s="10">
        <v>203</v>
      </c>
      <c r="F10" s="10" t="s">
        <v>190</v>
      </c>
      <c r="G10" s="27">
        <f>0</f>
        <v>0</v>
      </c>
      <c r="I10" s="22">
        <v>3212</v>
      </c>
      <c r="J10" s="22" t="s">
        <v>313</v>
      </c>
      <c r="K10" s="28">
        <f>0</f>
        <v>0</v>
      </c>
      <c r="M10" s="22">
        <v>4041</v>
      </c>
      <c r="N10" s="22" t="s">
        <v>445</v>
      </c>
      <c r="O10" s="28">
        <f>0</f>
        <v>0</v>
      </c>
      <c r="Q10" s="22">
        <v>5035</v>
      </c>
      <c r="R10" s="22" t="s">
        <v>483</v>
      </c>
      <c r="S10" s="28">
        <f>0</f>
        <v>0</v>
      </c>
      <c r="U10" s="23">
        <v>60211</v>
      </c>
      <c r="V10" s="23" t="s">
        <v>314</v>
      </c>
      <c r="W10" s="30">
        <f>0</f>
        <v>0</v>
      </c>
      <c r="Y10" s="11">
        <v>7041</v>
      </c>
      <c r="Z10" s="11" t="s">
        <v>757</v>
      </c>
      <c r="AA10" s="32">
        <f>0</f>
        <v>0</v>
      </c>
      <c r="AC10" s="22">
        <v>8018</v>
      </c>
      <c r="AD10" s="22" t="s">
        <v>772</v>
      </c>
      <c r="AE10" s="28">
        <f>0</f>
        <v>0</v>
      </c>
    </row>
    <row r="11" spans="1:31" x14ac:dyDescent="0.25">
      <c r="A11" s="6">
        <v>102</v>
      </c>
      <c r="B11" s="6" t="s">
        <v>82</v>
      </c>
      <c r="C11" s="31">
        <f>0</f>
        <v>0</v>
      </c>
      <c r="E11" s="10">
        <v>205</v>
      </c>
      <c r="F11" s="10" t="s">
        <v>191</v>
      </c>
      <c r="G11" s="27">
        <f>0</f>
        <v>0</v>
      </c>
      <c r="I11" s="10">
        <v>322</v>
      </c>
      <c r="J11" s="10" t="s">
        <v>312</v>
      </c>
      <c r="K11" s="27">
        <f>SUM(K12:K16)</f>
        <v>0</v>
      </c>
      <c r="M11" s="22">
        <v>4047</v>
      </c>
      <c r="N11" s="22" t="s">
        <v>444</v>
      </c>
      <c r="O11" s="28">
        <f>0</f>
        <v>0</v>
      </c>
      <c r="Q11" s="10">
        <v>504</v>
      </c>
      <c r="R11" s="10" t="s">
        <v>453</v>
      </c>
      <c r="S11" s="27">
        <f>0</f>
        <v>0</v>
      </c>
      <c r="U11" s="23">
        <v>60212</v>
      </c>
      <c r="V11" s="23" t="s">
        <v>313</v>
      </c>
      <c r="W11" s="30">
        <f>0</f>
        <v>0</v>
      </c>
      <c r="Y11" s="11">
        <v>7042</v>
      </c>
      <c r="Z11" s="11" t="s">
        <v>756</v>
      </c>
      <c r="AA11" s="32">
        <f>0</f>
        <v>0</v>
      </c>
      <c r="AC11" s="39">
        <v>802</v>
      </c>
      <c r="AD11" s="39" t="s">
        <v>881</v>
      </c>
      <c r="AE11" s="40">
        <f>SUM(AE12:AE14,AE17)</f>
        <v>0</v>
      </c>
    </row>
    <row r="12" spans="1:31" x14ac:dyDescent="0.25">
      <c r="A12" s="6">
        <v>104</v>
      </c>
      <c r="B12" s="6" t="s">
        <v>83</v>
      </c>
      <c r="C12" s="31">
        <f>SUM(C13:C17)</f>
        <v>0</v>
      </c>
      <c r="E12" s="39">
        <v>206</v>
      </c>
      <c r="F12" s="39" t="s">
        <v>192</v>
      </c>
      <c r="G12" s="40">
        <f>0</f>
        <v>0</v>
      </c>
      <c r="I12" s="22">
        <v>3221</v>
      </c>
      <c r="J12" s="22" t="s">
        <v>311</v>
      </c>
      <c r="K12" s="28">
        <f>0</f>
        <v>0</v>
      </c>
      <c r="M12" s="10">
        <v>405</v>
      </c>
      <c r="N12" s="10" t="s">
        <v>443</v>
      </c>
      <c r="O12" s="27">
        <f>0</f>
        <v>0</v>
      </c>
      <c r="Q12" s="10">
        <v>505</v>
      </c>
      <c r="R12" s="10" t="s">
        <v>485</v>
      </c>
      <c r="S12" s="27">
        <f>0</f>
        <v>0</v>
      </c>
      <c r="U12" s="8">
        <v>6022</v>
      </c>
      <c r="V12" s="8" t="s">
        <v>312</v>
      </c>
      <c r="W12" s="32">
        <f>SUM(W13:W17)</f>
        <v>0</v>
      </c>
      <c r="Y12" s="20">
        <v>705</v>
      </c>
      <c r="Z12" s="20" t="s">
        <v>755</v>
      </c>
      <c r="AA12" s="27">
        <f>0</f>
        <v>0</v>
      </c>
      <c r="AC12" s="22">
        <v>8021</v>
      </c>
      <c r="AD12" s="22" t="s">
        <v>771</v>
      </c>
      <c r="AE12" s="28">
        <f>0</f>
        <v>0</v>
      </c>
    </row>
    <row r="13" spans="1:31" x14ac:dyDescent="0.25">
      <c r="A13" s="22">
        <v>1041</v>
      </c>
      <c r="B13" s="22" t="s">
        <v>84</v>
      </c>
      <c r="C13" s="28">
        <f>0</f>
        <v>0</v>
      </c>
      <c r="E13" s="39">
        <v>207</v>
      </c>
      <c r="F13" s="39" t="s">
        <v>193</v>
      </c>
      <c r="G13" s="40">
        <f>0</f>
        <v>0</v>
      </c>
      <c r="I13" s="22">
        <v>3222</v>
      </c>
      <c r="J13" s="22" t="s">
        <v>310</v>
      </c>
      <c r="K13" s="28">
        <f>0</f>
        <v>0</v>
      </c>
      <c r="M13" s="10">
        <v>408</v>
      </c>
      <c r="N13" s="10" t="s">
        <v>442</v>
      </c>
      <c r="O13" s="27">
        <f>SUM(O14:O16)</f>
        <v>0</v>
      </c>
      <c r="Q13" s="10">
        <v>506</v>
      </c>
      <c r="R13" s="10" t="s">
        <v>248</v>
      </c>
      <c r="S13" s="27">
        <f>SUM(S14:S15)</f>
        <v>0</v>
      </c>
      <c r="U13" s="23">
        <v>60221</v>
      </c>
      <c r="V13" s="23" t="s">
        <v>311</v>
      </c>
      <c r="W13" s="30">
        <f>0</f>
        <v>0</v>
      </c>
      <c r="Y13" s="50">
        <v>706</v>
      </c>
      <c r="Z13" s="50" t="s">
        <v>754</v>
      </c>
      <c r="AA13" s="40">
        <f>0</f>
        <v>0</v>
      </c>
      <c r="AC13" s="22">
        <v>8024</v>
      </c>
      <c r="AD13" s="22" t="s">
        <v>770</v>
      </c>
      <c r="AE13" s="28">
        <f>0</f>
        <v>0</v>
      </c>
    </row>
    <row r="14" spans="1:31" x14ac:dyDescent="0.25">
      <c r="A14" s="22">
        <v>1042</v>
      </c>
      <c r="B14" s="22" t="s">
        <v>85</v>
      </c>
      <c r="C14" s="28">
        <f>0</f>
        <v>0</v>
      </c>
      <c r="E14" s="39">
        <v>208</v>
      </c>
      <c r="F14" s="39" t="s">
        <v>194</v>
      </c>
      <c r="G14" s="40">
        <f>SUM(G15)</f>
        <v>0</v>
      </c>
      <c r="I14" s="22">
        <v>3223</v>
      </c>
      <c r="J14" s="22" t="s">
        <v>309</v>
      </c>
      <c r="K14" s="28">
        <f>0</f>
        <v>0</v>
      </c>
      <c r="M14" s="22">
        <v>4081</v>
      </c>
      <c r="N14" s="22" t="s">
        <v>441</v>
      </c>
      <c r="O14" s="28">
        <f>0</f>
        <v>0</v>
      </c>
      <c r="Q14" s="22">
        <v>5061</v>
      </c>
      <c r="R14" s="22" t="s">
        <v>484</v>
      </c>
      <c r="S14" s="28">
        <f>0</f>
        <v>0</v>
      </c>
      <c r="U14" s="23">
        <v>60222</v>
      </c>
      <c r="V14" s="23" t="s">
        <v>681</v>
      </c>
      <c r="W14" s="30">
        <f>0</f>
        <v>0</v>
      </c>
      <c r="Y14" s="50">
        <v>707</v>
      </c>
      <c r="Z14" s="50" t="s">
        <v>753</v>
      </c>
      <c r="AA14" s="40">
        <f>SUM(AA15:AA16)</f>
        <v>0</v>
      </c>
      <c r="AC14" s="22">
        <v>8026</v>
      </c>
      <c r="AD14" s="22" t="s">
        <v>769</v>
      </c>
      <c r="AE14" s="28">
        <f>SUM(AE15:AE16)</f>
        <v>0</v>
      </c>
    </row>
    <row r="15" spans="1:31" x14ac:dyDescent="0.25">
      <c r="A15" s="22">
        <v>1043</v>
      </c>
      <c r="B15" s="22" t="s">
        <v>86</v>
      </c>
      <c r="C15" s="28">
        <f>0</f>
        <v>0</v>
      </c>
      <c r="E15" s="8">
        <v>2081</v>
      </c>
      <c r="F15" s="8" t="s">
        <v>777</v>
      </c>
      <c r="G15" s="32">
        <f>0</f>
        <v>0</v>
      </c>
      <c r="I15" s="22">
        <v>3224</v>
      </c>
      <c r="J15" s="22" t="s">
        <v>308</v>
      </c>
      <c r="K15" s="28">
        <f>0</f>
        <v>0</v>
      </c>
      <c r="M15" s="22">
        <v>4084</v>
      </c>
      <c r="N15" s="22" t="s">
        <v>434</v>
      </c>
      <c r="O15" s="28">
        <f>0</f>
        <v>0</v>
      </c>
      <c r="Q15" s="22">
        <v>5065</v>
      </c>
      <c r="R15" s="22" t="s">
        <v>483</v>
      </c>
      <c r="S15" s="28">
        <f>0</f>
        <v>0</v>
      </c>
      <c r="U15" s="23">
        <v>60223</v>
      </c>
      <c r="V15" s="23" t="s">
        <v>309</v>
      </c>
      <c r="W15" s="30">
        <f>0</f>
        <v>0</v>
      </c>
      <c r="Y15" s="22">
        <v>7071</v>
      </c>
      <c r="Z15" s="22" t="s">
        <v>286</v>
      </c>
      <c r="AA15" s="28">
        <f>0</f>
        <v>0</v>
      </c>
      <c r="AC15" s="23">
        <v>80261</v>
      </c>
      <c r="AD15" s="23" t="s">
        <v>660</v>
      </c>
      <c r="AE15" s="30">
        <f>0</f>
        <v>0</v>
      </c>
    </row>
    <row r="16" spans="1:31" x14ac:dyDescent="0.25">
      <c r="A16" s="22">
        <v>1044</v>
      </c>
      <c r="B16" s="22" t="s">
        <v>87</v>
      </c>
      <c r="C16" s="28">
        <f>0</f>
        <v>0</v>
      </c>
      <c r="E16" s="45">
        <v>21</v>
      </c>
      <c r="F16" s="45" t="s">
        <v>17</v>
      </c>
      <c r="G16" s="44">
        <f>SUM(G17,G29:G30,G49:G50,G60)</f>
        <v>0</v>
      </c>
      <c r="I16" s="22">
        <v>3225</v>
      </c>
      <c r="J16" s="22" t="s">
        <v>307</v>
      </c>
      <c r="K16" s="28">
        <f>0</f>
        <v>0</v>
      </c>
      <c r="M16" s="22">
        <v>4088</v>
      </c>
      <c r="N16" s="22" t="s">
        <v>440</v>
      </c>
      <c r="O16" s="28">
        <f>0</f>
        <v>0</v>
      </c>
      <c r="Q16" s="10">
        <v>507</v>
      </c>
      <c r="R16" s="10" t="s">
        <v>482</v>
      </c>
      <c r="S16" s="27">
        <f>0</f>
        <v>0</v>
      </c>
      <c r="U16" s="23">
        <v>60224</v>
      </c>
      <c r="V16" s="23" t="s">
        <v>308</v>
      </c>
      <c r="W16" s="30">
        <f>0</f>
        <v>0</v>
      </c>
      <c r="Y16" s="22">
        <v>7072</v>
      </c>
      <c r="Z16" s="22" t="s">
        <v>285</v>
      </c>
      <c r="AA16" s="28">
        <f>0</f>
        <v>0</v>
      </c>
      <c r="AC16" s="23">
        <v>80265</v>
      </c>
      <c r="AD16" s="23" t="s">
        <v>659</v>
      </c>
      <c r="AE16" s="30">
        <f>0</f>
        <v>0</v>
      </c>
    </row>
    <row r="17" spans="1:31" x14ac:dyDescent="0.25">
      <c r="A17" s="22">
        <v>1045</v>
      </c>
      <c r="B17" s="22" t="s">
        <v>88</v>
      </c>
      <c r="C17" s="28">
        <f>0</f>
        <v>0</v>
      </c>
      <c r="E17" s="10">
        <v>211</v>
      </c>
      <c r="F17" s="10" t="s">
        <v>195</v>
      </c>
      <c r="G17" s="27">
        <f>SUM(G18:G22,G28)</f>
        <v>0</v>
      </c>
      <c r="I17" s="10">
        <v>326</v>
      </c>
      <c r="J17" s="10" t="s">
        <v>306</v>
      </c>
      <c r="K17" s="27">
        <f>SUM(K18:K20)</f>
        <v>0</v>
      </c>
      <c r="M17" s="39">
        <v>409</v>
      </c>
      <c r="N17" s="39" t="s">
        <v>439</v>
      </c>
      <c r="O17" s="47">
        <f>SUM(O18:O20,O23)</f>
        <v>0</v>
      </c>
      <c r="Q17" s="10">
        <v>508</v>
      </c>
      <c r="R17" s="10" t="s">
        <v>481</v>
      </c>
      <c r="S17" s="27">
        <f>SUM(S18:S20)</f>
        <v>0</v>
      </c>
      <c r="U17" s="23">
        <v>60225</v>
      </c>
      <c r="V17" s="23" t="s">
        <v>680</v>
      </c>
      <c r="W17" s="30">
        <f>0</f>
        <v>0</v>
      </c>
      <c r="Y17" s="39">
        <v>708</v>
      </c>
      <c r="Z17" s="39" t="s">
        <v>752</v>
      </c>
      <c r="AA17" s="40">
        <f>SUM(AA18:AA25)</f>
        <v>0</v>
      </c>
      <c r="AC17" s="22">
        <v>8028</v>
      </c>
      <c r="AD17" s="22" t="s">
        <v>768</v>
      </c>
      <c r="AE17" s="28">
        <f>0</f>
        <v>0</v>
      </c>
    </row>
    <row r="18" spans="1:31" x14ac:dyDescent="0.25">
      <c r="A18" s="39">
        <v>105</v>
      </c>
      <c r="B18" s="39" t="s">
        <v>89</v>
      </c>
      <c r="C18" s="40">
        <f>SUM(C19:C24)</f>
        <v>0</v>
      </c>
      <c r="E18" s="11">
        <v>2111</v>
      </c>
      <c r="F18" s="11" t="s">
        <v>196</v>
      </c>
      <c r="G18" s="32">
        <f>0</f>
        <v>0</v>
      </c>
      <c r="I18" s="22">
        <v>3261</v>
      </c>
      <c r="J18" s="22" t="s">
        <v>305</v>
      </c>
      <c r="K18" s="28">
        <f>0</f>
        <v>0</v>
      </c>
      <c r="M18" s="11">
        <v>4091</v>
      </c>
      <c r="N18" s="11" t="s">
        <v>438</v>
      </c>
      <c r="O18" s="32">
        <f>0</f>
        <v>0</v>
      </c>
      <c r="Q18" s="22">
        <v>5081</v>
      </c>
      <c r="R18" s="22" t="s">
        <v>480</v>
      </c>
      <c r="S18" s="28">
        <f>0</f>
        <v>0</v>
      </c>
      <c r="U18" s="8">
        <v>6026</v>
      </c>
      <c r="V18" s="8" t="s">
        <v>679</v>
      </c>
      <c r="W18" s="32">
        <f>SUM(W19:W21)</f>
        <v>0</v>
      </c>
      <c r="Y18" s="22">
        <v>7081</v>
      </c>
      <c r="Z18" s="22" t="s">
        <v>751</v>
      </c>
      <c r="AA18" s="28">
        <f>0</f>
        <v>0</v>
      </c>
      <c r="AC18" s="39">
        <v>809</v>
      </c>
      <c r="AD18" s="39" t="s">
        <v>767</v>
      </c>
      <c r="AE18" s="40">
        <f>SUM(AE19:AE20)</f>
        <v>0</v>
      </c>
    </row>
    <row r="19" spans="1:31" x14ac:dyDescent="0.25">
      <c r="A19" s="22">
        <v>1051</v>
      </c>
      <c r="B19" s="22" t="s">
        <v>90</v>
      </c>
      <c r="C19" s="28">
        <f>0</f>
        <v>0</v>
      </c>
      <c r="E19" s="11">
        <v>2112</v>
      </c>
      <c r="F19" s="11" t="s">
        <v>197</v>
      </c>
      <c r="G19" s="32">
        <f>0</f>
        <v>0</v>
      </c>
      <c r="I19" s="22">
        <v>3265</v>
      </c>
      <c r="J19" s="22" t="s">
        <v>304</v>
      </c>
      <c r="K19" s="28">
        <f>0</f>
        <v>0</v>
      </c>
      <c r="M19" s="11">
        <v>4096</v>
      </c>
      <c r="N19" s="11" t="s">
        <v>437</v>
      </c>
      <c r="O19" s="32">
        <f>0</f>
        <v>0</v>
      </c>
      <c r="Q19" s="22">
        <v>5082</v>
      </c>
      <c r="R19" s="22" t="s">
        <v>479</v>
      </c>
      <c r="S19" s="28">
        <f>0</f>
        <v>0</v>
      </c>
      <c r="U19" s="23">
        <v>60261</v>
      </c>
      <c r="V19" s="23" t="s">
        <v>305</v>
      </c>
      <c r="W19" s="30">
        <f>0</f>
        <v>0</v>
      </c>
      <c r="Y19" s="22">
        <v>7082</v>
      </c>
      <c r="Z19" s="22" t="s">
        <v>750</v>
      </c>
      <c r="AA19" s="28">
        <f>0</f>
        <v>0</v>
      </c>
      <c r="AC19" s="22">
        <v>8091</v>
      </c>
      <c r="AD19" s="22" t="s">
        <v>766</v>
      </c>
      <c r="AE19" s="28">
        <f>0</f>
        <v>0</v>
      </c>
    </row>
    <row r="20" spans="1:31" x14ac:dyDescent="0.25">
      <c r="A20" s="22">
        <v>1052</v>
      </c>
      <c r="B20" s="22" t="s">
        <v>91</v>
      </c>
      <c r="C20" s="28">
        <f>0</f>
        <v>0</v>
      </c>
      <c r="E20" s="11">
        <v>2113</v>
      </c>
      <c r="F20" s="11" t="s">
        <v>198</v>
      </c>
      <c r="G20" s="32">
        <f>0</f>
        <v>0</v>
      </c>
      <c r="I20" s="22">
        <v>3267</v>
      </c>
      <c r="J20" s="22" t="s">
        <v>303</v>
      </c>
      <c r="K20" s="28">
        <f>0</f>
        <v>0</v>
      </c>
      <c r="M20" s="11">
        <v>4097</v>
      </c>
      <c r="N20" s="11" t="s">
        <v>436</v>
      </c>
      <c r="O20" s="32">
        <f>SUM(O21:O22)</f>
        <v>0</v>
      </c>
      <c r="Q20" s="22">
        <v>5088</v>
      </c>
      <c r="R20" s="22" t="s">
        <v>478</v>
      </c>
      <c r="S20" s="28">
        <f>0</f>
        <v>0</v>
      </c>
      <c r="U20" s="23">
        <v>60265</v>
      </c>
      <c r="V20" s="23" t="s">
        <v>304</v>
      </c>
      <c r="W20" s="30">
        <f>0</f>
        <v>0</v>
      </c>
      <c r="Y20" s="22">
        <v>7083</v>
      </c>
      <c r="Z20" s="22" t="s">
        <v>749</v>
      </c>
      <c r="AA20" s="28">
        <f>0</f>
        <v>0</v>
      </c>
      <c r="AC20" s="22">
        <v>8092</v>
      </c>
      <c r="AD20" s="22" t="s">
        <v>765</v>
      </c>
      <c r="AE20" s="28">
        <f>0</f>
        <v>0</v>
      </c>
    </row>
    <row r="21" spans="1:31" x14ac:dyDescent="0.25">
      <c r="A21" s="22">
        <v>1053</v>
      </c>
      <c r="B21" s="22" t="s">
        <v>92</v>
      </c>
      <c r="C21" s="28">
        <f>0</f>
        <v>0</v>
      </c>
      <c r="E21" s="11">
        <v>2114</v>
      </c>
      <c r="F21" s="11" t="s">
        <v>905</v>
      </c>
      <c r="G21" s="32">
        <f>0</f>
        <v>0</v>
      </c>
      <c r="I21" s="45">
        <v>33</v>
      </c>
      <c r="J21" s="45" t="s">
        <v>302</v>
      </c>
      <c r="K21" s="44">
        <f>SUM(K22,K25)</f>
        <v>0</v>
      </c>
      <c r="M21" s="23">
        <v>40971</v>
      </c>
      <c r="N21" s="23" t="s">
        <v>435</v>
      </c>
      <c r="O21" s="30">
        <f>0</f>
        <v>0</v>
      </c>
      <c r="Q21" s="10">
        <v>509</v>
      </c>
      <c r="R21" s="10" t="s">
        <v>477</v>
      </c>
      <c r="S21" s="27">
        <f>0</f>
        <v>0</v>
      </c>
      <c r="U21" s="23">
        <v>60267</v>
      </c>
      <c r="V21" s="23" t="s">
        <v>303</v>
      </c>
      <c r="W21" s="30">
        <f>0</f>
        <v>0</v>
      </c>
      <c r="Y21" s="22">
        <v>7084</v>
      </c>
      <c r="Z21" s="22" t="s">
        <v>748</v>
      </c>
      <c r="AA21" s="28">
        <f>0</f>
        <v>0</v>
      </c>
      <c r="AC21" s="9">
        <v>88</v>
      </c>
      <c r="AD21" s="9" t="s">
        <v>764</v>
      </c>
      <c r="AE21" s="26">
        <f>0</f>
        <v>0</v>
      </c>
    </row>
    <row r="22" spans="1:31" x14ac:dyDescent="0.25">
      <c r="A22" s="22">
        <v>1055</v>
      </c>
      <c r="B22" s="22" t="s">
        <v>93</v>
      </c>
      <c r="C22" s="28">
        <f>0</f>
        <v>0</v>
      </c>
      <c r="E22" s="11">
        <v>2115</v>
      </c>
      <c r="F22" s="11" t="s">
        <v>199</v>
      </c>
      <c r="G22" s="32">
        <f>SUM(G23:G25)</f>
        <v>0</v>
      </c>
      <c r="I22" s="10">
        <v>331</v>
      </c>
      <c r="J22" s="10" t="s">
        <v>301</v>
      </c>
      <c r="K22" s="27">
        <f>SUM(K23:K24)</f>
        <v>0</v>
      </c>
      <c r="M22" s="23">
        <v>40974</v>
      </c>
      <c r="N22" s="23" t="s">
        <v>434</v>
      </c>
      <c r="O22" s="30">
        <f>0</f>
        <v>0</v>
      </c>
      <c r="Q22" s="45">
        <v>51</v>
      </c>
      <c r="R22" s="45" t="s">
        <v>476</v>
      </c>
      <c r="S22" s="44">
        <f>SUM(S23,S28,S31:S35,S38)</f>
        <v>0</v>
      </c>
      <c r="U22" s="6">
        <v>604</v>
      </c>
      <c r="V22" s="6" t="s">
        <v>678</v>
      </c>
      <c r="W22" s="27">
        <f>0</f>
        <v>0</v>
      </c>
      <c r="Y22" s="22">
        <v>7085</v>
      </c>
      <c r="Z22" s="22" t="s">
        <v>747</v>
      </c>
      <c r="AA22" s="28">
        <f>0</f>
        <v>0</v>
      </c>
      <c r="AC22" s="9">
        <v>89</v>
      </c>
      <c r="AD22" s="9" t="s">
        <v>763</v>
      </c>
      <c r="AE22" s="26">
        <f>SUM(AE23:AE24)</f>
        <v>0</v>
      </c>
    </row>
    <row r="23" spans="1:31" x14ac:dyDescent="0.25">
      <c r="A23" s="22">
        <v>1057</v>
      </c>
      <c r="B23" s="22" t="s">
        <v>94</v>
      </c>
      <c r="C23" s="28">
        <f>0</f>
        <v>0</v>
      </c>
      <c r="E23" s="23">
        <v>21151</v>
      </c>
      <c r="F23" s="23" t="s">
        <v>200</v>
      </c>
      <c r="G23" s="30">
        <f>0</f>
        <v>0</v>
      </c>
      <c r="I23" s="22">
        <v>3311</v>
      </c>
      <c r="J23" s="22" t="s">
        <v>801</v>
      </c>
      <c r="K23" s="28">
        <f>0</f>
        <v>0</v>
      </c>
      <c r="M23" s="11">
        <v>4098</v>
      </c>
      <c r="N23" s="11" t="s">
        <v>433</v>
      </c>
      <c r="O23" s="32">
        <f>0</f>
        <v>0</v>
      </c>
      <c r="Q23" s="10">
        <v>511</v>
      </c>
      <c r="R23" s="10" t="s">
        <v>475</v>
      </c>
      <c r="S23" s="27">
        <f>SUM(S24:S27)</f>
        <v>0</v>
      </c>
      <c r="U23" s="6">
        <v>605</v>
      </c>
      <c r="V23" s="6" t="s">
        <v>677</v>
      </c>
      <c r="W23" s="27">
        <f>0</f>
        <v>0</v>
      </c>
      <c r="Y23" s="22">
        <v>7086</v>
      </c>
      <c r="Z23" s="22" t="s">
        <v>746</v>
      </c>
      <c r="AA23" s="28">
        <f>0</f>
        <v>0</v>
      </c>
      <c r="AC23" s="6">
        <v>890</v>
      </c>
      <c r="AD23" s="6" t="s">
        <v>950</v>
      </c>
      <c r="AE23" s="27">
        <f>0</f>
        <v>0</v>
      </c>
    </row>
    <row r="24" spans="1:31" x14ac:dyDescent="0.25">
      <c r="A24" s="22">
        <v>1058</v>
      </c>
      <c r="B24" s="22" t="s">
        <v>95</v>
      </c>
      <c r="C24" s="28">
        <f>0</f>
        <v>0</v>
      </c>
      <c r="E24" s="23">
        <v>21155</v>
      </c>
      <c r="F24" s="23" t="s">
        <v>201</v>
      </c>
      <c r="G24" s="30">
        <f>0</f>
        <v>0</v>
      </c>
      <c r="I24" s="22">
        <v>3312</v>
      </c>
      <c r="J24" s="22" t="s">
        <v>802</v>
      </c>
      <c r="K24" s="28">
        <f>0</f>
        <v>0</v>
      </c>
      <c r="M24" s="9">
        <v>41</v>
      </c>
      <c r="N24" s="9" t="s">
        <v>34</v>
      </c>
      <c r="O24" s="26">
        <f>SUM(O25:O26,O29:O31,O34)</f>
        <v>0</v>
      </c>
      <c r="Q24" s="22">
        <v>5111</v>
      </c>
      <c r="R24" s="22" t="s">
        <v>474</v>
      </c>
      <c r="S24" s="28">
        <f>0</f>
        <v>0</v>
      </c>
      <c r="U24" s="6">
        <v>606</v>
      </c>
      <c r="V24" s="6" t="s">
        <v>676</v>
      </c>
      <c r="W24" s="27">
        <f>SUM(W25:W28)</f>
        <v>0</v>
      </c>
      <c r="Y24" s="22">
        <v>7087</v>
      </c>
      <c r="Z24" s="22" t="s">
        <v>745</v>
      </c>
      <c r="AA24" s="28">
        <f>0</f>
        <v>0</v>
      </c>
      <c r="AC24" s="6">
        <v>891</v>
      </c>
      <c r="AD24" s="6" t="s">
        <v>951</v>
      </c>
      <c r="AE24" s="27">
        <f>0</f>
        <v>0</v>
      </c>
    </row>
    <row r="25" spans="1:31" x14ac:dyDescent="0.25">
      <c r="A25" s="6">
        <v>106</v>
      </c>
      <c r="B25" s="6" t="s">
        <v>96</v>
      </c>
      <c r="C25" s="27">
        <f>SUM(C26,C29:C31,C35)</f>
        <v>0</v>
      </c>
      <c r="E25" s="23">
        <v>21158</v>
      </c>
      <c r="F25" s="23" t="s">
        <v>202</v>
      </c>
      <c r="G25" s="30">
        <f>SUM(G26:G27)</f>
        <v>0</v>
      </c>
      <c r="I25" s="10">
        <v>335</v>
      </c>
      <c r="J25" s="10" t="s">
        <v>300</v>
      </c>
      <c r="K25" s="27">
        <f>SUM(K26:K27)</f>
        <v>0</v>
      </c>
      <c r="M25" s="39">
        <v>410</v>
      </c>
      <c r="N25" s="39" t="s">
        <v>432</v>
      </c>
      <c r="O25" s="40">
        <f>0</f>
        <v>0</v>
      </c>
      <c r="Q25" s="22">
        <v>5112</v>
      </c>
      <c r="R25" s="22" t="s">
        <v>473</v>
      </c>
      <c r="S25" s="28">
        <f>0</f>
        <v>0</v>
      </c>
      <c r="U25" s="22">
        <v>6061</v>
      </c>
      <c r="V25" s="22" t="s">
        <v>928</v>
      </c>
      <c r="W25" s="28">
        <f>0</f>
        <v>0</v>
      </c>
      <c r="Y25" s="22">
        <v>7088</v>
      </c>
      <c r="Z25" s="22" t="s">
        <v>947</v>
      </c>
      <c r="AA25" s="28">
        <f>0</f>
        <v>0</v>
      </c>
    </row>
    <row r="26" spans="1:31" x14ac:dyDescent="0.25">
      <c r="A26" s="41">
        <v>1061</v>
      </c>
      <c r="B26" s="41" t="s">
        <v>97</v>
      </c>
      <c r="C26" s="42">
        <f>SUM(C27:C28)</f>
        <v>0</v>
      </c>
      <c r="E26" s="25">
        <v>211581</v>
      </c>
      <c r="F26" s="25" t="s">
        <v>203</v>
      </c>
      <c r="G26" s="29">
        <f>0</f>
        <v>0</v>
      </c>
      <c r="I26" s="22">
        <v>3351</v>
      </c>
      <c r="J26" s="22" t="s">
        <v>803</v>
      </c>
      <c r="K26" s="28">
        <f>0</f>
        <v>0</v>
      </c>
      <c r="M26" s="10">
        <v>411</v>
      </c>
      <c r="N26" s="10" t="s">
        <v>431</v>
      </c>
      <c r="O26" s="27">
        <f>SUM(O27:O28)</f>
        <v>0</v>
      </c>
      <c r="Q26" s="22">
        <v>5113</v>
      </c>
      <c r="R26" s="22" t="s">
        <v>472</v>
      </c>
      <c r="S26" s="28">
        <f>0</f>
        <v>0</v>
      </c>
      <c r="U26" s="22">
        <v>6063</v>
      </c>
      <c r="V26" s="22" t="s">
        <v>675</v>
      </c>
      <c r="W26" s="28">
        <f>0</f>
        <v>0</v>
      </c>
      <c r="Y26" s="39">
        <v>709</v>
      </c>
      <c r="Z26" s="39" t="s">
        <v>744</v>
      </c>
      <c r="AA26" s="40">
        <f>SUM(AA27:AA33)</f>
        <v>0</v>
      </c>
    </row>
    <row r="27" spans="1:31" x14ac:dyDescent="0.25">
      <c r="A27" s="23">
        <v>10611</v>
      </c>
      <c r="B27" s="23" t="s">
        <v>98</v>
      </c>
      <c r="C27" s="30">
        <f>0</f>
        <v>0</v>
      </c>
      <c r="E27" s="25">
        <v>211588</v>
      </c>
      <c r="F27" s="25" t="s">
        <v>204</v>
      </c>
      <c r="G27" s="29">
        <f>0</f>
        <v>0</v>
      </c>
      <c r="I27" s="22">
        <v>3352</v>
      </c>
      <c r="J27" s="22" t="s">
        <v>804</v>
      </c>
      <c r="K27" s="28">
        <f>0</f>
        <v>0</v>
      </c>
      <c r="M27" s="22">
        <v>4111</v>
      </c>
      <c r="N27" s="22" t="s">
        <v>430</v>
      </c>
      <c r="O27" s="28">
        <f>0</f>
        <v>0</v>
      </c>
      <c r="Q27" s="22">
        <v>5114</v>
      </c>
      <c r="R27" s="22" t="s">
        <v>471</v>
      </c>
      <c r="S27" s="28">
        <f>0</f>
        <v>0</v>
      </c>
      <c r="U27" s="22">
        <v>6064</v>
      </c>
      <c r="V27" s="22" t="s">
        <v>674</v>
      </c>
      <c r="W27" s="28">
        <f>0</f>
        <v>0</v>
      </c>
      <c r="Y27" s="22">
        <v>7091</v>
      </c>
      <c r="Z27" s="22" t="s">
        <v>743</v>
      </c>
      <c r="AA27" s="28">
        <f>0</f>
        <v>0</v>
      </c>
    </row>
    <row r="28" spans="1:31" x14ac:dyDescent="0.25">
      <c r="A28" s="23">
        <v>10612</v>
      </c>
      <c r="B28" s="23" t="s">
        <v>99</v>
      </c>
      <c r="C28" s="30">
        <f>0</f>
        <v>0</v>
      </c>
      <c r="E28" s="11">
        <v>2116</v>
      </c>
      <c r="F28" s="11" t="s">
        <v>906</v>
      </c>
      <c r="G28" s="32">
        <f>0</f>
        <v>0</v>
      </c>
      <c r="I28" s="45">
        <v>34</v>
      </c>
      <c r="J28" s="45" t="s">
        <v>299</v>
      </c>
      <c r="K28" s="44">
        <f>SUM(K29,K32)</f>
        <v>0</v>
      </c>
      <c r="M28" s="22">
        <v>4117</v>
      </c>
      <c r="N28" s="22" t="s">
        <v>429</v>
      </c>
      <c r="O28" s="28">
        <f>0</f>
        <v>0</v>
      </c>
      <c r="Q28" s="10">
        <v>512</v>
      </c>
      <c r="R28" s="10" t="s">
        <v>470</v>
      </c>
      <c r="S28" s="27">
        <f>SUM(S29:S30)</f>
        <v>0</v>
      </c>
      <c r="U28" s="22">
        <v>6068</v>
      </c>
      <c r="V28" s="22" t="s">
        <v>673</v>
      </c>
      <c r="W28" s="28">
        <f>0</f>
        <v>0</v>
      </c>
      <c r="Y28" s="22">
        <v>7092</v>
      </c>
      <c r="Z28" s="22" t="s">
        <v>742</v>
      </c>
      <c r="AA28" s="28">
        <f>0</f>
        <v>0</v>
      </c>
    </row>
    <row r="29" spans="1:31" x14ac:dyDescent="0.25">
      <c r="A29" s="8">
        <v>1062</v>
      </c>
      <c r="B29" s="8" t="s">
        <v>100</v>
      </c>
      <c r="C29" s="32">
        <f>0</f>
        <v>0</v>
      </c>
      <c r="E29" s="10">
        <v>212</v>
      </c>
      <c r="F29" s="10" t="s">
        <v>907</v>
      </c>
      <c r="G29" s="27">
        <f>0</f>
        <v>0</v>
      </c>
      <c r="I29" s="10">
        <v>341</v>
      </c>
      <c r="J29" s="10" t="s">
        <v>298</v>
      </c>
      <c r="K29" s="27">
        <f>SUM(K30:K31)</f>
        <v>0</v>
      </c>
      <c r="M29" s="10">
        <v>413</v>
      </c>
      <c r="N29" s="10" t="s">
        <v>428</v>
      </c>
      <c r="O29" s="27">
        <f>0</f>
        <v>0</v>
      </c>
      <c r="Q29" s="22">
        <v>5121</v>
      </c>
      <c r="R29" s="22" t="s">
        <v>469</v>
      </c>
      <c r="S29" s="28">
        <f>0</f>
        <v>0</v>
      </c>
      <c r="U29" s="6">
        <v>607</v>
      </c>
      <c r="V29" s="6" t="s">
        <v>672</v>
      </c>
      <c r="W29" s="27">
        <f>SUM(W30:W31)</f>
        <v>0</v>
      </c>
      <c r="Y29" s="22">
        <v>7094</v>
      </c>
      <c r="Z29" s="22" t="s">
        <v>741</v>
      </c>
      <c r="AA29" s="28">
        <f>0</f>
        <v>0</v>
      </c>
    </row>
    <row r="30" spans="1:31" x14ac:dyDescent="0.25">
      <c r="A30" s="41">
        <v>1063</v>
      </c>
      <c r="B30" s="41" t="s">
        <v>101</v>
      </c>
      <c r="C30" s="42">
        <f>0</f>
        <v>0</v>
      </c>
      <c r="E30" s="10">
        <v>213</v>
      </c>
      <c r="F30" s="10" t="s">
        <v>205</v>
      </c>
      <c r="G30" s="27">
        <f>SUM(G31,G37,G43)</f>
        <v>0</v>
      </c>
      <c r="I30" s="22">
        <v>3411</v>
      </c>
      <c r="J30" s="22" t="s">
        <v>805</v>
      </c>
      <c r="K30" s="28">
        <f>0</f>
        <v>0</v>
      </c>
      <c r="M30" s="10">
        <v>416</v>
      </c>
      <c r="N30" s="10" t="s">
        <v>427</v>
      </c>
      <c r="O30" s="27">
        <f>0</f>
        <v>0</v>
      </c>
      <c r="Q30" s="22">
        <v>5124</v>
      </c>
      <c r="R30" s="22" t="s">
        <v>468</v>
      </c>
      <c r="S30" s="28">
        <f>0</f>
        <v>0</v>
      </c>
      <c r="U30" s="22">
        <v>6071</v>
      </c>
      <c r="V30" s="22" t="s">
        <v>281</v>
      </c>
      <c r="W30" s="28">
        <f>0</f>
        <v>0</v>
      </c>
      <c r="Y30" s="22">
        <v>7095</v>
      </c>
      <c r="Z30" s="22" t="s">
        <v>740</v>
      </c>
      <c r="AA30" s="28">
        <f>0</f>
        <v>0</v>
      </c>
    </row>
    <row r="31" spans="1:31" x14ac:dyDescent="0.25">
      <c r="A31" s="41">
        <v>1064</v>
      </c>
      <c r="B31" s="41" t="s">
        <v>102</v>
      </c>
      <c r="C31" s="42">
        <f>SUM(C32:C34)</f>
        <v>0</v>
      </c>
      <c r="E31" s="11">
        <v>2131</v>
      </c>
      <c r="F31" s="11" t="s">
        <v>206</v>
      </c>
      <c r="G31" s="32">
        <f>SUM(G32:G34)</f>
        <v>0</v>
      </c>
      <c r="I31" s="22">
        <v>3412</v>
      </c>
      <c r="J31" s="22" t="s">
        <v>806</v>
      </c>
      <c r="K31" s="28">
        <f>0</f>
        <v>0</v>
      </c>
      <c r="M31" s="10">
        <v>418</v>
      </c>
      <c r="N31" s="10" t="s">
        <v>426</v>
      </c>
      <c r="O31" s="27">
        <f>SUM(O32:O33)</f>
        <v>0</v>
      </c>
      <c r="Q31" s="10">
        <v>514</v>
      </c>
      <c r="R31" s="10" t="s">
        <v>467</v>
      </c>
      <c r="S31" s="27">
        <f>0</f>
        <v>0</v>
      </c>
      <c r="U31" s="22">
        <v>6072</v>
      </c>
      <c r="V31" s="22" t="s">
        <v>280</v>
      </c>
      <c r="W31" s="28">
        <f>0</f>
        <v>0</v>
      </c>
      <c r="Y31" s="22">
        <v>7096</v>
      </c>
      <c r="Z31" s="22" t="s">
        <v>739</v>
      </c>
      <c r="AA31" s="28">
        <f>0</f>
        <v>0</v>
      </c>
    </row>
    <row r="32" spans="1:31" x14ac:dyDescent="0.25">
      <c r="A32" s="23">
        <v>10641</v>
      </c>
      <c r="B32" s="23" t="s">
        <v>99</v>
      </c>
      <c r="C32" s="30">
        <f>0</f>
        <v>0</v>
      </c>
      <c r="E32" s="23">
        <v>21311</v>
      </c>
      <c r="F32" s="23" t="s">
        <v>892</v>
      </c>
      <c r="G32" s="30">
        <f>0</f>
        <v>0</v>
      </c>
      <c r="I32" s="10">
        <v>345</v>
      </c>
      <c r="J32" s="10" t="s">
        <v>297</v>
      </c>
      <c r="K32" s="27">
        <f>SUM(K33:K34)</f>
        <v>0</v>
      </c>
      <c r="M32" s="22">
        <v>4181</v>
      </c>
      <c r="N32" s="22" t="s">
        <v>425</v>
      </c>
      <c r="O32" s="28">
        <f>0</f>
        <v>0</v>
      </c>
      <c r="Q32" s="10">
        <v>515</v>
      </c>
      <c r="R32" s="10" t="s">
        <v>925</v>
      </c>
      <c r="S32" s="27">
        <f>0</f>
        <v>0</v>
      </c>
      <c r="U32" s="6">
        <v>608</v>
      </c>
      <c r="V32" s="6" t="s">
        <v>929</v>
      </c>
      <c r="W32" s="27">
        <f>0</f>
        <v>0</v>
      </c>
      <c r="Y32" s="22">
        <v>7097</v>
      </c>
      <c r="Z32" s="22" t="s">
        <v>738</v>
      </c>
      <c r="AA32" s="28">
        <f>0</f>
        <v>0</v>
      </c>
    </row>
    <row r="33" spans="1:27" x14ac:dyDescent="0.25">
      <c r="A33" s="23">
        <v>10643</v>
      </c>
      <c r="B33" s="23" t="s">
        <v>103</v>
      </c>
      <c r="C33" s="30">
        <f>0</f>
        <v>0</v>
      </c>
      <c r="E33" s="23">
        <v>21315</v>
      </c>
      <c r="F33" s="23" t="s">
        <v>908</v>
      </c>
      <c r="G33" s="30">
        <f>0</f>
        <v>0</v>
      </c>
      <c r="I33" s="22">
        <v>3451</v>
      </c>
      <c r="J33" s="22" t="s">
        <v>807</v>
      </c>
      <c r="K33" s="28">
        <f>0</f>
        <v>0</v>
      </c>
      <c r="M33" s="22">
        <v>4188</v>
      </c>
      <c r="N33" s="22" t="s">
        <v>424</v>
      </c>
      <c r="O33" s="28">
        <f>0</f>
        <v>0</v>
      </c>
      <c r="Q33" s="10">
        <v>516</v>
      </c>
      <c r="R33" s="10" t="s">
        <v>466</v>
      </c>
      <c r="S33" s="27">
        <f>0</f>
        <v>0</v>
      </c>
      <c r="U33" s="6">
        <v>609</v>
      </c>
      <c r="V33" s="6" t="s">
        <v>671</v>
      </c>
      <c r="W33" s="27">
        <f>SUM(W34:W40)</f>
        <v>0</v>
      </c>
      <c r="Y33" s="22">
        <v>7098</v>
      </c>
      <c r="Z33" s="22" t="s">
        <v>737</v>
      </c>
      <c r="AA33" s="28">
        <f>0</f>
        <v>0</v>
      </c>
    </row>
    <row r="34" spans="1:27" x14ac:dyDescent="0.25">
      <c r="A34" s="23">
        <v>10648</v>
      </c>
      <c r="B34" s="23" t="s">
        <v>104</v>
      </c>
      <c r="C34" s="30">
        <f>0</f>
        <v>0</v>
      </c>
      <c r="E34" s="23">
        <v>21318</v>
      </c>
      <c r="F34" s="23" t="s">
        <v>202</v>
      </c>
      <c r="G34" s="30">
        <f>SUM(G35:G36)</f>
        <v>0</v>
      </c>
      <c r="I34" s="22">
        <v>3452</v>
      </c>
      <c r="J34" s="22" t="s">
        <v>808</v>
      </c>
      <c r="K34" s="28">
        <f>0</f>
        <v>0</v>
      </c>
      <c r="M34" s="39">
        <v>419</v>
      </c>
      <c r="N34" s="39" t="s">
        <v>423</v>
      </c>
      <c r="O34" s="40">
        <f>SUM(O35:O38)</f>
        <v>0</v>
      </c>
      <c r="Q34" s="10">
        <v>517</v>
      </c>
      <c r="R34" s="10" t="s">
        <v>465</v>
      </c>
      <c r="S34" s="27">
        <f>0</f>
        <v>0</v>
      </c>
      <c r="U34" s="22">
        <v>6091</v>
      </c>
      <c r="V34" s="22" t="s">
        <v>930</v>
      </c>
      <c r="W34" s="28">
        <f>0</f>
        <v>0</v>
      </c>
      <c r="Y34" s="9">
        <v>71</v>
      </c>
      <c r="Z34" s="9" t="s">
        <v>948</v>
      </c>
      <c r="AA34" s="26">
        <f>SUM(AA35)</f>
        <v>0</v>
      </c>
    </row>
    <row r="35" spans="1:27" x14ac:dyDescent="0.25">
      <c r="A35" s="41">
        <v>1068</v>
      </c>
      <c r="B35" s="41" t="s">
        <v>105</v>
      </c>
      <c r="C35" s="42">
        <f>SUM(C36:C37)</f>
        <v>0</v>
      </c>
      <c r="E35" s="25">
        <v>213181</v>
      </c>
      <c r="F35" s="25" t="s">
        <v>909</v>
      </c>
      <c r="G35" s="29">
        <f>0</f>
        <v>0</v>
      </c>
      <c r="I35" s="45">
        <v>35</v>
      </c>
      <c r="J35" s="45" t="s">
        <v>29</v>
      </c>
      <c r="K35" s="44">
        <f>SUM(K36,K39,K42)</f>
        <v>0</v>
      </c>
      <c r="M35" s="11">
        <v>4191</v>
      </c>
      <c r="N35" s="11" t="s">
        <v>422</v>
      </c>
      <c r="O35" s="32">
        <f>0</f>
        <v>0</v>
      </c>
      <c r="Q35" s="10">
        <v>518</v>
      </c>
      <c r="R35" s="10" t="s">
        <v>123</v>
      </c>
      <c r="S35" s="27">
        <f>SUM(S36:S37)</f>
        <v>0</v>
      </c>
      <c r="U35" s="22">
        <v>6092</v>
      </c>
      <c r="V35" s="22" t="s">
        <v>670</v>
      </c>
      <c r="W35" s="28">
        <f>0</f>
        <v>0</v>
      </c>
      <c r="Y35" s="39">
        <v>713</v>
      </c>
      <c r="Z35" s="39" t="s">
        <v>949</v>
      </c>
      <c r="AA35" s="40">
        <f>SUM(AA36,AA39,AA42)</f>
        <v>0</v>
      </c>
    </row>
    <row r="36" spans="1:27" x14ac:dyDescent="0.25">
      <c r="A36" s="23">
        <v>10681</v>
      </c>
      <c r="B36" s="23" t="s">
        <v>106</v>
      </c>
      <c r="C36" s="30">
        <f>0</f>
        <v>0</v>
      </c>
      <c r="E36" s="25">
        <v>213188</v>
      </c>
      <c r="F36" s="25" t="s">
        <v>910</v>
      </c>
      <c r="G36" s="29">
        <f>0</f>
        <v>0</v>
      </c>
      <c r="I36" s="10">
        <v>351</v>
      </c>
      <c r="J36" s="10" t="s">
        <v>296</v>
      </c>
      <c r="K36" s="27">
        <f>SUM(K37:K38)</f>
        <v>0</v>
      </c>
      <c r="M36" s="11">
        <v>4196</v>
      </c>
      <c r="N36" s="11" t="s">
        <v>421</v>
      </c>
      <c r="O36" s="32">
        <f>0</f>
        <v>0</v>
      </c>
      <c r="Q36" s="22">
        <v>5181</v>
      </c>
      <c r="R36" s="22" t="s">
        <v>464</v>
      </c>
      <c r="S36" s="28">
        <f>0</f>
        <v>0</v>
      </c>
      <c r="U36" s="22">
        <v>6094</v>
      </c>
      <c r="V36" s="22" t="s">
        <v>669</v>
      </c>
      <c r="W36" s="28">
        <f>0</f>
        <v>0</v>
      </c>
      <c r="Y36" s="11">
        <v>7133</v>
      </c>
      <c r="Z36" s="11" t="s">
        <v>736</v>
      </c>
      <c r="AA36" s="32">
        <f>SUM(AA37:AA38)</f>
        <v>0</v>
      </c>
    </row>
    <row r="37" spans="1:27" x14ac:dyDescent="0.25">
      <c r="A37" s="23">
        <v>10688</v>
      </c>
      <c r="B37" s="23" t="s">
        <v>107</v>
      </c>
      <c r="C37" s="30">
        <f>0</f>
        <v>0</v>
      </c>
      <c r="E37" s="11">
        <v>2135</v>
      </c>
      <c r="F37" s="11" t="s">
        <v>207</v>
      </c>
      <c r="G37" s="32">
        <f>SUM(G38:G40)</f>
        <v>0</v>
      </c>
      <c r="I37" s="22">
        <v>3511</v>
      </c>
      <c r="J37" s="22" t="s">
        <v>295</v>
      </c>
      <c r="K37" s="28">
        <f>0</f>
        <v>0</v>
      </c>
      <c r="M37" s="11">
        <v>4197</v>
      </c>
      <c r="N37" s="11" t="s">
        <v>420</v>
      </c>
      <c r="O37" s="32">
        <f>0</f>
        <v>0</v>
      </c>
      <c r="Q37" s="22">
        <v>5188</v>
      </c>
      <c r="R37" s="22" t="s">
        <v>463</v>
      </c>
      <c r="S37" s="28">
        <f>0</f>
        <v>0</v>
      </c>
      <c r="U37" s="22">
        <v>6095</v>
      </c>
      <c r="V37" s="22" t="s">
        <v>668</v>
      </c>
      <c r="W37" s="28">
        <f>0</f>
        <v>0</v>
      </c>
      <c r="Y37" s="23">
        <v>71331</v>
      </c>
      <c r="Z37" s="23" t="s">
        <v>301</v>
      </c>
      <c r="AA37" s="30">
        <f>0</f>
        <v>0</v>
      </c>
    </row>
    <row r="38" spans="1:27" x14ac:dyDescent="0.25">
      <c r="A38" s="6">
        <v>107</v>
      </c>
      <c r="B38" s="6" t="s">
        <v>108</v>
      </c>
      <c r="C38" s="27">
        <f>0</f>
        <v>0</v>
      </c>
      <c r="E38" s="23">
        <v>21351</v>
      </c>
      <c r="F38" s="23" t="s">
        <v>892</v>
      </c>
      <c r="G38" s="30">
        <f>0</f>
        <v>0</v>
      </c>
      <c r="I38" s="22">
        <v>3512</v>
      </c>
      <c r="J38" s="22" t="s">
        <v>294</v>
      </c>
      <c r="K38" s="28">
        <f>0</f>
        <v>0</v>
      </c>
      <c r="M38" s="11">
        <v>4198</v>
      </c>
      <c r="N38" s="11" t="s">
        <v>419</v>
      </c>
      <c r="O38" s="32">
        <f>0</f>
        <v>0</v>
      </c>
      <c r="Q38" s="10">
        <v>519</v>
      </c>
      <c r="R38" s="10" t="s">
        <v>462</v>
      </c>
      <c r="S38" s="27">
        <f>SUM(S39:S41)</f>
        <v>0</v>
      </c>
      <c r="U38" s="22">
        <v>6096</v>
      </c>
      <c r="V38" s="22" t="s">
        <v>667</v>
      </c>
      <c r="W38" s="28">
        <f>0</f>
        <v>0</v>
      </c>
      <c r="Y38" s="23">
        <v>71335</v>
      </c>
      <c r="Z38" s="23" t="s">
        <v>300</v>
      </c>
      <c r="AA38" s="30">
        <f>0</f>
        <v>0</v>
      </c>
    </row>
    <row r="39" spans="1:27" x14ac:dyDescent="0.25">
      <c r="A39" s="39">
        <v>108</v>
      </c>
      <c r="B39" s="39" t="s">
        <v>109</v>
      </c>
      <c r="C39" s="40">
        <f>0</f>
        <v>0</v>
      </c>
      <c r="E39" s="23">
        <v>21355</v>
      </c>
      <c r="F39" s="23" t="s">
        <v>893</v>
      </c>
      <c r="G39" s="30">
        <f>0</f>
        <v>0</v>
      </c>
      <c r="I39" s="10">
        <v>355</v>
      </c>
      <c r="J39" s="10" t="s">
        <v>293</v>
      </c>
      <c r="K39" s="27">
        <f>SUM(K40:K41)</f>
        <v>0</v>
      </c>
      <c r="M39" s="9">
        <v>42</v>
      </c>
      <c r="N39" s="9" t="s">
        <v>35</v>
      </c>
      <c r="O39" s="26">
        <f>SUM(O40:O42,O45:O48)</f>
        <v>0</v>
      </c>
      <c r="Q39" s="22">
        <v>5191</v>
      </c>
      <c r="R39" s="22" t="s">
        <v>926</v>
      </c>
      <c r="S39" s="28">
        <f>0</f>
        <v>0</v>
      </c>
      <c r="U39" s="22">
        <v>6097</v>
      </c>
      <c r="V39" s="22" t="s">
        <v>666</v>
      </c>
      <c r="W39" s="28">
        <f>0</f>
        <v>0</v>
      </c>
      <c r="Y39" s="11">
        <v>7134</v>
      </c>
      <c r="Z39" s="11" t="s">
        <v>735</v>
      </c>
      <c r="AA39" s="32">
        <f>SUM(AA40:AA41)</f>
        <v>0</v>
      </c>
    </row>
    <row r="40" spans="1:27" x14ac:dyDescent="0.25">
      <c r="A40" s="6">
        <v>109</v>
      </c>
      <c r="B40" s="6" t="s">
        <v>110</v>
      </c>
      <c r="C40" s="27">
        <f>0</f>
        <v>0</v>
      </c>
      <c r="E40" s="23">
        <v>21358</v>
      </c>
      <c r="F40" s="23" t="s">
        <v>894</v>
      </c>
      <c r="G40" s="30">
        <f>SUM(G41:G42)</f>
        <v>0</v>
      </c>
      <c r="I40" s="22">
        <v>3551</v>
      </c>
      <c r="J40" s="22" t="s">
        <v>292</v>
      </c>
      <c r="K40" s="28">
        <f>0</f>
        <v>0</v>
      </c>
      <c r="M40" s="39">
        <v>421</v>
      </c>
      <c r="N40" s="39" t="s">
        <v>418</v>
      </c>
      <c r="O40" s="40">
        <f>0</f>
        <v>0</v>
      </c>
      <c r="Q40" s="22">
        <v>5193</v>
      </c>
      <c r="R40" s="22" t="s">
        <v>461</v>
      </c>
      <c r="S40" s="28">
        <f>0</f>
        <v>0</v>
      </c>
      <c r="U40" s="22">
        <v>6098</v>
      </c>
      <c r="V40" s="22" t="s">
        <v>665</v>
      </c>
      <c r="W40" s="28">
        <f>0</f>
        <v>0</v>
      </c>
      <c r="Y40" s="23">
        <v>71341</v>
      </c>
      <c r="Z40" s="23" t="s">
        <v>298</v>
      </c>
      <c r="AA40" s="30">
        <f>0</f>
        <v>0</v>
      </c>
    </row>
    <row r="41" spans="1:27" x14ac:dyDescent="0.25">
      <c r="A41" s="1">
        <v>11</v>
      </c>
      <c r="B41" s="1" t="s">
        <v>111</v>
      </c>
      <c r="C41" s="26">
        <f>SUM(C42:C43)</f>
        <v>0</v>
      </c>
      <c r="E41" s="25">
        <v>213581</v>
      </c>
      <c r="F41" s="25" t="s">
        <v>911</v>
      </c>
      <c r="G41" s="29">
        <f>0</f>
        <v>0</v>
      </c>
      <c r="I41" s="22">
        <v>3552</v>
      </c>
      <c r="J41" s="22" t="s">
        <v>291</v>
      </c>
      <c r="K41" s="28">
        <f>0</f>
        <v>0</v>
      </c>
      <c r="M41" s="10">
        <v>422</v>
      </c>
      <c r="N41" s="10" t="s">
        <v>825</v>
      </c>
      <c r="O41" s="27">
        <f>0</f>
        <v>0</v>
      </c>
      <c r="Q41" s="22">
        <v>5198</v>
      </c>
      <c r="R41" s="22" t="s">
        <v>460</v>
      </c>
      <c r="S41" s="28">
        <f>0</f>
        <v>0</v>
      </c>
      <c r="U41" s="49">
        <v>603</v>
      </c>
      <c r="V41" s="49" t="s">
        <v>931</v>
      </c>
      <c r="W41" s="40">
        <f>SUM(W42:W44)</f>
        <v>0</v>
      </c>
      <c r="Y41" s="23">
        <v>71345</v>
      </c>
      <c r="Z41" s="23" t="s">
        <v>734</v>
      </c>
      <c r="AA41" s="30">
        <f>0</f>
        <v>0</v>
      </c>
    </row>
    <row r="42" spans="1:27" x14ac:dyDescent="0.25">
      <c r="A42" s="24">
        <v>110</v>
      </c>
      <c r="B42" s="24" t="s">
        <v>112</v>
      </c>
      <c r="C42" s="34">
        <f>0</f>
        <v>0</v>
      </c>
      <c r="E42" s="25">
        <v>213588</v>
      </c>
      <c r="F42" s="25" t="s">
        <v>912</v>
      </c>
      <c r="G42" s="29">
        <f>0</f>
        <v>0</v>
      </c>
      <c r="I42" s="10">
        <v>358</v>
      </c>
      <c r="J42" s="10" t="s">
        <v>921</v>
      </c>
      <c r="K42" s="27">
        <f>SUM(K43:K45)</f>
        <v>0</v>
      </c>
      <c r="M42" s="10">
        <v>424</v>
      </c>
      <c r="N42" s="10" t="s">
        <v>145</v>
      </c>
      <c r="O42" s="27">
        <f>SUM(O43:O44)</f>
        <v>0</v>
      </c>
      <c r="Q42" s="9">
        <v>52</v>
      </c>
      <c r="R42" s="9" t="s">
        <v>843</v>
      </c>
      <c r="S42" s="26">
        <f>SUM(S43:S45)</f>
        <v>0</v>
      </c>
      <c r="U42" s="8">
        <v>6031</v>
      </c>
      <c r="V42" s="8" t="s">
        <v>932</v>
      </c>
      <c r="W42" s="32">
        <f>0</f>
        <v>0</v>
      </c>
      <c r="Y42" s="11">
        <v>7135</v>
      </c>
      <c r="Z42" s="11" t="s">
        <v>733</v>
      </c>
      <c r="AA42" s="32">
        <f>SUM(AA43:AA45)</f>
        <v>0</v>
      </c>
    </row>
    <row r="43" spans="1:27" x14ac:dyDescent="0.25">
      <c r="A43" s="24">
        <v>119</v>
      </c>
      <c r="B43" s="24" t="s">
        <v>113</v>
      </c>
      <c r="C43" s="34">
        <f>0</f>
        <v>0</v>
      </c>
      <c r="E43" s="11">
        <v>2138</v>
      </c>
      <c r="F43" s="11" t="s">
        <v>208</v>
      </c>
      <c r="G43" s="32">
        <f>SUM(G44:G48)</f>
        <v>0</v>
      </c>
      <c r="I43" s="22">
        <v>3581</v>
      </c>
      <c r="J43" s="22" t="s">
        <v>290</v>
      </c>
      <c r="K43" s="28">
        <f>0</f>
        <v>0</v>
      </c>
      <c r="M43" s="22">
        <v>4246</v>
      </c>
      <c r="N43" s="22" t="s">
        <v>417</v>
      </c>
      <c r="O43" s="28">
        <f>0</f>
        <v>0</v>
      </c>
      <c r="Q43" s="48">
        <v>521</v>
      </c>
      <c r="R43" s="48" t="s">
        <v>844</v>
      </c>
      <c r="S43" s="35">
        <f>0</f>
        <v>0</v>
      </c>
      <c r="U43" s="8">
        <v>6032</v>
      </c>
      <c r="V43" s="8" t="s">
        <v>664</v>
      </c>
      <c r="W43" s="32">
        <f>0</f>
        <v>0</v>
      </c>
      <c r="Y43" s="23">
        <v>71351</v>
      </c>
      <c r="Z43" s="23" t="s">
        <v>732</v>
      </c>
      <c r="AA43" s="30">
        <f>0</f>
        <v>0</v>
      </c>
    </row>
    <row r="44" spans="1:27" x14ac:dyDescent="0.25">
      <c r="A44" s="43">
        <v>12</v>
      </c>
      <c r="B44" s="43" t="s">
        <v>114</v>
      </c>
      <c r="C44" s="44">
        <f>SUM(C45:C46)</f>
        <v>0</v>
      </c>
      <c r="E44" s="23">
        <v>21381</v>
      </c>
      <c r="F44" s="23" t="s">
        <v>209</v>
      </c>
      <c r="G44" s="30">
        <f>0</f>
        <v>0</v>
      </c>
      <c r="I44" s="22">
        <v>3585</v>
      </c>
      <c r="J44" s="22" t="s">
        <v>289</v>
      </c>
      <c r="K44" s="28">
        <f>0</f>
        <v>0</v>
      </c>
      <c r="M44" s="22">
        <v>4248</v>
      </c>
      <c r="N44" s="22" t="s">
        <v>416</v>
      </c>
      <c r="O44" s="28">
        <f>0</f>
        <v>0</v>
      </c>
      <c r="Q44" s="48">
        <v>522</v>
      </c>
      <c r="R44" s="48" t="s">
        <v>845</v>
      </c>
      <c r="S44" s="35">
        <f>0</f>
        <v>0</v>
      </c>
      <c r="U44" s="8">
        <v>6037</v>
      </c>
      <c r="V44" s="8" t="s">
        <v>663</v>
      </c>
      <c r="W44" s="32">
        <f>0</f>
        <v>0</v>
      </c>
      <c r="Y44" s="23">
        <v>71355</v>
      </c>
      <c r="Z44" s="23" t="s">
        <v>293</v>
      </c>
      <c r="AA44" s="30">
        <f>0</f>
        <v>0</v>
      </c>
    </row>
    <row r="45" spans="1:27" x14ac:dyDescent="0.25">
      <c r="A45" s="24">
        <v>120</v>
      </c>
      <c r="B45" s="24" t="s">
        <v>115</v>
      </c>
      <c r="C45" s="35">
        <f>0</f>
        <v>0</v>
      </c>
      <c r="E45" s="23">
        <v>21382</v>
      </c>
      <c r="F45" s="23" t="s">
        <v>210</v>
      </c>
      <c r="G45" s="30">
        <f>0</f>
        <v>0</v>
      </c>
      <c r="I45" s="22">
        <v>3586</v>
      </c>
      <c r="J45" s="22" t="s">
        <v>288</v>
      </c>
      <c r="K45" s="28">
        <f>0</f>
        <v>0</v>
      </c>
      <c r="M45" s="10">
        <v>425</v>
      </c>
      <c r="N45" s="10" t="s">
        <v>415</v>
      </c>
      <c r="O45" s="27">
        <f>0</f>
        <v>0</v>
      </c>
      <c r="Q45" s="48">
        <v>523</v>
      </c>
      <c r="R45" s="48" t="s">
        <v>846</v>
      </c>
      <c r="S45" s="35">
        <f>0</f>
        <v>0</v>
      </c>
      <c r="U45" s="1" t="s">
        <v>933</v>
      </c>
      <c r="V45" s="1" t="s">
        <v>934</v>
      </c>
      <c r="W45" s="26">
        <f>0</f>
        <v>0</v>
      </c>
      <c r="Y45" s="23">
        <v>71358</v>
      </c>
      <c r="Z45" s="23" t="s">
        <v>731</v>
      </c>
      <c r="AA45" s="30">
        <f>0</f>
        <v>0</v>
      </c>
    </row>
    <row r="46" spans="1:27" x14ac:dyDescent="0.25">
      <c r="A46" s="24">
        <v>129</v>
      </c>
      <c r="B46" s="24" t="s">
        <v>116</v>
      </c>
      <c r="C46" s="35">
        <f>0</f>
        <v>0</v>
      </c>
      <c r="E46" s="23">
        <v>21383</v>
      </c>
      <c r="F46" s="23" t="s">
        <v>211</v>
      </c>
      <c r="G46" s="30">
        <f>0</f>
        <v>0</v>
      </c>
      <c r="I46" s="9">
        <v>36</v>
      </c>
      <c r="J46" s="9" t="s">
        <v>922</v>
      </c>
      <c r="K46" s="26">
        <f>0</f>
        <v>0</v>
      </c>
      <c r="M46" s="10">
        <v>426</v>
      </c>
      <c r="N46" s="10" t="s">
        <v>414</v>
      </c>
      <c r="O46" s="27">
        <f>0</f>
        <v>0</v>
      </c>
      <c r="Q46" s="45">
        <v>53</v>
      </c>
      <c r="R46" s="45" t="s">
        <v>47</v>
      </c>
      <c r="S46" s="44">
        <f>SUM(S47,S50:S51)</f>
        <v>0</v>
      </c>
      <c r="U46" s="45">
        <v>61</v>
      </c>
      <c r="V46" s="45" t="s">
        <v>56</v>
      </c>
      <c r="W46" s="44">
        <f>SUM(W47:W48,W51,W55:W56,W60,W69:W70,W74)</f>
        <v>0</v>
      </c>
      <c r="Y46" s="45">
        <v>72</v>
      </c>
      <c r="Z46" s="45" t="s">
        <v>67</v>
      </c>
      <c r="AA46" s="44">
        <f>SUM(AA47:AA48)</f>
        <v>0</v>
      </c>
    </row>
    <row r="47" spans="1:27" x14ac:dyDescent="0.25">
      <c r="A47" s="1">
        <v>13</v>
      </c>
      <c r="B47" s="1" t="s">
        <v>117</v>
      </c>
      <c r="C47" s="26">
        <f>SUM(C48,C57:C58)</f>
        <v>0</v>
      </c>
      <c r="E47" s="23">
        <v>21384</v>
      </c>
      <c r="F47" s="23" t="s">
        <v>212</v>
      </c>
      <c r="G47" s="30">
        <f>0</f>
        <v>0</v>
      </c>
      <c r="I47" s="45">
        <v>37</v>
      </c>
      <c r="J47" s="45" t="s">
        <v>30</v>
      </c>
      <c r="K47" s="44">
        <f>SUM(K48:K49)</f>
        <v>0</v>
      </c>
      <c r="M47" s="10">
        <v>427</v>
      </c>
      <c r="N47" s="10" t="s">
        <v>413</v>
      </c>
      <c r="O47" s="27">
        <f>0</f>
        <v>0</v>
      </c>
      <c r="Q47" s="10">
        <v>531</v>
      </c>
      <c r="R47" s="10" t="s">
        <v>459</v>
      </c>
      <c r="S47" s="27">
        <f>SUM(S48:S49)</f>
        <v>0</v>
      </c>
      <c r="U47" s="6">
        <v>611</v>
      </c>
      <c r="V47" s="6" t="s">
        <v>662</v>
      </c>
      <c r="W47" s="27">
        <f>0</f>
        <v>0</v>
      </c>
      <c r="Y47" s="10">
        <v>721</v>
      </c>
      <c r="Z47" s="10" t="s">
        <v>16</v>
      </c>
      <c r="AA47" s="27">
        <f>0</f>
        <v>0</v>
      </c>
    </row>
    <row r="48" spans="1:27" x14ac:dyDescent="0.25">
      <c r="A48" s="6">
        <v>131</v>
      </c>
      <c r="B48" s="6" t="s">
        <v>118</v>
      </c>
      <c r="C48" s="27">
        <f>SUM(C49:C56)</f>
        <v>0</v>
      </c>
      <c r="E48" s="23">
        <v>21385</v>
      </c>
      <c r="F48" s="23" t="s">
        <v>213</v>
      </c>
      <c r="G48" s="30">
        <f>0</f>
        <v>0</v>
      </c>
      <c r="I48" s="24">
        <v>371</v>
      </c>
      <c r="J48" s="24" t="s">
        <v>286</v>
      </c>
      <c r="K48" s="35"/>
      <c r="M48" s="39">
        <v>428</v>
      </c>
      <c r="N48" s="39" t="s">
        <v>412</v>
      </c>
      <c r="O48" s="40">
        <f>SUM(O49:O52)</f>
        <v>0</v>
      </c>
      <c r="Q48" s="22">
        <v>5311</v>
      </c>
      <c r="R48" s="22" t="s">
        <v>458</v>
      </c>
      <c r="S48" s="28">
        <f>0</f>
        <v>0</v>
      </c>
      <c r="U48" s="6">
        <v>612</v>
      </c>
      <c r="V48" s="6" t="s">
        <v>661</v>
      </c>
      <c r="W48" s="27">
        <f>SUM(W49:W50)</f>
        <v>0</v>
      </c>
      <c r="Y48" s="10">
        <v>722</v>
      </c>
      <c r="Z48" s="10" t="s">
        <v>17</v>
      </c>
      <c r="AA48" s="27">
        <f>0</f>
        <v>0</v>
      </c>
    </row>
    <row r="49" spans="1:27" x14ac:dyDescent="0.25">
      <c r="A49" s="22">
        <v>1311</v>
      </c>
      <c r="B49" s="22" t="s">
        <v>119</v>
      </c>
      <c r="C49" s="28">
        <f>0</f>
        <v>0</v>
      </c>
      <c r="E49" s="10">
        <v>214</v>
      </c>
      <c r="F49" s="10" t="s">
        <v>913</v>
      </c>
      <c r="G49" s="27">
        <f>0</f>
        <v>0</v>
      </c>
      <c r="I49" s="24">
        <v>372</v>
      </c>
      <c r="J49" s="24" t="s">
        <v>285</v>
      </c>
      <c r="K49" s="35"/>
      <c r="M49" s="22">
        <v>4282</v>
      </c>
      <c r="N49" s="22" t="s">
        <v>411</v>
      </c>
      <c r="O49" s="28">
        <f>0</f>
        <v>0</v>
      </c>
      <c r="Q49" s="22">
        <v>5314</v>
      </c>
      <c r="R49" s="22" t="s">
        <v>457</v>
      </c>
      <c r="S49" s="28">
        <f>0</f>
        <v>0</v>
      </c>
      <c r="U49" s="8">
        <v>6122</v>
      </c>
      <c r="V49" s="8" t="s">
        <v>660</v>
      </c>
      <c r="W49" s="32">
        <f>0</f>
        <v>0</v>
      </c>
      <c r="Y49" s="45">
        <v>74</v>
      </c>
      <c r="Z49" s="45" t="s">
        <v>400</v>
      </c>
      <c r="AA49" s="44">
        <f>0</f>
        <v>0</v>
      </c>
    </row>
    <row r="50" spans="1:27" ht="38.25" x14ac:dyDescent="0.25">
      <c r="A50" s="22">
        <v>1312</v>
      </c>
      <c r="B50" s="22" t="s">
        <v>183</v>
      </c>
      <c r="C50" s="36">
        <f>0</f>
        <v>0</v>
      </c>
      <c r="E50" s="10">
        <v>215</v>
      </c>
      <c r="F50" s="10" t="s">
        <v>214</v>
      </c>
      <c r="G50" s="27">
        <f>SUM(G51,G54,G57:G59)</f>
        <v>0</v>
      </c>
      <c r="I50" s="9">
        <v>38</v>
      </c>
      <c r="J50" s="46" t="s">
        <v>809</v>
      </c>
      <c r="K50" s="26">
        <f>0</f>
        <v>0</v>
      </c>
      <c r="M50" s="22">
        <v>4284</v>
      </c>
      <c r="N50" s="22" t="s">
        <v>410</v>
      </c>
      <c r="O50" s="28">
        <f>0</f>
        <v>0</v>
      </c>
      <c r="Q50" s="24">
        <v>532</v>
      </c>
      <c r="R50" s="24" t="s">
        <v>456</v>
      </c>
      <c r="S50" s="35">
        <f>0</f>
        <v>0</v>
      </c>
      <c r="U50" s="8">
        <v>6125</v>
      </c>
      <c r="V50" s="8" t="s">
        <v>659</v>
      </c>
      <c r="W50" s="32">
        <f>0</f>
        <v>0</v>
      </c>
      <c r="Y50" s="45">
        <v>75</v>
      </c>
      <c r="Z50" s="45" t="s">
        <v>730</v>
      </c>
      <c r="AA50" s="44">
        <f>SUM(AA51,AA55:AA58,AA61:AA62)</f>
        <v>0</v>
      </c>
    </row>
    <row r="51" spans="1:27" x14ac:dyDescent="0.25">
      <c r="A51" s="22">
        <v>1313</v>
      </c>
      <c r="B51" s="22" t="s">
        <v>182</v>
      </c>
      <c r="C51" s="36">
        <f>0</f>
        <v>0</v>
      </c>
      <c r="E51" s="11">
        <v>2151</v>
      </c>
      <c r="F51" s="11" t="s">
        <v>215</v>
      </c>
      <c r="G51" s="32">
        <f>SUM(G52:G53)</f>
        <v>0</v>
      </c>
      <c r="I51" s="9">
        <v>39</v>
      </c>
      <c r="J51" s="9" t="s">
        <v>810</v>
      </c>
      <c r="K51" s="26">
        <f>SUM(K52,K56,K60,K63,K66,K69)</f>
        <v>0</v>
      </c>
      <c r="M51" s="22">
        <v>4286</v>
      </c>
      <c r="N51" s="22" t="s">
        <v>409</v>
      </c>
      <c r="O51" s="28">
        <f>0</f>
        <v>0</v>
      </c>
      <c r="Q51" s="24">
        <v>533</v>
      </c>
      <c r="R51" s="24" t="s">
        <v>455</v>
      </c>
      <c r="S51" s="35">
        <f>0</f>
        <v>0</v>
      </c>
      <c r="U51" s="6">
        <v>613</v>
      </c>
      <c r="V51" s="6" t="s">
        <v>658</v>
      </c>
      <c r="W51" s="27">
        <f>SUM(W52:W54)</f>
        <v>0</v>
      </c>
      <c r="Y51" s="10">
        <v>751</v>
      </c>
      <c r="Z51" s="10" t="s">
        <v>547</v>
      </c>
      <c r="AA51" s="27">
        <f>SUM(AA52:AA54)</f>
        <v>0</v>
      </c>
    </row>
    <row r="52" spans="1:27" x14ac:dyDescent="0.25">
      <c r="A52" s="22">
        <v>1314</v>
      </c>
      <c r="B52" s="22" t="s">
        <v>181</v>
      </c>
      <c r="C52" s="36">
        <f>0</f>
        <v>0</v>
      </c>
      <c r="E52" s="23">
        <v>21511</v>
      </c>
      <c r="F52" s="23" t="s">
        <v>216</v>
      </c>
      <c r="G52" s="30">
        <f>0</f>
        <v>0</v>
      </c>
      <c r="I52" s="39">
        <v>391</v>
      </c>
      <c r="J52" s="39" t="s">
        <v>923</v>
      </c>
      <c r="K52" s="40">
        <f>SUM(K53:K55)</f>
        <v>0</v>
      </c>
      <c r="M52" s="22">
        <v>4287</v>
      </c>
      <c r="N52" s="22" t="s">
        <v>343</v>
      </c>
      <c r="O52" s="28">
        <f>0</f>
        <v>0</v>
      </c>
      <c r="Q52" s="45">
        <v>54</v>
      </c>
      <c r="R52" s="45" t="s">
        <v>454</v>
      </c>
      <c r="S52" s="44">
        <f>0</f>
        <v>0</v>
      </c>
      <c r="U52" s="22">
        <v>6132</v>
      </c>
      <c r="V52" s="22" t="s">
        <v>657</v>
      </c>
      <c r="W52" s="28">
        <f>0</f>
        <v>0</v>
      </c>
      <c r="Y52" s="22">
        <v>7511</v>
      </c>
      <c r="Z52" s="22" t="s">
        <v>546</v>
      </c>
      <c r="AA52" s="28">
        <f>0</f>
        <v>0</v>
      </c>
    </row>
    <row r="53" spans="1:27" x14ac:dyDescent="0.25">
      <c r="A53" s="22">
        <v>1315</v>
      </c>
      <c r="B53" s="22" t="s">
        <v>180</v>
      </c>
      <c r="C53" s="36">
        <f>0</f>
        <v>0</v>
      </c>
      <c r="E53" s="23">
        <v>21514</v>
      </c>
      <c r="F53" s="23" t="s">
        <v>217</v>
      </c>
      <c r="G53" s="30">
        <f>0</f>
        <v>0</v>
      </c>
      <c r="I53" s="22">
        <v>3911</v>
      </c>
      <c r="J53" s="22" t="s">
        <v>284</v>
      </c>
      <c r="K53" s="28">
        <f>0</f>
        <v>0</v>
      </c>
      <c r="M53" s="45">
        <v>43</v>
      </c>
      <c r="N53" s="45" t="s">
        <v>408</v>
      </c>
      <c r="O53" s="44">
        <f>SUM(O54:O56)</f>
        <v>0</v>
      </c>
      <c r="Q53" s="45">
        <v>58</v>
      </c>
      <c r="R53" s="45" t="s">
        <v>49</v>
      </c>
      <c r="S53" s="44">
        <f>0</f>
        <v>0</v>
      </c>
      <c r="U53" s="22">
        <v>6135</v>
      </c>
      <c r="V53" s="22" t="s">
        <v>656</v>
      </c>
      <c r="W53" s="28">
        <f>0</f>
        <v>0</v>
      </c>
      <c r="Y53" s="22">
        <v>7516</v>
      </c>
      <c r="Z53" s="22" t="s">
        <v>545</v>
      </c>
      <c r="AA53" s="28">
        <f>0</f>
        <v>0</v>
      </c>
    </row>
    <row r="54" spans="1:27" x14ac:dyDescent="0.25">
      <c r="A54" s="22">
        <v>1316</v>
      </c>
      <c r="B54" s="22" t="s">
        <v>179</v>
      </c>
      <c r="C54" s="36">
        <f>0</f>
        <v>0</v>
      </c>
      <c r="E54" s="11">
        <v>2153</v>
      </c>
      <c r="F54" s="11" t="s">
        <v>218</v>
      </c>
      <c r="G54" s="32">
        <f>SUM(G55:G56)</f>
        <v>0</v>
      </c>
      <c r="I54" s="22">
        <v>3912</v>
      </c>
      <c r="J54" s="22" t="s">
        <v>283</v>
      </c>
      <c r="K54" s="28">
        <f>0</f>
        <v>0</v>
      </c>
      <c r="M54" s="10">
        <v>431</v>
      </c>
      <c r="N54" s="10" t="s">
        <v>407</v>
      </c>
      <c r="O54" s="27">
        <f>0</f>
        <v>0</v>
      </c>
      <c r="Q54" s="9">
        <v>59</v>
      </c>
      <c r="R54" s="9" t="s">
        <v>847</v>
      </c>
      <c r="S54" s="26">
        <f>SUM(S55)</f>
        <v>0</v>
      </c>
      <c r="U54" s="22">
        <v>6136</v>
      </c>
      <c r="V54" s="22" t="s">
        <v>655</v>
      </c>
      <c r="W54" s="28">
        <f>0</f>
        <v>0</v>
      </c>
      <c r="Y54" s="22">
        <v>7518</v>
      </c>
      <c r="Z54" s="22" t="s">
        <v>544</v>
      </c>
      <c r="AA54" s="28">
        <f>0</f>
        <v>0</v>
      </c>
    </row>
    <row r="55" spans="1:27" x14ac:dyDescent="0.25">
      <c r="A55" s="22">
        <v>1317</v>
      </c>
      <c r="B55" s="22" t="s">
        <v>178</v>
      </c>
      <c r="C55" s="36">
        <f>0</f>
        <v>0</v>
      </c>
      <c r="E55" s="23">
        <v>21531</v>
      </c>
      <c r="F55" s="23" t="s">
        <v>216</v>
      </c>
      <c r="G55" s="30">
        <f>0</f>
        <v>0</v>
      </c>
      <c r="I55" s="22">
        <v>3917</v>
      </c>
      <c r="J55" s="22" t="s">
        <v>282</v>
      </c>
      <c r="K55" s="28">
        <f>0</f>
        <v>0</v>
      </c>
      <c r="M55" s="10">
        <v>437</v>
      </c>
      <c r="N55" s="10" t="s">
        <v>406</v>
      </c>
      <c r="O55" s="27">
        <f>0</f>
        <v>0</v>
      </c>
      <c r="Q55" s="39">
        <v>590</v>
      </c>
      <c r="R55" s="39" t="s">
        <v>848</v>
      </c>
      <c r="S55" s="40">
        <f>SUM(S56:S59)</f>
        <v>0</v>
      </c>
      <c r="U55" s="6">
        <v>614</v>
      </c>
      <c r="V55" s="6" t="s">
        <v>654</v>
      </c>
      <c r="W55" s="27">
        <f>0</f>
        <v>0</v>
      </c>
      <c r="Y55" s="10">
        <v>752</v>
      </c>
      <c r="Z55" s="10" t="s">
        <v>729</v>
      </c>
      <c r="AA55" s="27">
        <f>0</f>
        <v>0</v>
      </c>
    </row>
    <row r="56" spans="1:27" x14ac:dyDescent="0.25">
      <c r="A56" s="22">
        <v>1318</v>
      </c>
      <c r="B56" s="22" t="s">
        <v>177</v>
      </c>
      <c r="C56" s="36">
        <f>0</f>
        <v>0</v>
      </c>
      <c r="E56" s="23">
        <v>21534</v>
      </c>
      <c r="F56" s="23" t="s">
        <v>217</v>
      </c>
      <c r="G56" s="30">
        <f>0</f>
        <v>0</v>
      </c>
      <c r="I56" s="39">
        <v>392</v>
      </c>
      <c r="J56" s="39" t="s">
        <v>811</v>
      </c>
      <c r="K56" s="40">
        <f>SUM(K57:K59)</f>
        <v>0</v>
      </c>
      <c r="M56" s="10">
        <v>438</v>
      </c>
      <c r="N56" s="10" t="s">
        <v>405</v>
      </c>
      <c r="O56" s="27">
        <f>SUM(O57:O59)</f>
        <v>0</v>
      </c>
      <c r="Q56" s="11">
        <v>5903</v>
      </c>
      <c r="R56" s="11" t="s">
        <v>239</v>
      </c>
      <c r="S56" s="32">
        <f>0</f>
        <v>0</v>
      </c>
      <c r="U56" s="6">
        <v>615</v>
      </c>
      <c r="V56" s="6" t="s">
        <v>653</v>
      </c>
      <c r="W56" s="27">
        <f>SUM(W57:W59)</f>
        <v>0</v>
      </c>
      <c r="Y56" s="39">
        <v>753</v>
      </c>
      <c r="Z56" s="39" t="s">
        <v>728</v>
      </c>
      <c r="AA56" s="40">
        <f>0</f>
        <v>0</v>
      </c>
    </row>
    <row r="57" spans="1:27" x14ac:dyDescent="0.25">
      <c r="A57" s="6">
        <v>138</v>
      </c>
      <c r="B57" s="6" t="s">
        <v>895</v>
      </c>
      <c r="C57" s="37">
        <f>0</f>
        <v>0</v>
      </c>
      <c r="E57" s="11">
        <v>2154</v>
      </c>
      <c r="F57" s="11" t="s">
        <v>914</v>
      </c>
      <c r="G57" s="32">
        <f>0</f>
        <v>0</v>
      </c>
      <c r="I57" s="22">
        <v>3921</v>
      </c>
      <c r="J57" s="22" t="s">
        <v>812</v>
      </c>
      <c r="K57" s="28">
        <f>0</f>
        <v>0</v>
      </c>
      <c r="M57" s="22">
        <v>4382</v>
      </c>
      <c r="N57" s="22" t="s">
        <v>404</v>
      </c>
      <c r="O57" s="28">
        <f>0</f>
        <v>0</v>
      </c>
      <c r="Q57" s="11">
        <v>5904</v>
      </c>
      <c r="R57" s="11" t="s">
        <v>453</v>
      </c>
      <c r="S57" s="32">
        <f>0</f>
        <v>0</v>
      </c>
      <c r="U57" s="22">
        <v>6152</v>
      </c>
      <c r="V57" s="22" t="s">
        <v>652</v>
      </c>
      <c r="W57" s="28">
        <f>0</f>
        <v>0</v>
      </c>
      <c r="Y57" s="39">
        <v>754</v>
      </c>
      <c r="Z57" s="39" t="s">
        <v>864</v>
      </c>
      <c r="AA57" s="40">
        <f>0</f>
        <v>0</v>
      </c>
    </row>
    <row r="58" spans="1:27" x14ac:dyDescent="0.25">
      <c r="A58" s="6">
        <v>139</v>
      </c>
      <c r="B58" s="6" t="s">
        <v>184</v>
      </c>
      <c r="C58" s="37">
        <f>SUM(C59,C68)</f>
        <v>0</v>
      </c>
      <c r="E58" s="11">
        <v>2155</v>
      </c>
      <c r="F58" s="11" t="s">
        <v>219</v>
      </c>
      <c r="G58" s="32">
        <f>0</f>
        <v>0</v>
      </c>
      <c r="I58" s="22">
        <v>3922</v>
      </c>
      <c r="J58" s="22" t="s">
        <v>813</v>
      </c>
      <c r="K58" s="28">
        <f>0</f>
        <v>0</v>
      </c>
      <c r="M58" s="22">
        <v>4386</v>
      </c>
      <c r="N58" s="22" t="s">
        <v>403</v>
      </c>
      <c r="O58" s="28">
        <f>0</f>
        <v>0</v>
      </c>
      <c r="Q58" s="11">
        <v>5906</v>
      </c>
      <c r="R58" s="11" t="s">
        <v>248</v>
      </c>
      <c r="S58" s="32">
        <f>0</f>
        <v>0</v>
      </c>
      <c r="U58" s="22">
        <v>6155</v>
      </c>
      <c r="V58" s="22" t="s">
        <v>651</v>
      </c>
      <c r="W58" s="28">
        <f>0</f>
        <v>0</v>
      </c>
      <c r="Y58" s="39">
        <v>755</v>
      </c>
      <c r="Z58" s="39" t="s">
        <v>727</v>
      </c>
      <c r="AA58" s="40">
        <f>SUM(AA59:AA60)</f>
        <v>0</v>
      </c>
    </row>
    <row r="59" spans="1:27" x14ac:dyDescent="0.25">
      <c r="A59" s="8">
        <v>1391</v>
      </c>
      <c r="B59" s="8" t="s">
        <v>118</v>
      </c>
      <c r="C59" s="32">
        <f>SUM(C60:C67)</f>
        <v>0</v>
      </c>
      <c r="E59" s="11">
        <v>2157</v>
      </c>
      <c r="F59" s="11" t="s">
        <v>220</v>
      </c>
      <c r="G59" s="32">
        <f>0</f>
        <v>0</v>
      </c>
      <c r="I59" s="22">
        <v>3926</v>
      </c>
      <c r="J59" s="22" t="s">
        <v>814</v>
      </c>
      <c r="K59" s="28">
        <f>0</f>
        <v>0</v>
      </c>
      <c r="M59" s="22">
        <v>4387</v>
      </c>
      <c r="N59" s="22" t="s">
        <v>343</v>
      </c>
      <c r="O59" s="28">
        <f>0</f>
        <v>0</v>
      </c>
      <c r="Q59" s="11">
        <v>5908</v>
      </c>
      <c r="R59" s="11" t="s">
        <v>452</v>
      </c>
      <c r="S59" s="32">
        <f>0</f>
        <v>0</v>
      </c>
      <c r="U59" s="22">
        <v>6156</v>
      </c>
      <c r="V59" s="22" t="s">
        <v>650</v>
      </c>
      <c r="W59" s="28">
        <f>0</f>
        <v>0</v>
      </c>
      <c r="Y59" s="22">
        <v>7551</v>
      </c>
      <c r="Z59" s="22" t="s">
        <v>865</v>
      </c>
      <c r="AA59" s="28">
        <f>0</f>
        <v>0</v>
      </c>
    </row>
    <row r="60" spans="1:27" x14ac:dyDescent="0.25">
      <c r="A60" s="23">
        <v>13911</v>
      </c>
      <c r="B60" s="23" t="s">
        <v>119</v>
      </c>
      <c r="C60" s="30">
        <f>0</f>
        <v>0</v>
      </c>
      <c r="E60" s="10">
        <v>218</v>
      </c>
      <c r="F60" s="10" t="s">
        <v>221</v>
      </c>
      <c r="G60" s="27">
        <f>SUM(G61:G67)</f>
        <v>0</v>
      </c>
      <c r="I60" s="39">
        <v>393</v>
      </c>
      <c r="J60" s="39" t="s">
        <v>815</v>
      </c>
      <c r="K60" s="40">
        <f>SUM(K61:K62)</f>
        <v>0</v>
      </c>
      <c r="M60" s="9">
        <v>44</v>
      </c>
      <c r="N60" s="9" t="s">
        <v>402</v>
      </c>
      <c r="O60" s="26">
        <f>SUM(O61,O66,O72,O75:O76,O97:O99,O103)</f>
        <v>0</v>
      </c>
      <c r="U60" s="6">
        <v>616</v>
      </c>
      <c r="V60" s="6" t="s">
        <v>649</v>
      </c>
      <c r="W60" s="27">
        <f>SUM(W61:W63,W67:W68)</f>
        <v>0</v>
      </c>
      <c r="Y60" s="22">
        <v>7555</v>
      </c>
      <c r="Z60" s="22" t="s">
        <v>866</v>
      </c>
      <c r="AA60" s="28">
        <f>0</f>
        <v>0</v>
      </c>
    </row>
    <row r="61" spans="1:27" x14ac:dyDescent="0.25">
      <c r="A61" s="23">
        <v>13912</v>
      </c>
      <c r="B61" s="23" t="s">
        <v>183</v>
      </c>
      <c r="C61" s="30">
        <f>0</f>
        <v>0</v>
      </c>
      <c r="E61" s="11">
        <v>2181</v>
      </c>
      <c r="F61" s="11" t="s">
        <v>222</v>
      </c>
      <c r="G61" s="32">
        <f>0</f>
        <v>0</v>
      </c>
      <c r="I61" s="22">
        <v>3931</v>
      </c>
      <c r="J61" s="22" t="s">
        <v>816</v>
      </c>
      <c r="K61" s="28">
        <f>0</f>
        <v>0</v>
      </c>
      <c r="M61" s="10">
        <v>441</v>
      </c>
      <c r="N61" s="10" t="s">
        <v>401</v>
      </c>
      <c r="O61" s="27">
        <f>SUM(O62:O65)</f>
        <v>0</v>
      </c>
      <c r="U61" s="22">
        <v>6161</v>
      </c>
      <c r="V61" s="22" t="s">
        <v>648</v>
      </c>
      <c r="W61" s="28">
        <f>0</f>
        <v>0</v>
      </c>
      <c r="Y61" s="10">
        <v>756</v>
      </c>
      <c r="Z61" s="10" t="s">
        <v>867</v>
      </c>
      <c r="AA61" s="27">
        <f>0</f>
        <v>0</v>
      </c>
    </row>
    <row r="62" spans="1:27" x14ac:dyDescent="0.25">
      <c r="A62" s="23">
        <v>13913</v>
      </c>
      <c r="B62" s="23" t="s">
        <v>182</v>
      </c>
      <c r="C62" s="30">
        <f>0</f>
        <v>0</v>
      </c>
      <c r="E62" s="11">
        <v>2182</v>
      </c>
      <c r="F62" s="11" t="s">
        <v>223</v>
      </c>
      <c r="G62" s="32">
        <f>0</f>
        <v>0</v>
      </c>
      <c r="I62" s="22">
        <v>3935</v>
      </c>
      <c r="J62" s="22" t="s">
        <v>817</v>
      </c>
      <c r="K62" s="28">
        <f>0</f>
        <v>0</v>
      </c>
      <c r="M62" s="22">
        <v>4411</v>
      </c>
      <c r="N62" s="22" t="s">
        <v>117</v>
      </c>
      <c r="O62" s="28">
        <f>0</f>
        <v>0</v>
      </c>
      <c r="U62" s="22">
        <v>6162</v>
      </c>
      <c r="V62" s="22" t="s">
        <v>647</v>
      </c>
      <c r="W62" s="28">
        <f>0</f>
        <v>0</v>
      </c>
      <c r="Y62" s="10">
        <v>758</v>
      </c>
      <c r="Z62" s="10" t="s">
        <v>726</v>
      </c>
      <c r="AA62" s="27">
        <f>0</f>
        <v>0</v>
      </c>
    </row>
    <row r="63" spans="1:27" x14ac:dyDescent="0.25">
      <c r="A63" s="23">
        <v>13914</v>
      </c>
      <c r="B63" s="23" t="s">
        <v>181</v>
      </c>
      <c r="C63" s="30">
        <f>0</f>
        <v>0</v>
      </c>
      <c r="E63" s="11">
        <v>2183</v>
      </c>
      <c r="F63" s="11" t="s">
        <v>224</v>
      </c>
      <c r="G63" s="32">
        <f>0</f>
        <v>0</v>
      </c>
      <c r="I63" s="39">
        <v>394</v>
      </c>
      <c r="J63" s="39" t="s">
        <v>818</v>
      </c>
      <c r="K63" s="40">
        <f>SUM(K64:K65)</f>
        <v>0</v>
      </c>
      <c r="M63" s="22">
        <v>4417</v>
      </c>
      <c r="N63" s="22" t="s">
        <v>400</v>
      </c>
      <c r="O63" s="28">
        <f>0</f>
        <v>0</v>
      </c>
      <c r="U63" s="22">
        <v>6163</v>
      </c>
      <c r="V63" s="22" t="s">
        <v>646</v>
      </c>
      <c r="W63" s="28">
        <f>SUM(W64:W66)</f>
        <v>0</v>
      </c>
      <c r="Y63" s="45">
        <v>76</v>
      </c>
      <c r="Z63" s="45" t="s">
        <v>70</v>
      </c>
      <c r="AA63" s="44">
        <f>SUM(AA64,AA69,AA73,AA76:AA80)</f>
        <v>0</v>
      </c>
    </row>
    <row r="64" spans="1:27" x14ac:dyDescent="0.25">
      <c r="A64" s="23">
        <v>13915</v>
      </c>
      <c r="B64" s="23" t="s">
        <v>180</v>
      </c>
      <c r="C64" s="30">
        <f>0</f>
        <v>0</v>
      </c>
      <c r="E64" s="11">
        <v>2184</v>
      </c>
      <c r="F64" s="11" t="s">
        <v>225</v>
      </c>
      <c r="G64" s="32">
        <f>0</f>
        <v>0</v>
      </c>
      <c r="I64" s="22">
        <v>3941</v>
      </c>
      <c r="J64" s="22" t="s">
        <v>819</v>
      </c>
      <c r="K64" s="28"/>
      <c r="M64" s="22">
        <v>4418</v>
      </c>
      <c r="N64" s="22" t="s">
        <v>399</v>
      </c>
      <c r="O64" s="28">
        <f>0</f>
        <v>0</v>
      </c>
      <c r="U64" s="23">
        <v>61636</v>
      </c>
      <c r="V64" s="23" t="s">
        <v>645</v>
      </c>
      <c r="W64" s="30">
        <f>0</f>
        <v>0</v>
      </c>
      <c r="Y64" s="10">
        <v>761</v>
      </c>
      <c r="Z64" s="10" t="s">
        <v>725</v>
      </c>
      <c r="AA64" s="27">
        <f>SUM(AA65:AA68)</f>
        <v>0</v>
      </c>
    </row>
    <row r="65" spans="1:27" x14ac:dyDescent="0.25">
      <c r="A65" s="23">
        <v>13916</v>
      </c>
      <c r="B65" s="23" t="s">
        <v>179</v>
      </c>
      <c r="C65" s="30">
        <f>0</f>
        <v>0</v>
      </c>
      <c r="E65" s="11">
        <v>2185</v>
      </c>
      <c r="F65" s="11" t="s">
        <v>226</v>
      </c>
      <c r="G65" s="32">
        <f>0</f>
        <v>0</v>
      </c>
      <c r="I65" s="22">
        <v>3945</v>
      </c>
      <c r="J65" s="22" t="s">
        <v>820</v>
      </c>
      <c r="K65" s="28"/>
      <c r="M65" s="22">
        <v>4419</v>
      </c>
      <c r="N65" s="22" t="s">
        <v>398</v>
      </c>
      <c r="O65" s="28">
        <f>0</f>
        <v>0</v>
      </c>
      <c r="U65" s="23">
        <v>61637</v>
      </c>
      <c r="V65" s="23" t="s">
        <v>644</v>
      </c>
      <c r="W65" s="30">
        <f>0</f>
        <v>0</v>
      </c>
      <c r="Y65" s="22">
        <v>7611</v>
      </c>
      <c r="Z65" s="22" t="s">
        <v>724</v>
      </c>
      <c r="AA65" s="28">
        <f>0</f>
        <v>0</v>
      </c>
    </row>
    <row r="66" spans="1:27" x14ac:dyDescent="0.25">
      <c r="A66" s="23">
        <v>13917</v>
      </c>
      <c r="B66" s="23" t="s">
        <v>178</v>
      </c>
      <c r="C66" s="30">
        <f>0</f>
        <v>0</v>
      </c>
      <c r="E66" s="11">
        <v>2186</v>
      </c>
      <c r="F66" s="11" t="s">
        <v>227</v>
      </c>
      <c r="G66" s="32">
        <f>0</f>
        <v>0</v>
      </c>
      <c r="I66" s="39">
        <v>395</v>
      </c>
      <c r="J66" s="39" t="s">
        <v>821</v>
      </c>
      <c r="K66" s="40">
        <f>SUM(K67:K68)</f>
        <v>0</v>
      </c>
      <c r="M66" s="10">
        <v>442</v>
      </c>
      <c r="N66" s="10" t="s">
        <v>826</v>
      </c>
      <c r="O66" s="27">
        <f>SUM(O67:O71)</f>
        <v>0</v>
      </c>
      <c r="U66" s="23">
        <v>61638</v>
      </c>
      <c r="V66" s="23" t="s">
        <v>643</v>
      </c>
      <c r="W66" s="30">
        <f>0</f>
        <v>0</v>
      </c>
      <c r="Y66" s="22">
        <v>7612</v>
      </c>
      <c r="Z66" s="22" t="s">
        <v>868</v>
      </c>
      <c r="AA66" s="28">
        <f>0</f>
        <v>0</v>
      </c>
    </row>
    <row r="67" spans="1:27" x14ac:dyDescent="0.25">
      <c r="A67" s="23">
        <v>13918</v>
      </c>
      <c r="B67" s="23" t="s">
        <v>177</v>
      </c>
      <c r="C67" s="30">
        <f>0</f>
        <v>0</v>
      </c>
      <c r="E67" s="11">
        <v>2187</v>
      </c>
      <c r="F67" s="11" t="s">
        <v>778</v>
      </c>
      <c r="G67" s="32">
        <f>0</f>
        <v>0</v>
      </c>
      <c r="I67" s="22">
        <v>3951</v>
      </c>
      <c r="J67" s="22" t="s">
        <v>822</v>
      </c>
      <c r="K67" s="28">
        <f>0</f>
        <v>0</v>
      </c>
      <c r="M67" s="11">
        <v>4421</v>
      </c>
      <c r="N67" s="11" t="s">
        <v>827</v>
      </c>
      <c r="O67" s="32">
        <f>0</f>
        <v>0</v>
      </c>
      <c r="U67" s="22">
        <v>6164</v>
      </c>
      <c r="V67" s="22" t="s">
        <v>642</v>
      </c>
      <c r="W67" s="28">
        <f>0</f>
        <v>0</v>
      </c>
      <c r="Y67" s="22">
        <v>7616</v>
      </c>
      <c r="Z67" s="22" t="s">
        <v>723</v>
      </c>
      <c r="AA67" s="28">
        <f>0</f>
        <v>0</v>
      </c>
    </row>
    <row r="68" spans="1:27" x14ac:dyDescent="0.25">
      <c r="A68" s="8">
        <v>1398</v>
      </c>
      <c r="B68" s="8" t="s">
        <v>896</v>
      </c>
      <c r="C68" s="32">
        <f>0</f>
        <v>0</v>
      </c>
      <c r="E68" s="9">
        <v>22</v>
      </c>
      <c r="F68" s="9" t="s">
        <v>18</v>
      </c>
      <c r="G68" s="26">
        <f>0</f>
        <v>0</v>
      </c>
      <c r="I68" s="22">
        <v>3955</v>
      </c>
      <c r="J68" s="22" t="s">
        <v>823</v>
      </c>
      <c r="K68" s="28">
        <f>0</f>
        <v>0</v>
      </c>
      <c r="M68" s="11">
        <v>4422</v>
      </c>
      <c r="N68" s="11" t="s">
        <v>828</v>
      </c>
      <c r="O68" s="32">
        <f>0</f>
        <v>0</v>
      </c>
      <c r="U68" s="22">
        <v>6165</v>
      </c>
      <c r="V68" s="22" t="s">
        <v>641</v>
      </c>
      <c r="W68" s="28">
        <f>0</f>
        <v>0</v>
      </c>
      <c r="Y68" s="22">
        <v>7617</v>
      </c>
      <c r="Z68" s="22" t="s">
        <v>722</v>
      </c>
      <c r="AA68" s="28">
        <f>0</f>
        <v>0</v>
      </c>
    </row>
    <row r="69" spans="1:27" x14ac:dyDescent="0.25">
      <c r="A69" s="9">
        <v>14</v>
      </c>
      <c r="B69" s="9" t="s">
        <v>9</v>
      </c>
      <c r="C69" s="26">
        <f>SUM(C70,C73,C76:C80)</f>
        <v>0</v>
      </c>
      <c r="E69" s="45">
        <v>23</v>
      </c>
      <c r="F69" s="45" t="s">
        <v>228</v>
      </c>
      <c r="G69" s="44">
        <f>SUM(G70,G75:G77)</f>
        <v>0</v>
      </c>
      <c r="I69" s="39">
        <v>397</v>
      </c>
      <c r="J69" s="39" t="s">
        <v>824</v>
      </c>
      <c r="K69" s="40">
        <f>SUM(K70:K71)</f>
        <v>0</v>
      </c>
      <c r="M69" s="11">
        <v>4423</v>
      </c>
      <c r="N69" s="11" t="s">
        <v>829</v>
      </c>
      <c r="O69" s="32">
        <f>0</f>
        <v>0</v>
      </c>
      <c r="U69" s="6">
        <v>617</v>
      </c>
      <c r="V69" s="6" t="s">
        <v>640</v>
      </c>
      <c r="W69" s="27">
        <f>0</f>
        <v>0</v>
      </c>
      <c r="Y69" s="10">
        <v>762</v>
      </c>
      <c r="Z69" s="10" t="s">
        <v>721</v>
      </c>
      <c r="AA69" s="27">
        <f>SUM(AA70:AA72)</f>
        <v>0</v>
      </c>
    </row>
    <row r="70" spans="1:27" x14ac:dyDescent="0.25">
      <c r="A70" s="6">
        <v>142</v>
      </c>
      <c r="B70" s="6" t="s">
        <v>176</v>
      </c>
      <c r="C70" s="27">
        <f>SUM(C71:C72)</f>
        <v>0</v>
      </c>
      <c r="E70" s="10">
        <v>231</v>
      </c>
      <c r="F70" s="10" t="s">
        <v>229</v>
      </c>
      <c r="G70" s="27">
        <f>SUM(G71:G74)</f>
        <v>0</v>
      </c>
      <c r="I70" s="22">
        <v>3971</v>
      </c>
      <c r="J70" s="22" t="s">
        <v>281</v>
      </c>
      <c r="K70" s="28">
        <f>0</f>
        <v>0</v>
      </c>
      <c r="M70" s="22">
        <v>4424</v>
      </c>
      <c r="N70" s="22" t="s">
        <v>397</v>
      </c>
      <c r="O70" s="28">
        <f>0</f>
        <v>0</v>
      </c>
      <c r="U70" s="6">
        <v>618</v>
      </c>
      <c r="V70" s="6" t="s">
        <v>598</v>
      </c>
      <c r="W70" s="27">
        <f>SUM(W71:W73)</f>
        <v>0</v>
      </c>
      <c r="Y70" s="22">
        <v>7621</v>
      </c>
      <c r="Z70" s="22" t="s">
        <v>720</v>
      </c>
      <c r="AA70" s="28">
        <f>0</f>
        <v>0</v>
      </c>
    </row>
    <row r="71" spans="1:27" x14ac:dyDescent="0.25">
      <c r="A71" s="22">
        <v>1423</v>
      </c>
      <c r="B71" s="22" t="s">
        <v>175</v>
      </c>
      <c r="C71" s="28">
        <f>0</f>
        <v>0</v>
      </c>
      <c r="E71" s="22">
        <v>2312</v>
      </c>
      <c r="F71" s="22" t="s">
        <v>230</v>
      </c>
      <c r="G71" s="28">
        <f>0</f>
        <v>0</v>
      </c>
      <c r="I71" s="22">
        <v>3972</v>
      </c>
      <c r="J71" s="22" t="s">
        <v>280</v>
      </c>
      <c r="K71" s="28">
        <f>0</f>
        <v>0</v>
      </c>
      <c r="M71" s="22">
        <v>4425</v>
      </c>
      <c r="N71" s="22" t="s">
        <v>396</v>
      </c>
      <c r="O71" s="28">
        <f>0</f>
        <v>0</v>
      </c>
      <c r="U71" s="22">
        <v>6181</v>
      </c>
      <c r="V71" s="22" t="s">
        <v>639</v>
      </c>
      <c r="W71" s="28">
        <f>0</f>
        <v>0</v>
      </c>
      <c r="Y71" s="22">
        <v>7626</v>
      </c>
      <c r="Z71" s="22" t="s">
        <v>719</v>
      </c>
      <c r="AA71" s="28">
        <f>0</f>
        <v>0</v>
      </c>
    </row>
    <row r="72" spans="1:27" x14ac:dyDescent="0.25">
      <c r="A72" s="22">
        <v>1424</v>
      </c>
      <c r="B72" s="22" t="s">
        <v>897</v>
      </c>
      <c r="C72" s="28">
        <f>0</f>
        <v>0</v>
      </c>
      <c r="E72" s="22">
        <v>2313</v>
      </c>
      <c r="F72" s="22" t="s">
        <v>205</v>
      </c>
      <c r="G72" s="28">
        <f>0</f>
        <v>0</v>
      </c>
      <c r="M72" s="10">
        <v>443</v>
      </c>
      <c r="N72" s="10" t="s">
        <v>395</v>
      </c>
      <c r="O72" s="27">
        <f>SUM(O73:O74)</f>
        <v>0</v>
      </c>
      <c r="U72" s="22">
        <v>6183</v>
      </c>
      <c r="V72" s="22" t="s">
        <v>638</v>
      </c>
      <c r="W72" s="28">
        <f>0</f>
        <v>0</v>
      </c>
      <c r="Y72" s="22">
        <v>7627</v>
      </c>
      <c r="Z72" s="22" t="s">
        <v>718</v>
      </c>
      <c r="AA72" s="28">
        <f>0</f>
        <v>0</v>
      </c>
    </row>
    <row r="73" spans="1:27" x14ac:dyDescent="0.25">
      <c r="A73" s="6">
        <v>143</v>
      </c>
      <c r="B73" s="6" t="s">
        <v>174</v>
      </c>
      <c r="C73" s="27">
        <f>SUM(C74:C75)</f>
        <v>0</v>
      </c>
      <c r="E73" s="22">
        <v>2315</v>
      </c>
      <c r="F73" s="22" t="s">
        <v>231</v>
      </c>
      <c r="G73" s="28">
        <f>0</f>
        <v>0</v>
      </c>
      <c r="M73" s="11">
        <v>4431</v>
      </c>
      <c r="N73" s="11" t="s">
        <v>394</v>
      </c>
      <c r="O73" s="32">
        <f>0</f>
        <v>0</v>
      </c>
      <c r="U73" s="22">
        <v>6185</v>
      </c>
      <c r="V73" s="22" t="s">
        <v>637</v>
      </c>
      <c r="W73" s="28">
        <f>0</f>
        <v>0</v>
      </c>
      <c r="Y73" s="10">
        <v>763</v>
      </c>
      <c r="Z73" s="10" t="s">
        <v>717</v>
      </c>
      <c r="AA73" s="27">
        <f>SUM(AA74:AA75)</f>
        <v>0</v>
      </c>
    </row>
    <row r="74" spans="1:27" x14ac:dyDescent="0.25">
      <c r="A74" s="22">
        <v>1431</v>
      </c>
      <c r="B74" s="22" t="s">
        <v>173</v>
      </c>
      <c r="C74" s="28">
        <f>0</f>
        <v>0</v>
      </c>
      <c r="E74" s="22">
        <v>2318</v>
      </c>
      <c r="F74" s="22" t="s">
        <v>232</v>
      </c>
      <c r="G74" s="28">
        <f>0</f>
        <v>0</v>
      </c>
      <c r="M74" s="11">
        <v>4438</v>
      </c>
      <c r="N74" s="11" t="s">
        <v>393</v>
      </c>
      <c r="O74" s="32">
        <f>0</f>
        <v>0</v>
      </c>
      <c r="U74" s="6">
        <v>619</v>
      </c>
      <c r="V74" s="6" t="s">
        <v>636</v>
      </c>
      <c r="W74" s="27">
        <f>0</f>
        <v>0</v>
      </c>
      <c r="Y74" s="22">
        <v>7631</v>
      </c>
      <c r="Z74" s="22" t="s">
        <v>716</v>
      </c>
      <c r="AA74" s="28">
        <f>0</f>
        <v>0</v>
      </c>
    </row>
    <row r="75" spans="1:27" x14ac:dyDescent="0.25">
      <c r="A75" s="22">
        <v>1432</v>
      </c>
      <c r="B75" s="22" t="s">
        <v>172</v>
      </c>
      <c r="C75" s="28">
        <f>0</f>
        <v>0</v>
      </c>
      <c r="E75" s="10">
        <v>232</v>
      </c>
      <c r="F75" s="10" t="s">
        <v>233</v>
      </c>
      <c r="G75" s="27">
        <f>0</f>
        <v>0</v>
      </c>
      <c r="M75" s="39">
        <v>444</v>
      </c>
      <c r="N75" s="39" t="s">
        <v>392</v>
      </c>
      <c r="O75" s="40">
        <f>0</f>
        <v>0</v>
      </c>
      <c r="U75" s="45">
        <v>62</v>
      </c>
      <c r="V75" s="45" t="s">
        <v>635</v>
      </c>
      <c r="W75" s="44">
        <f>SUM(W76,W79,W87,W96,W103,W108:W109,W115,W118)</f>
        <v>0</v>
      </c>
      <c r="Y75" s="22">
        <v>7638</v>
      </c>
      <c r="Z75" s="22" t="s">
        <v>715</v>
      </c>
      <c r="AA75" s="28">
        <f>0</f>
        <v>0</v>
      </c>
    </row>
    <row r="76" spans="1:27" x14ac:dyDescent="0.25">
      <c r="A76" s="6">
        <v>144</v>
      </c>
      <c r="B76" s="6" t="s">
        <v>171</v>
      </c>
      <c r="C76" s="27">
        <f>0</f>
        <v>0</v>
      </c>
      <c r="E76" s="10">
        <v>237</v>
      </c>
      <c r="F76" s="10" t="s">
        <v>234</v>
      </c>
      <c r="G76" s="27">
        <f>0</f>
        <v>0</v>
      </c>
      <c r="M76" s="39">
        <v>445</v>
      </c>
      <c r="N76" s="39" t="s">
        <v>391</v>
      </c>
      <c r="O76" s="40">
        <f>SUM(O77:O78,O81,O87,O90)</f>
        <v>0</v>
      </c>
      <c r="U76" s="6">
        <v>621</v>
      </c>
      <c r="V76" s="6" t="s">
        <v>634</v>
      </c>
      <c r="W76" s="27">
        <f>SUM(W77:W78)</f>
        <v>0</v>
      </c>
      <c r="Y76" s="10">
        <v>764</v>
      </c>
      <c r="Z76" s="10" t="s">
        <v>714</v>
      </c>
      <c r="AA76" s="27">
        <f>0</f>
        <v>0</v>
      </c>
    </row>
    <row r="77" spans="1:27" x14ac:dyDescent="0.25">
      <c r="A77" s="39">
        <v>145</v>
      </c>
      <c r="B77" s="39" t="s">
        <v>170</v>
      </c>
      <c r="C77" s="40">
        <f>0</f>
        <v>0</v>
      </c>
      <c r="E77" s="10">
        <v>238</v>
      </c>
      <c r="F77" s="10" t="s">
        <v>235</v>
      </c>
      <c r="G77" s="27">
        <f>SUM(G78:G81)</f>
        <v>0</v>
      </c>
      <c r="M77" s="11">
        <v>4452</v>
      </c>
      <c r="N77" s="11" t="s">
        <v>390</v>
      </c>
      <c r="O77" s="32">
        <f>0</f>
        <v>0</v>
      </c>
      <c r="U77" s="22">
        <v>6211</v>
      </c>
      <c r="V77" s="22" t="s">
        <v>633</v>
      </c>
      <c r="W77" s="28">
        <f>0</f>
        <v>0</v>
      </c>
      <c r="Y77" s="10">
        <v>765</v>
      </c>
      <c r="Z77" s="10" t="s">
        <v>713</v>
      </c>
      <c r="AA77" s="27">
        <f>0</f>
        <v>0</v>
      </c>
    </row>
    <row r="78" spans="1:27" x14ac:dyDescent="0.25">
      <c r="A78" s="39">
        <v>146</v>
      </c>
      <c r="B78" s="39" t="s">
        <v>169</v>
      </c>
      <c r="C78" s="40">
        <f>0</f>
        <v>0</v>
      </c>
      <c r="E78" s="22">
        <v>2382</v>
      </c>
      <c r="F78" s="22" t="s">
        <v>230</v>
      </c>
      <c r="G78" s="28">
        <f>0</f>
        <v>0</v>
      </c>
      <c r="M78" s="11">
        <v>4455</v>
      </c>
      <c r="N78" s="11" t="s">
        <v>389</v>
      </c>
      <c r="O78" s="32">
        <f>SUM(O79:O80)</f>
        <v>0</v>
      </c>
      <c r="U78" s="22">
        <v>6214</v>
      </c>
      <c r="V78" s="22" t="s">
        <v>632</v>
      </c>
      <c r="W78" s="28">
        <f>0</f>
        <v>0</v>
      </c>
      <c r="Y78" s="10">
        <v>766</v>
      </c>
      <c r="Z78" s="10" t="s">
        <v>869</v>
      </c>
      <c r="AA78" s="27">
        <f>0</f>
        <v>0</v>
      </c>
    </row>
    <row r="79" spans="1:27" x14ac:dyDescent="0.25">
      <c r="A79" s="39">
        <v>147</v>
      </c>
      <c r="B79" s="39" t="s">
        <v>891</v>
      </c>
      <c r="C79" s="40">
        <f>0</f>
        <v>0</v>
      </c>
      <c r="E79" s="22">
        <v>2383</v>
      </c>
      <c r="F79" s="22" t="s">
        <v>205</v>
      </c>
      <c r="G79" s="28">
        <f>0</f>
        <v>0</v>
      </c>
      <c r="M79" s="23">
        <v>44551</v>
      </c>
      <c r="N79" s="23" t="s">
        <v>388</v>
      </c>
      <c r="O79" s="30">
        <f>0</f>
        <v>0</v>
      </c>
      <c r="U79" s="6">
        <v>622</v>
      </c>
      <c r="V79" s="6" t="s">
        <v>631</v>
      </c>
      <c r="W79" s="27">
        <f>SUM(W80:W86)</f>
        <v>0</v>
      </c>
      <c r="Y79" s="10">
        <v>767</v>
      </c>
      <c r="Z79" s="10" t="s">
        <v>712</v>
      </c>
      <c r="AA79" s="27">
        <f>0</f>
        <v>0</v>
      </c>
    </row>
    <row r="80" spans="1:27" x14ac:dyDescent="0.25">
      <c r="A80" s="39">
        <v>148</v>
      </c>
      <c r="B80" s="39" t="s">
        <v>167</v>
      </c>
      <c r="C80" s="40">
        <f>0</f>
        <v>0</v>
      </c>
      <c r="E80" s="22">
        <v>2385</v>
      </c>
      <c r="F80" s="22" t="s">
        <v>231</v>
      </c>
      <c r="G80" s="28">
        <f>0</f>
        <v>0</v>
      </c>
      <c r="M80" s="23">
        <v>44558</v>
      </c>
      <c r="N80" s="23" t="s">
        <v>380</v>
      </c>
      <c r="O80" s="30">
        <f>0</f>
        <v>0</v>
      </c>
      <c r="U80" s="22">
        <v>6221</v>
      </c>
      <c r="V80" s="22" t="s">
        <v>630</v>
      </c>
      <c r="W80" s="28">
        <f>0</f>
        <v>0</v>
      </c>
      <c r="Y80" s="10">
        <v>768</v>
      </c>
      <c r="Z80" s="10" t="s">
        <v>711</v>
      </c>
      <c r="AA80" s="27">
        <f>0</f>
        <v>0</v>
      </c>
    </row>
    <row r="81" spans="1:27" x14ac:dyDescent="0.25">
      <c r="A81" s="45">
        <v>15</v>
      </c>
      <c r="B81" s="45" t="s">
        <v>10</v>
      </c>
      <c r="C81" s="44">
        <f>SUM(C82,C90:C94,C96)</f>
        <v>0</v>
      </c>
      <c r="E81" s="11">
        <v>2388</v>
      </c>
      <c r="F81" s="11" t="s">
        <v>232</v>
      </c>
      <c r="G81" s="32">
        <f>0</f>
        <v>0</v>
      </c>
      <c r="M81" s="11">
        <v>4456</v>
      </c>
      <c r="N81" s="11" t="s">
        <v>387</v>
      </c>
      <c r="O81" s="32">
        <f>SUM(O82:O86)</f>
        <v>0</v>
      </c>
      <c r="U81" s="22">
        <v>6222</v>
      </c>
      <c r="V81" s="22" t="s">
        <v>629</v>
      </c>
      <c r="W81" s="28">
        <f>0</f>
        <v>0</v>
      </c>
      <c r="Y81" s="45">
        <v>77</v>
      </c>
      <c r="Z81" s="45" t="s">
        <v>71</v>
      </c>
      <c r="AA81" s="44">
        <f>SUM(AA82,AA89:AA90,AA93,AA98:AA99)</f>
        <v>0</v>
      </c>
    </row>
    <row r="82" spans="1:27" x14ac:dyDescent="0.25">
      <c r="A82" s="6">
        <v>151</v>
      </c>
      <c r="B82" s="6" t="s">
        <v>166</v>
      </c>
      <c r="C82" s="27">
        <f>SUM(C83:C89)</f>
        <v>0</v>
      </c>
      <c r="E82" s="9">
        <v>25</v>
      </c>
      <c r="F82" s="9" t="s">
        <v>236</v>
      </c>
      <c r="G82" s="26">
        <f>0</f>
        <v>0</v>
      </c>
      <c r="M82" s="23">
        <v>44562</v>
      </c>
      <c r="N82" s="23" t="s">
        <v>386</v>
      </c>
      <c r="O82" s="30">
        <f>0</f>
        <v>0</v>
      </c>
      <c r="U82" s="22">
        <v>6224</v>
      </c>
      <c r="V82" s="22" t="s">
        <v>628</v>
      </c>
      <c r="W82" s="28">
        <f>0</f>
        <v>0</v>
      </c>
      <c r="Y82" s="10">
        <v>771</v>
      </c>
      <c r="Z82" s="10" t="s">
        <v>710</v>
      </c>
      <c r="AA82" s="27">
        <f>SUM(AA83:AA88)</f>
        <v>0</v>
      </c>
    </row>
    <row r="83" spans="1:27" x14ac:dyDescent="0.25">
      <c r="A83" s="22">
        <v>1511</v>
      </c>
      <c r="B83" s="22" t="s">
        <v>165</v>
      </c>
      <c r="C83" s="28">
        <f>0</f>
        <v>0</v>
      </c>
      <c r="E83" s="9">
        <v>26</v>
      </c>
      <c r="F83" s="9" t="s">
        <v>237</v>
      </c>
      <c r="G83" s="26">
        <f>SUM(G84,G87,G89,G96,G99)</f>
        <v>0</v>
      </c>
      <c r="M83" s="23">
        <v>44563</v>
      </c>
      <c r="N83" s="23" t="s">
        <v>385</v>
      </c>
      <c r="O83" s="30">
        <f>0</f>
        <v>0</v>
      </c>
      <c r="U83" s="22">
        <v>6225</v>
      </c>
      <c r="V83" s="22" t="s">
        <v>627</v>
      </c>
      <c r="W83" s="28">
        <f>0</f>
        <v>0</v>
      </c>
      <c r="Y83" s="22">
        <v>7711</v>
      </c>
      <c r="Z83" s="22" t="s">
        <v>709</v>
      </c>
      <c r="AA83" s="28">
        <f>0</f>
        <v>0</v>
      </c>
    </row>
    <row r="84" spans="1:27" x14ac:dyDescent="0.25">
      <c r="A84" s="22">
        <v>1512</v>
      </c>
      <c r="B84" s="22" t="s">
        <v>164</v>
      </c>
      <c r="C84" s="28">
        <f>0</f>
        <v>0</v>
      </c>
      <c r="E84" s="10">
        <v>261</v>
      </c>
      <c r="F84" s="10" t="s">
        <v>238</v>
      </c>
      <c r="G84" s="27">
        <f>SUM(G85:G86)</f>
        <v>0</v>
      </c>
      <c r="M84" s="23">
        <v>44566</v>
      </c>
      <c r="N84" s="23" t="s">
        <v>384</v>
      </c>
      <c r="O84" s="30">
        <f>0</f>
        <v>0</v>
      </c>
      <c r="U84" s="22">
        <v>6226</v>
      </c>
      <c r="V84" s="22" t="s">
        <v>626</v>
      </c>
      <c r="W84" s="28">
        <f>0</f>
        <v>0</v>
      </c>
      <c r="Y84" s="22">
        <v>7713</v>
      </c>
      <c r="Z84" s="22" t="s">
        <v>708</v>
      </c>
      <c r="AA84" s="28">
        <f>0</f>
        <v>0</v>
      </c>
    </row>
    <row r="85" spans="1:27" x14ac:dyDescent="0.25">
      <c r="A85" s="22">
        <v>1513</v>
      </c>
      <c r="B85" s="22" t="s">
        <v>163</v>
      </c>
      <c r="C85" s="28">
        <f>0</f>
        <v>0</v>
      </c>
      <c r="E85" s="22">
        <v>2611</v>
      </c>
      <c r="F85" s="22" t="s">
        <v>239</v>
      </c>
      <c r="G85" s="28">
        <f>0</f>
        <v>0</v>
      </c>
      <c r="M85" s="23">
        <v>44567</v>
      </c>
      <c r="N85" s="23" t="s">
        <v>383</v>
      </c>
      <c r="O85" s="30">
        <f>0</f>
        <v>0</v>
      </c>
      <c r="U85" s="22">
        <v>6227</v>
      </c>
      <c r="V85" s="22" t="s">
        <v>625</v>
      </c>
      <c r="W85" s="28">
        <f>0</f>
        <v>0</v>
      </c>
      <c r="Y85" s="22">
        <v>7714</v>
      </c>
      <c r="Z85" s="22" t="s">
        <v>707</v>
      </c>
      <c r="AA85" s="28">
        <f>0</f>
        <v>0</v>
      </c>
    </row>
    <row r="86" spans="1:27" x14ac:dyDescent="0.25">
      <c r="A86" s="22">
        <v>1514</v>
      </c>
      <c r="B86" s="22" t="s">
        <v>162</v>
      </c>
      <c r="C86" s="28">
        <f>0</f>
        <v>0</v>
      </c>
      <c r="E86" s="22">
        <v>2618</v>
      </c>
      <c r="F86" s="22" t="s">
        <v>240</v>
      </c>
      <c r="G86" s="28">
        <f>0</f>
        <v>0</v>
      </c>
      <c r="M86" s="23">
        <v>44568</v>
      </c>
      <c r="N86" s="23" t="s">
        <v>380</v>
      </c>
      <c r="O86" s="30">
        <f>0</f>
        <v>0</v>
      </c>
      <c r="U86" s="22">
        <v>6228</v>
      </c>
      <c r="V86" s="22" t="s">
        <v>610</v>
      </c>
      <c r="W86" s="28">
        <f>0</f>
        <v>0</v>
      </c>
      <c r="Y86" s="22">
        <v>7715</v>
      </c>
      <c r="Z86" s="22" t="s">
        <v>399</v>
      </c>
      <c r="AA86" s="28">
        <f>0</f>
        <v>0</v>
      </c>
    </row>
    <row r="87" spans="1:27" x14ac:dyDescent="0.25">
      <c r="A87" s="22">
        <v>1515</v>
      </c>
      <c r="B87" s="22" t="s">
        <v>161</v>
      </c>
      <c r="C87" s="28">
        <f>0</f>
        <v>0</v>
      </c>
      <c r="E87" s="10">
        <v>266</v>
      </c>
      <c r="F87" s="10" t="s">
        <v>241</v>
      </c>
      <c r="G87" s="27">
        <f>SUM(G88)</f>
        <v>0</v>
      </c>
      <c r="M87" s="11">
        <v>4457</v>
      </c>
      <c r="N87" s="11" t="s">
        <v>382</v>
      </c>
      <c r="O87" s="32">
        <f>SUM(O88:O89)</f>
        <v>0</v>
      </c>
      <c r="U87" s="6">
        <v>623</v>
      </c>
      <c r="V87" s="6" t="s">
        <v>624</v>
      </c>
      <c r="W87" s="27">
        <f>SUM(W88:W95)</f>
        <v>0</v>
      </c>
      <c r="Y87" s="22">
        <v>7717</v>
      </c>
      <c r="Z87" s="22" t="s">
        <v>706</v>
      </c>
      <c r="AA87" s="28">
        <f>0</f>
        <v>0</v>
      </c>
    </row>
    <row r="88" spans="1:27" x14ac:dyDescent="0.25">
      <c r="A88" s="22">
        <v>1516</v>
      </c>
      <c r="B88" s="22" t="s">
        <v>160</v>
      </c>
      <c r="C88" s="28">
        <f>0</f>
        <v>0</v>
      </c>
      <c r="E88" s="11">
        <v>2661</v>
      </c>
      <c r="F88" s="11" t="s">
        <v>779</v>
      </c>
      <c r="G88" s="32">
        <f>0</f>
        <v>0</v>
      </c>
      <c r="M88" s="23">
        <v>44571</v>
      </c>
      <c r="N88" s="23" t="s">
        <v>381</v>
      </c>
      <c r="O88" s="30">
        <f>0</f>
        <v>0</v>
      </c>
      <c r="U88" s="22">
        <v>6231</v>
      </c>
      <c r="V88" s="22" t="s">
        <v>623</v>
      </c>
      <c r="W88" s="28">
        <f>0</f>
        <v>0</v>
      </c>
      <c r="Y88" s="22">
        <v>7718</v>
      </c>
      <c r="Z88" s="22" t="s">
        <v>705</v>
      </c>
      <c r="AA88" s="28">
        <f>0</f>
        <v>0</v>
      </c>
    </row>
    <row r="89" spans="1:27" x14ac:dyDescent="0.25">
      <c r="A89" s="22">
        <v>1518</v>
      </c>
      <c r="B89" s="22" t="s">
        <v>159</v>
      </c>
      <c r="C89" s="28">
        <f>0</f>
        <v>0</v>
      </c>
      <c r="E89" s="10">
        <v>267</v>
      </c>
      <c r="F89" s="10" t="s">
        <v>242</v>
      </c>
      <c r="G89" s="27">
        <f>SUM(G90:G95)</f>
        <v>0</v>
      </c>
      <c r="M89" s="23">
        <v>44578</v>
      </c>
      <c r="N89" s="23" t="s">
        <v>380</v>
      </c>
      <c r="O89" s="30">
        <f>0</f>
        <v>0</v>
      </c>
      <c r="U89" s="22">
        <v>6232</v>
      </c>
      <c r="V89" s="22" t="s">
        <v>622</v>
      </c>
      <c r="W89" s="28">
        <f>0</f>
        <v>0</v>
      </c>
      <c r="Y89" s="10">
        <v>772</v>
      </c>
      <c r="Z89" s="10" t="s">
        <v>870</v>
      </c>
      <c r="AA89" s="27">
        <f>0</f>
        <v>0</v>
      </c>
    </row>
    <row r="90" spans="1:27" x14ac:dyDescent="0.25">
      <c r="A90" s="6">
        <v>153</v>
      </c>
      <c r="B90" s="6" t="s">
        <v>158</v>
      </c>
      <c r="C90" s="27">
        <f>0</f>
        <v>0</v>
      </c>
      <c r="E90" s="22">
        <v>2671</v>
      </c>
      <c r="F90" s="22" t="s">
        <v>915</v>
      </c>
      <c r="G90" s="28">
        <f>0</f>
        <v>0</v>
      </c>
      <c r="M90" s="11">
        <v>4458</v>
      </c>
      <c r="N90" s="11" t="s">
        <v>379</v>
      </c>
      <c r="O90" s="32">
        <f>SUM(O91:O96)</f>
        <v>0</v>
      </c>
      <c r="U90" s="22">
        <v>6233</v>
      </c>
      <c r="V90" s="22" t="s">
        <v>621</v>
      </c>
      <c r="W90" s="28">
        <f>0</f>
        <v>0</v>
      </c>
      <c r="Y90" s="10">
        <v>774</v>
      </c>
      <c r="Z90" s="10" t="s">
        <v>856</v>
      </c>
      <c r="AA90" s="27">
        <f>SUM(AA91:AA92)</f>
        <v>0</v>
      </c>
    </row>
    <row r="91" spans="1:27" x14ac:dyDescent="0.25">
      <c r="A91" s="6">
        <v>154</v>
      </c>
      <c r="B91" s="6" t="s">
        <v>157</v>
      </c>
      <c r="C91" s="27">
        <f>0</f>
        <v>0</v>
      </c>
      <c r="E91" s="22">
        <v>2674</v>
      </c>
      <c r="F91" s="22" t="s">
        <v>916</v>
      </c>
      <c r="G91" s="28">
        <f>0</f>
        <v>0</v>
      </c>
      <c r="M91" s="23">
        <v>44581</v>
      </c>
      <c r="N91" s="23" t="s">
        <v>378</v>
      </c>
      <c r="O91" s="30">
        <f>0</f>
        <v>0</v>
      </c>
      <c r="U91" s="22">
        <v>6234</v>
      </c>
      <c r="V91" s="22" t="s">
        <v>620</v>
      </c>
      <c r="W91" s="28">
        <f>0</f>
        <v>0</v>
      </c>
      <c r="Y91" s="22">
        <v>7741</v>
      </c>
      <c r="Z91" s="22" t="s">
        <v>857</v>
      </c>
      <c r="AA91" s="28">
        <f>0</f>
        <v>0</v>
      </c>
    </row>
    <row r="92" spans="1:27" x14ac:dyDescent="0.25">
      <c r="A92" s="6">
        <v>155</v>
      </c>
      <c r="B92" s="6" t="s">
        <v>156</v>
      </c>
      <c r="C92" s="27">
        <f>0</f>
        <v>0</v>
      </c>
      <c r="E92" s="22">
        <v>2675</v>
      </c>
      <c r="F92" s="22" t="s">
        <v>917</v>
      </c>
      <c r="G92" s="28">
        <f>0</f>
        <v>0</v>
      </c>
      <c r="M92" s="23">
        <v>44582</v>
      </c>
      <c r="N92" s="23" t="s">
        <v>377</v>
      </c>
      <c r="O92" s="30">
        <f>0</f>
        <v>0</v>
      </c>
      <c r="U92" s="22">
        <v>6235</v>
      </c>
      <c r="V92" s="22" t="s">
        <v>619</v>
      </c>
      <c r="W92" s="28">
        <f>0</f>
        <v>0</v>
      </c>
      <c r="Y92" s="22">
        <v>7742</v>
      </c>
      <c r="Z92" s="22" t="s">
        <v>871</v>
      </c>
      <c r="AA92" s="28">
        <f>0</f>
        <v>0</v>
      </c>
    </row>
    <row r="93" spans="1:27" x14ac:dyDescent="0.25">
      <c r="A93" s="6">
        <v>156</v>
      </c>
      <c r="B93" s="6" t="s">
        <v>898</v>
      </c>
      <c r="C93" s="27">
        <f>0</f>
        <v>0</v>
      </c>
      <c r="E93" s="22">
        <v>2676</v>
      </c>
      <c r="F93" s="22" t="s">
        <v>243</v>
      </c>
      <c r="G93" s="28">
        <f>0</f>
        <v>0</v>
      </c>
      <c r="M93" s="23">
        <v>44583</v>
      </c>
      <c r="N93" s="23" t="s">
        <v>376</v>
      </c>
      <c r="O93" s="30">
        <f>0</f>
        <v>0</v>
      </c>
      <c r="U93" s="22">
        <v>6236</v>
      </c>
      <c r="V93" s="22" t="s">
        <v>618</v>
      </c>
      <c r="W93" s="28">
        <f>0</f>
        <v>0</v>
      </c>
      <c r="Y93" s="10">
        <v>775</v>
      </c>
      <c r="Z93" s="10" t="s">
        <v>704</v>
      </c>
      <c r="AA93" s="27">
        <f>SUM(AA94:AA97)</f>
        <v>0</v>
      </c>
    </row>
    <row r="94" spans="1:27" x14ac:dyDescent="0.25">
      <c r="A94" s="6">
        <v>157</v>
      </c>
      <c r="B94" s="6" t="s">
        <v>155</v>
      </c>
      <c r="C94" s="27">
        <f>SUM(C95)</f>
        <v>0</v>
      </c>
      <c r="E94" s="22">
        <v>2677</v>
      </c>
      <c r="F94" s="22" t="s">
        <v>244</v>
      </c>
      <c r="G94" s="28">
        <f>0</f>
        <v>0</v>
      </c>
      <c r="M94" s="23">
        <v>44584</v>
      </c>
      <c r="N94" s="23" t="s">
        <v>375</v>
      </c>
      <c r="O94" s="30">
        <f>0</f>
        <v>0</v>
      </c>
      <c r="U94" s="22">
        <v>6237</v>
      </c>
      <c r="V94" s="22" t="s">
        <v>617</v>
      </c>
      <c r="W94" s="28">
        <f>0</f>
        <v>0</v>
      </c>
      <c r="Y94" s="22">
        <v>7751</v>
      </c>
      <c r="Z94" s="22" t="s">
        <v>509</v>
      </c>
      <c r="AA94" s="28">
        <f>0</f>
        <v>0</v>
      </c>
    </row>
    <row r="95" spans="1:27" x14ac:dyDescent="0.25">
      <c r="A95" s="22">
        <v>1572</v>
      </c>
      <c r="B95" s="22" t="s">
        <v>154</v>
      </c>
      <c r="C95" s="28">
        <f>0</f>
        <v>0</v>
      </c>
      <c r="E95" s="22">
        <v>2678</v>
      </c>
      <c r="F95" s="22" t="s">
        <v>123</v>
      </c>
      <c r="G95" s="28">
        <f>0</f>
        <v>0</v>
      </c>
      <c r="M95" s="23">
        <v>44586</v>
      </c>
      <c r="N95" s="23" t="s">
        <v>374</v>
      </c>
      <c r="O95" s="30">
        <f>0</f>
        <v>0</v>
      </c>
      <c r="U95" s="22">
        <v>6238</v>
      </c>
      <c r="V95" s="22" t="s">
        <v>935</v>
      </c>
      <c r="W95" s="28">
        <f>0</f>
        <v>0</v>
      </c>
      <c r="Y95" s="22">
        <v>7752</v>
      </c>
      <c r="Z95" s="22" t="s">
        <v>17</v>
      </c>
      <c r="AA95" s="28">
        <f>0</f>
        <v>0</v>
      </c>
    </row>
    <row r="96" spans="1:27" x14ac:dyDescent="0.25">
      <c r="A96" s="6">
        <v>158</v>
      </c>
      <c r="B96" s="6" t="s">
        <v>153</v>
      </c>
      <c r="C96" s="27">
        <f>SUM(C97)</f>
        <v>0</v>
      </c>
      <c r="E96" s="10">
        <v>268</v>
      </c>
      <c r="F96" s="10" t="s">
        <v>245</v>
      </c>
      <c r="G96" s="27">
        <f>SUM(G97:G98)</f>
        <v>0</v>
      </c>
      <c r="M96" s="23">
        <v>44587</v>
      </c>
      <c r="N96" s="23" t="s">
        <v>373</v>
      </c>
      <c r="O96" s="30">
        <f>0</f>
        <v>0</v>
      </c>
      <c r="U96" s="6">
        <v>624</v>
      </c>
      <c r="V96" s="6" t="s">
        <v>616</v>
      </c>
      <c r="W96" s="27">
        <f>SUM(W97:W102)</f>
        <v>0</v>
      </c>
      <c r="Y96" s="22">
        <v>7756</v>
      </c>
      <c r="Z96" s="22" t="s">
        <v>504</v>
      </c>
      <c r="AA96" s="28">
        <f>0</f>
        <v>0</v>
      </c>
    </row>
    <row r="97" spans="1:27" x14ac:dyDescent="0.25">
      <c r="A97" s="22">
        <v>1581</v>
      </c>
      <c r="B97" s="22" t="s">
        <v>152</v>
      </c>
      <c r="C97" s="28">
        <f>0</f>
        <v>0</v>
      </c>
      <c r="E97" s="22">
        <v>2681</v>
      </c>
      <c r="F97" s="22" t="s">
        <v>124</v>
      </c>
      <c r="G97" s="28">
        <f>0</f>
        <v>0</v>
      </c>
      <c r="M97" s="10">
        <v>446</v>
      </c>
      <c r="N97" s="10" t="s">
        <v>372</v>
      </c>
      <c r="O97" s="27">
        <f>0</f>
        <v>0</v>
      </c>
      <c r="U97" s="22">
        <v>6241</v>
      </c>
      <c r="V97" s="22" t="s">
        <v>615</v>
      </c>
      <c r="W97" s="28">
        <f>0</f>
        <v>0</v>
      </c>
      <c r="Y97" s="22">
        <v>7758</v>
      </c>
      <c r="Z97" s="22" t="s">
        <v>519</v>
      </c>
      <c r="AA97" s="28">
        <f>0</f>
        <v>0</v>
      </c>
    </row>
    <row r="98" spans="1:27" x14ac:dyDescent="0.25">
      <c r="A98" s="45">
        <v>16</v>
      </c>
      <c r="B98" s="45" t="s">
        <v>11</v>
      </c>
      <c r="C98" s="44">
        <f>SUM(C99:C103,C106,C109,C113,C125)</f>
        <v>0</v>
      </c>
      <c r="E98" s="22">
        <v>2688</v>
      </c>
      <c r="F98" s="22" t="s">
        <v>123</v>
      </c>
      <c r="G98" s="28">
        <f>0</f>
        <v>0</v>
      </c>
      <c r="M98" s="39">
        <v>447</v>
      </c>
      <c r="N98" s="39" t="s">
        <v>371</v>
      </c>
      <c r="O98" s="40">
        <f>0</f>
        <v>0</v>
      </c>
      <c r="U98" s="22">
        <v>6242</v>
      </c>
      <c r="V98" s="22" t="s">
        <v>614</v>
      </c>
      <c r="W98" s="28">
        <f>0</f>
        <v>0</v>
      </c>
      <c r="Y98" s="10">
        <v>777</v>
      </c>
      <c r="Z98" s="10" t="s">
        <v>703</v>
      </c>
      <c r="AA98" s="27">
        <f>0</f>
        <v>0</v>
      </c>
    </row>
    <row r="99" spans="1:27" x14ac:dyDescent="0.25">
      <c r="A99" s="6">
        <v>161</v>
      </c>
      <c r="B99" s="6" t="s">
        <v>151</v>
      </c>
      <c r="C99" s="27">
        <f>0</f>
        <v>0</v>
      </c>
      <c r="E99" s="10">
        <v>269</v>
      </c>
      <c r="F99" s="10" t="s">
        <v>246</v>
      </c>
      <c r="G99" s="27">
        <f>0</f>
        <v>0</v>
      </c>
      <c r="M99" s="10">
        <v>448</v>
      </c>
      <c r="N99" s="10" t="s">
        <v>370</v>
      </c>
      <c r="O99" s="27">
        <f>SUM(O100:O102)</f>
        <v>0</v>
      </c>
      <c r="U99" s="22">
        <v>6243</v>
      </c>
      <c r="V99" s="22" t="s">
        <v>613</v>
      </c>
      <c r="W99" s="28">
        <f>0</f>
        <v>0</v>
      </c>
      <c r="Y99" s="10">
        <v>778</v>
      </c>
      <c r="Z99" s="10" t="s">
        <v>702</v>
      </c>
      <c r="AA99" s="27">
        <f>SUM(AA100:AA103)</f>
        <v>0</v>
      </c>
    </row>
    <row r="100" spans="1:27" x14ac:dyDescent="0.25">
      <c r="A100" s="6">
        <v>162</v>
      </c>
      <c r="B100" s="6" t="s">
        <v>899</v>
      </c>
      <c r="C100" s="27">
        <f>0</f>
        <v>0</v>
      </c>
      <c r="E100" s="45">
        <v>27</v>
      </c>
      <c r="F100" s="45" t="s">
        <v>247</v>
      </c>
      <c r="G100" s="44">
        <f>SUM(G101,G104,G107:G108,G113,G116)</f>
        <v>0</v>
      </c>
      <c r="M100" s="22">
        <v>4482</v>
      </c>
      <c r="N100" s="22" t="s">
        <v>369</v>
      </c>
      <c r="O100" s="28">
        <f>0</f>
        <v>0</v>
      </c>
      <c r="U100" s="22">
        <v>6244</v>
      </c>
      <c r="V100" s="22" t="s">
        <v>612</v>
      </c>
      <c r="W100" s="28">
        <f>0</f>
        <v>0</v>
      </c>
      <c r="Y100" s="22">
        <v>7781</v>
      </c>
      <c r="Z100" s="22" t="s">
        <v>701</v>
      </c>
      <c r="AA100" s="28">
        <f>0</f>
        <v>0</v>
      </c>
    </row>
    <row r="101" spans="1:27" x14ac:dyDescent="0.25">
      <c r="A101" s="6">
        <v>163</v>
      </c>
      <c r="B101" s="6" t="s">
        <v>150</v>
      </c>
      <c r="C101" s="27">
        <f>0</f>
        <v>0</v>
      </c>
      <c r="E101" s="10">
        <v>271</v>
      </c>
      <c r="F101" s="10" t="s">
        <v>918</v>
      </c>
      <c r="G101" s="27">
        <f>SUM(G102:G103)</f>
        <v>0</v>
      </c>
      <c r="M101" s="22">
        <v>4486</v>
      </c>
      <c r="N101" s="22" t="s">
        <v>368</v>
      </c>
      <c r="O101" s="28">
        <f>0</f>
        <v>0</v>
      </c>
      <c r="U101" s="22">
        <v>6247</v>
      </c>
      <c r="V101" s="22" t="s">
        <v>611</v>
      </c>
      <c r="W101" s="28">
        <f>0</f>
        <v>0</v>
      </c>
      <c r="Y101" s="22">
        <v>7782</v>
      </c>
      <c r="Z101" s="22" t="s">
        <v>516</v>
      </c>
      <c r="AA101" s="28">
        <f>0</f>
        <v>0</v>
      </c>
    </row>
    <row r="102" spans="1:27" x14ac:dyDescent="0.25">
      <c r="A102" s="6">
        <v>164</v>
      </c>
      <c r="B102" s="6" t="s">
        <v>149</v>
      </c>
      <c r="C102" s="27">
        <f>0</f>
        <v>0</v>
      </c>
      <c r="E102" s="22">
        <v>2711</v>
      </c>
      <c r="F102" s="22" t="s">
        <v>239</v>
      </c>
      <c r="G102" s="28">
        <f>0</f>
        <v>0</v>
      </c>
      <c r="M102" s="22">
        <v>4487</v>
      </c>
      <c r="N102" s="22" t="s">
        <v>367</v>
      </c>
      <c r="O102" s="28">
        <f>0</f>
        <v>0</v>
      </c>
      <c r="U102" s="22">
        <v>6248</v>
      </c>
      <c r="V102" s="22" t="s">
        <v>610</v>
      </c>
      <c r="W102" s="28">
        <f>0</f>
        <v>0</v>
      </c>
      <c r="Y102" s="22">
        <v>7783</v>
      </c>
      <c r="Z102" s="22" t="s">
        <v>700</v>
      </c>
      <c r="AA102" s="28">
        <f>0</f>
        <v>0</v>
      </c>
    </row>
    <row r="103" spans="1:27" x14ac:dyDescent="0.25">
      <c r="A103" s="6">
        <v>165</v>
      </c>
      <c r="B103" s="6" t="s">
        <v>148</v>
      </c>
      <c r="C103" s="27">
        <f>SUM(C104:C105)</f>
        <v>0</v>
      </c>
      <c r="E103" s="22">
        <v>2718</v>
      </c>
      <c r="F103" s="22" t="s">
        <v>240</v>
      </c>
      <c r="G103" s="28">
        <f>0</f>
        <v>0</v>
      </c>
      <c r="M103" s="10">
        <v>449</v>
      </c>
      <c r="N103" s="10" t="s">
        <v>366</v>
      </c>
      <c r="O103" s="27">
        <f>0</f>
        <v>0</v>
      </c>
      <c r="U103" s="6">
        <v>625</v>
      </c>
      <c r="V103" s="6" t="s">
        <v>609</v>
      </c>
      <c r="W103" s="27">
        <f>SUM(W104:W107)</f>
        <v>0</v>
      </c>
      <c r="Y103" s="22">
        <v>7788</v>
      </c>
      <c r="Z103" s="22" t="s">
        <v>699</v>
      </c>
      <c r="AA103" s="28">
        <f>0</f>
        <v>0</v>
      </c>
    </row>
    <row r="104" spans="1:27" x14ac:dyDescent="0.25">
      <c r="A104" s="22">
        <v>1651</v>
      </c>
      <c r="B104" s="22" t="s">
        <v>147</v>
      </c>
      <c r="C104" s="28">
        <f>0</f>
        <v>0</v>
      </c>
      <c r="E104" s="10">
        <v>272</v>
      </c>
      <c r="F104" s="10" t="s">
        <v>919</v>
      </c>
      <c r="G104" s="27">
        <f>SUM(G105:G106)</f>
        <v>0</v>
      </c>
      <c r="M104" s="45">
        <v>45</v>
      </c>
      <c r="N104" s="45" t="s">
        <v>365</v>
      </c>
      <c r="O104" s="44">
        <f>SUM(O105:O106,O109,O120:O121)</f>
        <v>0</v>
      </c>
      <c r="U104" s="22">
        <v>6251</v>
      </c>
      <c r="V104" s="22" t="s">
        <v>608</v>
      </c>
      <c r="W104" s="28">
        <f>0</f>
        <v>0</v>
      </c>
      <c r="Y104" s="9">
        <v>78</v>
      </c>
      <c r="Z104" s="9" t="s">
        <v>872</v>
      </c>
      <c r="AA104" s="26">
        <f>SUM(AA105,AA116,AA121)</f>
        <v>0</v>
      </c>
    </row>
    <row r="105" spans="1:27" x14ac:dyDescent="0.25">
      <c r="A105" s="22">
        <v>1655</v>
      </c>
      <c r="B105" s="22" t="s">
        <v>146</v>
      </c>
      <c r="C105" s="28">
        <f>0</f>
        <v>0</v>
      </c>
      <c r="E105" s="22">
        <v>2721</v>
      </c>
      <c r="F105" s="22" t="s">
        <v>248</v>
      </c>
      <c r="G105" s="28">
        <f>0</f>
        <v>0</v>
      </c>
      <c r="M105" s="10">
        <v>451</v>
      </c>
      <c r="N105" s="10" t="s">
        <v>364</v>
      </c>
      <c r="O105" s="27">
        <f>0</f>
        <v>0</v>
      </c>
      <c r="U105" s="22">
        <v>6255</v>
      </c>
      <c r="V105" s="22" t="s">
        <v>607</v>
      </c>
      <c r="W105" s="28">
        <f>0</f>
        <v>0</v>
      </c>
      <c r="Y105" s="39">
        <v>781</v>
      </c>
      <c r="Z105" s="39" t="s">
        <v>873</v>
      </c>
      <c r="AA105" s="40">
        <f>SUM(AA106,AA109:AA110,AA113)</f>
        <v>0</v>
      </c>
    </row>
    <row r="106" spans="1:27" x14ac:dyDescent="0.25">
      <c r="A106" s="24">
        <v>166</v>
      </c>
      <c r="B106" s="24" t="s">
        <v>145</v>
      </c>
      <c r="C106" s="35">
        <f>SUM(C107:C108)</f>
        <v>0</v>
      </c>
      <c r="E106" s="22">
        <v>2722</v>
      </c>
      <c r="F106" s="22" t="s">
        <v>249</v>
      </c>
      <c r="G106" s="28">
        <f>0</f>
        <v>0</v>
      </c>
      <c r="M106" s="39">
        <v>455</v>
      </c>
      <c r="N106" s="39" t="s">
        <v>363</v>
      </c>
      <c r="O106" s="40">
        <f>SUM(O107:O108)</f>
        <v>0</v>
      </c>
      <c r="U106" s="22">
        <v>6256</v>
      </c>
      <c r="V106" s="22" t="s">
        <v>606</v>
      </c>
      <c r="W106" s="28">
        <f>0</f>
        <v>0</v>
      </c>
      <c r="Y106" s="11">
        <v>7811</v>
      </c>
      <c r="Z106" s="11" t="s">
        <v>698</v>
      </c>
      <c r="AA106" s="32">
        <f>SUM(AA107:AA108)</f>
        <v>0</v>
      </c>
    </row>
    <row r="107" spans="1:27" x14ac:dyDescent="0.25">
      <c r="A107" s="22">
        <v>1661</v>
      </c>
      <c r="B107" s="22" t="s">
        <v>144</v>
      </c>
      <c r="C107" s="28">
        <f>0</f>
        <v>0</v>
      </c>
      <c r="E107" s="10">
        <v>273</v>
      </c>
      <c r="F107" s="10" t="s">
        <v>250</v>
      </c>
      <c r="G107" s="27">
        <f>0</f>
        <v>0</v>
      </c>
      <c r="M107" s="22">
        <v>4551</v>
      </c>
      <c r="N107" s="22" t="s">
        <v>124</v>
      </c>
      <c r="O107" s="28">
        <f>0</f>
        <v>0</v>
      </c>
      <c r="U107" s="22">
        <v>6257</v>
      </c>
      <c r="V107" s="22" t="s">
        <v>605</v>
      </c>
      <c r="W107" s="28">
        <f>0</f>
        <v>0</v>
      </c>
      <c r="Y107" s="23">
        <v>78111</v>
      </c>
      <c r="Z107" s="23" t="s">
        <v>509</v>
      </c>
      <c r="AA107" s="30">
        <f>0</f>
        <v>0</v>
      </c>
    </row>
    <row r="108" spans="1:27" x14ac:dyDescent="0.25">
      <c r="A108" s="22">
        <v>1662</v>
      </c>
      <c r="B108" s="22" t="s">
        <v>143</v>
      </c>
      <c r="C108" s="28">
        <f>0</f>
        <v>0</v>
      </c>
      <c r="E108" s="10">
        <v>274</v>
      </c>
      <c r="F108" s="10" t="s">
        <v>251</v>
      </c>
      <c r="G108" s="27">
        <f>SUM(G109:G112)</f>
        <v>0</v>
      </c>
      <c r="M108" s="22">
        <v>4558</v>
      </c>
      <c r="N108" s="22" t="s">
        <v>123</v>
      </c>
      <c r="O108" s="28">
        <f>0</f>
        <v>0</v>
      </c>
      <c r="U108" s="6">
        <v>626</v>
      </c>
      <c r="V108" s="6" t="s">
        <v>604</v>
      </c>
      <c r="W108" s="27">
        <f>0</f>
        <v>0</v>
      </c>
      <c r="Y108" s="23">
        <v>78112</v>
      </c>
      <c r="Z108" s="23" t="s">
        <v>17</v>
      </c>
      <c r="AA108" s="30">
        <f>0</f>
        <v>0</v>
      </c>
    </row>
    <row r="109" spans="1:27" x14ac:dyDescent="0.25">
      <c r="A109" s="6">
        <v>167</v>
      </c>
      <c r="B109" s="6" t="s">
        <v>142</v>
      </c>
      <c r="C109" s="27">
        <f>SUM(C110:C112)</f>
        <v>0</v>
      </c>
      <c r="E109" s="22">
        <v>2741</v>
      </c>
      <c r="F109" s="22" t="s">
        <v>252</v>
      </c>
      <c r="G109" s="28">
        <f>0</f>
        <v>0</v>
      </c>
      <c r="M109" s="10">
        <v>456</v>
      </c>
      <c r="N109" s="10" t="s">
        <v>362</v>
      </c>
      <c r="O109" s="27">
        <f>SUM(O110,O113,O116:O119)</f>
        <v>0</v>
      </c>
      <c r="U109" s="6">
        <v>627</v>
      </c>
      <c r="V109" s="6" t="s">
        <v>603</v>
      </c>
      <c r="W109" s="27">
        <f>SUM(W110:W114)</f>
        <v>0</v>
      </c>
      <c r="Y109" s="11">
        <v>7815</v>
      </c>
      <c r="Z109" s="11" t="s">
        <v>874</v>
      </c>
      <c r="AA109" s="32">
        <f>0</f>
        <v>0</v>
      </c>
    </row>
    <row r="110" spans="1:27" x14ac:dyDescent="0.25">
      <c r="A110" s="8">
        <v>1671</v>
      </c>
      <c r="B110" s="8" t="s">
        <v>141</v>
      </c>
      <c r="C110" s="32">
        <f>0</f>
        <v>0</v>
      </c>
      <c r="E110" s="22">
        <v>2742</v>
      </c>
      <c r="F110" s="22" t="s">
        <v>253</v>
      </c>
      <c r="G110" s="28">
        <f>0</f>
        <v>0</v>
      </c>
      <c r="M110" s="22">
        <v>4561</v>
      </c>
      <c r="N110" s="22" t="s">
        <v>361</v>
      </c>
      <c r="O110" s="28">
        <f>SUM(O111:O112)</f>
        <v>0</v>
      </c>
      <c r="U110" s="22">
        <v>6271</v>
      </c>
      <c r="V110" s="22" t="s">
        <v>849</v>
      </c>
      <c r="W110" s="28">
        <f>0</f>
        <v>0</v>
      </c>
      <c r="Y110" s="11">
        <v>7816</v>
      </c>
      <c r="Z110" s="11" t="s">
        <v>697</v>
      </c>
      <c r="AA110" s="32">
        <f>SUM(AA111:AA112)</f>
        <v>0</v>
      </c>
    </row>
    <row r="111" spans="1:27" x14ac:dyDescent="0.25">
      <c r="A111" s="8">
        <v>1674</v>
      </c>
      <c r="B111" s="8" t="s">
        <v>140</v>
      </c>
      <c r="C111" s="32">
        <f>0</f>
        <v>0</v>
      </c>
      <c r="E111" s="22">
        <v>2743</v>
      </c>
      <c r="F111" s="22" t="s">
        <v>254</v>
      </c>
      <c r="G111" s="28">
        <f>0</f>
        <v>0</v>
      </c>
      <c r="M111" s="23">
        <v>45611</v>
      </c>
      <c r="N111" s="23" t="s">
        <v>360</v>
      </c>
      <c r="O111" s="30">
        <f>0</f>
        <v>0</v>
      </c>
      <c r="U111" s="22">
        <v>6272</v>
      </c>
      <c r="V111" s="22" t="s">
        <v>602</v>
      </c>
      <c r="W111" s="28">
        <f>0</f>
        <v>0</v>
      </c>
      <c r="Y111" s="23">
        <v>78161</v>
      </c>
      <c r="Z111" s="23" t="s">
        <v>696</v>
      </c>
      <c r="AA111" s="30">
        <f>0</f>
        <v>0</v>
      </c>
    </row>
    <row r="112" spans="1:27" x14ac:dyDescent="0.25">
      <c r="A112" s="8">
        <v>1675</v>
      </c>
      <c r="B112" s="8" t="s">
        <v>139</v>
      </c>
      <c r="C112" s="32">
        <f>0</f>
        <v>0</v>
      </c>
      <c r="E112" s="22">
        <v>2748</v>
      </c>
      <c r="F112" s="22" t="s">
        <v>255</v>
      </c>
      <c r="G112" s="28">
        <f>0</f>
        <v>0</v>
      </c>
      <c r="M112" s="23">
        <v>45615</v>
      </c>
      <c r="N112" s="23" t="s">
        <v>359</v>
      </c>
      <c r="O112" s="30">
        <f>0</f>
        <v>0</v>
      </c>
      <c r="U112" s="22">
        <v>6275</v>
      </c>
      <c r="V112" s="22" t="s">
        <v>601</v>
      </c>
      <c r="W112" s="28">
        <f>0</f>
        <v>0</v>
      </c>
      <c r="Y112" s="23">
        <v>78162</v>
      </c>
      <c r="Z112" s="23" t="s">
        <v>17</v>
      </c>
      <c r="AA112" s="30">
        <f>0</f>
        <v>0</v>
      </c>
    </row>
    <row r="113" spans="1:27" x14ac:dyDescent="0.25">
      <c r="A113" s="6">
        <v>168</v>
      </c>
      <c r="B113" s="6" t="s">
        <v>138</v>
      </c>
      <c r="C113" s="27">
        <f>SUM(C114:C117)</f>
        <v>0</v>
      </c>
      <c r="E113" s="10">
        <v>275</v>
      </c>
      <c r="F113" s="10" t="s">
        <v>256</v>
      </c>
      <c r="G113" s="27">
        <f>SUM(G114:G115)</f>
        <v>0</v>
      </c>
      <c r="M113" s="22">
        <v>4562</v>
      </c>
      <c r="N113" s="22" t="s">
        <v>358</v>
      </c>
      <c r="O113" s="28">
        <f>SUM(O114:O115)</f>
        <v>0</v>
      </c>
      <c r="U113" s="22">
        <v>6276</v>
      </c>
      <c r="V113" s="22" t="s">
        <v>600</v>
      </c>
      <c r="W113" s="28">
        <f>0</f>
        <v>0</v>
      </c>
      <c r="Y113" s="11">
        <v>7817</v>
      </c>
      <c r="Z113" s="11" t="s">
        <v>695</v>
      </c>
      <c r="AA113" s="32">
        <f>SUM(AA114:AA115)</f>
        <v>0</v>
      </c>
    </row>
    <row r="114" spans="1:27" x14ac:dyDescent="0.25">
      <c r="A114" s="22">
        <v>1681</v>
      </c>
      <c r="B114" s="22" t="s">
        <v>137</v>
      </c>
      <c r="C114" s="28">
        <f>0</f>
        <v>0</v>
      </c>
      <c r="E114" s="22">
        <v>2751</v>
      </c>
      <c r="F114" s="22" t="s">
        <v>147</v>
      </c>
      <c r="G114" s="28">
        <f>0</f>
        <v>0</v>
      </c>
      <c r="M114" s="23">
        <v>45621</v>
      </c>
      <c r="N114" s="23" t="s">
        <v>357</v>
      </c>
      <c r="O114" s="30">
        <f>0</f>
        <v>0</v>
      </c>
      <c r="U114" s="22">
        <v>6278</v>
      </c>
      <c r="V114" s="22" t="s">
        <v>599</v>
      </c>
      <c r="W114" s="28">
        <f>0</f>
        <v>0</v>
      </c>
      <c r="Y114" s="23">
        <v>78173</v>
      </c>
      <c r="Z114" s="23" t="s">
        <v>507</v>
      </c>
      <c r="AA114" s="30">
        <f>0</f>
        <v>0</v>
      </c>
    </row>
    <row r="115" spans="1:27" x14ac:dyDescent="0.25">
      <c r="A115" s="22">
        <v>1685</v>
      </c>
      <c r="B115" s="22" t="s">
        <v>136</v>
      </c>
      <c r="C115" s="28">
        <f>0</f>
        <v>0</v>
      </c>
      <c r="E115" s="22">
        <v>2755</v>
      </c>
      <c r="F115" s="22" t="s">
        <v>146</v>
      </c>
      <c r="G115" s="28">
        <f>0</f>
        <v>0</v>
      </c>
      <c r="M115" s="23">
        <v>45625</v>
      </c>
      <c r="N115" s="23" t="s">
        <v>356</v>
      </c>
      <c r="O115" s="30">
        <f>0</f>
        <v>0</v>
      </c>
      <c r="U115" s="6">
        <v>628</v>
      </c>
      <c r="V115" s="6" t="s">
        <v>598</v>
      </c>
      <c r="W115" s="27">
        <f>SUM(W116:W117)</f>
        <v>0</v>
      </c>
      <c r="Y115" s="23">
        <v>78174</v>
      </c>
      <c r="Z115" s="23" t="s">
        <v>506</v>
      </c>
      <c r="AA115" s="30">
        <f>0</f>
        <v>0</v>
      </c>
    </row>
    <row r="116" spans="1:27" x14ac:dyDescent="0.25">
      <c r="A116" s="22">
        <v>1687</v>
      </c>
      <c r="B116" s="22" t="s">
        <v>135</v>
      </c>
      <c r="C116" s="28">
        <f>0</f>
        <v>0</v>
      </c>
      <c r="E116" s="10">
        <v>276</v>
      </c>
      <c r="F116" s="10" t="s">
        <v>257</v>
      </c>
      <c r="G116" s="27">
        <f>SUM(G117:G118)</f>
        <v>0</v>
      </c>
      <c r="M116" s="22">
        <v>4563</v>
      </c>
      <c r="N116" s="22" t="s">
        <v>355</v>
      </c>
      <c r="O116" s="28">
        <f>0</f>
        <v>0</v>
      </c>
      <c r="U116" s="22">
        <v>6281</v>
      </c>
      <c r="V116" s="22" t="s">
        <v>936</v>
      </c>
      <c r="W116" s="28">
        <f>0</f>
        <v>0</v>
      </c>
      <c r="Y116" s="39">
        <v>786</v>
      </c>
      <c r="Z116" s="39" t="s">
        <v>875</v>
      </c>
      <c r="AA116" s="40">
        <f>SUM(AA117:AA118)</f>
        <v>0</v>
      </c>
    </row>
    <row r="117" spans="1:27" x14ac:dyDescent="0.25">
      <c r="A117" s="22">
        <v>1688</v>
      </c>
      <c r="B117" s="22" t="s">
        <v>123</v>
      </c>
      <c r="C117" s="28">
        <f>SUM(C118:C124)</f>
        <v>0</v>
      </c>
      <c r="E117" s="22">
        <v>2761</v>
      </c>
      <c r="F117" s="22" t="s">
        <v>258</v>
      </c>
      <c r="G117" s="28">
        <f>0</f>
        <v>0</v>
      </c>
      <c r="M117" s="22">
        <v>4564</v>
      </c>
      <c r="N117" s="22" t="s">
        <v>354</v>
      </c>
      <c r="O117" s="28">
        <f>0</f>
        <v>0</v>
      </c>
      <c r="U117" s="22">
        <v>6284</v>
      </c>
      <c r="V117" s="22" t="s">
        <v>597</v>
      </c>
      <c r="W117" s="28">
        <f>0</f>
        <v>0</v>
      </c>
      <c r="Y117" s="11">
        <v>7865</v>
      </c>
      <c r="Z117" s="11" t="s">
        <v>876</v>
      </c>
      <c r="AA117" s="32">
        <f>0</f>
        <v>0</v>
      </c>
    </row>
    <row r="118" spans="1:27" x14ac:dyDescent="0.25">
      <c r="A118" s="23">
        <v>16881</v>
      </c>
      <c r="B118" s="23" t="s">
        <v>134</v>
      </c>
      <c r="C118" s="30">
        <f>0</f>
        <v>0</v>
      </c>
      <c r="E118" s="22">
        <v>2768</v>
      </c>
      <c r="F118" s="22" t="s">
        <v>123</v>
      </c>
      <c r="G118" s="28">
        <f>SUM(G119:G122)</f>
        <v>0</v>
      </c>
      <c r="M118" s="22">
        <v>4566</v>
      </c>
      <c r="N118" s="22" t="s">
        <v>353</v>
      </c>
      <c r="O118" s="28">
        <f>0</f>
        <v>0</v>
      </c>
      <c r="U118" s="6">
        <v>629</v>
      </c>
      <c r="V118" s="6" t="s">
        <v>596</v>
      </c>
      <c r="W118" s="27">
        <f>0</f>
        <v>0</v>
      </c>
      <c r="Y118" s="11">
        <v>7866</v>
      </c>
      <c r="Z118" s="11" t="s">
        <v>877</v>
      </c>
      <c r="AA118" s="32">
        <f>SUM(AA119:AA120)</f>
        <v>0</v>
      </c>
    </row>
    <row r="119" spans="1:27" x14ac:dyDescent="0.25">
      <c r="A119" s="23">
        <v>16883</v>
      </c>
      <c r="B119" s="23" t="s">
        <v>133</v>
      </c>
      <c r="C119" s="30">
        <f>0</f>
        <v>0</v>
      </c>
      <c r="E119" s="23">
        <v>27682</v>
      </c>
      <c r="F119" s="23" t="s">
        <v>920</v>
      </c>
      <c r="G119" s="30">
        <f>0</f>
        <v>0</v>
      </c>
      <c r="M119" s="22">
        <v>4567</v>
      </c>
      <c r="N119" s="22" t="s">
        <v>352</v>
      </c>
      <c r="O119" s="28">
        <f>0</f>
        <v>0</v>
      </c>
      <c r="U119" s="45">
        <v>63</v>
      </c>
      <c r="V119" s="45" t="s">
        <v>595</v>
      </c>
      <c r="W119" s="44">
        <f>SUM(W120,W126,W133,W144)</f>
        <v>0</v>
      </c>
      <c r="Y119" s="23">
        <v>78662</v>
      </c>
      <c r="Z119" s="23" t="s">
        <v>504</v>
      </c>
      <c r="AA119" s="30">
        <f>0</f>
        <v>0</v>
      </c>
    </row>
    <row r="120" spans="1:27" x14ac:dyDescent="0.25">
      <c r="A120" s="23">
        <v>16884</v>
      </c>
      <c r="B120" s="23" t="s">
        <v>132</v>
      </c>
      <c r="C120" s="30">
        <f>0</f>
        <v>0</v>
      </c>
      <c r="E120" s="23">
        <v>27684</v>
      </c>
      <c r="F120" s="23" t="s">
        <v>259</v>
      </c>
      <c r="G120" s="30">
        <f>0</f>
        <v>0</v>
      </c>
      <c r="M120" s="10">
        <v>457</v>
      </c>
      <c r="N120" s="10" t="s">
        <v>351</v>
      </c>
      <c r="O120" s="27">
        <f>0</f>
        <v>0</v>
      </c>
      <c r="U120" s="6">
        <v>631</v>
      </c>
      <c r="V120" s="6" t="s">
        <v>594</v>
      </c>
      <c r="W120" s="27">
        <f>SUM(W121:W125)</f>
        <v>0</v>
      </c>
      <c r="Y120" s="23">
        <v>78665</v>
      </c>
      <c r="Z120" s="23" t="s">
        <v>694</v>
      </c>
      <c r="AA120" s="30">
        <f>0</f>
        <v>0</v>
      </c>
    </row>
    <row r="121" spans="1:27" x14ac:dyDescent="0.25">
      <c r="A121" s="23">
        <v>16885</v>
      </c>
      <c r="B121" s="23" t="s">
        <v>131</v>
      </c>
      <c r="C121" s="30">
        <f>0</f>
        <v>0</v>
      </c>
      <c r="E121" s="23">
        <v>27685</v>
      </c>
      <c r="F121" s="23" t="s">
        <v>260</v>
      </c>
      <c r="G121" s="30">
        <f>0</f>
        <v>0</v>
      </c>
      <c r="M121" s="10">
        <v>458</v>
      </c>
      <c r="N121" s="10" t="s">
        <v>350</v>
      </c>
      <c r="O121" s="27">
        <f>SUM(O122:O123)</f>
        <v>0</v>
      </c>
      <c r="U121" s="22">
        <v>6311</v>
      </c>
      <c r="V121" s="22" t="s">
        <v>593</v>
      </c>
      <c r="W121" s="28">
        <f>0</f>
        <v>0</v>
      </c>
      <c r="Y121" s="39">
        <v>787</v>
      </c>
      <c r="Z121" s="39" t="s">
        <v>878</v>
      </c>
      <c r="AA121" s="40">
        <f>SUM(AA122,AA126:AA129)</f>
        <v>0</v>
      </c>
    </row>
    <row r="122" spans="1:27" x14ac:dyDescent="0.25">
      <c r="A122" s="23">
        <v>16886</v>
      </c>
      <c r="B122" s="23" t="s">
        <v>130</v>
      </c>
      <c r="C122" s="30">
        <f>0</f>
        <v>0</v>
      </c>
      <c r="E122" s="23">
        <v>27688</v>
      </c>
      <c r="F122" s="23" t="s">
        <v>261</v>
      </c>
      <c r="G122" s="30">
        <f>0</f>
        <v>0</v>
      </c>
      <c r="M122" s="11">
        <v>4581</v>
      </c>
      <c r="N122" s="11" t="s">
        <v>349</v>
      </c>
      <c r="O122" s="32">
        <f>0</f>
        <v>0</v>
      </c>
      <c r="U122" s="22">
        <v>6312</v>
      </c>
      <c r="V122" s="22" t="s">
        <v>592</v>
      </c>
      <c r="W122" s="28">
        <f>0</f>
        <v>0</v>
      </c>
      <c r="Y122" s="11">
        <v>7872</v>
      </c>
      <c r="Z122" s="11" t="s">
        <v>693</v>
      </c>
      <c r="AA122" s="32">
        <f>SUM(AA123:AA125)</f>
        <v>0</v>
      </c>
    </row>
    <row r="123" spans="1:27" x14ac:dyDescent="0.25">
      <c r="A123" s="23">
        <v>16887</v>
      </c>
      <c r="B123" s="23" t="s">
        <v>129</v>
      </c>
      <c r="C123" s="30">
        <f>0</f>
        <v>0</v>
      </c>
      <c r="E123" s="10">
        <v>277</v>
      </c>
      <c r="F123" s="10" t="s">
        <v>262</v>
      </c>
      <c r="G123" s="27">
        <f>SUM(G124:G125)</f>
        <v>0</v>
      </c>
      <c r="M123" s="11">
        <v>4588</v>
      </c>
      <c r="N123" s="11" t="s">
        <v>123</v>
      </c>
      <c r="O123" s="32">
        <f>0</f>
        <v>0</v>
      </c>
      <c r="U123" s="22">
        <v>6313</v>
      </c>
      <c r="V123" s="22" t="s">
        <v>587</v>
      </c>
      <c r="W123" s="28">
        <f>0</f>
        <v>0</v>
      </c>
      <c r="Y123" s="23">
        <v>78725</v>
      </c>
      <c r="Z123" s="23" t="s">
        <v>692</v>
      </c>
      <c r="AA123" s="30">
        <f>0</f>
        <v>0</v>
      </c>
    </row>
    <row r="124" spans="1:27" x14ac:dyDescent="0.25">
      <c r="A124" s="23">
        <v>16888</v>
      </c>
      <c r="B124" s="23" t="s">
        <v>128</v>
      </c>
      <c r="C124" s="30">
        <f>0</f>
        <v>0</v>
      </c>
      <c r="E124" s="11">
        <v>2771</v>
      </c>
      <c r="F124" s="11" t="s">
        <v>263</v>
      </c>
      <c r="G124" s="32">
        <f>0</f>
        <v>0</v>
      </c>
      <c r="M124" s="45">
        <v>46</v>
      </c>
      <c r="N124" s="45" t="s">
        <v>348</v>
      </c>
      <c r="O124" s="44">
        <f>SUM(O125:O129)</f>
        <v>0</v>
      </c>
      <c r="U124" s="22">
        <v>6314</v>
      </c>
      <c r="V124" s="22" t="s">
        <v>591</v>
      </c>
      <c r="W124" s="28">
        <f>0</f>
        <v>0</v>
      </c>
      <c r="Y124" s="23">
        <v>78726</v>
      </c>
      <c r="Z124" s="23" t="s">
        <v>169</v>
      </c>
      <c r="AA124" s="30">
        <f>0</f>
        <v>0</v>
      </c>
    </row>
    <row r="125" spans="1:27" x14ac:dyDescent="0.25">
      <c r="A125" s="6">
        <v>169</v>
      </c>
      <c r="B125" s="6" t="s">
        <v>127</v>
      </c>
      <c r="C125" s="27">
        <f>0</f>
        <v>0</v>
      </c>
      <c r="E125" s="11">
        <v>2772</v>
      </c>
      <c r="F125" s="11" t="s">
        <v>264</v>
      </c>
      <c r="G125" s="32">
        <f>0</f>
        <v>0</v>
      </c>
      <c r="M125" s="24">
        <v>462</v>
      </c>
      <c r="N125" s="24" t="s">
        <v>322</v>
      </c>
      <c r="O125" s="35">
        <f>0</f>
        <v>0</v>
      </c>
      <c r="U125" s="22">
        <v>6318</v>
      </c>
      <c r="V125" s="22" t="s">
        <v>177</v>
      </c>
      <c r="W125" s="28">
        <f>0</f>
        <v>0</v>
      </c>
      <c r="Y125" s="23">
        <v>78727</v>
      </c>
      <c r="Z125" s="23" t="s">
        <v>168</v>
      </c>
      <c r="AA125" s="30">
        <f>0</f>
        <v>0</v>
      </c>
    </row>
    <row r="126" spans="1:27" x14ac:dyDescent="0.25">
      <c r="A126" s="9">
        <v>17</v>
      </c>
      <c r="B126" s="9" t="s">
        <v>126</v>
      </c>
      <c r="C126" s="26">
        <f>SUM(C127:C129)</f>
        <v>0</v>
      </c>
      <c r="E126" s="6">
        <v>278</v>
      </c>
      <c r="F126" s="6" t="s">
        <v>780</v>
      </c>
      <c r="G126" s="27">
        <f>0</f>
        <v>0</v>
      </c>
      <c r="M126" s="24">
        <v>464</v>
      </c>
      <c r="N126" s="24" t="s">
        <v>347</v>
      </c>
      <c r="O126" s="35">
        <f>0</f>
        <v>0</v>
      </c>
      <c r="U126" s="6">
        <v>633</v>
      </c>
      <c r="V126" s="6" t="s">
        <v>590</v>
      </c>
      <c r="W126" s="27">
        <f>SUM(W127:W132)</f>
        <v>0</v>
      </c>
      <c r="Y126" s="11">
        <v>7873</v>
      </c>
      <c r="Z126" s="11" t="s">
        <v>691</v>
      </c>
      <c r="AA126" s="32">
        <f>0</f>
        <v>0</v>
      </c>
    </row>
    <row r="127" spans="1:27" x14ac:dyDescent="0.25">
      <c r="A127" s="6">
        <v>171</v>
      </c>
      <c r="B127" s="6" t="s">
        <v>900</v>
      </c>
      <c r="C127" s="27">
        <f>0</f>
        <v>0</v>
      </c>
      <c r="E127" s="10">
        <v>279</v>
      </c>
      <c r="F127" s="10" t="s">
        <v>265</v>
      </c>
      <c r="G127" s="27">
        <f>0</f>
        <v>0</v>
      </c>
      <c r="M127" s="24">
        <v>465</v>
      </c>
      <c r="N127" s="24" t="s">
        <v>321</v>
      </c>
      <c r="O127" s="35">
        <f>0</f>
        <v>0</v>
      </c>
      <c r="U127" s="22">
        <v>6331</v>
      </c>
      <c r="V127" s="22" t="s">
        <v>589</v>
      </c>
      <c r="W127" s="28">
        <f>0</f>
        <v>0</v>
      </c>
      <c r="Y127" s="11">
        <v>7874</v>
      </c>
      <c r="Z127" s="11" t="s">
        <v>690</v>
      </c>
      <c r="AA127" s="32">
        <f>0</f>
        <v>0</v>
      </c>
    </row>
    <row r="128" spans="1:27" x14ac:dyDescent="0.25">
      <c r="A128" s="6">
        <v>174</v>
      </c>
      <c r="B128" s="6" t="s">
        <v>901</v>
      </c>
      <c r="C128" s="27">
        <f>0</f>
        <v>0</v>
      </c>
      <c r="E128" s="9">
        <v>28</v>
      </c>
      <c r="F128" s="9" t="s">
        <v>266</v>
      </c>
      <c r="G128" s="26">
        <f>SUM(G129,G136,G143)</f>
        <v>0</v>
      </c>
      <c r="M128" s="24">
        <v>467</v>
      </c>
      <c r="N128" s="24" t="s">
        <v>346</v>
      </c>
      <c r="O128" s="35">
        <f>0</f>
        <v>0</v>
      </c>
      <c r="U128" s="22">
        <v>6332</v>
      </c>
      <c r="V128" s="22" t="s">
        <v>588</v>
      </c>
      <c r="W128" s="28">
        <f>0</f>
        <v>0</v>
      </c>
      <c r="Y128" s="11">
        <v>7875</v>
      </c>
      <c r="Z128" s="11" t="s">
        <v>879</v>
      </c>
      <c r="AA128" s="32">
        <f>0</f>
        <v>0</v>
      </c>
    </row>
    <row r="129" spans="1:27" x14ac:dyDescent="0.25">
      <c r="A129" s="6">
        <v>178</v>
      </c>
      <c r="B129" s="6" t="s">
        <v>125</v>
      </c>
      <c r="C129" s="27">
        <f>SUM(C130:C131)</f>
        <v>0</v>
      </c>
      <c r="E129" s="39">
        <v>280</v>
      </c>
      <c r="F129" s="39" t="s">
        <v>267</v>
      </c>
      <c r="G129" s="40">
        <f>SUM(G130:G134)</f>
        <v>0</v>
      </c>
      <c r="M129" s="24">
        <v>468</v>
      </c>
      <c r="N129" s="24" t="s">
        <v>345</v>
      </c>
      <c r="O129" s="35">
        <f>SUM(O130:O131)</f>
        <v>0</v>
      </c>
      <c r="U129" s="22">
        <v>6333</v>
      </c>
      <c r="V129" s="22" t="s">
        <v>587</v>
      </c>
      <c r="W129" s="28">
        <f>0</f>
        <v>0</v>
      </c>
      <c r="Y129" s="11">
        <v>7876</v>
      </c>
      <c r="Z129" s="11" t="s">
        <v>689</v>
      </c>
      <c r="AA129" s="32">
        <f>0</f>
        <v>0</v>
      </c>
    </row>
    <row r="130" spans="1:27" x14ac:dyDescent="0.25">
      <c r="A130" s="22">
        <v>1781</v>
      </c>
      <c r="B130" s="22" t="s">
        <v>124</v>
      </c>
      <c r="C130" s="28">
        <f>0</f>
        <v>0</v>
      </c>
      <c r="E130" s="11">
        <v>2801</v>
      </c>
      <c r="F130" s="11" t="s">
        <v>781</v>
      </c>
      <c r="G130" s="32">
        <f>0</f>
        <v>0</v>
      </c>
      <c r="M130" s="22">
        <v>4686</v>
      </c>
      <c r="N130" s="22" t="s">
        <v>344</v>
      </c>
      <c r="O130" s="28">
        <f>0</f>
        <v>0</v>
      </c>
      <c r="U130" s="22">
        <v>6334</v>
      </c>
      <c r="V130" s="22" t="s">
        <v>586</v>
      </c>
      <c r="W130" s="28">
        <f>0</f>
        <v>0</v>
      </c>
      <c r="Y130" s="45">
        <v>79</v>
      </c>
      <c r="Z130" s="45" t="s">
        <v>73</v>
      </c>
      <c r="AA130" s="44">
        <f>SUM(AA131:AA133)</f>
        <v>0</v>
      </c>
    </row>
    <row r="131" spans="1:27" x14ac:dyDescent="0.25">
      <c r="A131" s="22">
        <v>1788</v>
      </c>
      <c r="B131" s="22" t="s">
        <v>123</v>
      </c>
      <c r="C131" s="28">
        <f>0</f>
        <v>0</v>
      </c>
      <c r="E131" s="11">
        <v>2803</v>
      </c>
      <c r="F131" s="11" t="s">
        <v>190</v>
      </c>
      <c r="G131" s="32">
        <f>0</f>
        <v>0</v>
      </c>
      <c r="M131" s="22">
        <v>4687</v>
      </c>
      <c r="N131" s="22" t="s">
        <v>343</v>
      </c>
      <c r="O131" s="28">
        <f>0</f>
        <v>0</v>
      </c>
      <c r="U131" s="22">
        <v>6335</v>
      </c>
      <c r="V131" s="22" t="s">
        <v>585</v>
      </c>
      <c r="W131" s="28">
        <f>0</f>
        <v>0</v>
      </c>
      <c r="Y131" s="10">
        <v>791</v>
      </c>
      <c r="Z131" s="10" t="s">
        <v>688</v>
      </c>
      <c r="AA131" s="27">
        <f>0</f>
        <v>0</v>
      </c>
    </row>
    <row r="132" spans="1:27" x14ac:dyDescent="0.25">
      <c r="A132" s="9">
        <v>18</v>
      </c>
      <c r="B132" s="9" t="s">
        <v>122</v>
      </c>
      <c r="C132" s="26">
        <f>SUM(C133:C136)</f>
        <v>0</v>
      </c>
      <c r="E132" s="11">
        <v>2805</v>
      </c>
      <c r="F132" s="11" t="s">
        <v>268</v>
      </c>
      <c r="G132" s="32">
        <f>0</f>
        <v>0</v>
      </c>
      <c r="M132" s="45">
        <v>47</v>
      </c>
      <c r="N132" s="45" t="s">
        <v>342</v>
      </c>
      <c r="O132" s="44">
        <f>SUM(O133:O136,O139:O140,O144,O148)</f>
        <v>0</v>
      </c>
      <c r="U132" s="22">
        <v>6338</v>
      </c>
      <c r="V132" s="22" t="s">
        <v>177</v>
      </c>
      <c r="W132" s="28">
        <f>0</f>
        <v>0</v>
      </c>
      <c r="Y132" s="10">
        <v>796</v>
      </c>
      <c r="Z132" s="10" t="s">
        <v>687</v>
      </c>
      <c r="AA132" s="27">
        <f>0</f>
        <v>0</v>
      </c>
    </row>
    <row r="133" spans="1:27" x14ac:dyDescent="0.25">
      <c r="A133" s="24">
        <v>181</v>
      </c>
      <c r="B133" s="24" t="s">
        <v>121</v>
      </c>
      <c r="C133" s="35">
        <f>0</f>
        <v>0</v>
      </c>
      <c r="E133" s="11">
        <v>2807</v>
      </c>
      <c r="F133" s="11" t="s">
        <v>193</v>
      </c>
      <c r="G133" s="32">
        <f>0</f>
        <v>0</v>
      </c>
      <c r="M133" s="10">
        <v>471</v>
      </c>
      <c r="N133" s="10" t="s">
        <v>341</v>
      </c>
      <c r="O133" s="27">
        <f>0</f>
        <v>0</v>
      </c>
      <c r="U133" s="6">
        <v>635</v>
      </c>
      <c r="V133" s="6" t="s">
        <v>584</v>
      </c>
      <c r="W133" s="27">
        <f>SUM(W134,W139:W141,W143)</f>
        <v>0</v>
      </c>
      <c r="Y133" s="10">
        <v>797</v>
      </c>
      <c r="Z133" s="10" t="s">
        <v>686</v>
      </c>
      <c r="AA133" s="27">
        <f>0</f>
        <v>0</v>
      </c>
    </row>
    <row r="134" spans="1:27" x14ac:dyDescent="0.25">
      <c r="A134" s="24">
        <v>186</v>
      </c>
      <c r="B134" s="24" t="s">
        <v>902</v>
      </c>
      <c r="C134" s="35">
        <f>0</f>
        <v>0</v>
      </c>
      <c r="E134" s="11">
        <v>2808</v>
      </c>
      <c r="F134" s="11" t="s">
        <v>194</v>
      </c>
      <c r="G134" s="32">
        <f>SUM(G135)</f>
        <v>0</v>
      </c>
      <c r="M134" s="10">
        <v>472</v>
      </c>
      <c r="N134" s="10" t="s">
        <v>341</v>
      </c>
      <c r="O134" s="27">
        <f>0</f>
        <v>0</v>
      </c>
      <c r="U134" s="22">
        <v>6351</v>
      </c>
      <c r="V134" s="22" t="s">
        <v>583</v>
      </c>
      <c r="W134" s="28">
        <f>SUM(W135:W138)</f>
        <v>0</v>
      </c>
    </row>
    <row r="135" spans="1:27" x14ac:dyDescent="0.25">
      <c r="A135" s="24">
        <v>187</v>
      </c>
      <c r="B135" s="24" t="s">
        <v>903</v>
      </c>
      <c r="C135" s="35">
        <f>0</f>
        <v>0</v>
      </c>
      <c r="E135" s="12">
        <v>28081</v>
      </c>
      <c r="F135" s="12" t="s">
        <v>782</v>
      </c>
      <c r="G135" s="38">
        <f>0</f>
        <v>0</v>
      </c>
      <c r="M135" s="10">
        <v>473</v>
      </c>
      <c r="N135" s="10" t="s">
        <v>341</v>
      </c>
      <c r="O135" s="27">
        <f>0</f>
        <v>0</v>
      </c>
      <c r="U135" s="23">
        <v>63511</v>
      </c>
      <c r="V135" s="23" t="s">
        <v>850</v>
      </c>
      <c r="W135" s="30">
        <f>0</f>
        <v>0</v>
      </c>
    </row>
    <row r="136" spans="1:27" x14ac:dyDescent="0.25">
      <c r="A136" s="24">
        <v>188</v>
      </c>
      <c r="B136" s="24" t="s">
        <v>120</v>
      </c>
      <c r="C136" s="35">
        <f>0</f>
        <v>0</v>
      </c>
      <c r="E136" s="39">
        <v>281</v>
      </c>
      <c r="F136" s="39" t="s">
        <v>269</v>
      </c>
      <c r="G136" s="40">
        <f>SUM(G137:G141)</f>
        <v>0</v>
      </c>
      <c r="M136" s="10">
        <v>474</v>
      </c>
      <c r="N136" s="10" t="s">
        <v>924</v>
      </c>
      <c r="O136" s="27">
        <f>SUM(O137:O138)</f>
        <v>0</v>
      </c>
      <c r="U136" s="23">
        <v>63512</v>
      </c>
      <c r="V136" s="23" t="s">
        <v>582</v>
      </c>
      <c r="W136" s="30">
        <f>0</f>
        <v>0</v>
      </c>
    </row>
    <row r="137" spans="1:27" x14ac:dyDescent="0.25">
      <c r="E137" s="11">
        <v>2812</v>
      </c>
      <c r="F137" s="11" t="s">
        <v>783</v>
      </c>
      <c r="G137" s="32">
        <f>0</f>
        <v>0</v>
      </c>
      <c r="M137" s="22">
        <v>4746</v>
      </c>
      <c r="N137" s="22" t="s">
        <v>830</v>
      </c>
      <c r="O137" s="28">
        <f>0</f>
        <v>0</v>
      </c>
      <c r="U137" s="23">
        <v>63513</v>
      </c>
      <c r="V137" s="23" t="s">
        <v>581</v>
      </c>
      <c r="W137" s="30">
        <f>0</f>
        <v>0</v>
      </c>
    </row>
    <row r="138" spans="1:27" x14ac:dyDescent="0.25">
      <c r="E138" s="11">
        <v>2813</v>
      </c>
      <c r="F138" s="11" t="s">
        <v>784</v>
      </c>
      <c r="G138" s="32">
        <f>0</f>
        <v>0</v>
      </c>
      <c r="M138" s="22">
        <v>4747</v>
      </c>
      <c r="N138" s="22" t="s">
        <v>831</v>
      </c>
      <c r="O138" s="28">
        <f>0</f>
        <v>0</v>
      </c>
      <c r="U138" s="23">
        <v>63514</v>
      </c>
      <c r="V138" s="23" t="s">
        <v>580</v>
      </c>
      <c r="W138" s="30">
        <f>0</f>
        <v>0</v>
      </c>
    </row>
    <row r="139" spans="1:27" x14ac:dyDescent="0.25">
      <c r="E139" s="11">
        <v>2814</v>
      </c>
      <c r="F139" s="11" t="s">
        <v>785</v>
      </c>
      <c r="G139" s="32">
        <f>0</f>
        <v>0</v>
      </c>
      <c r="M139" s="10">
        <v>475</v>
      </c>
      <c r="N139" s="10" t="s">
        <v>341</v>
      </c>
      <c r="O139" s="27">
        <f>0</f>
        <v>0</v>
      </c>
      <c r="U139" s="22">
        <v>6352</v>
      </c>
      <c r="V139" s="22" t="s">
        <v>579</v>
      </c>
      <c r="W139" s="28">
        <f>0</f>
        <v>0</v>
      </c>
    </row>
    <row r="140" spans="1:27" x14ac:dyDescent="0.25">
      <c r="E140" s="11">
        <v>2815</v>
      </c>
      <c r="F140" s="11" t="s">
        <v>786</v>
      </c>
      <c r="G140" s="32">
        <f>0</f>
        <v>0</v>
      </c>
      <c r="M140" s="10">
        <v>476</v>
      </c>
      <c r="N140" s="10" t="s">
        <v>340</v>
      </c>
      <c r="O140" s="27">
        <f>SUM(O141:O143)</f>
        <v>0</v>
      </c>
      <c r="U140" s="22">
        <v>6353</v>
      </c>
      <c r="V140" s="22" t="s">
        <v>578</v>
      </c>
      <c r="W140" s="28">
        <f>0</f>
        <v>0</v>
      </c>
    </row>
    <row r="141" spans="1:27" x14ac:dyDescent="0.25">
      <c r="E141" s="11">
        <v>2818</v>
      </c>
      <c r="F141" s="11" t="s">
        <v>787</v>
      </c>
      <c r="G141" s="32">
        <f>SUM(G142)</f>
        <v>0</v>
      </c>
      <c r="M141" s="22">
        <v>4761</v>
      </c>
      <c r="N141" s="22" t="s">
        <v>339</v>
      </c>
      <c r="O141" s="28">
        <f>0</f>
        <v>0</v>
      </c>
      <c r="U141" s="22">
        <v>6354</v>
      </c>
      <c r="V141" s="22" t="s">
        <v>577</v>
      </c>
      <c r="W141" s="28">
        <f>SUM(W142)</f>
        <v>0</v>
      </c>
    </row>
    <row r="142" spans="1:27" x14ac:dyDescent="0.25">
      <c r="E142" s="12">
        <v>28187</v>
      </c>
      <c r="F142" s="12" t="s">
        <v>788</v>
      </c>
      <c r="G142" s="38">
        <f>0</f>
        <v>0</v>
      </c>
      <c r="M142" s="22">
        <v>4762</v>
      </c>
      <c r="N142" s="22" t="s">
        <v>338</v>
      </c>
      <c r="O142" s="28">
        <f>0</f>
        <v>0</v>
      </c>
      <c r="U142" s="23">
        <v>63541</v>
      </c>
      <c r="V142" s="23" t="s">
        <v>576</v>
      </c>
      <c r="W142" s="30">
        <f>0</f>
        <v>0</v>
      </c>
    </row>
    <row r="143" spans="1:27" x14ac:dyDescent="0.25">
      <c r="E143" s="10">
        <v>282</v>
      </c>
      <c r="F143" s="10" t="s">
        <v>270</v>
      </c>
      <c r="G143" s="27">
        <f>0</f>
        <v>0</v>
      </c>
      <c r="M143" s="22">
        <v>4768</v>
      </c>
      <c r="N143" s="22" t="s">
        <v>334</v>
      </c>
      <c r="O143" s="28">
        <f>0</f>
        <v>0</v>
      </c>
      <c r="U143" s="8">
        <v>6358</v>
      </c>
      <c r="V143" s="8" t="s">
        <v>575</v>
      </c>
      <c r="W143" s="32">
        <f>0</f>
        <v>0</v>
      </c>
    </row>
    <row r="144" spans="1:27" x14ac:dyDescent="0.25">
      <c r="E144" s="9">
        <v>29</v>
      </c>
      <c r="F144" s="9" t="s">
        <v>271</v>
      </c>
      <c r="G144" s="26">
        <f>SUM(G145,G151,G153:G154,G157,G162)</f>
        <v>0</v>
      </c>
      <c r="M144" s="10">
        <v>477</v>
      </c>
      <c r="N144" s="10" t="s">
        <v>337</v>
      </c>
      <c r="O144" s="31">
        <f>SUM(O145:O147)</f>
        <v>0</v>
      </c>
      <c r="U144" s="6">
        <v>637</v>
      </c>
      <c r="V144" s="6" t="s">
        <v>574</v>
      </c>
      <c r="W144" s="27">
        <f>SUM(W145:W148)</f>
        <v>0</v>
      </c>
    </row>
    <row r="145" spans="5:23" x14ac:dyDescent="0.25">
      <c r="E145" s="39">
        <v>290</v>
      </c>
      <c r="F145" s="39" t="s">
        <v>272</v>
      </c>
      <c r="G145" s="40">
        <f>SUM(G146:G149)</f>
        <v>0</v>
      </c>
      <c r="M145" s="22">
        <v>4771</v>
      </c>
      <c r="N145" s="22" t="s">
        <v>336</v>
      </c>
      <c r="O145" s="28">
        <f>0</f>
        <v>0</v>
      </c>
      <c r="U145" s="22">
        <v>6371</v>
      </c>
      <c r="V145" s="22" t="s">
        <v>573</v>
      </c>
      <c r="W145" s="28">
        <f>0</f>
        <v>0</v>
      </c>
    </row>
    <row r="146" spans="5:23" x14ac:dyDescent="0.25">
      <c r="E146" s="11">
        <v>2905</v>
      </c>
      <c r="F146" s="11" t="s">
        <v>273</v>
      </c>
      <c r="G146" s="32">
        <f>0</f>
        <v>0</v>
      </c>
      <c r="M146" s="22">
        <v>4772</v>
      </c>
      <c r="N146" s="22" t="s">
        <v>335</v>
      </c>
      <c r="O146" s="28">
        <f>0</f>
        <v>0</v>
      </c>
      <c r="U146" s="22">
        <v>6372</v>
      </c>
      <c r="V146" s="22" t="s">
        <v>572</v>
      </c>
      <c r="W146" s="28">
        <f>0</f>
        <v>0</v>
      </c>
    </row>
    <row r="147" spans="5:23" x14ac:dyDescent="0.25">
      <c r="E147" s="11">
        <v>2906</v>
      </c>
      <c r="F147" s="11" t="s">
        <v>192</v>
      </c>
      <c r="G147" s="32">
        <f>0</f>
        <v>0</v>
      </c>
      <c r="M147" s="22">
        <v>4778</v>
      </c>
      <c r="N147" s="22" t="s">
        <v>334</v>
      </c>
      <c r="O147" s="28">
        <f>0</f>
        <v>0</v>
      </c>
      <c r="U147" s="22">
        <v>6374</v>
      </c>
      <c r="V147" s="22" t="s">
        <v>571</v>
      </c>
      <c r="W147" s="28">
        <f>0</f>
        <v>0</v>
      </c>
    </row>
    <row r="148" spans="5:23" x14ac:dyDescent="0.25">
      <c r="E148" s="11">
        <v>2907</v>
      </c>
      <c r="F148" s="11" t="s">
        <v>193</v>
      </c>
      <c r="G148" s="32">
        <f>0</f>
        <v>0</v>
      </c>
      <c r="M148" s="10">
        <v>478</v>
      </c>
      <c r="N148" s="10" t="s">
        <v>333</v>
      </c>
      <c r="O148" s="27">
        <f>SUM(O149:O152)</f>
        <v>0</v>
      </c>
      <c r="U148" s="22">
        <v>6378</v>
      </c>
      <c r="V148" s="22" t="s">
        <v>570</v>
      </c>
      <c r="W148" s="28">
        <f>0</f>
        <v>0</v>
      </c>
    </row>
    <row r="149" spans="5:23" x14ac:dyDescent="0.25">
      <c r="E149" s="11">
        <v>2908</v>
      </c>
      <c r="F149" s="11" t="s">
        <v>194</v>
      </c>
      <c r="G149" s="32">
        <f>SUM(G150)</f>
        <v>0</v>
      </c>
      <c r="M149" s="22">
        <v>47861</v>
      </c>
      <c r="N149" s="22" t="s">
        <v>832</v>
      </c>
      <c r="O149" s="28">
        <f>0</f>
        <v>0</v>
      </c>
      <c r="U149" s="9">
        <v>64</v>
      </c>
      <c r="V149" s="9" t="s">
        <v>59</v>
      </c>
      <c r="W149" s="26">
        <f>SUM(W150,W156:W157,W163:W164,W170)</f>
        <v>0</v>
      </c>
    </row>
    <row r="150" spans="5:23" x14ac:dyDescent="0.25">
      <c r="E150" s="12">
        <v>29081</v>
      </c>
      <c r="F150" s="12" t="s">
        <v>790</v>
      </c>
      <c r="G150" s="38">
        <f>0</f>
        <v>0</v>
      </c>
      <c r="M150" s="22">
        <v>47862</v>
      </c>
      <c r="N150" s="22" t="s">
        <v>833</v>
      </c>
      <c r="O150" s="28">
        <f>0</f>
        <v>0</v>
      </c>
      <c r="U150" s="39">
        <v>641</v>
      </c>
      <c r="V150" s="39" t="s">
        <v>569</v>
      </c>
      <c r="W150" s="40">
        <f>SUM(W151:W155)</f>
        <v>0</v>
      </c>
    </row>
    <row r="151" spans="5:23" x14ac:dyDescent="0.25">
      <c r="E151" s="39">
        <v>291</v>
      </c>
      <c r="F151" s="39" t="s">
        <v>789</v>
      </c>
      <c r="G151" s="40">
        <f>SUM(G152)</f>
        <v>0</v>
      </c>
      <c r="M151" s="22">
        <v>47871</v>
      </c>
      <c r="N151" s="22" t="s">
        <v>834</v>
      </c>
      <c r="O151" s="28">
        <f>0</f>
        <v>0</v>
      </c>
      <c r="U151" s="22">
        <v>6411</v>
      </c>
      <c r="V151" s="22" t="s">
        <v>568</v>
      </c>
      <c r="W151" s="28">
        <f>0</f>
        <v>0</v>
      </c>
    </row>
    <row r="152" spans="5:23" x14ac:dyDescent="0.25">
      <c r="E152" s="12">
        <v>29187</v>
      </c>
      <c r="F152" s="12" t="s">
        <v>791</v>
      </c>
      <c r="G152" s="38">
        <f>0</f>
        <v>0</v>
      </c>
      <c r="M152" s="22">
        <v>47872</v>
      </c>
      <c r="N152" s="22" t="s">
        <v>835</v>
      </c>
      <c r="O152" s="28">
        <f>0</f>
        <v>0</v>
      </c>
      <c r="U152" s="22">
        <v>6412</v>
      </c>
      <c r="V152" s="22" t="s">
        <v>567</v>
      </c>
      <c r="W152" s="28">
        <f>0</f>
        <v>0</v>
      </c>
    </row>
    <row r="153" spans="5:23" x14ac:dyDescent="0.25">
      <c r="E153" s="10">
        <v>292</v>
      </c>
      <c r="F153" s="10" t="s">
        <v>274</v>
      </c>
      <c r="G153" s="27">
        <f>0</f>
        <v>0</v>
      </c>
      <c r="M153" s="9">
        <v>48</v>
      </c>
      <c r="N153" s="9" t="s">
        <v>41</v>
      </c>
      <c r="O153" s="26">
        <f>SUM(O154,O156:O157,O159)</f>
        <v>0</v>
      </c>
      <c r="U153" s="22">
        <v>6413</v>
      </c>
      <c r="V153" s="22" t="s">
        <v>566</v>
      </c>
      <c r="W153" s="28">
        <f>0</f>
        <v>0</v>
      </c>
    </row>
    <row r="154" spans="5:23" x14ac:dyDescent="0.25">
      <c r="E154" s="10">
        <v>293</v>
      </c>
      <c r="F154" s="10" t="s">
        <v>275</v>
      </c>
      <c r="G154" s="27">
        <f>SUM(G155:G156)</f>
        <v>0</v>
      </c>
      <c r="M154" s="39">
        <v>481</v>
      </c>
      <c r="N154" s="39" t="s">
        <v>332</v>
      </c>
      <c r="O154" s="40">
        <f>SUM(O155)</f>
        <v>0</v>
      </c>
      <c r="U154" s="22">
        <v>6414</v>
      </c>
      <c r="V154" s="22" t="s">
        <v>565</v>
      </c>
      <c r="W154" s="28">
        <f>0</f>
        <v>0</v>
      </c>
    </row>
    <row r="155" spans="5:23" x14ac:dyDescent="0.25">
      <c r="E155" s="11">
        <v>2931</v>
      </c>
      <c r="F155" s="11" t="s">
        <v>276</v>
      </c>
      <c r="G155" s="32">
        <f>0</f>
        <v>0</v>
      </c>
      <c r="M155" s="22">
        <v>4816</v>
      </c>
      <c r="N155" s="22" t="s">
        <v>331</v>
      </c>
      <c r="O155" s="28">
        <f>0</f>
        <v>0</v>
      </c>
      <c r="U155" s="22">
        <v>6415</v>
      </c>
      <c r="V155" s="22" t="s">
        <v>564</v>
      </c>
      <c r="W155" s="28">
        <f>0</f>
        <v>0</v>
      </c>
    </row>
    <row r="156" spans="5:23" x14ac:dyDescent="0.25">
      <c r="E156" s="11">
        <v>2932</v>
      </c>
      <c r="F156" s="11" t="s">
        <v>233</v>
      </c>
      <c r="G156" s="32">
        <f>0</f>
        <v>0</v>
      </c>
      <c r="M156" s="39">
        <v>486</v>
      </c>
      <c r="N156" s="39" t="s">
        <v>330</v>
      </c>
      <c r="O156" s="40">
        <f>0</f>
        <v>0</v>
      </c>
      <c r="U156" s="39">
        <v>644</v>
      </c>
      <c r="V156" s="39" t="s">
        <v>563</v>
      </c>
      <c r="W156" s="40">
        <f>0</f>
        <v>0</v>
      </c>
    </row>
    <row r="157" spans="5:23" x14ac:dyDescent="0.25">
      <c r="E157" s="10">
        <v>296</v>
      </c>
      <c r="F157" s="10" t="s">
        <v>277</v>
      </c>
      <c r="G157" s="27">
        <f>SUM(G158:G161)</f>
        <v>0</v>
      </c>
      <c r="M157" s="39">
        <v>487</v>
      </c>
      <c r="N157" s="39" t="s">
        <v>329</v>
      </c>
      <c r="O157" s="40">
        <f>SUM(O158)</f>
        <v>0</v>
      </c>
      <c r="U157" s="39">
        <v>645</v>
      </c>
      <c r="V157" s="39" t="s">
        <v>562</v>
      </c>
      <c r="W157" s="40">
        <f>SUM(W158:W162)</f>
        <v>0</v>
      </c>
    </row>
    <row r="158" spans="5:23" x14ac:dyDescent="0.25">
      <c r="E158" s="11">
        <v>2961</v>
      </c>
      <c r="F158" s="11" t="s">
        <v>238</v>
      </c>
      <c r="G158" s="32">
        <f>0</f>
        <v>0</v>
      </c>
      <c r="M158" s="11">
        <v>4871</v>
      </c>
      <c r="N158" s="11" t="s">
        <v>836</v>
      </c>
      <c r="O158" s="32">
        <f>0</f>
        <v>0</v>
      </c>
      <c r="U158" s="22">
        <v>6451</v>
      </c>
      <c r="V158" s="22" t="s">
        <v>561</v>
      </c>
      <c r="W158" s="28">
        <f>0</f>
        <v>0</v>
      </c>
    </row>
    <row r="159" spans="5:23" x14ac:dyDescent="0.25">
      <c r="E159" s="11">
        <v>2966</v>
      </c>
      <c r="F159" s="11" t="s">
        <v>278</v>
      </c>
      <c r="G159" s="32">
        <f>0</f>
        <v>0</v>
      </c>
      <c r="M159" s="10">
        <v>488</v>
      </c>
      <c r="N159" s="10" t="s">
        <v>328</v>
      </c>
      <c r="O159" s="27">
        <f>SUM(O160:O161)</f>
        <v>0</v>
      </c>
      <c r="U159" s="22">
        <v>6452</v>
      </c>
      <c r="V159" s="22" t="s">
        <v>560</v>
      </c>
      <c r="W159" s="28">
        <f>0</f>
        <v>0</v>
      </c>
    </row>
    <row r="160" spans="5:23" x14ac:dyDescent="0.25">
      <c r="E160" s="11">
        <v>2967</v>
      </c>
      <c r="F160" s="11" t="s">
        <v>792</v>
      </c>
      <c r="G160" s="32">
        <f>0</f>
        <v>0</v>
      </c>
      <c r="M160" s="22">
        <v>4886</v>
      </c>
      <c r="N160" s="22" t="s">
        <v>327</v>
      </c>
      <c r="O160" s="28">
        <f>0</f>
        <v>0</v>
      </c>
      <c r="U160" s="22">
        <v>6453</v>
      </c>
      <c r="V160" s="22" t="s">
        <v>559</v>
      </c>
      <c r="W160" s="28">
        <f>0</f>
        <v>0</v>
      </c>
    </row>
    <row r="161" spans="5:23" x14ac:dyDescent="0.25">
      <c r="E161" s="11">
        <v>2968</v>
      </c>
      <c r="F161" s="11" t="s">
        <v>793</v>
      </c>
      <c r="G161" s="32">
        <f>0</f>
        <v>0</v>
      </c>
      <c r="M161" s="22">
        <v>4887</v>
      </c>
      <c r="N161" s="22" t="s">
        <v>326</v>
      </c>
      <c r="O161" s="28">
        <f>0</f>
        <v>0</v>
      </c>
      <c r="U161" s="22">
        <v>6454</v>
      </c>
      <c r="V161" s="22" t="s">
        <v>558</v>
      </c>
      <c r="W161" s="28">
        <f>0</f>
        <v>0</v>
      </c>
    </row>
    <row r="162" spans="5:23" x14ac:dyDescent="0.25">
      <c r="E162" s="39">
        <v>297</v>
      </c>
      <c r="F162" s="39" t="s">
        <v>794</v>
      </c>
      <c r="G162" s="40">
        <f>SUM(G163:G168)</f>
        <v>0</v>
      </c>
      <c r="M162" s="9">
        <v>49</v>
      </c>
      <c r="N162" s="9" t="s">
        <v>837</v>
      </c>
      <c r="O162" s="26">
        <f>SUM(O163:O164,O168)</f>
        <v>0</v>
      </c>
      <c r="U162" s="22">
        <v>6458</v>
      </c>
      <c r="V162" s="22" t="s">
        <v>557</v>
      </c>
      <c r="W162" s="28">
        <f>0</f>
        <v>0</v>
      </c>
    </row>
    <row r="163" spans="5:23" x14ac:dyDescent="0.25">
      <c r="E163" s="11">
        <v>2971</v>
      </c>
      <c r="F163" s="11" t="s">
        <v>795</v>
      </c>
      <c r="G163" s="32">
        <f>0</f>
        <v>0</v>
      </c>
      <c r="M163" s="39">
        <v>491</v>
      </c>
      <c r="N163" s="39" t="s">
        <v>838</v>
      </c>
      <c r="O163" s="40">
        <f>0</f>
        <v>0</v>
      </c>
      <c r="U163" s="39">
        <v>646</v>
      </c>
      <c r="V163" s="39" t="s">
        <v>556</v>
      </c>
      <c r="W163" s="40">
        <f>0</f>
        <v>0</v>
      </c>
    </row>
    <row r="164" spans="5:23" x14ac:dyDescent="0.25">
      <c r="E164" s="11">
        <v>2972</v>
      </c>
      <c r="F164" s="11" t="s">
        <v>796</v>
      </c>
      <c r="G164" s="32">
        <f>0</f>
        <v>0</v>
      </c>
      <c r="M164" s="10">
        <v>495</v>
      </c>
      <c r="N164" s="10" t="s">
        <v>839</v>
      </c>
      <c r="O164" s="27">
        <f>SUM(O165:O167)</f>
        <v>0</v>
      </c>
      <c r="U164" s="6">
        <v>647</v>
      </c>
      <c r="V164" s="6" t="s">
        <v>555</v>
      </c>
      <c r="W164" s="27">
        <f>SUM(W165:W169)</f>
        <v>0</v>
      </c>
    </row>
    <row r="165" spans="5:23" x14ac:dyDescent="0.25">
      <c r="E165" s="11">
        <v>2973</v>
      </c>
      <c r="F165" s="11" t="s">
        <v>250</v>
      </c>
      <c r="G165" s="32">
        <f>0</f>
        <v>0</v>
      </c>
      <c r="M165" s="11">
        <v>4951</v>
      </c>
      <c r="N165" s="11" t="s">
        <v>325</v>
      </c>
      <c r="O165" s="32">
        <f>0</f>
        <v>0</v>
      </c>
      <c r="U165" s="22">
        <v>6471</v>
      </c>
      <c r="V165" s="22" t="s">
        <v>554</v>
      </c>
      <c r="W165" s="28">
        <f>0</f>
        <v>0</v>
      </c>
    </row>
    <row r="166" spans="5:23" x14ac:dyDescent="0.25">
      <c r="E166" s="11">
        <v>2974</v>
      </c>
      <c r="F166" s="11" t="s">
        <v>797</v>
      </c>
      <c r="G166" s="32">
        <f>0</f>
        <v>0</v>
      </c>
      <c r="M166" s="11">
        <v>4955</v>
      </c>
      <c r="N166" s="11" t="s">
        <v>324</v>
      </c>
      <c r="O166" s="32">
        <f>0</f>
        <v>0</v>
      </c>
      <c r="U166" s="22">
        <v>6472</v>
      </c>
      <c r="V166" s="22" t="s">
        <v>553</v>
      </c>
      <c r="W166" s="28">
        <f>0</f>
        <v>0</v>
      </c>
    </row>
    <row r="167" spans="5:23" x14ac:dyDescent="0.25">
      <c r="E167" s="11">
        <v>2975</v>
      </c>
      <c r="F167" s="11" t="s">
        <v>798</v>
      </c>
      <c r="G167" s="32">
        <f>0</f>
        <v>0</v>
      </c>
      <c r="M167" s="11">
        <v>4958</v>
      </c>
      <c r="N167" s="11" t="s">
        <v>323</v>
      </c>
      <c r="O167" s="32">
        <f>0</f>
        <v>0</v>
      </c>
      <c r="U167" s="22">
        <v>6473</v>
      </c>
      <c r="V167" s="22" t="s">
        <v>552</v>
      </c>
      <c r="W167" s="28">
        <f>0</f>
        <v>0</v>
      </c>
    </row>
    <row r="168" spans="5:23" x14ac:dyDescent="0.25">
      <c r="E168" s="11">
        <v>2976</v>
      </c>
      <c r="F168" s="11" t="s">
        <v>799</v>
      </c>
      <c r="G168" s="32">
        <f>SUM(G169)</f>
        <v>0</v>
      </c>
      <c r="M168" s="39">
        <v>496</v>
      </c>
      <c r="N168" s="39" t="s">
        <v>840</v>
      </c>
      <c r="O168" s="40">
        <f>SUM(O169:O171)</f>
        <v>0</v>
      </c>
      <c r="U168" s="22">
        <v>6474</v>
      </c>
      <c r="V168" s="22" t="s">
        <v>551</v>
      </c>
      <c r="W168" s="28">
        <f>0</f>
        <v>0</v>
      </c>
    </row>
    <row r="169" spans="5:23" x14ac:dyDescent="0.25">
      <c r="E169" s="12">
        <v>29787</v>
      </c>
      <c r="F169" s="12" t="s">
        <v>800</v>
      </c>
      <c r="G169" s="38">
        <f>0</f>
        <v>0</v>
      </c>
      <c r="M169" s="22">
        <v>4962</v>
      </c>
      <c r="N169" s="22" t="s">
        <v>322</v>
      </c>
      <c r="O169" s="28">
        <f>0</f>
        <v>0</v>
      </c>
      <c r="U169" s="22">
        <v>6475</v>
      </c>
      <c r="V169" s="22" t="s">
        <v>550</v>
      </c>
      <c r="W169" s="28">
        <f>0</f>
        <v>0</v>
      </c>
    </row>
    <row r="170" spans="5:23" x14ac:dyDescent="0.25">
      <c r="M170" s="22">
        <v>4965</v>
      </c>
      <c r="N170" s="22" t="s">
        <v>321</v>
      </c>
      <c r="O170" s="28">
        <f>0</f>
        <v>0</v>
      </c>
      <c r="U170" s="6">
        <v>648</v>
      </c>
      <c r="V170" s="6" t="s">
        <v>549</v>
      </c>
      <c r="W170" s="27">
        <f>0</f>
        <v>0</v>
      </c>
    </row>
    <row r="171" spans="5:23" x14ac:dyDescent="0.25">
      <c r="M171" s="22">
        <v>4967</v>
      </c>
      <c r="N171" s="22" t="s">
        <v>320</v>
      </c>
      <c r="O171" s="28">
        <f>0</f>
        <v>0</v>
      </c>
      <c r="U171" s="45">
        <v>65</v>
      </c>
      <c r="V171" s="45" t="s">
        <v>548</v>
      </c>
      <c r="W171" s="44">
        <f>SUM(W172,W176:W177,W180,W183:W184)</f>
        <v>0</v>
      </c>
    </row>
    <row r="172" spans="5:23" x14ac:dyDescent="0.25">
      <c r="U172" s="6">
        <v>651</v>
      </c>
      <c r="V172" s="6" t="s">
        <v>547</v>
      </c>
      <c r="W172" s="27">
        <f>SUM(W173:W175)</f>
        <v>0</v>
      </c>
    </row>
    <row r="173" spans="5:23" x14ac:dyDescent="0.25">
      <c r="U173" s="22">
        <v>6511</v>
      </c>
      <c r="V173" s="22" t="s">
        <v>546</v>
      </c>
      <c r="W173" s="28">
        <f>0</f>
        <v>0</v>
      </c>
    </row>
    <row r="174" spans="5:23" x14ac:dyDescent="0.25">
      <c r="U174" s="22">
        <v>6516</v>
      </c>
      <c r="V174" s="22" t="s">
        <v>545</v>
      </c>
      <c r="W174" s="28">
        <f>0</f>
        <v>0</v>
      </c>
    </row>
    <row r="175" spans="5:23" x14ac:dyDescent="0.25">
      <c r="U175" s="22">
        <v>6518</v>
      </c>
      <c r="V175" s="22" t="s">
        <v>544</v>
      </c>
      <c r="W175" s="28">
        <f>0</f>
        <v>0</v>
      </c>
    </row>
    <row r="176" spans="5:23" x14ac:dyDescent="0.25">
      <c r="U176" s="6">
        <v>653</v>
      </c>
      <c r="V176" s="6" t="s">
        <v>543</v>
      </c>
      <c r="W176" s="27">
        <f>0</f>
        <v>0</v>
      </c>
    </row>
    <row r="177" spans="21:23" x14ac:dyDescent="0.25">
      <c r="U177" s="6">
        <v>654</v>
      </c>
      <c r="V177" s="6" t="s">
        <v>542</v>
      </c>
      <c r="W177" s="27">
        <f>SUM(W178:W179)</f>
        <v>0</v>
      </c>
    </row>
    <row r="178" spans="21:23" x14ac:dyDescent="0.25">
      <c r="U178" s="22">
        <v>6541</v>
      </c>
      <c r="V178" s="22" t="s">
        <v>541</v>
      </c>
      <c r="W178" s="28">
        <f>0</f>
        <v>0</v>
      </c>
    </row>
    <row r="179" spans="21:23" x14ac:dyDescent="0.25">
      <c r="U179" s="22">
        <v>6544</v>
      </c>
      <c r="V179" s="22" t="s">
        <v>540</v>
      </c>
      <c r="W179" s="28">
        <f>0</f>
        <v>0</v>
      </c>
    </row>
    <row r="180" spans="21:23" x14ac:dyDescent="0.25">
      <c r="U180" s="6">
        <v>655</v>
      </c>
      <c r="V180" s="6" t="s">
        <v>539</v>
      </c>
      <c r="W180" s="27">
        <f>SUM(W181:W182)</f>
        <v>0</v>
      </c>
    </row>
    <row r="181" spans="21:23" x14ac:dyDescent="0.25">
      <c r="U181" s="22">
        <v>6551</v>
      </c>
      <c r="V181" s="22" t="s">
        <v>937</v>
      </c>
      <c r="W181" s="28">
        <f>0</f>
        <v>0</v>
      </c>
    </row>
    <row r="182" spans="21:23" x14ac:dyDescent="0.25">
      <c r="U182" s="22">
        <v>6555</v>
      </c>
      <c r="V182" s="22" t="s">
        <v>938</v>
      </c>
      <c r="W182" s="28">
        <f>0</f>
        <v>0</v>
      </c>
    </row>
    <row r="183" spans="21:23" x14ac:dyDescent="0.25">
      <c r="U183" s="6">
        <v>656</v>
      </c>
      <c r="V183" s="6" t="s">
        <v>851</v>
      </c>
      <c r="W183" s="27">
        <f>0</f>
        <v>0</v>
      </c>
    </row>
    <row r="184" spans="21:23" x14ac:dyDescent="0.25">
      <c r="U184" s="6">
        <v>658</v>
      </c>
      <c r="V184" s="6" t="s">
        <v>538</v>
      </c>
      <c r="W184" s="27">
        <f>0</f>
        <v>0</v>
      </c>
    </row>
    <row r="185" spans="21:23" x14ac:dyDescent="0.25">
      <c r="U185" s="45">
        <v>66</v>
      </c>
      <c r="V185" s="45" t="s">
        <v>61</v>
      </c>
      <c r="W185" s="44">
        <f>SUM(W186,W197:W201)</f>
        <v>0</v>
      </c>
    </row>
    <row r="186" spans="21:23" x14ac:dyDescent="0.25">
      <c r="U186" s="6">
        <v>661</v>
      </c>
      <c r="V186" s="6" t="s">
        <v>537</v>
      </c>
      <c r="W186" s="27">
        <f>SUM(W187,W190:W194)</f>
        <v>0</v>
      </c>
    </row>
    <row r="187" spans="21:23" x14ac:dyDescent="0.25">
      <c r="U187" s="22">
        <v>6611</v>
      </c>
      <c r="V187" s="22" t="s">
        <v>536</v>
      </c>
      <c r="W187" s="28">
        <f>SUM(W188:W189)</f>
        <v>0</v>
      </c>
    </row>
    <row r="188" spans="21:23" x14ac:dyDescent="0.25">
      <c r="U188" s="23">
        <v>66116</v>
      </c>
      <c r="V188" s="23" t="s">
        <v>535</v>
      </c>
      <c r="W188" s="30">
        <f>0</f>
        <v>0</v>
      </c>
    </row>
    <row r="189" spans="21:23" x14ac:dyDescent="0.25">
      <c r="U189" s="23">
        <v>66117</v>
      </c>
      <c r="V189" s="23" t="s">
        <v>534</v>
      </c>
      <c r="W189" s="30">
        <f>0</f>
        <v>0</v>
      </c>
    </row>
    <row r="190" spans="21:23" x14ac:dyDescent="0.25">
      <c r="U190" s="22">
        <v>6612</v>
      </c>
      <c r="V190" s="22" t="s">
        <v>852</v>
      </c>
      <c r="W190" s="28">
        <f>0</f>
        <v>0</v>
      </c>
    </row>
    <row r="191" spans="21:23" x14ac:dyDescent="0.25">
      <c r="U191" s="22">
        <v>6615</v>
      </c>
      <c r="V191" s="22" t="s">
        <v>533</v>
      </c>
      <c r="W191" s="28">
        <f>0</f>
        <v>0</v>
      </c>
    </row>
    <row r="192" spans="21:23" x14ac:dyDescent="0.25">
      <c r="U192" s="22">
        <v>6616</v>
      </c>
      <c r="V192" s="22" t="s">
        <v>939</v>
      </c>
      <c r="W192" s="28">
        <f>0</f>
        <v>0</v>
      </c>
    </row>
    <row r="193" spans="21:23" x14ac:dyDescent="0.25">
      <c r="U193" s="22">
        <v>6617</v>
      </c>
      <c r="V193" s="22" t="s">
        <v>941</v>
      </c>
      <c r="W193" s="28">
        <f>0</f>
        <v>0</v>
      </c>
    </row>
    <row r="194" spans="21:23" x14ac:dyDescent="0.25">
      <c r="U194" s="22">
        <v>6618</v>
      </c>
      <c r="V194" s="22" t="s">
        <v>940</v>
      </c>
      <c r="W194" s="28">
        <f>SUM(W195:W196)</f>
        <v>0</v>
      </c>
    </row>
    <row r="195" spans="21:23" x14ac:dyDescent="0.25">
      <c r="U195" s="23">
        <v>66181</v>
      </c>
      <c r="V195" s="23" t="s">
        <v>532</v>
      </c>
      <c r="W195" s="30">
        <f>0</f>
        <v>0</v>
      </c>
    </row>
    <row r="196" spans="21:23" x14ac:dyDescent="0.25">
      <c r="U196" s="23">
        <v>66188</v>
      </c>
      <c r="V196" s="23" t="s">
        <v>531</v>
      </c>
      <c r="W196" s="30">
        <f>0</f>
        <v>0</v>
      </c>
    </row>
    <row r="197" spans="21:23" x14ac:dyDescent="0.25">
      <c r="U197" s="6">
        <v>664</v>
      </c>
      <c r="V197" s="6" t="s">
        <v>530</v>
      </c>
      <c r="W197" s="27">
        <f>0</f>
        <v>0</v>
      </c>
    </row>
    <row r="198" spans="21:23" x14ac:dyDescent="0.25">
      <c r="U198" s="6">
        <v>665</v>
      </c>
      <c r="V198" s="6" t="s">
        <v>529</v>
      </c>
      <c r="W198" s="27">
        <f>0</f>
        <v>0</v>
      </c>
    </row>
    <row r="199" spans="21:23" x14ac:dyDescent="0.25">
      <c r="U199" s="6">
        <v>666</v>
      </c>
      <c r="V199" s="6" t="s">
        <v>853</v>
      </c>
      <c r="W199" s="27">
        <f>0</f>
        <v>0</v>
      </c>
    </row>
    <row r="200" spans="21:23" x14ac:dyDescent="0.25">
      <c r="U200" s="6">
        <v>667</v>
      </c>
      <c r="V200" s="6" t="s">
        <v>528</v>
      </c>
      <c r="W200" s="27">
        <f>0</f>
        <v>0</v>
      </c>
    </row>
    <row r="201" spans="21:23" x14ac:dyDescent="0.25">
      <c r="U201" s="6">
        <v>668</v>
      </c>
      <c r="V201" s="6" t="s">
        <v>527</v>
      </c>
      <c r="W201" s="27">
        <f>0</f>
        <v>0</v>
      </c>
    </row>
    <row r="202" spans="21:23" x14ac:dyDescent="0.25">
      <c r="U202" s="45">
        <v>67</v>
      </c>
      <c r="V202" s="45" t="s">
        <v>62</v>
      </c>
      <c r="W202" s="44">
        <f>SUM(W203,W211:W212,W215,W220)</f>
        <v>0</v>
      </c>
    </row>
    <row r="203" spans="21:23" x14ac:dyDescent="0.25">
      <c r="U203" s="6">
        <v>671</v>
      </c>
      <c r="V203" s="6" t="s">
        <v>526</v>
      </c>
      <c r="W203" s="27">
        <f>SUM(W204:W210)</f>
        <v>0</v>
      </c>
    </row>
    <row r="204" spans="21:23" x14ac:dyDescent="0.25">
      <c r="U204" s="22">
        <v>6711</v>
      </c>
      <c r="V204" s="22" t="s">
        <v>942</v>
      </c>
      <c r="W204" s="28">
        <f>0</f>
        <v>0</v>
      </c>
    </row>
    <row r="205" spans="21:23" x14ac:dyDescent="0.25">
      <c r="U205" s="22">
        <v>6712</v>
      </c>
      <c r="V205" s="22" t="s">
        <v>525</v>
      </c>
      <c r="W205" s="28">
        <f>0</f>
        <v>0</v>
      </c>
    </row>
    <row r="206" spans="21:23" x14ac:dyDescent="0.25">
      <c r="U206" s="22">
        <v>6713</v>
      </c>
      <c r="V206" s="22" t="s">
        <v>524</v>
      </c>
      <c r="W206" s="28">
        <f>0</f>
        <v>0</v>
      </c>
    </row>
    <row r="207" spans="21:23" x14ac:dyDescent="0.25">
      <c r="U207" s="22">
        <v>6714</v>
      </c>
      <c r="V207" s="22" t="s">
        <v>523</v>
      </c>
      <c r="W207" s="28">
        <f>0</f>
        <v>0</v>
      </c>
    </row>
    <row r="208" spans="21:23" x14ac:dyDescent="0.25">
      <c r="U208" s="22">
        <v>6715</v>
      </c>
      <c r="V208" s="22" t="s">
        <v>522</v>
      </c>
      <c r="W208" s="28">
        <f>0</f>
        <v>0</v>
      </c>
    </row>
    <row r="209" spans="21:23" x14ac:dyDescent="0.25">
      <c r="U209" s="22">
        <v>6717</v>
      </c>
      <c r="V209" s="22" t="s">
        <v>854</v>
      </c>
      <c r="W209" s="28">
        <f>0</f>
        <v>0</v>
      </c>
    </row>
    <row r="210" spans="21:23" x14ac:dyDescent="0.25">
      <c r="U210" s="22">
        <v>6718</v>
      </c>
      <c r="V210" s="22" t="s">
        <v>521</v>
      </c>
      <c r="W210" s="28">
        <f>0</f>
        <v>0</v>
      </c>
    </row>
    <row r="211" spans="21:23" x14ac:dyDescent="0.25">
      <c r="U211" s="6">
        <v>672</v>
      </c>
      <c r="V211" s="6" t="s">
        <v>855</v>
      </c>
      <c r="W211" s="27">
        <f>0</f>
        <v>0</v>
      </c>
    </row>
    <row r="212" spans="21:23" x14ac:dyDescent="0.25">
      <c r="U212" s="6">
        <v>674</v>
      </c>
      <c r="V212" s="6" t="s">
        <v>856</v>
      </c>
      <c r="W212" s="27">
        <f>SUM(W213:W214)</f>
        <v>0</v>
      </c>
    </row>
    <row r="213" spans="21:23" x14ac:dyDescent="0.25">
      <c r="U213" s="22">
        <v>6741</v>
      </c>
      <c r="V213" s="22" t="s">
        <v>857</v>
      </c>
      <c r="W213" s="28">
        <f>0</f>
        <v>0</v>
      </c>
    </row>
    <row r="214" spans="21:23" x14ac:dyDescent="0.25">
      <c r="U214" s="22">
        <v>6742</v>
      </c>
      <c r="V214" s="22" t="s">
        <v>858</v>
      </c>
      <c r="W214" s="28">
        <f>0</f>
        <v>0</v>
      </c>
    </row>
    <row r="215" spans="21:23" x14ac:dyDescent="0.25">
      <c r="U215" s="6">
        <v>675</v>
      </c>
      <c r="V215" s="6" t="s">
        <v>520</v>
      </c>
      <c r="W215" s="27">
        <f>SUM(W216:W219)</f>
        <v>0</v>
      </c>
    </row>
    <row r="216" spans="21:23" x14ac:dyDescent="0.25">
      <c r="U216" s="22">
        <v>6751</v>
      </c>
      <c r="V216" s="22" t="s">
        <v>509</v>
      </c>
      <c r="W216" s="28">
        <f>0</f>
        <v>0</v>
      </c>
    </row>
    <row r="217" spans="21:23" x14ac:dyDescent="0.25">
      <c r="U217" s="22">
        <v>6752</v>
      </c>
      <c r="V217" s="22" t="s">
        <v>17</v>
      </c>
      <c r="W217" s="28">
        <f>0</f>
        <v>0</v>
      </c>
    </row>
    <row r="218" spans="21:23" x14ac:dyDescent="0.25">
      <c r="U218" s="22">
        <v>6756</v>
      </c>
      <c r="V218" s="22" t="s">
        <v>504</v>
      </c>
      <c r="W218" s="28">
        <f>0</f>
        <v>0</v>
      </c>
    </row>
    <row r="219" spans="21:23" x14ac:dyDescent="0.25">
      <c r="U219" s="22">
        <v>6758</v>
      </c>
      <c r="V219" s="22" t="s">
        <v>519</v>
      </c>
      <c r="W219" s="28">
        <f>0</f>
        <v>0</v>
      </c>
    </row>
    <row r="220" spans="21:23" x14ac:dyDescent="0.25">
      <c r="U220" s="6">
        <v>678</v>
      </c>
      <c r="V220" s="6" t="s">
        <v>518</v>
      </c>
      <c r="W220" s="27">
        <f>SUM(W221:W224)</f>
        <v>0</v>
      </c>
    </row>
    <row r="221" spans="21:23" x14ac:dyDescent="0.25">
      <c r="U221" s="22">
        <v>6781</v>
      </c>
      <c r="V221" s="22" t="s">
        <v>517</v>
      </c>
      <c r="W221" s="28">
        <f>0</f>
        <v>0</v>
      </c>
    </row>
    <row r="222" spans="21:23" x14ac:dyDescent="0.25">
      <c r="U222" s="22">
        <v>6782</v>
      </c>
      <c r="V222" s="22" t="s">
        <v>516</v>
      </c>
      <c r="W222" s="28">
        <f>0</f>
        <v>0</v>
      </c>
    </row>
    <row r="223" spans="21:23" x14ac:dyDescent="0.25">
      <c r="U223" s="22">
        <v>6783</v>
      </c>
      <c r="V223" s="22" t="s">
        <v>515</v>
      </c>
      <c r="W223" s="28">
        <f>0</f>
        <v>0</v>
      </c>
    </row>
    <row r="224" spans="21:23" x14ac:dyDescent="0.25">
      <c r="U224" s="22">
        <v>6788</v>
      </c>
      <c r="V224" s="22" t="s">
        <v>514</v>
      </c>
      <c r="W224" s="28">
        <f>0</f>
        <v>0</v>
      </c>
    </row>
    <row r="225" spans="21:23" x14ac:dyDescent="0.25">
      <c r="U225" s="9">
        <v>68</v>
      </c>
      <c r="V225" s="9" t="s">
        <v>513</v>
      </c>
      <c r="W225" s="26">
        <f>SUM(W226,W238,W245)</f>
        <v>0</v>
      </c>
    </row>
    <row r="226" spans="21:23" x14ac:dyDescent="0.25">
      <c r="U226" s="39">
        <v>681</v>
      </c>
      <c r="V226" s="39" t="s">
        <v>943</v>
      </c>
      <c r="W226" s="40">
        <f>SUM(W227,W230:W232,W235)</f>
        <v>0</v>
      </c>
    </row>
    <row r="227" spans="21:23" x14ac:dyDescent="0.25">
      <c r="U227" s="8">
        <v>6811</v>
      </c>
      <c r="V227" s="8" t="s">
        <v>512</v>
      </c>
      <c r="W227" s="32">
        <f>SUM(W228:W229)</f>
        <v>0</v>
      </c>
    </row>
    <row r="228" spans="21:23" x14ac:dyDescent="0.25">
      <c r="U228" s="23">
        <v>68111</v>
      </c>
      <c r="V228" s="23" t="s">
        <v>509</v>
      </c>
      <c r="W228" s="30">
        <f>0</f>
        <v>0</v>
      </c>
    </row>
    <row r="229" spans="21:23" x14ac:dyDescent="0.25">
      <c r="U229" s="23">
        <v>68112</v>
      </c>
      <c r="V229" s="23" t="s">
        <v>17</v>
      </c>
      <c r="W229" s="30">
        <f>0</f>
        <v>0</v>
      </c>
    </row>
    <row r="230" spans="21:23" x14ac:dyDescent="0.25">
      <c r="U230" s="8">
        <v>6812</v>
      </c>
      <c r="V230" s="8" t="s">
        <v>511</v>
      </c>
      <c r="W230" s="32">
        <f>0</f>
        <v>0</v>
      </c>
    </row>
    <row r="231" spans="21:23" x14ac:dyDescent="0.25">
      <c r="U231" s="8">
        <v>6815</v>
      </c>
      <c r="V231" s="8" t="s">
        <v>859</v>
      </c>
      <c r="W231" s="32">
        <f>0</f>
        <v>0</v>
      </c>
    </row>
    <row r="232" spans="21:23" x14ac:dyDescent="0.25">
      <c r="U232" s="8">
        <v>6816</v>
      </c>
      <c r="V232" s="8" t="s">
        <v>510</v>
      </c>
      <c r="W232" s="32">
        <f>SUM(W233:W234)</f>
        <v>0</v>
      </c>
    </row>
    <row r="233" spans="21:23" x14ac:dyDescent="0.25">
      <c r="U233" s="23">
        <v>68161</v>
      </c>
      <c r="V233" s="23" t="s">
        <v>509</v>
      </c>
      <c r="W233" s="30">
        <f>0</f>
        <v>0</v>
      </c>
    </row>
    <row r="234" spans="21:23" x14ac:dyDescent="0.25">
      <c r="U234" s="23">
        <v>68162</v>
      </c>
      <c r="V234" s="23" t="s">
        <v>17</v>
      </c>
      <c r="W234" s="30">
        <f>0</f>
        <v>0</v>
      </c>
    </row>
    <row r="235" spans="21:23" x14ac:dyDescent="0.25">
      <c r="U235" s="8">
        <v>6817</v>
      </c>
      <c r="V235" s="8" t="s">
        <v>508</v>
      </c>
      <c r="W235" s="32">
        <f>SUM(W236:W237)</f>
        <v>0</v>
      </c>
    </row>
    <row r="236" spans="21:23" x14ac:dyDescent="0.25">
      <c r="U236" s="7">
        <v>68173</v>
      </c>
      <c r="V236" s="7" t="s">
        <v>507</v>
      </c>
      <c r="W236" s="38">
        <f>0</f>
        <v>0</v>
      </c>
    </row>
    <row r="237" spans="21:23" x14ac:dyDescent="0.25">
      <c r="U237" s="7">
        <v>68174</v>
      </c>
      <c r="V237" s="7" t="s">
        <v>506</v>
      </c>
      <c r="W237" s="38">
        <f>0</f>
        <v>0</v>
      </c>
    </row>
    <row r="238" spans="21:23" x14ac:dyDescent="0.25">
      <c r="U238" s="39">
        <v>686</v>
      </c>
      <c r="V238" s="39" t="s">
        <v>944</v>
      </c>
      <c r="W238" s="40">
        <f>SUM(W239:W241,W244)</f>
        <v>0</v>
      </c>
    </row>
    <row r="239" spans="21:23" x14ac:dyDescent="0.25">
      <c r="U239" s="8">
        <v>6861</v>
      </c>
      <c r="V239" s="8" t="s">
        <v>505</v>
      </c>
      <c r="W239" s="32">
        <f>0</f>
        <v>0</v>
      </c>
    </row>
    <row r="240" spans="21:23" x14ac:dyDescent="0.25">
      <c r="U240" s="8">
        <v>6865</v>
      </c>
      <c r="V240" s="8" t="s">
        <v>860</v>
      </c>
      <c r="W240" s="32">
        <f>0</f>
        <v>0</v>
      </c>
    </row>
    <row r="241" spans="21:23" x14ac:dyDescent="0.25">
      <c r="U241" s="8">
        <v>6866</v>
      </c>
      <c r="V241" s="8" t="s">
        <v>861</v>
      </c>
      <c r="W241" s="32">
        <f>SUM(W242:W243)</f>
        <v>0</v>
      </c>
    </row>
    <row r="242" spans="21:23" x14ac:dyDescent="0.25">
      <c r="U242" s="23">
        <v>68662</v>
      </c>
      <c r="V242" s="23" t="s">
        <v>504</v>
      </c>
      <c r="W242" s="30">
        <f>0</f>
        <v>0</v>
      </c>
    </row>
    <row r="243" spans="21:23" x14ac:dyDescent="0.25">
      <c r="U243" s="23">
        <v>68665</v>
      </c>
      <c r="V243" s="23" t="s">
        <v>488</v>
      </c>
      <c r="W243" s="30">
        <f>0</f>
        <v>0</v>
      </c>
    </row>
    <row r="244" spans="21:23" x14ac:dyDescent="0.25">
      <c r="U244" s="8">
        <v>6868</v>
      </c>
      <c r="V244" s="8" t="s">
        <v>503</v>
      </c>
      <c r="W244" s="32">
        <f>0</f>
        <v>0</v>
      </c>
    </row>
    <row r="245" spans="21:23" x14ac:dyDescent="0.25">
      <c r="U245" s="39">
        <v>687</v>
      </c>
      <c r="V245" s="39" t="s">
        <v>862</v>
      </c>
      <c r="W245" s="40">
        <f>SUM(W246:W247,W249:W252)</f>
        <v>0</v>
      </c>
    </row>
    <row r="246" spans="21:23" x14ac:dyDescent="0.25">
      <c r="U246" s="8">
        <v>6871</v>
      </c>
      <c r="V246" s="8" t="s">
        <v>502</v>
      </c>
      <c r="W246" s="32">
        <f>0</f>
        <v>0</v>
      </c>
    </row>
    <row r="247" spans="21:23" x14ac:dyDescent="0.25">
      <c r="U247" s="8">
        <v>6872</v>
      </c>
      <c r="V247" s="8" t="s">
        <v>945</v>
      </c>
      <c r="W247" s="32">
        <f>SUM(W248)</f>
        <v>0</v>
      </c>
    </row>
    <row r="248" spans="21:23" x14ac:dyDescent="0.25">
      <c r="U248" s="23">
        <v>68725</v>
      </c>
      <c r="V248" s="23" t="s">
        <v>170</v>
      </c>
      <c r="W248" s="30">
        <f>0</f>
        <v>0</v>
      </c>
    </row>
    <row r="249" spans="21:23" x14ac:dyDescent="0.25">
      <c r="U249" s="8">
        <v>6873</v>
      </c>
      <c r="V249" s="8" t="s">
        <v>946</v>
      </c>
      <c r="W249" s="32">
        <f>0</f>
        <v>0</v>
      </c>
    </row>
    <row r="250" spans="21:23" x14ac:dyDescent="0.25">
      <c r="U250" s="8">
        <v>6874</v>
      </c>
      <c r="V250" s="8" t="s">
        <v>501</v>
      </c>
      <c r="W250" s="32">
        <f>0</f>
        <v>0</v>
      </c>
    </row>
    <row r="251" spans="21:23" x14ac:dyDescent="0.25">
      <c r="U251" s="8">
        <v>6875</v>
      </c>
      <c r="V251" s="8" t="s">
        <v>863</v>
      </c>
      <c r="W251" s="32">
        <f>0</f>
        <v>0</v>
      </c>
    </row>
    <row r="252" spans="21:23" x14ac:dyDescent="0.25">
      <c r="U252" s="8">
        <v>6876</v>
      </c>
      <c r="V252" s="8" t="s">
        <v>500</v>
      </c>
      <c r="W252" s="32">
        <f>0</f>
        <v>0</v>
      </c>
    </row>
    <row r="253" spans="21:23" x14ac:dyDescent="0.25">
      <c r="U253" s="9">
        <v>69</v>
      </c>
      <c r="V253" s="9" t="s">
        <v>499</v>
      </c>
      <c r="W253" s="26">
        <f>SUM(W254:W255,W259:W260,W263)</f>
        <v>0</v>
      </c>
    </row>
    <row r="254" spans="21:23" x14ac:dyDescent="0.25">
      <c r="U254" s="39">
        <v>691</v>
      </c>
      <c r="V254" s="39" t="s">
        <v>145</v>
      </c>
      <c r="W254" s="40">
        <f>0</f>
        <v>0</v>
      </c>
    </row>
    <row r="255" spans="21:23" x14ac:dyDescent="0.25">
      <c r="U255" s="39">
        <v>695</v>
      </c>
      <c r="V255" s="39" t="s">
        <v>498</v>
      </c>
      <c r="W255" s="40">
        <f>SUM(W256:W258)</f>
        <v>0</v>
      </c>
    </row>
    <row r="256" spans="21:23" x14ac:dyDescent="0.25">
      <c r="U256" s="22">
        <v>6951</v>
      </c>
      <c r="V256" s="22" t="s">
        <v>497</v>
      </c>
      <c r="W256" s="28">
        <f>0</f>
        <v>0</v>
      </c>
    </row>
    <row r="257" spans="21:23" x14ac:dyDescent="0.25">
      <c r="U257" s="22">
        <v>6952</v>
      </c>
      <c r="V257" s="22" t="s">
        <v>496</v>
      </c>
      <c r="W257" s="28">
        <f>0</f>
        <v>0</v>
      </c>
    </row>
    <row r="258" spans="21:23" x14ac:dyDescent="0.25">
      <c r="U258" s="22">
        <v>6954</v>
      </c>
      <c r="V258" s="22" t="s">
        <v>495</v>
      </c>
      <c r="W258" s="28">
        <f>0</f>
        <v>0</v>
      </c>
    </row>
    <row r="259" spans="21:23" x14ac:dyDescent="0.25">
      <c r="U259" s="6">
        <v>696</v>
      </c>
      <c r="V259" s="6" t="s">
        <v>494</v>
      </c>
      <c r="W259" s="27">
        <f>0</f>
        <v>0</v>
      </c>
    </row>
    <row r="260" spans="21:23" x14ac:dyDescent="0.25">
      <c r="U260" s="6">
        <v>698</v>
      </c>
      <c r="V260" s="6" t="s">
        <v>493</v>
      </c>
      <c r="W260" s="27">
        <f>SUM(W261:W262)</f>
        <v>0</v>
      </c>
    </row>
    <row r="261" spans="21:23" x14ac:dyDescent="0.25">
      <c r="U261" s="8">
        <v>6981</v>
      </c>
      <c r="V261" s="8" t="s">
        <v>492</v>
      </c>
      <c r="W261" s="32">
        <f>0</f>
        <v>0</v>
      </c>
    </row>
    <row r="262" spans="21:23" x14ac:dyDescent="0.25">
      <c r="U262" s="8">
        <v>6989</v>
      </c>
      <c r="V262" s="8" t="s">
        <v>491</v>
      </c>
      <c r="W262" s="32">
        <f>0</f>
        <v>0</v>
      </c>
    </row>
    <row r="263" spans="21:23" x14ac:dyDescent="0.25">
      <c r="U263" s="39">
        <v>699</v>
      </c>
      <c r="V263" s="39" t="s">
        <v>490</v>
      </c>
      <c r="W263" s="40">
        <f>0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opLeftCell="AA1" workbookViewId="0">
      <selection activeCell="AE1" sqref="AE1"/>
    </sheetView>
  </sheetViews>
  <sheetFormatPr baseColWidth="10" defaultRowHeight="15" x14ac:dyDescent="0.25"/>
  <cols>
    <col min="1" max="1" width="48.85546875" customWidth="1"/>
    <col min="2" max="2" width="42.5703125" customWidth="1"/>
    <col min="3" max="3" width="12" bestFit="1" customWidth="1"/>
    <col min="5" max="5" width="37.140625" bestFit="1" customWidth="1"/>
    <col min="6" max="6" width="56.28515625" customWidth="1"/>
    <col min="9" max="9" width="45.5703125" bestFit="1" customWidth="1"/>
    <col min="10" max="10" width="72.42578125" bestFit="1" customWidth="1"/>
    <col min="11" max="11" width="12" bestFit="1" customWidth="1"/>
    <col min="13" max="13" width="30.28515625" bestFit="1" customWidth="1"/>
    <col min="14" max="14" width="90.42578125" bestFit="1" customWidth="1"/>
    <col min="15" max="15" width="12" bestFit="1" customWidth="1"/>
    <col min="17" max="17" width="33" bestFit="1" customWidth="1"/>
    <col min="18" max="18" width="89.85546875" bestFit="1" customWidth="1"/>
    <col min="21" max="21" width="34.28515625" bestFit="1" customWidth="1"/>
    <col min="22" max="22" width="101.140625" bestFit="1" customWidth="1"/>
    <col min="25" max="25" width="34.42578125" bestFit="1" customWidth="1"/>
    <col min="26" max="26" width="101.85546875" bestFit="1" customWidth="1"/>
    <col min="27" max="27" width="12" bestFit="1" customWidth="1"/>
    <col min="29" max="29" width="31" bestFit="1" customWidth="1"/>
    <col min="30" max="30" width="44.7109375" bestFit="1" customWidth="1"/>
    <col min="31" max="31" width="12" bestFit="1" customWidth="1"/>
  </cols>
  <sheetData>
    <row r="1" spans="1:31" ht="30" x14ac:dyDescent="0.25">
      <c r="A1" s="51" t="s">
        <v>1</v>
      </c>
      <c r="B1" s="2"/>
      <c r="C1" s="2"/>
      <c r="E1" s="2" t="s">
        <v>279</v>
      </c>
      <c r="F1" s="2"/>
      <c r="G1" s="2"/>
      <c r="I1" s="13" t="s">
        <v>319</v>
      </c>
      <c r="J1" s="14"/>
      <c r="K1" s="15"/>
      <c r="M1" s="16" t="s">
        <v>451</v>
      </c>
      <c r="N1" s="17"/>
      <c r="O1" s="2"/>
      <c r="Q1" s="13" t="s">
        <v>489</v>
      </c>
      <c r="R1" s="13"/>
      <c r="S1" s="15"/>
      <c r="U1" s="16" t="s">
        <v>685</v>
      </c>
      <c r="V1" s="17"/>
      <c r="W1" s="2"/>
      <c r="Y1" s="16" t="s">
        <v>762</v>
      </c>
      <c r="Z1" s="16"/>
      <c r="AA1" s="15"/>
      <c r="AC1" s="19" t="s">
        <v>776</v>
      </c>
      <c r="AD1" s="18"/>
      <c r="AE1" s="18"/>
    </row>
    <row r="2" spans="1:31" x14ac:dyDescent="0.25">
      <c r="A2" s="3" t="s">
        <v>2</v>
      </c>
      <c r="B2" s="52" t="s">
        <v>3</v>
      </c>
      <c r="C2" s="3" t="s">
        <v>4</v>
      </c>
      <c r="E2" s="3" t="s">
        <v>2</v>
      </c>
      <c r="F2" s="52" t="s">
        <v>3</v>
      </c>
      <c r="G2" s="3" t="s">
        <v>4</v>
      </c>
      <c r="I2" s="3" t="s">
        <v>2</v>
      </c>
      <c r="J2" s="3" t="s">
        <v>3</v>
      </c>
      <c r="K2" s="3" t="s">
        <v>4</v>
      </c>
      <c r="M2" s="3" t="s">
        <v>2</v>
      </c>
      <c r="N2" s="3" t="s">
        <v>3</v>
      </c>
      <c r="O2" s="3" t="s">
        <v>4</v>
      </c>
      <c r="Q2" s="3" t="s">
        <v>2</v>
      </c>
      <c r="R2" s="3" t="s">
        <v>3</v>
      </c>
      <c r="S2" s="3" t="s">
        <v>4</v>
      </c>
      <c r="U2" s="3" t="s">
        <v>2</v>
      </c>
      <c r="V2" s="3" t="s">
        <v>3</v>
      </c>
      <c r="W2" s="3" t="s">
        <v>4</v>
      </c>
      <c r="Y2" s="3" t="s">
        <v>2</v>
      </c>
      <c r="Z2" s="3" t="s">
        <v>3</v>
      </c>
      <c r="AA2" s="3" t="s">
        <v>4</v>
      </c>
      <c r="AC2" s="3" t="s">
        <v>2</v>
      </c>
      <c r="AD2" s="3" t="s">
        <v>3</v>
      </c>
      <c r="AE2" s="3" t="s">
        <v>4</v>
      </c>
    </row>
    <row r="3" spans="1:31" x14ac:dyDescent="0.25">
      <c r="A3" s="1">
        <v>10</v>
      </c>
      <c r="B3" s="53" t="s">
        <v>5</v>
      </c>
      <c r="C3" s="26"/>
      <c r="E3" s="45">
        <v>20</v>
      </c>
      <c r="F3" s="59" t="s">
        <v>16</v>
      </c>
      <c r="G3" s="44"/>
      <c r="I3" s="45">
        <v>31</v>
      </c>
      <c r="J3" s="45" t="s">
        <v>318</v>
      </c>
      <c r="K3" s="44"/>
      <c r="M3" s="9">
        <v>40</v>
      </c>
      <c r="N3" s="9" t="s">
        <v>33</v>
      </c>
      <c r="O3" s="26"/>
      <c r="Q3" s="45">
        <v>50</v>
      </c>
      <c r="R3" s="45" t="s">
        <v>488</v>
      </c>
      <c r="S3" s="44"/>
      <c r="U3" s="45">
        <v>60</v>
      </c>
      <c r="V3" s="45" t="s">
        <v>684</v>
      </c>
      <c r="W3" s="44"/>
      <c r="Y3" s="9">
        <v>70</v>
      </c>
      <c r="Z3" s="9" t="s">
        <v>65</v>
      </c>
      <c r="AA3" s="26"/>
      <c r="AC3" s="9">
        <v>80</v>
      </c>
      <c r="AD3" s="9" t="s">
        <v>775</v>
      </c>
      <c r="AE3" s="26"/>
    </row>
    <row r="4" spans="1:31" x14ac:dyDescent="0.25">
      <c r="A4" s="39">
        <v>101</v>
      </c>
      <c r="B4" s="54" t="s">
        <v>890</v>
      </c>
      <c r="C4" s="40"/>
      <c r="E4" s="39">
        <v>201</v>
      </c>
      <c r="F4" s="54" t="s">
        <v>185</v>
      </c>
      <c r="G4" s="40"/>
      <c r="I4" s="10">
        <v>311</v>
      </c>
      <c r="J4" s="10" t="s">
        <v>317</v>
      </c>
      <c r="K4" s="27"/>
      <c r="M4" s="39">
        <v>400</v>
      </c>
      <c r="N4" s="39" t="s">
        <v>450</v>
      </c>
      <c r="O4" s="40"/>
      <c r="Q4" s="10">
        <v>501</v>
      </c>
      <c r="R4" s="10" t="s">
        <v>487</v>
      </c>
      <c r="S4" s="27"/>
      <c r="U4" s="6">
        <v>601</v>
      </c>
      <c r="V4" s="6" t="s">
        <v>927</v>
      </c>
      <c r="W4" s="27"/>
      <c r="Y4" s="39">
        <v>701</v>
      </c>
      <c r="Z4" s="39" t="s">
        <v>761</v>
      </c>
      <c r="AA4" s="40"/>
      <c r="AC4" s="39">
        <v>801</v>
      </c>
      <c r="AD4" s="39" t="s">
        <v>880</v>
      </c>
      <c r="AE4" s="40"/>
    </row>
    <row r="5" spans="1:31" x14ac:dyDescent="0.25">
      <c r="A5" s="6">
        <v>102</v>
      </c>
      <c r="B5" s="55" t="s">
        <v>82</v>
      </c>
      <c r="C5" s="31"/>
      <c r="E5" s="10">
        <v>203</v>
      </c>
      <c r="F5" s="60" t="s">
        <v>190</v>
      </c>
      <c r="G5" s="27"/>
      <c r="I5" s="10">
        <v>312</v>
      </c>
      <c r="J5" s="10" t="s">
        <v>316</v>
      </c>
      <c r="K5" s="27"/>
      <c r="M5" s="10">
        <v>401</v>
      </c>
      <c r="N5" s="10" t="s">
        <v>441</v>
      </c>
      <c r="O5" s="27"/>
      <c r="Q5" s="10">
        <v>502</v>
      </c>
      <c r="R5" s="10" t="s">
        <v>486</v>
      </c>
      <c r="S5" s="27"/>
      <c r="U5" s="6">
        <v>602</v>
      </c>
      <c r="V5" s="6" t="s">
        <v>682</v>
      </c>
      <c r="W5" s="27"/>
      <c r="Y5" s="10">
        <v>702</v>
      </c>
      <c r="Z5" s="10" t="s">
        <v>760</v>
      </c>
      <c r="AA5" s="27"/>
      <c r="AC5" s="39">
        <v>802</v>
      </c>
      <c r="AD5" s="39" t="s">
        <v>881</v>
      </c>
      <c r="AE5" s="40"/>
    </row>
    <row r="6" spans="1:31" ht="30" x14ac:dyDescent="0.25">
      <c r="A6" s="6">
        <v>104</v>
      </c>
      <c r="B6" s="55" t="s">
        <v>83</v>
      </c>
      <c r="C6" s="31"/>
      <c r="E6" s="10">
        <v>205</v>
      </c>
      <c r="F6" s="60" t="s">
        <v>191</v>
      </c>
      <c r="G6" s="27"/>
      <c r="I6" s="10">
        <v>317</v>
      </c>
      <c r="J6" s="10" t="s">
        <v>282</v>
      </c>
      <c r="K6" s="27"/>
      <c r="M6" s="10">
        <v>403</v>
      </c>
      <c r="N6" s="10" t="s">
        <v>447</v>
      </c>
      <c r="O6" s="27"/>
      <c r="Q6" s="10">
        <v>503</v>
      </c>
      <c r="R6" s="10" t="s">
        <v>239</v>
      </c>
      <c r="S6" s="27"/>
      <c r="U6" s="8">
        <v>6021</v>
      </c>
      <c r="V6" s="8" t="s">
        <v>315</v>
      </c>
      <c r="W6" s="32"/>
      <c r="Y6" s="10">
        <v>703</v>
      </c>
      <c r="Z6" s="10" t="s">
        <v>759</v>
      </c>
      <c r="AA6" s="27"/>
      <c r="AC6" s="39">
        <v>809</v>
      </c>
      <c r="AD6" s="39" t="s">
        <v>767</v>
      </c>
      <c r="AE6" s="40"/>
    </row>
    <row r="7" spans="1:31" x14ac:dyDescent="0.25">
      <c r="A7" s="39">
        <v>105</v>
      </c>
      <c r="B7" s="54" t="s">
        <v>89</v>
      </c>
      <c r="C7" s="40"/>
      <c r="E7" s="39">
        <v>206</v>
      </c>
      <c r="F7" s="54" t="s">
        <v>192</v>
      </c>
      <c r="G7" s="40"/>
      <c r="I7" s="45">
        <v>32</v>
      </c>
      <c r="J7" s="45" t="s">
        <v>26</v>
      </c>
      <c r="K7" s="44"/>
      <c r="M7" s="10">
        <v>404</v>
      </c>
      <c r="N7" s="10" t="s">
        <v>446</v>
      </c>
      <c r="O7" s="27"/>
      <c r="Q7" s="10">
        <v>504</v>
      </c>
      <c r="R7" s="10" t="s">
        <v>453</v>
      </c>
      <c r="S7" s="27"/>
      <c r="U7" s="8">
        <v>6022</v>
      </c>
      <c r="V7" s="8" t="s">
        <v>312</v>
      </c>
      <c r="W7" s="32"/>
      <c r="Y7" s="10">
        <v>704</v>
      </c>
      <c r="Z7" s="10" t="s">
        <v>758</v>
      </c>
      <c r="AA7" s="27"/>
      <c r="AC7" s="9">
        <v>88</v>
      </c>
      <c r="AD7" s="9" t="s">
        <v>764</v>
      </c>
      <c r="AE7" s="26"/>
    </row>
    <row r="8" spans="1:31" x14ac:dyDescent="0.25">
      <c r="A8" s="6">
        <v>106</v>
      </c>
      <c r="B8" s="55" t="s">
        <v>96</v>
      </c>
      <c r="C8" s="27"/>
      <c r="E8" s="39">
        <v>207</v>
      </c>
      <c r="F8" s="54" t="s">
        <v>193</v>
      </c>
      <c r="G8" s="40"/>
      <c r="I8" s="10">
        <v>321</v>
      </c>
      <c r="J8" s="10" t="s">
        <v>315</v>
      </c>
      <c r="K8" s="27"/>
      <c r="M8" s="10">
        <v>405</v>
      </c>
      <c r="N8" s="10" t="s">
        <v>443</v>
      </c>
      <c r="O8" s="27"/>
      <c r="Q8" s="10">
        <v>505</v>
      </c>
      <c r="R8" s="10" t="s">
        <v>485</v>
      </c>
      <c r="S8" s="27"/>
      <c r="U8" s="8">
        <v>6026</v>
      </c>
      <c r="V8" s="8" t="s">
        <v>679</v>
      </c>
      <c r="W8" s="32"/>
      <c r="Y8" s="11">
        <v>7041</v>
      </c>
      <c r="Z8" s="11" t="s">
        <v>757</v>
      </c>
      <c r="AA8" s="32"/>
      <c r="AC8" s="9">
        <v>89</v>
      </c>
      <c r="AD8" s="9" t="s">
        <v>763</v>
      </c>
      <c r="AE8" s="26"/>
    </row>
    <row r="9" spans="1:31" x14ac:dyDescent="0.25">
      <c r="A9" s="41">
        <v>1061</v>
      </c>
      <c r="B9" s="56" t="s">
        <v>97</v>
      </c>
      <c r="C9" s="42"/>
      <c r="E9" s="39">
        <v>208</v>
      </c>
      <c r="F9" s="54" t="s">
        <v>194</v>
      </c>
      <c r="G9" s="40"/>
      <c r="I9" s="10">
        <v>322</v>
      </c>
      <c r="J9" s="10" t="s">
        <v>312</v>
      </c>
      <c r="K9" s="27"/>
      <c r="M9" s="10">
        <v>408</v>
      </c>
      <c r="N9" s="10" t="s">
        <v>442</v>
      </c>
      <c r="O9" s="27"/>
      <c r="Q9" s="10">
        <v>506</v>
      </c>
      <c r="R9" s="10" t="s">
        <v>248</v>
      </c>
      <c r="S9" s="27"/>
      <c r="U9" s="6">
        <v>604</v>
      </c>
      <c r="V9" s="6" t="s">
        <v>678</v>
      </c>
      <c r="W9" s="27"/>
      <c r="Y9" s="11">
        <v>7042</v>
      </c>
      <c r="Z9" s="11" t="s">
        <v>756</v>
      </c>
      <c r="AA9" s="32"/>
      <c r="AC9" s="6">
        <v>890</v>
      </c>
      <c r="AD9" s="6" t="s">
        <v>950</v>
      </c>
      <c r="AE9" s="27"/>
    </row>
    <row r="10" spans="1:31" x14ac:dyDescent="0.25">
      <c r="A10" s="8">
        <v>1062</v>
      </c>
      <c r="B10" s="57" t="s">
        <v>100</v>
      </c>
      <c r="C10" s="32"/>
      <c r="E10" s="8">
        <v>2081</v>
      </c>
      <c r="F10" s="57" t="s">
        <v>777</v>
      </c>
      <c r="G10" s="32"/>
      <c r="I10" s="10">
        <v>326</v>
      </c>
      <c r="J10" s="10" t="s">
        <v>306</v>
      </c>
      <c r="K10" s="27"/>
      <c r="M10" s="39">
        <v>409</v>
      </c>
      <c r="N10" s="39" t="s">
        <v>439</v>
      </c>
      <c r="O10" s="47"/>
      <c r="Q10" s="10">
        <v>507</v>
      </c>
      <c r="R10" s="10" t="s">
        <v>482</v>
      </c>
      <c r="S10" s="27"/>
      <c r="U10" s="6">
        <v>605</v>
      </c>
      <c r="V10" s="6" t="s">
        <v>677</v>
      </c>
      <c r="W10" s="27"/>
      <c r="Y10" s="20">
        <v>705</v>
      </c>
      <c r="Z10" s="20" t="s">
        <v>755</v>
      </c>
      <c r="AA10" s="27"/>
      <c r="AC10" s="6">
        <v>891</v>
      </c>
      <c r="AD10" s="6" t="s">
        <v>951</v>
      </c>
      <c r="AE10" s="27"/>
    </row>
    <row r="11" spans="1:31" x14ac:dyDescent="0.25">
      <c r="A11" s="41">
        <v>1063</v>
      </c>
      <c r="B11" s="56" t="s">
        <v>101</v>
      </c>
      <c r="C11" s="42"/>
      <c r="E11" s="45">
        <v>21</v>
      </c>
      <c r="F11" s="59" t="s">
        <v>17</v>
      </c>
      <c r="G11" s="44"/>
      <c r="I11" s="45">
        <v>33</v>
      </c>
      <c r="J11" s="45" t="s">
        <v>302</v>
      </c>
      <c r="K11" s="44"/>
      <c r="M11" s="11">
        <v>4091</v>
      </c>
      <c r="N11" s="11" t="s">
        <v>438</v>
      </c>
      <c r="O11" s="32"/>
      <c r="Q11" s="10">
        <v>508</v>
      </c>
      <c r="R11" s="10" t="s">
        <v>481</v>
      </c>
      <c r="S11" s="27"/>
      <c r="U11" s="6">
        <v>606</v>
      </c>
      <c r="V11" s="6" t="s">
        <v>676</v>
      </c>
      <c r="W11" s="27"/>
      <c r="Y11" s="50">
        <v>706</v>
      </c>
      <c r="Z11" s="50" t="s">
        <v>754</v>
      </c>
      <c r="AA11" s="40"/>
    </row>
    <row r="12" spans="1:31" x14ac:dyDescent="0.25">
      <c r="A12" s="41">
        <v>1064</v>
      </c>
      <c r="B12" s="56" t="s">
        <v>102</v>
      </c>
      <c r="C12" s="42"/>
      <c r="E12" s="10">
        <v>211</v>
      </c>
      <c r="F12" s="60" t="s">
        <v>195</v>
      </c>
      <c r="G12" s="27"/>
      <c r="I12" s="10">
        <v>331</v>
      </c>
      <c r="J12" s="10" t="s">
        <v>301</v>
      </c>
      <c r="K12" s="27"/>
      <c r="M12" s="11">
        <v>4096</v>
      </c>
      <c r="N12" s="11" t="s">
        <v>437</v>
      </c>
      <c r="O12" s="32"/>
      <c r="Q12" s="10">
        <v>509</v>
      </c>
      <c r="R12" s="10" t="s">
        <v>477</v>
      </c>
      <c r="S12" s="27"/>
      <c r="U12" s="6">
        <v>607</v>
      </c>
      <c r="V12" s="6" t="s">
        <v>672</v>
      </c>
      <c r="W12" s="27"/>
      <c r="Y12" s="50">
        <v>707</v>
      </c>
      <c r="Z12" s="50" t="s">
        <v>753</v>
      </c>
      <c r="AA12" s="40"/>
    </row>
    <row r="13" spans="1:31" x14ac:dyDescent="0.25">
      <c r="A13" s="41">
        <v>1068</v>
      </c>
      <c r="B13" s="56" t="s">
        <v>105</v>
      </c>
      <c r="C13" s="42"/>
      <c r="E13" s="11">
        <v>2111</v>
      </c>
      <c r="F13" s="61" t="s">
        <v>196</v>
      </c>
      <c r="G13" s="32"/>
      <c r="I13" s="10">
        <v>335</v>
      </c>
      <c r="J13" s="10" t="s">
        <v>300</v>
      </c>
      <c r="K13" s="27"/>
      <c r="M13" s="11">
        <v>4097</v>
      </c>
      <c r="N13" s="11" t="s">
        <v>436</v>
      </c>
      <c r="O13" s="32"/>
      <c r="Q13" s="45">
        <v>51</v>
      </c>
      <c r="R13" s="45" t="s">
        <v>476</v>
      </c>
      <c r="S13" s="44"/>
      <c r="U13" s="6">
        <v>608</v>
      </c>
      <c r="V13" s="6" t="s">
        <v>929</v>
      </c>
      <c r="W13" s="27"/>
      <c r="Y13" s="39">
        <v>708</v>
      </c>
      <c r="Z13" s="39" t="s">
        <v>752</v>
      </c>
      <c r="AA13" s="40"/>
    </row>
    <row r="14" spans="1:31" x14ac:dyDescent="0.25">
      <c r="A14" s="6">
        <v>107</v>
      </c>
      <c r="B14" s="55" t="s">
        <v>108</v>
      </c>
      <c r="C14" s="27"/>
      <c r="E14" s="11">
        <v>2112</v>
      </c>
      <c r="F14" s="61" t="s">
        <v>197</v>
      </c>
      <c r="G14" s="32"/>
      <c r="I14" s="45">
        <v>34</v>
      </c>
      <c r="J14" s="45" t="s">
        <v>299</v>
      </c>
      <c r="K14" s="44"/>
      <c r="M14" s="11">
        <v>4098</v>
      </c>
      <c r="N14" s="11" t="s">
        <v>433</v>
      </c>
      <c r="O14" s="32"/>
      <c r="Q14" s="10">
        <v>511</v>
      </c>
      <c r="R14" s="10" t="s">
        <v>475</v>
      </c>
      <c r="S14" s="27"/>
      <c r="U14" s="6">
        <v>609</v>
      </c>
      <c r="V14" s="6" t="s">
        <v>671</v>
      </c>
      <c r="W14" s="27"/>
      <c r="Y14" s="39">
        <v>709</v>
      </c>
      <c r="Z14" s="39" t="s">
        <v>744</v>
      </c>
      <c r="AA14" s="40"/>
    </row>
    <row r="15" spans="1:31" x14ac:dyDescent="0.25">
      <c r="A15" s="39">
        <v>108</v>
      </c>
      <c r="B15" s="54" t="s">
        <v>109</v>
      </c>
      <c r="C15" s="40"/>
      <c r="E15" s="11">
        <v>2113</v>
      </c>
      <c r="F15" s="61" t="s">
        <v>198</v>
      </c>
      <c r="G15" s="32"/>
      <c r="I15" s="10">
        <v>341</v>
      </c>
      <c r="J15" s="10" t="s">
        <v>298</v>
      </c>
      <c r="K15" s="27"/>
      <c r="M15" s="9">
        <v>41</v>
      </c>
      <c r="N15" s="9" t="s">
        <v>34</v>
      </c>
      <c r="O15" s="26"/>
      <c r="Q15" s="10">
        <v>512</v>
      </c>
      <c r="R15" s="10" t="s">
        <v>470</v>
      </c>
      <c r="S15" s="27"/>
      <c r="U15" s="49">
        <v>603</v>
      </c>
      <c r="V15" s="49" t="s">
        <v>931</v>
      </c>
      <c r="W15" s="40"/>
      <c r="Y15" s="9">
        <v>71</v>
      </c>
      <c r="Z15" s="9" t="s">
        <v>948</v>
      </c>
      <c r="AA15" s="26"/>
    </row>
    <row r="16" spans="1:31" x14ac:dyDescent="0.25">
      <c r="A16" s="6">
        <v>109</v>
      </c>
      <c r="B16" s="55" t="s">
        <v>110</v>
      </c>
      <c r="C16" s="27"/>
      <c r="E16" s="11">
        <v>2114</v>
      </c>
      <c r="F16" s="61" t="s">
        <v>905</v>
      </c>
      <c r="G16" s="32"/>
      <c r="I16" s="10">
        <v>345</v>
      </c>
      <c r="J16" s="10" t="s">
        <v>297</v>
      </c>
      <c r="K16" s="27"/>
      <c r="M16" s="39">
        <v>410</v>
      </c>
      <c r="N16" s="39" t="s">
        <v>432</v>
      </c>
      <c r="O16" s="40"/>
      <c r="Q16" s="10">
        <v>514</v>
      </c>
      <c r="R16" s="10" t="s">
        <v>467</v>
      </c>
      <c r="S16" s="27"/>
      <c r="U16" s="8">
        <v>6031</v>
      </c>
      <c r="V16" s="8" t="s">
        <v>932</v>
      </c>
      <c r="W16" s="32"/>
      <c r="Y16" s="39">
        <v>713</v>
      </c>
      <c r="Z16" s="39" t="s">
        <v>949</v>
      </c>
      <c r="AA16" s="40"/>
    </row>
    <row r="17" spans="1:27" ht="30" x14ac:dyDescent="0.25">
      <c r="A17" s="1">
        <v>11</v>
      </c>
      <c r="B17" s="53" t="s">
        <v>111</v>
      </c>
      <c r="C17" s="26"/>
      <c r="E17" s="11">
        <v>2115</v>
      </c>
      <c r="F17" s="61" t="s">
        <v>199</v>
      </c>
      <c r="G17" s="32"/>
      <c r="I17" s="45">
        <v>35</v>
      </c>
      <c r="J17" s="45" t="s">
        <v>29</v>
      </c>
      <c r="K17" s="44"/>
      <c r="M17" s="10">
        <v>411</v>
      </c>
      <c r="N17" s="10" t="s">
        <v>431</v>
      </c>
      <c r="O17" s="27"/>
      <c r="Q17" s="10">
        <v>515</v>
      </c>
      <c r="R17" s="10" t="s">
        <v>925</v>
      </c>
      <c r="S17" s="27"/>
      <c r="U17" s="8">
        <v>6032</v>
      </c>
      <c r="V17" s="8" t="s">
        <v>664</v>
      </c>
      <c r="W17" s="32"/>
      <c r="Y17" s="11">
        <v>7133</v>
      </c>
      <c r="Z17" s="11" t="s">
        <v>736</v>
      </c>
      <c r="AA17" s="32"/>
    </row>
    <row r="18" spans="1:27" x14ac:dyDescent="0.25">
      <c r="A18" s="43">
        <v>12</v>
      </c>
      <c r="B18" s="58" t="s">
        <v>114</v>
      </c>
      <c r="C18" s="44"/>
      <c r="E18" s="11">
        <v>2116</v>
      </c>
      <c r="F18" s="61" t="s">
        <v>906</v>
      </c>
      <c r="G18" s="32"/>
      <c r="I18" s="10">
        <v>351</v>
      </c>
      <c r="J18" s="10" t="s">
        <v>296</v>
      </c>
      <c r="K18" s="27"/>
      <c r="M18" s="10">
        <v>413</v>
      </c>
      <c r="N18" s="10" t="s">
        <v>428</v>
      </c>
      <c r="O18" s="27"/>
      <c r="Q18" s="10">
        <v>516</v>
      </c>
      <c r="R18" s="10" t="s">
        <v>466</v>
      </c>
      <c r="S18" s="27"/>
      <c r="U18" s="8">
        <v>6037</v>
      </c>
      <c r="V18" s="8" t="s">
        <v>663</v>
      </c>
      <c r="W18" s="32"/>
      <c r="Y18" s="11">
        <v>7134</v>
      </c>
      <c r="Z18" s="11" t="s">
        <v>735</v>
      </c>
      <c r="AA18" s="32"/>
    </row>
    <row r="19" spans="1:27" ht="30" x14ac:dyDescent="0.25">
      <c r="A19" s="1">
        <v>13</v>
      </c>
      <c r="B19" s="53" t="s">
        <v>117</v>
      </c>
      <c r="C19" s="26"/>
      <c r="E19" s="10">
        <v>212</v>
      </c>
      <c r="F19" s="60" t="s">
        <v>907</v>
      </c>
      <c r="G19" s="27"/>
      <c r="I19" s="10">
        <v>355</v>
      </c>
      <c r="J19" s="10" t="s">
        <v>293</v>
      </c>
      <c r="K19" s="27"/>
      <c r="M19" s="10">
        <v>416</v>
      </c>
      <c r="N19" s="10" t="s">
        <v>427</v>
      </c>
      <c r="O19" s="27"/>
      <c r="Q19" s="10">
        <v>517</v>
      </c>
      <c r="R19" s="10" t="s">
        <v>465</v>
      </c>
      <c r="S19" s="27"/>
      <c r="U19" s="1" t="s">
        <v>933</v>
      </c>
      <c r="V19" s="1" t="s">
        <v>934</v>
      </c>
      <c r="W19" s="26"/>
      <c r="Y19" s="11">
        <v>7135</v>
      </c>
      <c r="Z19" s="11" t="s">
        <v>733</v>
      </c>
      <c r="AA19" s="32"/>
    </row>
    <row r="20" spans="1:27" x14ac:dyDescent="0.25">
      <c r="A20" s="6">
        <v>131</v>
      </c>
      <c r="B20" s="55" t="s">
        <v>118</v>
      </c>
      <c r="C20" s="27"/>
      <c r="E20" s="10">
        <v>213</v>
      </c>
      <c r="F20" s="60" t="s">
        <v>205</v>
      </c>
      <c r="G20" s="27"/>
      <c r="I20" s="10">
        <v>358</v>
      </c>
      <c r="J20" s="10" t="s">
        <v>921</v>
      </c>
      <c r="K20" s="27"/>
      <c r="M20" s="10">
        <v>418</v>
      </c>
      <c r="N20" s="10" t="s">
        <v>426</v>
      </c>
      <c r="O20" s="27"/>
      <c r="Q20" s="10">
        <v>518</v>
      </c>
      <c r="R20" s="10" t="s">
        <v>123</v>
      </c>
      <c r="S20" s="27"/>
      <c r="U20" s="45">
        <v>61</v>
      </c>
      <c r="V20" s="45" t="s">
        <v>56</v>
      </c>
      <c r="W20" s="44"/>
      <c r="Y20" s="45">
        <v>72</v>
      </c>
      <c r="Z20" s="45" t="s">
        <v>67</v>
      </c>
      <c r="AA20" s="44"/>
    </row>
    <row r="21" spans="1:27" ht="30" x14ac:dyDescent="0.25">
      <c r="A21" s="6">
        <v>138</v>
      </c>
      <c r="B21" s="55" t="s">
        <v>895</v>
      </c>
      <c r="C21" s="37"/>
      <c r="E21" s="11">
        <v>2131</v>
      </c>
      <c r="F21" s="61" t="s">
        <v>206</v>
      </c>
      <c r="G21" s="32"/>
      <c r="I21" s="9">
        <v>36</v>
      </c>
      <c r="J21" s="9" t="s">
        <v>922</v>
      </c>
      <c r="K21" s="26"/>
      <c r="M21" s="39">
        <v>419</v>
      </c>
      <c r="N21" s="39" t="s">
        <v>423</v>
      </c>
      <c r="O21" s="40"/>
      <c r="Q21" s="10">
        <v>519</v>
      </c>
      <c r="R21" s="10" t="s">
        <v>462</v>
      </c>
      <c r="S21" s="27"/>
      <c r="U21" s="6">
        <v>611</v>
      </c>
      <c r="V21" s="6" t="s">
        <v>662</v>
      </c>
      <c r="W21" s="27"/>
      <c r="Y21" s="10">
        <v>721</v>
      </c>
      <c r="Z21" s="10" t="s">
        <v>16</v>
      </c>
      <c r="AA21" s="27"/>
    </row>
    <row r="22" spans="1:27" ht="30" x14ac:dyDescent="0.25">
      <c r="A22" s="6">
        <v>139</v>
      </c>
      <c r="B22" s="55" t="s">
        <v>184</v>
      </c>
      <c r="C22" s="37"/>
      <c r="E22" s="11">
        <v>2135</v>
      </c>
      <c r="F22" s="61" t="s">
        <v>207</v>
      </c>
      <c r="G22" s="32"/>
      <c r="I22" s="45">
        <v>37</v>
      </c>
      <c r="J22" s="45" t="s">
        <v>30</v>
      </c>
      <c r="K22" s="44"/>
      <c r="M22" s="11">
        <v>4191</v>
      </c>
      <c r="N22" s="11" t="s">
        <v>422</v>
      </c>
      <c r="O22" s="32"/>
      <c r="Q22" s="9">
        <v>52</v>
      </c>
      <c r="R22" s="9" t="s">
        <v>843</v>
      </c>
      <c r="S22" s="26"/>
      <c r="U22" s="6">
        <v>612</v>
      </c>
      <c r="V22" s="6" t="s">
        <v>661</v>
      </c>
      <c r="W22" s="27"/>
      <c r="Y22" s="10">
        <v>722</v>
      </c>
      <c r="Z22" s="10" t="s">
        <v>17</v>
      </c>
      <c r="AA22" s="27"/>
    </row>
    <row r="23" spans="1:27" ht="38.25" x14ac:dyDescent="0.25">
      <c r="A23" s="8">
        <v>1391</v>
      </c>
      <c r="B23" s="57" t="s">
        <v>118</v>
      </c>
      <c r="C23" s="32"/>
      <c r="E23" s="11">
        <v>2138</v>
      </c>
      <c r="F23" s="61" t="s">
        <v>208</v>
      </c>
      <c r="G23" s="32"/>
      <c r="I23" s="9">
        <v>38</v>
      </c>
      <c r="J23" s="46" t="s">
        <v>809</v>
      </c>
      <c r="K23" s="26"/>
      <c r="M23" s="11">
        <v>4196</v>
      </c>
      <c r="N23" s="11" t="s">
        <v>421</v>
      </c>
      <c r="O23" s="32"/>
      <c r="Q23" s="45">
        <v>53</v>
      </c>
      <c r="R23" s="45" t="s">
        <v>47</v>
      </c>
      <c r="S23" s="44"/>
      <c r="U23" s="8">
        <v>6122</v>
      </c>
      <c r="V23" s="8" t="s">
        <v>660</v>
      </c>
      <c r="W23" s="32"/>
      <c r="Y23" s="45">
        <v>74</v>
      </c>
      <c r="Z23" s="45" t="s">
        <v>400</v>
      </c>
      <c r="AA23" s="44"/>
    </row>
    <row r="24" spans="1:27" ht="30" x14ac:dyDescent="0.25">
      <c r="A24" s="8">
        <v>1398</v>
      </c>
      <c r="B24" s="57" t="s">
        <v>896</v>
      </c>
      <c r="C24" s="32"/>
      <c r="E24" s="10">
        <v>214</v>
      </c>
      <c r="F24" s="60" t="s">
        <v>913</v>
      </c>
      <c r="G24" s="27"/>
      <c r="I24" s="9">
        <v>39</v>
      </c>
      <c r="J24" s="9" t="s">
        <v>810</v>
      </c>
      <c r="K24" s="26"/>
      <c r="M24" s="11">
        <v>4197</v>
      </c>
      <c r="N24" s="11" t="s">
        <v>420</v>
      </c>
      <c r="O24" s="32"/>
      <c r="Q24" s="10">
        <v>531</v>
      </c>
      <c r="R24" s="10" t="s">
        <v>459</v>
      </c>
      <c r="S24" s="27"/>
      <c r="U24" s="8">
        <v>6125</v>
      </c>
      <c r="V24" s="8" t="s">
        <v>659</v>
      </c>
      <c r="W24" s="32"/>
      <c r="Y24" s="45">
        <v>75</v>
      </c>
      <c r="Z24" s="45" t="s">
        <v>730</v>
      </c>
      <c r="AA24" s="44"/>
    </row>
    <row r="25" spans="1:27" x14ac:dyDescent="0.25">
      <c r="A25" s="9">
        <v>14</v>
      </c>
      <c r="B25" s="46" t="s">
        <v>9</v>
      </c>
      <c r="C25" s="26"/>
      <c r="E25" s="10">
        <v>215</v>
      </c>
      <c r="F25" s="60" t="s">
        <v>214</v>
      </c>
      <c r="G25" s="27"/>
      <c r="I25" s="39">
        <v>391</v>
      </c>
      <c r="J25" s="39" t="s">
        <v>923</v>
      </c>
      <c r="K25" s="40"/>
      <c r="M25" s="11">
        <v>4198</v>
      </c>
      <c r="N25" s="11" t="s">
        <v>419</v>
      </c>
      <c r="O25" s="32"/>
      <c r="Q25" s="45">
        <v>54</v>
      </c>
      <c r="R25" s="45" t="s">
        <v>454</v>
      </c>
      <c r="S25" s="44"/>
      <c r="U25" s="6">
        <v>613</v>
      </c>
      <c r="V25" s="6" t="s">
        <v>658</v>
      </c>
      <c r="W25" s="27"/>
      <c r="Y25" s="10">
        <v>751</v>
      </c>
      <c r="Z25" s="10" t="s">
        <v>547</v>
      </c>
      <c r="AA25" s="27"/>
    </row>
    <row r="26" spans="1:27" ht="30" x14ac:dyDescent="0.25">
      <c r="A26" s="6">
        <v>142</v>
      </c>
      <c r="B26" s="55" t="s">
        <v>176</v>
      </c>
      <c r="C26" s="27"/>
      <c r="E26" s="11">
        <v>2151</v>
      </c>
      <c r="F26" s="61" t="s">
        <v>215</v>
      </c>
      <c r="G26" s="32"/>
      <c r="I26" s="39">
        <v>392</v>
      </c>
      <c r="J26" s="39" t="s">
        <v>811</v>
      </c>
      <c r="K26" s="40"/>
      <c r="M26" s="9">
        <v>42</v>
      </c>
      <c r="N26" s="9" t="s">
        <v>35</v>
      </c>
      <c r="O26" s="26"/>
      <c r="Q26" s="45">
        <v>58</v>
      </c>
      <c r="R26" s="45" t="s">
        <v>49</v>
      </c>
      <c r="S26" s="44"/>
      <c r="U26" s="6">
        <v>614</v>
      </c>
      <c r="V26" s="6" t="s">
        <v>654</v>
      </c>
      <c r="W26" s="27"/>
      <c r="Y26" s="10">
        <v>752</v>
      </c>
      <c r="Z26" s="10" t="s">
        <v>729</v>
      </c>
      <c r="AA26" s="27"/>
    </row>
    <row r="27" spans="1:27" x14ac:dyDescent="0.25">
      <c r="A27" s="6">
        <v>143</v>
      </c>
      <c r="B27" s="55" t="s">
        <v>174</v>
      </c>
      <c r="C27" s="27"/>
      <c r="E27" s="11">
        <v>2153</v>
      </c>
      <c r="F27" s="61" t="s">
        <v>218</v>
      </c>
      <c r="G27" s="32"/>
      <c r="I27" s="39">
        <v>393</v>
      </c>
      <c r="J27" s="39" t="s">
        <v>815</v>
      </c>
      <c r="K27" s="40"/>
      <c r="M27" s="39">
        <v>421</v>
      </c>
      <c r="N27" s="39" t="s">
        <v>418</v>
      </c>
      <c r="O27" s="40"/>
      <c r="Q27" s="9">
        <v>59</v>
      </c>
      <c r="R27" s="9" t="s">
        <v>847</v>
      </c>
      <c r="S27" s="26"/>
      <c r="U27" s="6">
        <v>615</v>
      </c>
      <c r="V27" s="6" t="s">
        <v>653</v>
      </c>
      <c r="W27" s="27"/>
      <c r="Y27" s="39">
        <v>753</v>
      </c>
      <c r="Z27" s="39" t="s">
        <v>728</v>
      </c>
      <c r="AA27" s="40"/>
    </row>
    <row r="28" spans="1:27" ht="30" x14ac:dyDescent="0.25">
      <c r="A28" s="6">
        <v>144</v>
      </c>
      <c r="B28" s="55" t="s">
        <v>171</v>
      </c>
      <c r="C28" s="27"/>
      <c r="E28" s="11">
        <v>2154</v>
      </c>
      <c r="F28" s="61" t="s">
        <v>914</v>
      </c>
      <c r="G28" s="32"/>
      <c r="I28" s="39">
        <v>394</v>
      </c>
      <c r="J28" s="39" t="s">
        <v>818</v>
      </c>
      <c r="K28" s="40"/>
      <c r="M28" s="10">
        <v>422</v>
      </c>
      <c r="N28" s="10" t="s">
        <v>825</v>
      </c>
      <c r="O28" s="27"/>
      <c r="Q28" s="39">
        <v>590</v>
      </c>
      <c r="R28" s="39" t="s">
        <v>848</v>
      </c>
      <c r="S28" s="40"/>
      <c r="U28" s="6">
        <v>616</v>
      </c>
      <c r="V28" s="6" t="s">
        <v>649</v>
      </c>
      <c r="W28" s="27"/>
      <c r="Y28" s="39">
        <v>754</v>
      </c>
      <c r="Z28" s="39" t="s">
        <v>864</v>
      </c>
      <c r="AA28" s="40"/>
    </row>
    <row r="29" spans="1:27" x14ac:dyDescent="0.25">
      <c r="A29" s="39">
        <v>145</v>
      </c>
      <c r="B29" s="54" t="s">
        <v>170</v>
      </c>
      <c r="C29" s="40"/>
      <c r="E29" s="11">
        <v>2155</v>
      </c>
      <c r="F29" s="61" t="s">
        <v>219</v>
      </c>
      <c r="G29" s="32"/>
      <c r="I29" s="39">
        <v>395</v>
      </c>
      <c r="J29" s="39" t="s">
        <v>821</v>
      </c>
      <c r="K29" s="40"/>
      <c r="M29" s="10">
        <v>424</v>
      </c>
      <c r="N29" s="10" t="s">
        <v>145</v>
      </c>
      <c r="O29" s="27"/>
      <c r="Q29" s="11">
        <v>5903</v>
      </c>
      <c r="R29" s="11" t="s">
        <v>239</v>
      </c>
      <c r="S29" s="32"/>
      <c r="U29" s="6">
        <v>617</v>
      </c>
      <c r="V29" s="6" t="s">
        <v>640</v>
      </c>
      <c r="W29" s="27"/>
      <c r="Y29" s="39">
        <v>755</v>
      </c>
      <c r="Z29" s="39" t="s">
        <v>727</v>
      </c>
      <c r="AA29" s="40"/>
    </row>
    <row r="30" spans="1:27" ht="30" x14ac:dyDescent="0.25">
      <c r="A30" s="39">
        <v>146</v>
      </c>
      <c r="B30" s="54" t="s">
        <v>169</v>
      </c>
      <c r="C30" s="40"/>
      <c r="E30" s="11">
        <v>2157</v>
      </c>
      <c r="F30" s="61" t="s">
        <v>220</v>
      </c>
      <c r="G30" s="32"/>
      <c r="I30" s="39">
        <v>397</v>
      </c>
      <c r="J30" s="39" t="s">
        <v>824</v>
      </c>
      <c r="K30" s="40"/>
      <c r="M30" s="10">
        <v>425</v>
      </c>
      <c r="N30" s="10" t="s">
        <v>415</v>
      </c>
      <c r="O30" s="27"/>
      <c r="Q30" s="11">
        <v>5904</v>
      </c>
      <c r="R30" s="11" t="s">
        <v>453</v>
      </c>
      <c r="S30" s="32"/>
      <c r="U30" s="6">
        <v>618</v>
      </c>
      <c r="V30" s="6" t="s">
        <v>598</v>
      </c>
      <c r="W30" s="27"/>
      <c r="Y30" s="10">
        <v>756</v>
      </c>
      <c r="Z30" s="10" t="s">
        <v>867</v>
      </c>
      <c r="AA30" s="27"/>
    </row>
    <row r="31" spans="1:27" x14ac:dyDescent="0.25">
      <c r="A31" s="39">
        <v>147</v>
      </c>
      <c r="B31" s="54" t="s">
        <v>891</v>
      </c>
      <c r="C31" s="40"/>
      <c r="E31" s="10">
        <v>218</v>
      </c>
      <c r="F31" s="60" t="s">
        <v>221</v>
      </c>
      <c r="G31" s="27"/>
      <c r="M31" s="10">
        <v>426</v>
      </c>
      <c r="N31" s="10" t="s">
        <v>414</v>
      </c>
      <c r="O31" s="27"/>
      <c r="Q31" s="11">
        <v>5906</v>
      </c>
      <c r="R31" s="11" t="s">
        <v>248</v>
      </c>
      <c r="S31" s="32"/>
      <c r="U31" s="6">
        <v>619</v>
      </c>
      <c r="V31" s="6" t="s">
        <v>636</v>
      </c>
      <c r="W31" s="27"/>
      <c r="Y31" s="10">
        <v>758</v>
      </c>
      <c r="Z31" s="10" t="s">
        <v>726</v>
      </c>
      <c r="AA31" s="27"/>
    </row>
    <row r="32" spans="1:27" x14ac:dyDescent="0.25">
      <c r="A32" s="39">
        <v>148</v>
      </c>
      <c r="B32" s="54" t="s">
        <v>167</v>
      </c>
      <c r="C32" s="40"/>
      <c r="E32" s="11">
        <v>2181</v>
      </c>
      <c r="F32" s="61" t="s">
        <v>222</v>
      </c>
      <c r="G32" s="32"/>
      <c r="M32" s="10">
        <v>427</v>
      </c>
      <c r="N32" s="10" t="s">
        <v>413</v>
      </c>
      <c r="O32" s="27"/>
      <c r="Q32" s="11">
        <v>5908</v>
      </c>
      <c r="R32" s="11" t="s">
        <v>452</v>
      </c>
      <c r="S32" s="32"/>
      <c r="U32" s="45">
        <v>62</v>
      </c>
      <c r="V32" s="45" t="s">
        <v>635</v>
      </c>
      <c r="W32" s="44"/>
      <c r="Y32" s="45">
        <v>76</v>
      </c>
      <c r="Z32" s="45" t="s">
        <v>70</v>
      </c>
      <c r="AA32" s="44"/>
    </row>
    <row r="33" spans="1:27" x14ac:dyDescent="0.25">
      <c r="A33" s="45">
        <v>15</v>
      </c>
      <c r="B33" s="59" t="s">
        <v>10</v>
      </c>
      <c r="C33" s="44"/>
      <c r="E33" s="11">
        <v>2182</v>
      </c>
      <c r="F33" s="61" t="s">
        <v>223</v>
      </c>
      <c r="G33" s="32"/>
      <c r="M33" s="39">
        <v>428</v>
      </c>
      <c r="N33" s="39" t="s">
        <v>412</v>
      </c>
      <c r="O33" s="40"/>
      <c r="U33" s="6">
        <v>621</v>
      </c>
      <c r="V33" s="6" t="s">
        <v>634</v>
      </c>
      <c r="W33" s="27"/>
      <c r="Y33" s="10">
        <v>761</v>
      </c>
      <c r="Z33" s="10" t="s">
        <v>725</v>
      </c>
      <c r="AA33" s="27"/>
    </row>
    <row r="34" spans="1:27" x14ac:dyDescent="0.25">
      <c r="A34" s="6">
        <v>151</v>
      </c>
      <c r="B34" s="55" t="s">
        <v>166</v>
      </c>
      <c r="C34" s="27"/>
      <c r="E34" s="11">
        <v>2183</v>
      </c>
      <c r="F34" s="61" t="s">
        <v>224</v>
      </c>
      <c r="G34" s="32"/>
      <c r="M34" s="45">
        <v>43</v>
      </c>
      <c r="N34" s="45" t="s">
        <v>408</v>
      </c>
      <c r="O34" s="44"/>
      <c r="U34" s="6">
        <v>622</v>
      </c>
      <c r="V34" s="6" t="s">
        <v>631</v>
      </c>
      <c r="W34" s="27"/>
      <c r="Y34" s="10">
        <v>762</v>
      </c>
      <c r="Z34" s="10" t="s">
        <v>721</v>
      </c>
      <c r="AA34" s="27"/>
    </row>
    <row r="35" spans="1:27" ht="30" x14ac:dyDescent="0.25">
      <c r="A35" s="6">
        <v>153</v>
      </c>
      <c r="B35" s="55" t="s">
        <v>158</v>
      </c>
      <c r="C35" s="27"/>
      <c r="E35" s="11">
        <v>2184</v>
      </c>
      <c r="F35" s="61" t="s">
        <v>225</v>
      </c>
      <c r="G35" s="32"/>
      <c r="M35" s="10">
        <v>431</v>
      </c>
      <c r="N35" s="10" t="s">
        <v>407</v>
      </c>
      <c r="O35" s="27"/>
      <c r="U35" s="6">
        <v>623</v>
      </c>
      <c r="V35" s="6" t="s">
        <v>624</v>
      </c>
      <c r="W35" s="27"/>
      <c r="Y35" s="10">
        <v>763</v>
      </c>
      <c r="Z35" s="10" t="s">
        <v>717</v>
      </c>
      <c r="AA35" s="27"/>
    </row>
    <row r="36" spans="1:27" x14ac:dyDescent="0.25">
      <c r="A36" s="6">
        <v>154</v>
      </c>
      <c r="B36" s="55" t="s">
        <v>157</v>
      </c>
      <c r="C36" s="27"/>
      <c r="E36" s="11">
        <v>2185</v>
      </c>
      <c r="F36" s="61" t="s">
        <v>226</v>
      </c>
      <c r="G36" s="32"/>
      <c r="M36" s="10">
        <v>437</v>
      </c>
      <c r="N36" s="10" t="s">
        <v>406</v>
      </c>
      <c r="O36" s="27"/>
      <c r="U36" s="6">
        <v>624</v>
      </c>
      <c r="V36" s="6" t="s">
        <v>616</v>
      </c>
      <c r="W36" s="27"/>
      <c r="Y36" s="10">
        <v>764</v>
      </c>
      <c r="Z36" s="10" t="s">
        <v>714</v>
      </c>
      <c r="AA36" s="27"/>
    </row>
    <row r="37" spans="1:27" x14ac:dyDescent="0.25">
      <c r="A37" s="6">
        <v>155</v>
      </c>
      <c r="B37" s="55" t="s">
        <v>156</v>
      </c>
      <c r="C37" s="27"/>
      <c r="E37" s="11">
        <v>2186</v>
      </c>
      <c r="F37" s="61" t="s">
        <v>227</v>
      </c>
      <c r="G37" s="32"/>
      <c r="M37" s="10">
        <v>438</v>
      </c>
      <c r="N37" s="10" t="s">
        <v>405</v>
      </c>
      <c r="O37" s="27"/>
      <c r="U37" s="6">
        <v>625</v>
      </c>
      <c r="V37" s="6" t="s">
        <v>609</v>
      </c>
      <c r="W37" s="27"/>
      <c r="Y37" s="10">
        <v>765</v>
      </c>
      <c r="Z37" s="10" t="s">
        <v>713</v>
      </c>
      <c r="AA37" s="27"/>
    </row>
    <row r="38" spans="1:27" ht="45" x14ac:dyDescent="0.25">
      <c r="A38" s="6">
        <v>156</v>
      </c>
      <c r="B38" s="55" t="s">
        <v>898</v>
      </c>
      <c r="C38" s="27"/>
      <c r="E38" s="11">
        <v>2187</v>
      </c>
      <c r="F38" s="61" t="s">
        <v>778</v>
      </c>
      <c r="G38" s="32"/>
      <c r="M38" s="9">
        <v>44</v>
      </c>
      <c r="N38" s="9" t="s">
        <v>402</v>
      </c>
      <c r="O38" s="26"/>
      <c r="U38" s="6">
        <v>626</v>
      </c>
      <c r="V38" s="6" t="s">
        <v>604</v>
      </c>
      <c r="W38" s="27"/>
      <c r="Y38" s="10">
        <v>766</v>
      </c>
      <c r="Z38" s="10" t="s">
        <v>869</v>
      </c>
      <c r="AA38" s="27"/>
    </row>
    <row r="39" spans="1:27" ht="30" x14ac:dyDescent="0.25">
      <c r="A39" s="6">
        <v>157</v>
      </c>
      <c r="B39" s="55" t="s">
        <v>155</v>
      </c>
      <c r="C39" s="27"/>
      <c r="E39" s="9">
        <v>22</v>
      </c>
      <c r="F39" s="46" t="s">
        <v>18</v>
      </c>
      <c r="G39" s="26"/>
      <c r="M39" s="10">
        <v>441</v>
      </c>
      <c r="N39" s="10" t="s">
        <v>401</v>
      </c>
      <c r="O39" s="27"/>
      <c r="U39" s="6">
        <v>627</v>
      </c>
      <c r="V39" s="6" t="s">
        <v>603</v>
      </c>
      <c r="W39" s="27"/>
      <c r="Y39" s="10">
        <v>767</v>
      </c>
      <c r="Z39" s="10" t="s">
        <v>712</v>
      </c>
      <c r="AA39" s="27"/>
    </row>
    <row r="40" spans="1:27" x14ac:dyDescent="0.25">
      <c r="A40" s="6">
        <v>158</v>
      </c>
      <c r="B40" s="55" t="s">
        <v>153</v>
      </c>
      <c r="C40" s="27"/>
      <c r="E40" s="45">
        <v>23</v>
      </c>
      <c r="F40" s="59" t="s">
        <v>228</v>
      </c>
      <c r="G40" s="44"/>
      <c r="M40" s="10">
        <v>442</v>
      </c>
      <c r="N40" s="10" t="s">
        <v>826</v>
      </c>
      <c r="O40" s="27"/>
      <c r="U40" s="6">
        <v>628</v>
      </c>
      <c r="V40" s="6" t="s">
        <v>598</v>
      </c>
      <c r="W40" s="27"/>
      <c r="Y40" s="10">
        <v>768</v>
      </c>
      <c r="Z40" s="10" t="s">
        <v>711</v>
      </c>
      <c r="AA40" s="27"/>
    </row>
    <row r="41" spans="1:27" x14ac:dyDescent="0.25">
      <c r="A41" s="45">
        <v>16</v>
      </c>
      <c r="B41" s="59" t="s">
        <v>11</v>
      </c>
      <c r="C41" s="44"/>
      <c r="E41" s="10">
        <v>231</v>
      </c>
      <c r="F41" s="60" t="s">
        <v>229</v>
      </c>
      <c r="G41" s="27"/>
      <c r="M41" s="11">
        <v>4421</v>
      </c>
      <c r="N41" s="11" t="s">
        <v>827</v>
      </c>
      <c r="O41" s="32"/>
      <c r="U41" s="6">
        <v>629</v>
      </c>
      <c r="V41" s="6" t="s">
        <v>596</v>
      </c>
      <c r="W41" s="27"/>
      <c r="Y41" s="45">
        <v>77</v>
      </c>
      <c r="Z41" s="45" t="s">
        <v>71</v>
      </c>
      <c r="AA41" s="44"/>
    </row>
    <row r="42" spans="1:27" x14ac:dyDescent="0.25">
      <c r="A42" s="6">
        <v>161</v>
      </c>
      <c r="B42" s="55" t="s">
        <v>151</v>
      </c>
      <c r="C42" s="27"/>
      <c r="E42" s="10">
        <v>232</v>
      </c>
      <c r="F42" s="60" t="s">
        <v>233</v>
      </c>
      <c r="G42" s="27"/>
      <c r="M42" s="11">
        <v>4422</v>
      </c>
      <c r="N42" s="11" t="s">
        <v>828</v>
      </c>
      <c r="O42" s="32"/>
      <c r="U42" s="45">
        <v>63</v>
      </c>
      <c r="V42" s="45" t="s">
        <v>595</v>
      </c>
      <c r="W42" s="44"/>
      <c r="Y42" s="10">
        <v>771</v>
      </c>
      <c r="Z42" s="10" t="s">
        <v>710</v>
      </c>
      <c r="AA42" s="27"/>
    </row>
    <row r="43" spans="1:27" ht="30" x14ac:dyDescent="0.25">
      <c r="A43" s="6">
        <v>162</v>
      </c>
      <c r="B43" s="55" t="s">
        <v>899</v>
      </c>
      <c r="C43" s="27"/>
      <c r="E43" s="10">
        <v>237</v>
      </c>
      <c r="F43" s="60" t="s">
        <v>234</v>
      </c>
      <c r="G43" s="27"/>
      <c r="M43" s="11">
        <v>4423</v>
      </c>
      <c r="N43" s="11" t="s">
        <v>829</v>
      </c>
      <c r="O43" s="32"/>
      <c r="U43" s="6">
        <v>631</v>
      </c>
      <c r="V43" s="6" t="s">
        <v>594</v>
      </c>
      <c r="W43" s="27"/>
      <c r="Y43" s="10">
        <v>772</v>
      </c>
      <c r="Z43" s="10" t="s">
        <v>870</v>
      </c>
      <c r="AA43" s="27"/>
    </row>
    <row r="44" spans="1:27" ht="30" x14ac:dyDescent="0.25">
      <c r="A44" s="6">
        <v>163</v>
      </c>
      <c r="B44" s="55" t="s">
        <v>150</v>
      </c>
      <c r="C44" s="27"/>
      <c r="E44" s="10">
        <v>238</v>
      </c>
      <c r="F44" s="60" t="s">
        <v>235</v>
      </c>
      <c r="G44" s="27"/>
      <c r="M44" s="10">
        <v>443</v>
      </c>
      <c r="N44" s="10" t="s">
        <v>395</v>
      </c>
      <c r="O44" s="27"/>
      <c r="U44" s="6">
        <v>633</v>
      </c>
      <c r="V44" s="6" t="s">
        <v>590</v>
      </c>
      <c r="W44" s="27"/>
      <c r="Y44" s="10">
        <v>774</v>
      </c>
      <c r="Z44" s="10" t="s">
        <v>856</v>
      </c>
      <c r="AA44" s="27"/>
    </row>
    <row r="45" spans="1:27" ht="30" x14ac:dyDescent="0.25">
      <c r="A45" s="6">
        <v>164</v>
      </c>
      <c r="B45" s="55" t="s">
        <v>149</v>
      </c>
      <c r="C45" s="27"/>
      <c r="E45" s="11">
        <v>2388</v>
      </c>
      <c r="F45" s="61" t="s">
        <v>232</v>
      </c>
      <c r="G45" s="32"/>
      <c r="M45" s="11">
        <v>4431</v>
      </c>
      <c r="N45" s="11" t="s">
        <v>394</v>
      </c>
      <c r="O45" s="32"/>
      <c r="U45" s="6">
        <v>635</v>
      </c>
      <c r="V45" s="6" t="s">
        <v>584</v>
      </c>
      <c r="W45" s="27"/>
      <c r="Y45" s="10">
        <v>775</v>
      </c>
      <c r="Z45" s="10" t="s">
        <v>704</v>
      </c>
      <c r="AA45" s="27"/>
    </row>
    <row r="46" spans="1:27" ht="25.5" x14ac:dyDescent="0.25">
      <c r="A46" s="6">
        <v>165</v>
      </c>
      <c r="B46" s="55" t="s">
        <v>148</v>
      </c>
      <c r="C46" s="27"/>
      <c r="E46" s="9">
        <v>25</v>
      </c>
      <c r="F46" s="46" t="s">
        <v>236</v>
      </c>
      <c r="G46" s="26"/>
      <c r="M46" s="11">
        <v>4438</v>
      </c>
      <c r="N46" s="11" t="s">
        <v>393</v>
      </c>
      <c r="O46" s="32"/>
      <c r="U46" s="8">
        <v>6358</v>
      </c>
      <c r="V46" s="8" t="s">
        <v>575</v>
      </c>
      <c r="W46" s="32"/>
      <c r="Y46" s="10">
        <v>777</v>
      </c>
      <c r="Z46" s="10" t="s">
        <v>703</v>
      </c>
      <c r="AA46" s="27"/>
    </row>
    <row r="47" spans="1:27" ht="30" x14ac:dyDescent="0.25">
      <c r="A47" s="6">
        <v>167</v>
      </c>
      <c r="B47" s="55" t="s">
        <v>142</v>
      </c>
      <c r="C47" s="27"/>
      <c r="E47" s="9">
        <v>26</v>
      </c>
      <c r="F47" s="46" t="s">
        <v>237</v>
      </c>
      <c r="G47" s="26"/>
      <c r="M47" s="39">
        <v>444</v>
      </c>
      <c r="N47" s="39" t="s">
        <v>392</v>
      </c>
      <c r="O47" s="40"/>
      <c r="U47" s="6">
        <v>637</v>
      </c>
      <c r="V47" s="6" t="s">
        <v>574</v>
      </c>
      <c r="W47" s="27"/>
      <c r="Y47" s="10">
        <v>778</v>
      </c>
      <c r="Z47" s="10" t="s">
        <v>702</v>
      </c>
      <c r="AA47" s="27"/>
    </row>
    <row r="48" spans="1:27" x14ac:dyDescent="0.25">
      <c r="A48" s="8">
        <v>1671</v>
      </c>
      <c r="B48" s="57" t="s">
        <v>141</v>
      </c>
      <c r="C48" s="32"/>
      <c r="E48" s="10">
        <v>261</v>
      </c>
      <c r="F48" s="60" t="s">
        <v>238</v>
      </c>
      <c r="G48" s="27"/>
      <c r="M48" s="39">
        <v>445</v>
      </c>
      <c r="N48" s="39" t="s">
        <v>391</v>
      </c>
      <c r="O48" s="40"/>
      <c r="U48" s="9">
        <v>64</v>
      </c>
      <c r="V48" s="9" t="s">
        <v>59</v>
      </c>
      <c r="W48" s="26"/>
      <c r="Y48" s="9">
        <v>78</v>
      </c>
      <c r="Z48" s="9" t="s">
        <v>872</v>
      </c>
      <c r="AA48" s="26"/>
    </row>
    <row r="49" spans="1:27" x14ac:dyDescent="0.25">
      <c r="A49" s="8">
        <v>1674</v>
      </c>
      <c r="B49" s="57" t="s">
        <v>140</v>
      </c>
      <c r="C49" s="32"/>
      <c r="E49" s="10">
        <v>266</v>
      </c>
      <c r="F49" s="60" t="s">
        <v>241</v>
      </c>
      <c r="G49" s="27"/>
      <c r="M49" s="11">
        <v>4452</v>
      </c>
      <c r="N49" s="11" t="s">
        <v>390</v>
      </c>
      <c r="O49" s="32"/>
      <c r="U49" s="39">
        <v>641</v>
      </c>
      <c r="V49" s="39" t="s">
        <v>569</v>
      </c>
      <c r="W49" s="40"/>
      <c r="Y49" s="39">
        <v>781</v>
      </c>
      <c r="Z49" s="39" t="s">
        <v>873</v>
      </c>
      <c r="AA49" s="40"/>
    </row>
    <row r="50" spans="1:27" x14ac:dyDescent="0.25">
      <c r="A50" s="8">
        <v>1675</v>
      </c>
      <c r="B50" s="57" t="s">
        <v>139</v>
      </c>
      <c r="C50" s="32"/>
      <c r="E50" s="11">
        <v>2661</v>
      </c>
      <c r="F50" s="61" t="s">
        <v>779</v>
      </c>
      <c r="G50" s="32"/>
      <c r="M50" s="11">
        <v>4455</v>
      </c>
      <c r="N50" s="11" t="s">
        <v>389</v>
      </c>
      <c r="O50" s="32"/>
      <c r="U50" s="39">
        <v>644</v>
      </c>
      <c r="V50" s="39" t="s">
        <v>563</v>
      </c>
      <c r="W50" s="40"/>
      <c r="Y50" s="11">
        <v>7811</v>
      </c>
      <c r="Z50" s="11" t="s">
        <v>698</v>
      </c>
      <c r="AA50" s="32"/>
    </row>
    <row r="51" spans="1:27" x14ac:dyDescent="0.25">
      <c r="A51" s="6">
        <v>168</v>
      </c>
      <c r="B51" s="55" t="s">
        <v>138</v>
      </c>
      <c r="C51" s="27"/>
      <c r="E51" s="10">
        <v>267</v>
      </c>
      <c r="F51" s="60" t="s">
        <v>242</v>
      </c>
      <c r="G51" s="27"/>
      <c r="M51" s="11">
        <v>4456</v>
      </c>
      <c r="N51" s="11" t="s">
        <v>387</v>
      </c>
      <c r="O51" s="32"/>
      <c r="U51" s="39">
        <v>645</v>
      </c>
      <c r="V51" s="39" t="s">
        <v>562</v>
      </c>
      <c r="W51" s="40"/>
      <c r="Y51" s="11">
        <v>7815</v>
      </c>
      <c r="Z51" s="11" t="s">
        <v>874</v>
      </c>
      <c r="AA51" s="32"/>
    </row>
    <row r="52" spans="1:27" x14ac:dyDescent="0.25">
      <c r="A52" s="6">
        <v>169</v>
      </c>
      <c r="B52" s="55" t="s">
        <v>127</v>
      </c>
      <c r="C52" s="27"/>
      <c r="E52" s="10">
        <v>268</v>
      </c>
      <c r="F52" s="60" t="s">
        <v>245</v>
      </c>
      <c r="G52" s="27"/>
      <c r="M52" s="11">
        <v>4457</v>
      </c>
      <c r="N52" s="11" t="s">
        <v>382</v>
      </c>
      <c r="O52" s="32"/>
      <c r="U52" s="39">
        <v>646</v>
      </c>
      <c r="V52" s="39" t="s">
        <v>556</v>
      </c>
      <c r="W52" s="40"/>
      <c r="Y52" s="11">
        <v>7816</v>
      </c>
      <c r="Z52" s="11" t="s">
        <v>697</v>
      </c>
      <c r="AA52" s="32"/>
    </row>
    <row r="53" spans="1:27" ht="30" x14ac:dyDescent="0.25">
      <c r="A53" s="9">
        <v>17</v>
      </c>
      <c r="B53" s="46" t="s">
        <v>126</v>
      </c>
      <c r="C53" s="26"/>
      <c r="E53" s="10">
        <v>269</v>
      </c>
      <c r="F53" s="60" t="s">
        <v>246</v>
      </c>
      <c r="G53" s="27"/>
      <c r="M53" s="11">
        <v>4458</v>
      </c>
      <c r="N53" s="11" t="s">
        <v>379</v>
      </c>
      <c r="O53" s="32"/>
      <c r="U53" s="6">
        <v>647</v>
      </c>
      <c r="V53" s="6" t="s">
        <v>555</v>
      </c>
      <c r="W53" s="27"/>
      <c r="Y53" s="11">
        <v>7817</v>
      </c>
      <c r="Z53" s="11" t="s">
        <v>695</v>
      </c>
      <c r="AA53" s="32"/>
    </row>
    <row r="54" spans="1:27" ht="30" x14ac:dyDescent="0.25">
      <c r="A54" s="6">
        <v>171</v>
      </c>
      <c r="B54" s="55" t="s">
        <v>900</v>
      </c>
      <c r="C54" s="27"/>
      <c r="E54" s="45">
        <v>27</v>
      </c>
      <c r="F54" s="59" t="s">
        <v>247</v>
      </c>
      <c r="G54" s="44"/>
      <c r="M54" s="10">
        <v>446</v>
      </c>
      <c r="N54" s="10" t="s">
        <v>372</v>
      </c>
      <c r="O54" s="27"/>
      <c r="U54" s="6">
        <v>648</v>
      </c>
      <c r="V54" s="6" t="s">
        <v>549</v>
      </c>
      <c r="W54" s="27"/>
      <c r="Y54" s="39">
        <v>786</v>
      </c>
      <c r="Z54" s="39" t="s">
        <v>875</v>
      </c>
      <c r="AA54" s="40"/>
    </row>
    <row r="55" spans="1:27" ht="30" x14ac:dyDescent="0.25">
      <c r="A55" s="6">
        <v>174</v>
      </c>
      <c r="B55" s="55" t="s">
        <v>901</v>
      </c>
      <c r="C55" s="27"/>
      <c r="E55" s="10">
        <v>271</v>
      </c>
      <c r="F55" s="60" t="s">
        <v>918</v>
      </c>
      <c r="G55" s="27"/>
      <c r="M55" s="39">
        <v>447</v>
      </c>
      <c r="N55" s="39" t="s">
        <v>371</v>
      </c>
      <c r="O55" s="40"/>
      <c r="U55" s="45">
        <v>65</v>
      </c>
      <c r="V55" s="45" t="s">
        <v>548</v>
      </c>
      <c r="W55" s="44"/>
      <c r="Y55" s="11">
        <v>7865</v>
      </c>
      <c r="Z55" s="11" t="s">
        <v>876</v>
      </c>
      <c r="AA55" s="32"/>
    </row>
    <row r="56" spans="1:27" ht="30" x14ac:dyDescent="0.25">
      <c r="A56" s="6">
        <v>178</v>
      </c>
      <c r="B56" s="55" t="s">
        <v>125</v>
      </c>
      <c r="C56" s="27"/>
      <c r="E56" s="10">
        <v>272</v>
      </c>
      <c r="F56" s="60" t="s">
        <v>919</v>
      </c>
      <c r="G56" s="27"/>
      <c r="M56" s="10">
        <v>448</v>
      </c>
      <c r="N56" s="10" t="s">
        <v>370</v>
      </c>
      <c r="O56" s="27"/>
      <c r="U56" s="6">
        <v>651</v>
      </c>
      <c r="V56" s="6" t="s">
        <v>547</v>
      </c>
      <c r="W56" s="27"/>
      <c r="Y56" s="11">
        <v>7866</v>
      </c>
      <c r="Z56" s="11" t="s">
        <v>877</v>
      </c>
      <c r="AA56" s="32"/>
    </row>
    <row r="57" spans="1:27" ht="25.5" x14ac:dyDescent="0.25">
      <c r="A57" s="9">
        <v>18</v>
      </c>
      <c r="B57" s="46" t="s">
        <v>122</v>
      </c>
      <c r="C57" s="26"/>
      <c r="E57" s="10">
        <v>273</v>
      </c>
      <c r="F57" s="60" t="s">
        <v>250</v>
      </c>
      <c r="G57" s="27"/>
      <c r="M57" s="10">
        <v>449</v>
      </c>
      <c r="N57" s="10" t="s">
        <v>366</v>
      </c>
      <c r="O57" s="27"/>
      <c r="U57" s="6">
        <v>653</v>
      </c>
      <c r="V57" s="6" t="s">
        <v>543</v>
      </c>
      <c r="W57" s="27"/>
      <c r="Y57" s="39">
        <v>787</v>
      </c>
      <c r="Z57" s="39" t="s">
        <v>878</v>
      </c>
      <c r="AA57" s="40"/>
    </row>
    <row r="58" spans="1:27" x14ac:dyDescent="0.25">
      <c r="E58" s="10">
        <v>274</v>
      </c>
      <c r="F58" s="60" t="s">
        <v>251</v>
      </c>
      <c r="G58" s="27"/>
      <c r="M58" s="45">
        <v>45</v>
      </c>
      <c r="N58" s="45" t="s">
        <v>365</v>
      </c>
      <c r="O58" s="44"/>
      <c r="U58" s="6">
        <v>654</v>
      </c>
      <c r="V58" s="6" t="s">
        <v>542</v>
      </c>
      <c r="W58" s="27"/>
      <c r="Y58" s="11">
        <v>7872</v>
      </c>
      <c r="Z58" s="11" t="s">
        <v>693</v>
      </c>
      <c r="AA58" s="32"/>
    </row>
    <row r="59" spans="1:27" x14ac:dyDescent="0.25">
      <c r="E59" s="10">
        <v>275</v>
      </c>
      <c r="F59" s="60" t="s">
        <v>256</v>
      </c>
      <c r="G59" s="27"/>
      <c r="M59" s="10">
        <v>451</v>
      </c>
      <c r="N59" s="10" t="s">
        <v>364</v>
      </c>
      <c r="O59" s="27"/>
      <c r="U59" s="6">
        <v>655</v>
      </c>
      <c r="V59" s="6" t="s">
        <v>539</v>
      </c>
      <c r="W59" s="27"/>
      <c r="Y59" s="11">
        <v>7873</v>
      </c>
      <c r="Z59" s="11" t="s">
        <v>691</v>
      </c>
      <c r="AA59" s="32"/>
    </row>
    <row r="60" spans="1:27" x14ac:dyDescent="0.25">
      <c r="E60" s="10">
        <v>276</v>
      </c>
      <c r="F60" s="60" t="s">
        <v>257</v>
      </c>
      <c r="G60" s="27"/>
      <c r="M60" s="39">
        <v>455</v>
      </c>
      <c r="N60" s="39" t="s">
        <v>363</v>
      </c>
      <c r="O60" s="40"/>
      <c r="U60" s="6">
        <v>656</v>
      </c>
      <c r="V60" s="6" t="s">
        <v>851</v>
      </c>
      <c r="W60" s="27"/>
      <c r="Y60" s="11">
        <v>7874</v>
      </c>
      <c r="Z60" s="11" t="s">
        <v>690</v>
      </c>
      <c r="AA60" s="32"/>
    </row>
    <row r="61" spans="1:27" x14ac:dyDescent="0.25">
      <c r="E61" s="10">
        <v>277</v>
      </c>
      <c r="F61" s="60" t="s">
        <v>262</v>
      </c>
      <c r="G61" s="27"/>
      <c r="M61" s="10">
        <v>456</v>
      </c>
      <c r="N61" s="10" t="s">
        <v>362</v>
      </c>
      <c r="O61" s="27"/>
      <c r="U61" s="6">
        <v>658</v>
      </c>
      <c r="V61" s="6" t="s">
        <v>538</v>
      </c>
      <c r="W61" s="27"/>
      <c r="Y61" s="11">
        <v>7875</v>
      </c>
      <c r="Z61" s="11" t="s">
        <v>879</v>
      </c>
      <c r="AA61" s="32"/>
    </row>
    <row r="62" spans="1:27" x14ac:dyDescent="0.25">
      <c r="E62" s="11">
        <v>2771</v>
      </c>
      <c r="F62" s="61" t="s">
        <v>263</v>
      </c>
      <c r="G62" s="32"/>
      <c r="M62" s="10">
        <v>457</v>
      </c>
      <c r="N62" s="10" t="s">
        <v>351</v>
      </c>
      <c r="O62" s="27"/>
      <c r="U62" s="45">
        <v>66</v>
      </c>
      <c r="V62" s="45" t="s">
        <v>61</v>
      </c>
      <c r="W62" s="44"/>
      <c r="Y62" s="11">
        <v>7876</v>
      </c>
      <c r="Z62" s="11" t="s">
        <v>689</v>
      </c>
      <c r="AA62" s="32"/>
    </row>
    <row r="63" spans="1:27" x14ac:dyDescent="0.25">
      <c r="E63" s="11">
        <v>2772</v>
      </c>
      <c r="F63" s="61" t="s">
        <v>264</v>
      </c>
      <c r="G63" s="32"/>
      <c r="M63" s="10">
        <v>458</v>
      </c>
      <c r="N63" s="10" t="s">
        <v>350</v>
      </c>
      <c r="O63" s="27"/>
      <c r="U63" s="6">
        <v>661</v>
      </c>
      <c r="V63" s="6" t="s">
        <v>537</v>
      </c>
      <c r="W63" s="27"/>
      <c r="Y63" s="45">
        <v>79</v>
      </c>
      <c r="Z63" s="45" t="s">
        <v>73</v>
      </c>
      <c r="AA63" s="44"/>
    </row>
    <row r="64" spans="1:27" x14ac:dyDescent="0.25">
      <c r="E64" s="6">
        <v>278</v>
      </c>
      <c r="F64" s="55" t="s">
        <v>780</v>
      </c>
      <c r="G64" s="27"/>
      <c r="M64" s="11">
        <v>4581</v>
      </c>
      <c r="N64" s="11" t="s">
        <v>349</v>
      </c>
      <c r="O64" s="32"/>
      <c r="U64" s="6">
        <v>664</v>
      </c>
      <c r="V64" s="6" t="s">
        <v>530</v>
      </c>
      <c r="W64" s="27"/>
      <c r="Y64" s="10">
        <v>791</v>
      </c>
      <c r="Z64" s="10" t="s">
        <v>688</v>
      </c>
      <c r="AA64" s="27"/>
    </row>
    <row r="65" spans="5:27" ht="30" x14ac:dyDescent="0.25">
      <c r="E65" s="10">
        <v>279</v>
      </c>
      <c r="F65" s="60" t="s">
        <v>265</v>
      </c>
      <c r="G65" s="27"/>
      <c r="M65" s="11">
        <v>4588</v>
      </c>
      <c r="N65" s="11" t="s">
        <v>123</v>
      </c>
      <c r="O65" s="32"/>
      <c r="U65" s="6">
        <v>665</v>
      </c>
      <c r="V65" s="6" t="s">
        <v>529</v>
      </c>
      <c r="W65" s="27"/>
      <c r="Y65" s="10">
        <v>796</v>
      </c>
      <c r="Z65" s="10" t="s">
        <v>687</v>
      </c>
      <c r="AA65" s="27"/>
    </row>
    <row r="66" spans="5:27" x14ac:dyDescent="0.25">
      <c r="E66" s="9">
        <v>28</v>
      </c>
      <c r="F66" s="46" t="s">
        <v>266</v>
      </c>
      <c r="G66" s="26"/>
      <c r="M66" s="45">
        <v>46</v>
      </c>
      <c r="N66" s="45" t="s">
        <v>348</v>
      </c>
      <c r="O66" s="44"/>
      <c r="U66" s="6">
        <v>666</v>
      </c>
      <c r="V66" s="6" t="s">
        <v>853</v>
      </c>
      <c r="W66" s="27"/>
      <c r="Y66" s="10">
        <v>797</v>
      </c>
      <c r="Z66" s="10" t="s">
        <v>686</v>
      </c>
      <c r="AA66" s="27"/>
    </row>
    <row r="67" spans="5:27" x14ac:dyDescent="0.25">
      <c r="E67" s="39">
        <v>280</v>
      </c>
      <c r="F67" s="54" t="s">
        <v>267</v>
      </c>
      <c r="G67" s="40"/>
      <c r="M67" s="45">
        <v>47</v>
      </c>
      <c r="N67" s="45" t="s">
        <v>342</v>
      </c>
      <c r="O67" s="44"/>
      <c r="U67" s="6">
        <v>667</v>
      </c>
      <c r="V67" s="6" t="s">
        <v>528</v>
      </c>
      <c r="W67" s="27"/>
    </row>
    <row r="68" spans="5:27" ht="30" x14ac:dyDescent="0.25">
      <c r="E68" s="11">
        <v>2801</v>
      </c>
      <c r="F68" s="61" t="s">
        <v>781</v>
      </c>
      <c r="G68" s="32"/>
      <c r="M68" s="10">
        <v>471</v>
      </c>
      <c r="N68" s="10" t="s">
        <v>341</v>
      </c>
      <c r="O68" s="27"/>
      <c r="U68" s="6">
        <v>668</v>
      </c>
      <c r="V68" s="6" t="s">
        <v>527</v>
      </c>
      <c r="W68" s="27"/>
    </row>
    <row r="69" spans="5:27" x14ac:dyDescent="0.25">
      <c r="E69" s="11">
        <v>2803</v>
      </c>
      <c r="F69" s="61" t="s">
        <v>190</v>
      </c>
      <c r="G69" s="32"/>
      <c r="M69" s="10">
        <v>472</v>
      </c>
      <c r="N69" s="10" t="s">
        <v>341</v>
      </c>
      <c r="O69" s="27"/>
      <c r="U69" s="45">
        <v>67</v>
      </c>
      <c r="V69" s="45" t="s">
        <v>62</v>
      </c>
      <c r="W69" s="44"/>
    </row>
    <row r="70" spans="5:27" ht="30" x14ac:dyDescent="0.25">
      <c r="E70" s="11">
        <v>2805</v>
      </c>
      <c r="F70" s="61" t="s">
        <v>268</v>
      </c>
      <c r="G70" s="32"/>
      <c r="M70" s="10">
        <v>473</v>
      </c>
      <c r="N70" s="10" t="s">
        <v>341</v>
      </c>
      <c r="O70" s="27"/>
      <c r="U70" s="6">
        <v>671</v>
      </c>
      <c r="V70" s="6" t="s">
        <v>526</v>
      </c>
      <c r="W70" s="27"/>
    </row>
    <row r="71" spans="5:27" x14ac:dyDescent="0.25">
      <c r="E71" s="11">
        <v>2807</v>
      </c>
      <c r="F71" s="61" t="s">
        <v>193</v>
      </c>
      <c r="G71" s="32"/>
      <c r="M71" s="10">
        <v>474</v>
      </c>
      <c r="N71" s="10" t="s">
        <v>924</v>
      </c>
      <c r="O71" s="27"/>
      <c r="U71" s="6">
        <v>672</v>
      </c>
      <c r="V71" s="6" t="s">
        <v>855</v>
      </c>
      <c r="W71" s="27"/>
    </row>
    <row r="72" spans="5:27" x14ac:dyDescent="0.25">
      <c r="E72" s="11">
        <v>2808</v>
      </c>
      <c r="F72" s="61" t="s">
        <v>194</v>
      </c>
      <c r="G72" s="32"/>
      <c r="M72" s="10">
        <v>475</v>
      </c>
      <c r="N72" s="10" t="s">
        <v>341</v>
      </c>
      <c r="O72" s="27"/>
      <c r="U72" s="6">
        <v>674</v>
      </c>
      <c r="V72" s="6" t="s">
        <v>856</v>
      </c>
      <c r="W72" s="27"/>
    </row>
    <row r="73" spans="5:27" x14ac:dyDescent="0.25">
      <c r="E73" s="12">
        <v>28081</v>
      </c>
      <c r="F73" s="62" t="s">
        <v>782</v>
      </c>
      <c r="G73" s="38"/>
      <c r="M73" s="10">
        <v>476</v>
      </c>
      <c r="N73" s="10" t="s">
        <v>340</v>
      </c>
      <c r="O73" s="27"/>
      <c r="U73" s="6">
        <v>675</v>
      </c>
      <c r="V73" s="6" t="s">
        <v>520</v>
      </c>
      <c r="W73" s="27"/>
    </row>
    <row r="74" spans="5:27" x14ac:dyDescent="0.25">
      <c r="E74" s="39">
        <v>281</v>
      </c>
      <c r="F74" s="54" t="s">
        <v>269</v>
      </c>
      <c r="G74" s="40"/>
      <c r="M74" s="10">
        <v>477</v>
      </c>
      <c r="N74" s="10" t="s">
        <v>337</v>
      </c>
      <c r="O74" s="31"/>
      <c r="U74" s="6">
        <v>678</v>
      </c>
      <c r="V74" s="6" t="s">
        <v>518</v>
      </c>
      <c r="W74" s="27"/>
    </row>
    <row r="75" spans="5:27" ht="30" x14ac:dyDescent="0.25">
      <c r="E75" s="11">
        <v>2812</v>
      </c>
      <c r="F75" s="61" t="s">
        <v>783</v>
      </c>
      <c r="G75" s="32"/>
      <c r="M75" s="10">
        <v>478</v>
      </c>
      <c r="N75" s="10" t="s">
        <v>333</v>
      </c>
      <c r="O75" s="27"/>
      <c r="U75" s="9">
        <v>68</v>
      </c>
      <c r="V75" s="9" t="s">
        <v>513</v>
      </c>
      <c r="W75" s="26"/>
    </row>
    <row r="76" spans="5:27" x14ac:dyDescent="0.25">
      <c r="E76" s="11">
        <v>2813</v>
      </c>
      <c r="F76" s="61" t="s">
        <v>784</v>
      </c>
      <c r="G76" s="32"/>
      <c r="M76" s="9">
        <v>48</v>
      </c>
      <c r="N76" s="9" t="s">
        <v>41</v>
      </c>
      <c r="O76" s="26"/>
      <c r="U76" s="39">
        <v>681</v>
      </c>
      <c r="V76" s="39" t="s">
        <v>943</v>
      </c>
      <c r="W76" s="40"/>
    </row>
    <row r="77" spans="5:27" ht="30" x14ac:dyDescent="0.25">
      <c r="E77" s="11">
        <v>2814</v>
      </c>
      <c r="F77" s="61" t="s">
        <v>785</v>
      </c>
      <c r="G77" s="32"/>
      <c r="M77" s="39">
        <v>481</v>
      </c>
      <c r="N77" s="39" t="s">
        <v>332</v>
      </c>
      <c r="O77" s="40"/>
      <c r="U77" s="8">
        <v>6811</v>
      </c>
      <c r="V77" s="8" t="s">
        <v>512</v>
      </c>
      <c r="W77" s="32"/>
    </row>
    <row r="78" spans="5:27" ht="30" x14ac:dyDescent="0.25">
      <c r="E78" s="11">
        <v>2815</v>
      </c>
      <c r="F78" s="61" t="s">
        <v>786</v>
      </c>
      <c r="G78" s="32"/>
      <c r="M78" s="39">
        <v>486</v>
      </c>
      <c r="N78" s="39" t="s">
        <v>330</v>
      </c>
      <c r="O78" s="40"/>
      <c r="U78" s="8">
        <v>6812</v>
      </c>
      <c r="V78" s="8" t="s">
        <v>511</v>
      </c>
      <c r="W78" s="32"/>
    </row>
    <row r="79" spans="5:27" ht="30" x14ac:dyDescent="0.25">
      <c r="E79" s="11">
        <v>2818</v>
      </c>
      <c r="F79" s="61" t="s">
        <v>787</v>
      </c>
      <c r="G79" s="32"/>
      <c r="M79" s="39">
        <v>487</v>
      </c>
      <c r="N79" s="39" t="s">
        <v>329</v>
      </c>
      <c r="O79" s="40"/>
      <c r="U79" s="8">
        <v>6815</v>
      </c>
      <c r="V79" s="8" t="s">
        <v>859</v>
      </c>
      <c r="W79" s="32"/>
    </row>
    <row r="80" spans="5:27" x14ac:dyDescent="0.25">
      <c r="E80" s="12">
        <v>28187</v>
      </c>
      <c r="F80" s="62" t="s">
        <v>788</v>
      </c>
      <c r="G80" s="38"/>
      <c r="M80" s="11">
        <v>4871</v>
      </c>
      <c r="N80" s="11" t="s">
        <v>836</v>
      </c>
      <c r="O80" s="32"/>
      <c r="U80" s="8">
        <v>6816</v>
      </c>
      <c r="V80" s="8" t="s">
        <v>510</v>
      </c>
      <c r="W80" s="32"/>
    </row>
    <row r="81" spans="5:23" x14ac:dyDescent="0.25">
      <c r="E81" s="10">
        <v>282</v>
      </c>
      <c r="F81" s="60" t="s">
        <v>270</v>
      </c>
      <c r="G81" s="27"/>
      <c r="M81" s="10">
        <v>488</v>
      </c>
      <c r="N81" s="10" t="s">
        <v>328</v>
      </c>
      <c r="O81" s="27"/>
      <c r="U81" s="8">
        <v>6817</v>
      </c>
      <c r="V81" s="8" t="s">
        <v>508</v>
      </c>
      <c r="W81" s="32"/>
    </row>
    <row r="82" spans="5:23" x14ac:dyDescent="0.25">
      <c r="E82" s="9">
        <v>29</v>
      </c>
      <c r="F82" s="46" t="s">
        <v>271</v>
      </c>
      <c r="G82" s="26"/>
      <c r="M82" s="9">
        <v>49</v>
      </c>
      <c r="N82" s="9" t="s">
        <v>837</v>
      </c>
      <c r="O82" s="26"/>
      <c r="U82" s="7">
        <v>68173</v>
      </c>
      <c r="V82" s="7" t="s">
        <v>507</v>
      </c>
      <c r="W82" s="38"/>
    </row>
    <row r="83" spans="5:23" x14ac:dyDescent="0.25">
      <c r="E83" s="39">
        <v>290</v>
      </c>
      <c r="F83" s="54" t="s">
        <v>272</v>
      </c>
      <c r="G83" s="40"/>
      <c r="M83" s="39">
        <v>491</v>
      </c>
      <c r="N83" s="39" t="s">
        <v>838</v>
      </c>
      <c r="O83" s="40"/>
      <c r="U83" s="7">
        <v>68174</v>
      </c>
      <c r="V83" s="7" t="s">
        <v>506</v>
      </c>
      <c r="W83" s="38"/>
    </row>
    <row r="84" spans="5:23" x14ac:dyDescent="0.25">
      <c r="E84" s="11">
        <v>2905</v>
      </c>
      <c r="F84" s="61" t="s">
        <v>273</v>
      </c>
      <c r="G84" s="32"/>
      <c r="M84" s="10">
        <v>495</v>
      </c>
      <c r="N84" s="10" t="s">
        <v>839</v>
      </c>
      <c r="O84" s="27"/>
      <c r="U84" s="39">
        <v>686</v>
      </c>
      <c r="V84" s="39" t="s">
        <v>944</v>
      </c>
      <c r="W84" s="40"/>
    </row>
    <row r="85" spans="5:23" x14ac:dyDescent="0.25">
      <c r="E85" s="11">
        <v>2906</v>
      </c>
      <c r="F85" s="61" t="s">
        <v>192</v>
      </c>
      <c r="G85" s="32"/>
      <c r="M85" s="11">
        <v>4951</v>
      </c>
      <c r="N85" s="11" t="s">
        <v>325</v>
      </c>
      <c r="O85" s="32"/>
      <c r="U85" s="8">
        <v>6861</v>
      </c>
      <c r="V85" s="8" t="s">
        <v>505</v>
      </c>
      <c r="W85" s="32"/>
    </row>
    <row r="86" spans="5:23" x14ac:dyDescent="0.25">
      <c r="E86" s="11">
        <v>2907</v>
      </c>
      <c r="F86" s="61" t="s">
        <v>193</v>
      </c>
      <c r="G86" s="32"/>
      <c r="M86" s="11">
        <v>4955</v>
      </c>
      <c r="N86" s="11" t="s">
        <v>324</v>
      </c>
      <c r="O86" s="32"/>
      <c r="U86" s="8">
        <v>6865</v>
      </c>
      <c r="V86" s="8" t="s">
        <v>860</v>
      </c>
      <c r="W86" s="32"/>
    </row>
    <row r="87" spans="5:23" x14ac:dyDescent="0.25">
      <c r="E87" s="11">
        <v>2908</v>
      </c>
      <c r="F87" s="61" t="s">
        <v>194</v>
      </c>
      <c r="G87" s="32"/>
      <c r="M87" s="11">
        <v>4958</v>
      </c>
      <c r="N87" s="11" t="s">
        <v>323</v>
      </c>
      <c r="O87" s="32"/>
      <c r="U87" s="8">
        <v>6866</v>
      </c>
      <c r="V87" s="8" t="s">
        <v>861</v>
      </c>
      <c r="W87" s="32"/>
    </row>
    <row r="88" spans="5:23" x14ac:dyDescent="0.25">
      <c r="E88" s="12">
        <v>29081</v>
      </c>
      <c r="F88" s="62" t="s">
        <v>790</v>
      </c>
      <c r="G88" s="38"/>
      <c r="M88" s="39">
        <v>496</v>
      </c>
      <c r="N88" s="39" t="s">
        <v>840</v>
      </c>
      <c r="O88" s="40"/>
      <c r="U88" s="8">
        <v>6868</v>
      </c>
      <c r="V88" s="8" t="s">
        <v>503</v>
      </c>
      <c r="W88" s="32"/>
    </row>
    <row r="89" spans="5:23" ht="30" x14ac:dyDescent="0.25">
      <c r="E89" s="39">
        <v>291</v>
      </c>
      <c r="F89" s="54" t="s">
        <v>789</v>
      </c>
      <c r="G89" s="40"/>
      <c r="U89" s="39">
        <v>687</v>
      </c>
      <c r="V89" s="39" t="s">
        <v>862</v>
      </c>
      <c r="W89" s="40"/>
    </row>
    <row r="90" spans="5:23" x14ac:dyDescent="0.25">
      <c r="E90" s="12">
        <v>29187</v>
      </c>
      <c r="F90" s="62" t="s">
        <v>791</v>
      </c>
      <c r="G90" s="38"/>
      <c r="U90" s="8">
        <v>6871</v>
      </c>
      <c r="V90" s="8" t="s">
        <v>502</v>
      </c>
      <c r="W90" s="32"/>
    </row>
    <row r="91" spans="5:23" x14ac:dyDescent="0.25">
      <c r="E91" s="10">
        <v>292</v>
      </c>
      <c r="F91" s="60" t="s">
        <v>274</v>
      </c>
      <c r="G91" s="27"/>
      <c r="U91" s="8">
        <v>6872</v>
      </c>
      <c r="V91" s="8" t="s">
        <v>945</v>
      </c>
      <c r="W91" s="32"/>
    </row>
    <row r="92" spans="5:23" x14ac:dyDescent="0.25">
      <c r="E92" s="10">
        <v>293</v>
      </c>
      <c r="F92" s="60" t="s">
        <v>275</v>
      </c>
      <c r="G92" s="27"/>
      <c r="U92" s="8">
        <v>6873</v>
      </c>
      <c r="V92" s="8" t="s">
        <v>946</v>
      </c>
      <c r="W92" s="32"/>
    </row>
    <row r="93" spans="5:23" x14ac:dyDescent="0.25">
      <c r="E93" s="11">
        <v>2931</v>
      </c>
      <c r="F93" s="61" t="s">
        <v>276</v>
      </c>
      <c r="G93" s="32"/>
      <c r="U93" s="8">
        <v>6874</v>
      </c>
      <c r="V93" s="8" t="s">
        <v>501</v>
      </c>
      <c r="W93" s="32"/>
    </row>
    <row r="94" spans="5:23" x14ac:dyDescent="0.25">
      <c r="E94" s="11">
        <v>2932</v>
      </c>
      <c r="F94" s="61" t="s">
        <v>233</v>
      </c>
      <c r="G94" s="32"/>
      <c r="U94" s="8">
        <v>6875</v>
      </c>
      <c r="V94" s="8" t="s">
        <v>863</v>
      </c>
      <c r="W94" s="32"/>
    </row>
    <row r="95" spans="5:23" ht="30" x14ac:dyDescent="0.25">
      <c r="E95" s="10">
        <v>296</v>
      </c>
      <c r="F95" s="60" t="s">
        <v>277</v>
      </c>
      <c r="G95" s="27"/>
      <c r="U95" s="8">
        <v>6876</v>
      </c>
      <c r="V95" s="8" t="s">
        <v>500</v>
      </c>
      <c r="W95" s="32"/>
    </row>
    <row r="96" spans="5:23" x14ac:dyDescent="0.25">
      <c r="E96" s="11">
        <v>2961</v>
      </c>
      <c r="F96" s="61" t="s">
        <v>238</v>
      </c>
      <c r="G96" s="32"/>
      <c r="U96" s="9">
        <v>69</v>
      </c>
      <c r="V96" s="9" t="s">
        <v>499</v>
      </c>
      <c r="W96" s="26"/>
    </row>
    <row r="97" spans="5:23" x14ac:dyDescent="0.25">
      <c r="E97" s="11">
        <v>2966</v>
      </c>
      <c r="F97" s="61" t="s">
        <v>278</v>
      </c>
      <c r="G97" s="32"/>
      <c r="U97" s="39">
        <v>691</v>
      </c>
      <c r="V97" s="39" t="s">
        <v>145</v>
      </c>
      <c r="W97" s="40"/>
    </row>
    <row r="98" spans="5:23" ht="30" x14ac:dyDescent="0.25">
      <c r="E98" s="11">
        <v>2967</v>
      </c>
      <c r="F98" s="61" t="s">
        <v>792</v>
      </c>
      <c r="G98" s="32"/>
      <c r="U98" s="39">
        <v>695</v>
      </c>
      <c r="V98" s="39" t="s">
        <v>498</v>
      </c>
      <c r="W98" s="40"/>
    </row>
    <row r="99" spans="5:23" ht="30" x14ac:dyDescent="0.25">
      <c r="E99" s="11">
        <v>2968</v>
      </c>
      <c r="F99" s="61" t="s">
        <v>793</v>
      </c>
      <c r="G99" s="32"/>
      <c r="U99" s="6">
        <v>696</v>
      </c>
      <c r="V99" s="6" t="s">
        <v>494</v>
      </c>
      <c r="W99" s="27"/>
    </row>
    <row r="100" spans="5:23" x14ac:dyDescent="0.25">
      <c r="E100" s="39">
        <v>297</v>
      </c>
      <c r="F100" s="54" t="s">
        <v>794</v>
      </c>
      <c r="G100" s="40"/>
      <c r="U100" s="6">
        <v>698</v>
      </c>
      <c r="V100" s="6" t="s">
        <v>493</v>
      </c>
      <c r="W100" s="27"/>
    </row>
    <row r="101" spans="5:23" ht="45" x14ac:dyDescent="0.25">
      <c r="E101" s="11">
        <v>2971</v>
      </c>
      <c r="F101" s="61" t="s">
        <v>795</v>
      </c>
      <c r="G101" s="32"/>
      <c r="U101" s="8">
        <v>6981</v>
      </c>
      <c r="V101" s="8" t="s">
        <v>492</v>
      </c>
      <c r="W101" s="32"/>
    </row>
    <row r="102" spans="5:23" x14ac:dyDescent="0.25">
      <c r="E102" s="11">
        <v>2972</v>
      </c>
      <c r="F102" s="61" t="s">
        <v>796</v>
      </c>
      <c r="G102" s="32"/>
      <c r="U102" s="8">
        <v>6989</v>
      </c>
      <c r="V102" s="8" t="s">
        <v>491</v>
      </c>
      <c r="W102" s="32"/>
    </row>
    <row r="103" spans="5:23" x14ac:dyDescent="0.25">
      <c r="E103" s="11">
        <v>2973</v>
      </c>
      <c r="F103" s="61" t="s">
        <v>250</v>
      </c>
      <c r="G103" s="32"/>
      <c r="U103" s="39">
        <v>699</v>
      </c>
      <c r="V103" s="39" t="s">
        <v>490</v>
      </c>
      <c r="W103" s="40"/>
    </row>
    <row r="104" spans="5:23" x14ac:dyDescent="0.25">
      <c r="E104" s="11">
        <v>2974</v>
      </c>
      <c r="F104" s="61" t="s">
        <v>797</v>
      </c>
      <c r="G104" s="32"/>
    </row>
    <row r="105" spans="5:23" ht="30" x14ac:dyDescent="0.25">
      <c r="E105" s="11">
        <v>2975</v>
      </c>
      <c r="F105" s="61" t="s">
        <v>798</v>
      </c>
      <c r="G105" s="32"/>
    </row>
    <row r="106" spans="5:23" ht="30" x14ac:dyDescent="0.25">
      <c r="E106" s="11">
        <v>2976</v>
      </c>
      <c r="F106" s="61" t="s">
        <v>799</v>
      </c>
      <c r="G106" s="32"/>
    </row>
    <row r="107" spans="5:23" x14ac:dyDescent="0.25">
      <c r="E107" s="12">
        <v>29787</v>
      </c>
      <c r="F107" s="62" t="s">
        <v>800</v>
      </c>
      <c r="G107" s="3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00"/>
  <sheetViews>
    <sheetView tabSelected="1" topLeftCell="Z1" workbookViewId="0">
      <selection activeCell="Z3" sqref="Z3"/>
    </sheetView>
  </sheetViews>
  <sheetFormatPr baseColWidth="10" defaultRowHeight="15" x14ac:dyDescent="0.25"/>
  <cols>
    <col min="1" max="1" width="33" customWidth="1"/>
    <col min="2" max="2" width="77.140625" bestFit="1" customWidth="1"/>
    <col min="3" max="3" width="12" bestFit="1" customWidth="1"/>
    <col min="5" max="5" width="37.140625" bestFit="1" customWidth="1"/>
    <col min="6" max="6" width="71.28515625" customWidth="1"/>
    <col min="7" max="7" width="12" bestFit="1" customWidth="1"/>
    <col min="9" max="9" width="45.5703125" bestFit="1" customWidth="1"/>
    <col min="10" max="10" width="61" customWidth="1"/>
    <col min="11" max="11" width="12" bestFit="1" customWidth="1"/>
    <col min="13" max="13" width="30.28515625" bestFit="1" customWidth="1"/>
    <col min="14" max="14" width="90.42578125" bestFit="1" customWidth="1"/>
    <col min="15" max="15" width="12" bestFit="1" customWidth="1"/>
    <col min="17" max="17" width="33" bestFit="1" customWidth="1"/>
    <col min="18" max="18" width="74.85546875" bestFit="1" customWidth="1"/>
    <col min="19" max="19" width="12" bestFit="1" customWidth="1"/>
    <col min="21" max="21" width="34.28515625" bestFit="1" customWidth="1"/>
    <col min="22" max="22" width="101.140625" bestFit="1" customWidth="1"/>
    <col min="23" max="23" width="12" bestFit="1" customWidth="1"/>
    <col min="25" max="25" width="34.42578125" bestFit="1" customWidth="1"/>
    <col min="26" max="26" width="101.85546875" bestFit="1" customWidth="1"/>
    <col min="29" max="29" width="31" bestFit="1" customWidth="1"/>
    <col min="30" max="30" width="30.5703125" bestFit="1" customWidth="1"/>
    <col min="31" max="31" width="12" bestFit="1" customWidth="1"/>
  </cols>
  <sheetData>
    <row r="1" spans="1:47" ht="60" x14ac:dyDescent="0.25">
      <c r="A1" s="51" t="s">
        <v>1</v>
      </c>
      <c r="B1" s="2"/>
      <c r="C1" s="2"/>
      <c r="D1" s="63"/>
      <c r="E1" s="2" t="s">
        <v>279</v>
      </c>
      <c r="F1" s="2"/>
      <c r="G1" s="2"/>
      <c r="H1" s="63"/>
      <c r="I1" s="64" t="s">
        <v>319</v>
      </c>
      <c r="J1" s="65"/>
      <c r="K1" s="66"/>
      <c r="L1" s="63"/>
      <c r="M1" s="16" t="s">
        <v>451</v>
      </c>
      <c r="N1" s="17"/>
      <c r="O1" s="2"/>
      <c r="P1" s="63"/>
      <c r="Q1" s="64" t="s">
        <v>489</v>
      </c>
      <c r="R1" s="64"/>
      <c r="S1" s="66"/>
      <c r="T1" s="63"/>
      <c r="U1" s="16" t="s">
        <v>685</v>
      </c>
      <c r="V1" s="17"/>
      <c r="W1" s="2"/>
      <c r="X1" s="63"/>
      <c r="Y1" s="16" t="s">
        <v>762</v>
      </c>
      <c r="Z1" s="16"/>
      <c r="AA1" s="66"/>
      <c r="AB1" s="63"/>
      <c r="AC1" s="19" t="s">
        <v>776</v>
      </c>
      <c r="AD1" s="67"/>
      <c r="AE1" s="67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</row>
    <row r="2" spans="1:47" x14ac:dyDescent="0.25">
      <c r="A2" s="3" t="s">
        <v>2</v>
      </c>
      <c r="B2" s="3" t="s">
        <v>3</v>
      </c>
      <c r="C2" s="3" t="s">
        <v>4</v>
      </c>
      <c r="D2" s="63"/>
      <c r="E2" s="3" t="s">
        <v>2</v>
      </c>
      <c r="F2" s="52" t="s">
        <v>3</v>
      </c>
      <c r="G2" s="3" t="s">
        <v>4</v>
      </c>
      <c r="H2" s="63"/>
      <c r="I2" s="3" t="s">
        <v>2</v>
      </c>
      <c r="J2" s="52" t="s">
        <v>3</v>
      </c>
      <c r="K2" s="3" t="s">
        <v>4</v>
      </c>
      <c r="L2" s="63"/>
      <c r="M2" s="3" t="s">
        <v>2</v>
      </c>
      <c r="N2" s="3" t="s">
        <v>3</v>
      </c>
      <c r="O2" s="3" t="s">
        <v>4</v>
      </c>
      <c r="P2" s="63"/>
      <c r="Q2" s="3" t="s">
        <v>2</v>
      </c>
      <c r="R2" s="3" t="s">
        <v>3</v>
      </c>
      <c r="S2" s="3" t="s">
        <v>4</v>
      </c>
      <c r="T2" s="63"/>
      <c r="U2" s="3" t="s">
        <v>2</v>
      </c>
      <c r="V2" s="3" t="s">
        <v>3</v>
      </c>
      <c r="W2" s="3" t="s">
        <v>4</v>
      </c>
      <c r="X2" s="63"/>
      <c r="Y2" s="3" t="s">
        <v>2</v>
      </c>
      <c r="Z2" s="3" t="s">
        <v>3</v>
      </c>
      <c r="AA2" s="3" t="s">
        <v>4</v>
      </c>
      <c r="AB2" s="63"/>
      <c r="AC2" s="3" t="s">
        <v>2</v>
      </c>
      <c r="AD2" s="3" t="s">
        <v>3</v>
      </c>
      <c r="AE2" s="3" t="s">
        <v>4</v>
      </c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</row>
    <row r="3" spans="1:47" x14ac:dyDescent="0.25">
      <c r="A3" s="39">
        <v>101</v>
      </c>
      <c r="B3" s="39" t="s">
        <v>890</v>
      </c>
      <c r="C3" s="40"/>
      <c r="D3" s="63"/>
      <c r="E3" s="45">
        <v>20</v>
      </c>
      <c r="F3" s="59" t="s">
        <v>16</v>
      </c>
      <c r="G3" s="44"/>
      <c r="H3" s="63"/>
      <c r="I3" s="45">
        <v>31</v>
      </c>
      <c r="J3" s="59" t="s">
        <v>318</v>
      </c>
      <c r="K3" s="44"/>
      <c r="L3" s="63"/>
      <c r="M3" s="39">
        <v>400</v>
      </c>
      <c r="N3" s="39" t="s">
        <v>450</v>
      </c>
      <c r="O3" s="40"/>
      <c r="P3" s="63"/>
      <c r="Q3" s="45">
        <v>50</v>
      </c>
      <c r="R3" s="45" t="s">
        <v>488</v>
      </c>
      <c r="S3" s="44"/>
      <c r="T3" s="63"/>
      <c r="U3" s="45">
        <v>60</v>
      </c>
      <c r="V3" s="45" t="s">
        <v>684</v>
      </c>
      <c r="W3" s="44"/>
      <c r="X3" s="63"/>
      <c r="Y3" s="39">
        <v>701</v>
      </c>
      <c r="Z3" s="39" t="s">
        <v>761</v>
      </c>
      <c r="AA3" s="40"/>
      <c r="AB3" s="63"/>
      <c r="AC3" s="39">
        <v>801</v>
      </c>
      <c r="AD3" s="39" t="s">
        <v>880</v>
      </c>
      <c r="AE3" s="40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</row>
    <row r="4" spans="1:47" x14ac:dyDescent="0.25">
      <c r="A4" s="39">
        <v>105</v>
      </c>
      <c r="B4" s="39" t="s">
        <v>89</v>
      </c>
      <c r="C4" s="40"/>
      <c r="D4" s="63"/>
      <c r="E4" s="39">
        <v>201</v>
      </c>
      <c r="F4" s="54" t="s">
        <v>185</v>
      </c>
      <c r="G4" s="40"/>
      <c r="H4" s="63"/>
      <c r="I4" s="45">
        <v>32</v>
      </c>
      <c r="J4" s="59" t="s">
        <v>26</v>
      </c>
      <c r="K4" s="44"/>
      <c r="L4" s="63"/>
      <c r="M4" s="39">
        <v>409</v>
      </c>
      <c r="N4" s="39" t="s">
        <v>439</v>
      </c>
      <c r="O4" s="47"/>
      <c r="P4" s="63"/>
      <c r="Q4" s="45">
        <v>51</v>
      </c>
      <c r="R4" s="45" t="s">
        <v>476</v>
      </c>
      <c r="S4" s="44"/>
      <c r="T4" s="63"/>
      <c r="U4" s="49">
        <v>603</v>
      </c>
      <c r="V4" s="49" t="s">
        <v>931</v>
      </c>
      <c r="W4" s="40"/>
      <c r="X4" s="63"/>
      <c r="Y4" s="50">
        <v>706</v>
      </c>
      <c r="Z4" s="50" t="s">
        <v>754</v>
      </c>
      <c r="AA4" s="40"/>
      <c r="AB4" s="63"/>
      <c r="AC4" s="39">
        <v>802</v>
      </c>
      <c r="AD4" s="39" t="s">
        <v>881</v>
      </c>
      <c r="AE4" s="40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</row>
    <row r="5" spans="1:47" x14ac:dyDescent="0.25">
      <c r="A5" s="41">
        <v>1061</v>
      </c>
      <c r="B5" s="41" t="s">
        <v>97</v>
      </c>
      <c r="C5" s="42"/>
      <c r="D5" s="63"/>
      <c r="E5" s="39">
        <v>206</v>
      </c>
      <c r="F5" s="54" t="s">
        <v>192</v>
      </c>
      <c r="G5" s="40"/>
      <c r="H5" s="63"/>
      <c r="I5" s="45">
        <v>33</v>
      </c>
      <c r="J5" s="59" t="s">
        <v>302</v>
      </c>
      <c r="K5" s="44"/>
      <c r="L5" s="63"/>
      <c r="M5" s="39">
        <v>410</v>
      </c>
      <c r="N5" s="39" t="s">
        <v>432</v>
      </c>
      <c r="O5" s="40"/>
      <c r="P5" s="63"/>
      <c r="Q5" s="45">
        <v>53</v>
      </c>
      <c r="R5" s="45" t="s">
        <v>47</v>
      </c>
      <c r="S5" s="44"/>
      <c r="T5" s="63"/>
      <c r="U5" s="45">
        <v>61</v>
      </c>
      <c r="V5" s="45" t="s">
        <v>56</v>
      </c>
      <c r="W5" s="44"/>
      <c r="X5" s="63"/>
      <c r="Y5" s="50">
        <v>707</v>
      </c>
      <c r="Z5" s="50" t="s">
        <v>753</v>
      </c>
      <c r="AA5" s="40"/>
      <c r="AB5" s="63"/>
      <c r="AC5" s="39">
        <v>809</v>
      </c>
      <c r="AD5" s="39" t="s">
        <v>767</v>
      </c>
      <c r="AE5" s="40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</row>
    <row r="6" spans="1:47" x14ac:dyDescent="0.25">
      <c r="A6" s="41">
        <v>1063</v>
      </c>
      <c r="B6" s="41" t="s">
        <v>101</v>
      </c>
      <c r="C6" s="42"/>
      <c r="D6" s="63"/>
      <c r="E6" s="39">
        <v>207</v>
      </c>
      <c r="F6" s="54" t="s">
        <v>193</v>
      </c>
      <c r="G6" s="40"/>
      <c r="H6" s="63"/>
      <c r="I6" s="45">
        <v>34</v>
      </c>
      <c r="J6" s="59" t="s">
        <v>299</v>
      </c>
      <c r="K6" s="44"/>
      <c r="L6" s="63"/>
      <c r="M6" s="39">
        <v>419</v>
      </c>
      <c r="N6" s="39" t="s">
        <v>423</v>
      </c>
      <c r="O6" s="40"/>
      <c r="P6" s="63"/>
      <c r="Q6" s="45">
        <v>54</v>
      </c>
      <c r="R6" s="45" t="s">
        <v>454</v>
      </c>
      <c r="S6" s="44"/>
      <c r="T6" s="63"/>
      <c r="U6" s="45">
        <v>62</v>
      </c>
      <c r="V6" s="45" t="s">
        <v>635</v>
      </c>
      <c r="W6" s="44"/>
      <c r="X6" s="63"/>
      <c r="Y6" s="39">
        <v>708</v>
      </c>
      <c r="Z6" s="39" t="s">
        <v>752</v>
      </c>
      <c r="AA6" s="40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</row>
    <row r="7" spans="1:47" x14ac:dyDescent="0.25">
      <c r="A7" s="41">
        <v>1064</v>
      </c>
      <c r="B7" s="41" t="s">
        <v>102</v>
      </c>
      <c r="C7" s="42"/>
      <c r="D7" s="63"/>
      <c r="E7" s="39">
        <v>208</v>
      </c>
      <c r="F7" s="54" t="s">
        <v>194</v>
      </c>
      <c r="G7" s="40"/>
      <c r="H7" s="63"/>
      <c r="I7" s="45">
        <v>35</v>
      </c>
      <c r="J7" s="59" t="s">
        <v>29</v>
      </c>
      <c r="K7" s="44"/>
      <c r="L7" s="63"/>
      <c r="M7" s="39">
        <v>421</v>
      </c>
      <c r="N7" s="39" t="s">
        <v>418</v>
      </c>
      <c r="O7" s="40"/>
      <c r="P7" s="63"/>
      <c r="Q7" s="45">
        <v>58</v>
      </c>
      <c r="R7" s="45" t="s">
        <v>49</v>
      </c>
      <c r="S7" s="44"/>
      <c r="T7" s="63"/>
      <c r="U7" s="45">
        <v>63</v>
      </c>
      <c r="V7" s="45" t="s">
        <v>595</v>
      </c>
      <c r="W7" s="44"/>
      <c r="X7" s="63"/>
      <c r="Y7" s="39">
        <v>709</v>
      </c>
      <c r="Z7" s="39" t="s">
        <v>744</v>
      </c>
      <c r="AA7" s="40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</row>
    <row r="8" spans="1:47" x14ac:dyDescent="0.25">
      <c r="A8" s="41">
        <v>1068</v>
      </c>
      <c r="B8" s="41" t="s">
        <v>105</v>
      </c>
      <c r="C8" s="42"/>
      <c r="D8" s="63"/>
      <c r="E8" s="45">
        <v>21</v>
      </c>
      <c r="F8" s="59" t="s">
        <v>17</v>
      </c>
      <c r="G8" s="44"/>
      <c r="H8" s="63"/>
      <c r="I8" s="45">
        <v>37</v>
      </c>
      <c r="J8" s="59" t="s">
        <v>30</v>
      </c>
      <c r="K8" s="44"/>
      <c r="L8" s="63"/>
      <c r="M8" s="39">
        <v>428</v>
      </c>
      <c r="N8" s="39" t="s">
        <v>412</v>
      </c>
      <c r="O8" s="40"/>
      <c r="P8" s="63"/>
      <c r="Q8" s="39">
        <v>590</v>
      </c>
      <c r="R8" s="39" t="s">
        <v>848</v>
      </c>
      <c r="S8" s="40"/>
      <c r="T8" s="63"/>
      <c r="U8" s="39">
        <v>641</v>
      </c>
      <c r="V8" s="39" t="s">
        <v>569</v>
      </c>
      <c r="W8" s="40"/>
      <c r="X8" s="63"/>
      <c r="Y8" s="39">
        <v>713</v>
      </c>
      <c r="Z8" s="39" t="s">
        <v>949</v>
      </c>
      <c r="AA8" s="40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</row>
    <row r="9" spans="1:47" x14ac:dyDescent="0.25">
      <c r="A9" s="39">
        <v>108</v>
      </c>
      <c r="B9" s="39" t="s">
        <v>109</v>
      </c>
      <c r="C9" s="40"/>
      <c r="D9" s="63"/>
      <c r="E9" s="45">
        <v>23</v>
      </c>
      <c r="F9" s="59" t="s">
        <v>228</v>
      </c>
      <c r="G9" s="44"/>
      <c r="H9" s="63"/>
      <c r="I9" s="39">
        <v>391</v>
      </c>
      <c r="J9" s="54" t="s">
        <v>923</v>
      </c>
      <c r="K9" s="40"/>
      <c r="L9" s="63"/>
      <c r="M9" s="45">
        <v>43</v>
      </c>
      <c r="N9" s="45" t="s">
        <v>408</v>
      </c>
      <c r="O9" s="44"/>
      <c r="P9" s="63"/>
      <c r="Q9" s="63"/>
      <c r="R9" s="63"/>
      <c r="S9" s="63"/>
      <c r="T9" s="63"/>
      <c r="U9" s="39">
        <v>644</v>
      </c>
      <c r="V9" s="39" t="s">
        <v>563</v>
      </c>
      <c r="W9" s="40"/>
      <c r="X9" s="63"/>
      <c r="Y9" s="45">
        <v>72</v>
      </c>
      <c r="Z9" s="45" t="s">
        <v>67</v>
      </c>
      <c r="AA9" s="44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</row>
    <row r="10" spans="1:47" x14ac:dyDescent="0.25">
      <c r="A10" s="43">
        <v>12</v>
      </c>
      <c r="B10" s="43" t="s">
        <v>114</v>
      </c>
      <c r="C10" s="44"/>
      <c r="D10" s="63"/>
      <c r="E10" s="45">
        <v>27</v>
      </c>
      <c r="F10" s="59" t="s">
        <v>247</v>
      </c>
      <c r="G10" s="44"/>
      <c r="H10" s="63"/>
      <c r="I10" s="39">
        <v>392</v>
      </c>
      <c r="J10" s="54" t="s">
        <v>811</v>
      </c>
      <c r="K10" s="40"/>
      <c r="L10" s="63"/>
      <c r="M10" s="39">
        <v>444</v>
      </c>
      <c r="N10" s="39" t="s">
        <v>392</v>
      </c>
      <c r="O10" s="40"/>
      <c r="P10" s="63"/>
      <c r="Q10" s="63"/>
      <c r="R10" s="63"/>
      <c r="S10" s="63"/>
      <c r="T10" s="63"/>
      <c r="U10" s="39">
        <v>645</v>
      </c>
      <c r="V10" s="39" t="s">
        <v>562</v>
      </c>
      <c r="W10" s="40"/>
      <c r="X10" s="63"/>
      <c r="Y10" s="45">
        <v>74</v>
      </c>
      <c r="Z10" s="45" t="s">
        <v>400</v>
      </c>
      <c r="AA10" s="44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</row>
    <row r="11" spans="1:47" x14ac:dyDescent="0.25">
      <c r="A11" s="39">
        <v>145</v>
      </c>
      <c r="B11" s="39" t="s">
        <v>170</v>
      </c>
      <c r="C11" s="40"/>
      <c r="D11" s="63"/>
      <c r="E11" s="39">
        <v>280</v>
      </c>
      <c r="F11" s="54" t="s">
        <v>267</v>
      </c>
      <c r="G11" s="40"/>
      <c r="H11" s="63"/>
      <c r="I11" s="39">
        <v>393</v>
      </c>
      <c r="J11" s="54" t="s">
        <v>815</v>
      </c>
      <c r="K11" s="40"/>
      <c r="L11" s="63"/>
      <c r="M11" s="39">
        <v>445</v>
      </c>
      <c r="N11" s="39" t="s">
        <v>391</v>
      </c>
      <c r="O11" s="40"/>
      <c r="P11" s="63"/>
      <c r="Q11" s="63"/>
      <c r="R11" s="63"/>
      <c r="S11" s="63"/>
      <c r="T11" s="63"/>
      <c r="U11" s="39">
        <v>646</v>
      </c>
      <c r="V11" s="39" t="s">
        <v>556</v>
      </c>
      <c r="W11" s="40"/>
      <c r="X11" s="63"/>
      <c r="Y11" s="45">
        <v>75</v>
      </c>
      <c r="Z11" s="45" t="s">
        <v>730</v>
      </c>
      <c r="AA11" s="44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</row>
    <row r="12" spans="1:47" x14ac:dyDescent="0.25">
      <c r="A12" s="39">
        <v>146</v>
      </c>
      <c r="B12" s="39" t="s">
        <v>169</v>
      </c>
      <c r="C12" s="40"/>
      <c r="D12" s="63"/>
      <c r="E12" s="39">
        <v>281</v>
      </c>
      <c r="F12" s="54" t="s">
        <v>269</v>
      </c>
      <c r="G12" s="40"/>
      <c r="H12" s="63"/>
      <c r="I12" s="39">
        <v>394</v>
      </c>
      <c r="J12" s="54" t="s">
        <v>818</v>
      </c>
      <c r="K12" s="40"/>
      <c r="L12" s="63"/>
      <c r="M12" s="39">
        <v>447</v>
      </c>
      <c r="N12" s="39" t="s">
        <v>371</v>
      </c>
      <c r="O12" s="40"/>
      <c r="P12" s="63"/>
      <c r="Q12" s="63"/>
      <c r="R12" s="63"/>
      <c r="S12" s="63"/>
      <c r="T12" s="63"/>
      <c r="U12" s="45">
        <v>65</v>
      </c>
      <c r="V12" s="45" t="s">
        <v>548</v>
      </c>
      <c r="W12" s="44"/>
      <c r="X12" s="63"/>
      <c r="Y12" s="39">
        <v>753</v>
      </c>
      <c r="Z12" s="39" t="s">
        <v>728</v>
      </c>
      <c r="AA12" s="40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</row>
    <row r="13" spans="1:47" x14ac:dyDescent="0.25">
      <c r="A13" s="39">
        <v>147</v>
      </c>
      <c r="B13" s="39" t="s">
        <v>891</v>
      </c>
      <c r="C13" s="40"/>
      <c r="D13" s="63"/>
      <c r="E13" s="39">
        <v>290</v>
      </c>
      <c r="F13" s="54" t="s">
        <v>272</v>
      </c>
      <c r="G13" s="40"/>
      <c r="H13" s="63"/>
      <c r="I13" s="39">
        <v>395</v>
      </c>
      <c r="J13" s="54" t="s">
        <v>821</v>
      </c>
      <c r="K13" s="40"/>
      <c r="L13" s="63"/>
      <c r="M13" s="45">
        <v>45</v>
      </c>
      <c r="N13" s="45" t="s">
        <v>365</v>
      </c>
      <c r="O13" s="44"/>
      <c r="P13" s="63"/>
      <c r="Q13" s="63"/>
      <c r="R13" s="63"/>
      <c r="S13" s="63"/>
      <c r="T13" s="63"/>
      <c r="U13" s="45">
        <v>66</v>
      </c>
      <c r="V13" s="45" t="s">
        <v>61</v>
      </c>
      <c r="W13" s="44"/>
      <c r="X13" s="63"/>
      <c r="Y13" s="39">
        <v>754</v>
      </c>
      <c r="Z13" s="39" t="s">
        <v>864</v>
      </c>
      <c r="AA13" s="40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</row>
    <row r="14" spans="1:47" ht="30" x14ac:dyDescent="0.25">
      <c r="A14" s="39">
        <v>148</v>
      </c>
      <c r="B14" s="39" t="s">
        <v>167</v>
      </c>
      <c r="C14" s="40"/>
      <c r="D14" s="63"/>
      <c r="E14" s="39">
        <v>291</v>
      </c>
      <c r="F14" s="54" t="s">
        <v>789</v>
      </c>
      <c r="G14" s="40"/>
      <c r="H14" s="63"/>
      <c r="I14" s="39">
        <v>397</v>
      </c>
      <c r="J14" s="54" t="s">
        <v>824</v>
      </c>
      <c r="K14" s="40"/>
      <c r="L14" s="63"/>
      <c r="M14" s="39">
        <v>455</v>
      </c>
      <c r="N14" s="39" t="s">
        <v>363</v>
      </c>
      <c r="O14" s="40"/>
      <c r="P14" s="63"/>
      <c r="Q14" s="63"/>
      <c r="R14" s="63"/>
      <c r="S14" s="63"/>
      <c r="T14" s="63"/>
      <c r="U14" s="45">
        <v>67</v>
      </c>
      <c r="V14" s="45" t="s">
        <v>62</v>
      </c>
      <c r="W14" s="44"/>
      <c r="X14" s="63"/>
      <c r="Y14" s="39">
        <v>755</v>
      </c>
      <c r="Z14" s="39" t="s">
        <v>727</v>
      </c>
      <c r="AA14" s="40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</row>
    <row r="15" spans="1:47" x14ac:dyDescent="0.25">
      <c r="A15" s="45">
        <v>15</v>
      </c>
      <c r="B15" s="45" t="s">
        <v>10</v>
      </c>
      <c r="C15" s="44"/>
      <c r="D15" s="63"/>
      <c r="E15" s="39">
        <v>297</v>
      </c>
      <c r="F15" s="54" t="s">
        <v>794</v>
      </c>
      <c r="G15" s="40"/>
      <c r="H15" s="63"/>
      <c r="I15" s="63"/>
      <c r="J15" s="63"/>
      <c r="K15" s="63"/>
      <c r="L15" s="63"/>
      <c r="M15" s="45">
        <v>46</v>
      </c>
      <c r="N15" s="45" t="s">
        <v>348</v>
      </c>
      <c r="O15" s="44"/>
      <c r="P15" s="63"/>
      <c r="Q15" s="63"/>
      <c r="R15" s="63"/>
      <c r="S15" s="63"/>
      <c r="T15" s="63"/>
      <c r="U15" s="39">
        <v>681</v>
      </c>
      <c r="V15" s="39" t="s">
        <v>943</v>
      </c>
      <c r="W15" s="40"/>
      <c r="X15" s="63"/>
      <c r="Y15" s="45">
        <v>76</v>
      </c>
      <c r="Z15" s="45" t="s">
        <v>70</v>
      </c>
      <c r="AA15" s="44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</row>
    <row r="16" spans="1:47" x14ac:dyDescent="0.25">
      <c r="A16" s="45">
        <v>16</v>
      </c>
      <c r="B16" s="45" t="s">
        <v>11</v>
      </c>
      <c r="C16" s="44"/>
      <c r="D16" s="63"/>
      <c r="E16" s="63"/>
      <c r="F16" s="63"/>
      <c r="G16" s="63"/>
      <c r="H16" s="63"/>
      <c r="I16" s="63"/>
      <c r="J16" s="63"/>
      <c r="K16" s="63"/>
      <c r="L16" s="63"/>
      <c r="M16" s="45">
        <v>47</v>
      </c>
      <c r="N16" s="45" t="s">
        <v>342</v>
      </c>
      <c r="O16" s="44"/>
      <c r="P16" s="63"/>
      <c r="Q16" s="63"/>
      <c r="R16" s="63"/>
      <c r="S16" s="63"/>
      <c r="T16" s="63"/>
      <c r="U16" s="39">
        <v>686</v>
      </c>
      <c r="V16" s="39" t="s">
        <v>944</v>
      </c>
      <c r="W16" s="40"/>
      <c r="X16" s="63"/>
      <c r="Y16" s="45">
        <v>77</v>
      </c>
      <c r="Z16" s="45" t="s">
        <v>71</v>
      </c>
      <c r="AA16" s="44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</row>
    <row r="17" spans="1:47" x14ac:dyDescent="0.25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39">
        <v>481</v>
      </c>
      <c r="N17" s="39" t="s">
        <v>332</v>
      </c>
      <c r="O17" s="40"/>
      <c r="P17" s="63"/>
      <c r="Q17" s="63"/>
      <c r="R17" s="63"/>
      <c r="S17" s="63"/>
      <c r="T17" s="63"/>
      <c r="U17" s="39">
        <v>687</v>
      </c>
      <c r="V17" s="39" t="s">
        <v>862</v>
      </c>
      <c r="W17" s="40"/>
      <c r="X17" s="63"/>
      <c r="Y17" s="39">
        <v>781</v>
      </c>
      <c r="Z17" s="39" t="s">
        <v>873</v>
      </c>
      <c r="AA17" s="40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</row>
    <row r="18" spans="1:47" x14ac:dyDescent="0.25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39">
        <v>486</v>
      </c>
      <c r="N18" s="39" t="s">
        <v>330</v>
      </c>
      <c r="O18" s="40"/>
      <c r="P18" s="63"/>
      <c r="Q18" s="63"/>
      <c r="R18" s="63"/>
      <c r="S18" s="63"/>
      <c r="T18" s="63"/>
      <c r="U18" s="39">
        <v>691</v>
      </c>
      <c r="V18" s="39" t="s">
        <v>145</v>
      </c>
      <c r="W18" s="40"/>
      <c r="X18" s="63"/>
      <c r="Y18" s="39">
        <v>786</v>
      </c>
      <c r="Z18" s="39" t="s">
        <v>875</v>
      </c>
      <c r="AA18" s="40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</row>
    <row r="19" spans="1:47" x14ac:dyDescent="0.25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39">
        <v>487</v>
      </c>
      <c r="N19" s="39" t="s">
        <v>329</v>
      </c>
      <c r="O19" s="40"/>
      <c r="P19" s="63"/>
      <c r="Q19" s="63"/>
      <c r="R19" s="63"/>
      <c r="S19" s="63"/>
      <c r="T19" s="63"/>
      <c r="U19" s="39">
        <v>695</v>
      </c>
      <c r="V19" s="39" t="s">
        <v>498</v>
      </c>
      <c r="W19" s="40"/>
      <c r="X19" s="63"/>
      <c r="Y19" s="39">
        <v>787</v>
      </c>
      <c r="Z19" s="39" t="s">
        <v>878</v>
      </c>
      <c r="AA19" s="40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</row>
    <row r="20" spans="1:47" x14ac:dyDescent="0.25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39">
        <v>491</v>
      </c>
      <c r="N20" s="39" t="s">
        <v>838</v>
      </c>
      <c r="O20" s="40"/>
      <c r="P20" s="63"/>
      <c r="Q20" s="63"/>
      <c r="R20" s="63"/>
      <c r="S20" s="63"/>
      <c r="T20" s="63"/>
      <c r="U20" s="39">
        <v>699</v>
      </c>
      <c r="V20" s="39" t="s">
        <v>490</v>
      </c>
      <c r="W20" s="40"/>
      <c r="X20" s="63"/>
      <c r="Y20" s="45">
        <v>79</v>
      </c>
      <c r="Z20" s="45" t="s">
        <v>73</v>
      </c>
      <c r="AA20" s="44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</row>
    <row r="21" spans="1:47" x14ac:dyDescent="0.25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39">
        <v>496</v>
      </c>
      <c r="N21" s="39" t="s">
        <v>840</v>
      </c>
      <c r="O21" s="40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</row>
    <row r="22" spans="1:47" x14ac:dyDescent="0.25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</row>
    <row r="23" spans="1:47" x14ac:dyDescent="0.25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</row>
    <row r="24" spans="1:47" x14ac:dyDescent="0.25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</row>
    <row r="25" spans="1:47" x14ac:dyDescent="0.25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</row>
    <row r="26" spans="1:47" x14ac:dyDescent="0.25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</row>
    <row r="27" spans="1:47" x14ac:dyDescent="0.25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</row>
    <row r="28" spans="1:47" x14ac:dyDescent="0.25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</row>
    <row r="29" spans="1:47" x14ac:dyDescent="0.25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</row>
    <row r="30" spans="1:47" x14ac:dyDescent="0.25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</row>
    <row r="31" spans="1:47" x14ac:dyDescent="0.25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</row>
    <row r="32" spans="1:47" x14ac:dyDescent="0.25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</row>
    <row r="33" spans="1:47" x14ac:dyDescent="0.25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</row>
    <row r="34" spans="1:47" x14ac:dyDescent="0.25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</row>
    <row r="35" spans="1:47" x14ac:dyDescent="0.25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</row>
    <row r="36" spans="1:47" x14ac:dyDescent="0.25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</row>
    <row r="37" spans="1:47" x14ac:dyDescent="0.25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</row>
    <row r="38" spans="1:47" x14ac:dyDescent="0.25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</row>
    <row r="39" spans="1:47" x14ac:dyDescent="0.25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</row>
    <row r="40" spans="1:47" x14ac:dyDescent="0.25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</row>
    <row r="41" spans="1:47" x14ac:dyDescent="0.25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</row>
    <row r="42" spans="1:47" x14ac:dyDescent="0.25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</row>
    <row r="43" spans="1:47" x14ac:dyDescent="0.25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</row>
    <row r="44" spans="1:47" x14ac:dyDescent="0.25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</row>
    <row r="45" spans="1:47" x14ac:dyDescent="0.25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</row>
    <row r="46" spans="1:47" x14ac:dyDescent="0.25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</row>
    <row r="47" spans="1:47" x14ac:dyDescent="0.25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</row>
    <row r="48" spans="1:47" x14ac:dyDescent="0.25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</row>
    <row r="49" spans="1:47" x14ac:dyDescent="0.25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</row>
    <row r="50" spans="1:47" x14ac:dyDescent="0.25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</row>
    <row r="51" spans="1:47" x14ac:dyDescent="0.25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</row>
    <row r="52" spans="1:47" x14ac:dyDescent="0.25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</row>
    <row r="53" spans="1:47" x14ac:dyDescent="0.25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</row>
    <row r="54" spans="1:47" x14ac:dyDescent="0.25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</row>
    <row r="55" spans="1:47" x14ac:dyDescent="0.2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</row>
    <row r="56" spans="1:47" x14ac:dyDescent="0.25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</row>
    <row r="57" spans="1:47" x14ac:dyDescent="0.25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</row>
    <row r="58" spans="1:47" x14ac:dyDescent="0.25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</row>
    <row r="59" spans="1:47" x14ac:dyDescent="0.25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</row>
    <row r="60" spans="1:47" x14ac:dyDescent="0.25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</row>
    <row r="61" spans="1:47" x14ac:dyDescent="0.25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</row>
    <row r="62" spans="1:47" x14ac:dyDescent="0.25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</row>
    <row r="63" spans="1:47" x14ac:dyDescent="0.25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</row>
    <row r="64" spans="1:47" x14ac:dyDescent="0.25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</row>
    <row r="65" spans="1:47" x14ac:dyDescent="0.25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</row>
    <row r="66" spans="1:47" x14ac:dyDescent="0.25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</row>
    <row r="67" spans="1:47" x14ac:dyDescent="0.25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</row>
    <row r="68" spans="1:47" x14ac:dyDescent="0.25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</row>
    <row r="69" spans="1:47" x14ac:dyDescent="0.25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</row>
    <row r="70" spans="1:47" x14ac:dyDescent="0.25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</row>
    <row r="71" spans="1:47" x14ac:dyDescent="0.25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</row>
    <row r="72" spans="1:47" x14ac:dyDescent="0.25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</row>
    <row r="73" spans="1:47" x14ac:dyDescent="0.25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</row>
    <row r="74" spans="1:47" x14ac:dyDescent="0.25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</row>
    <row r="75" spans="1:47" x14ac:dyDescent="0.25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</row>
    <row r="76" spans="1:47" x14ac:dyDescent="0.25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</row>
    <row r="77" spans="1:47" x14ac:dyDescent="0.25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</row>
    <row r="78" spans="1:47" x14ac:dyDescent="0.25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</row>
    <row r="79" spans="1:47" x14ac:dyDescent="0.25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</row>
    <row r="80" spans="1:47" x14ac:dyDescent="0.25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</row>
    <row r="81" spans="1:47" x14ac:dyDescent="0.25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</row>
    <row r="82" spans="1:47" x14ac:dyDescent="0.25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</row>
    <row r="83" spans="1:47" x14ac:dyDescent="0.25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</row>
    <row r="84" spans="1:47" x14ac:dyDescent="0.25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</row>
    <row r="85" spans="1:47" x14ac:dyDescent="0.25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</row>
    <row r="86" spans="1:47" x14ac:dyDescent="0.25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</row>
    <row r="87" spans="1:47" x14ac:dyDescent="0.25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</row>
    <row r="88" spans="1:47" x14ac:dyDescent="0.25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</row>
    <row r="89" spans="1:47" x14ac:dyDescent="0.25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</row>
    <row r="90" spans="1:47" x14ac:dyDescent="0.25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</row>
    <row r="91" spans="1:47" x14ac:dyDescent="0.25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</row>
    <row r="92" spans="1:47" x14ac:dyDescent="0.25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</row>
    <row r="93" spans="1:47" x14ac:dyDescent="0.25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</row>
    <row r="94" spans="1:47" x14ac:dyDescent="0.25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</row>
    <row r="95" spans="1:47" x14ac:dyDescent="0.25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</row>
    <row r="96" spans="1:47" x14ac:dyDescent="0.25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</row>
    <row r="97" spans="1:47" x14ac:dyDescent="0.25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</row>
    <row r="98" spans="1:47" x14ac:dyDescent="0.25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</row>
    <row r="99" spans="1:47" x14ac:dyDescent="0.25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</row>
    <row r="100" spans="1:47" x14ac:dyDescent="0.25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</row>
    <row r="101" spans="1:47" x14ac:dyDescent="0.25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</row>
    <row r="102" spans="1:47" x14ac:dyDescent="0.25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</row>
    <row r="103" spans="1:47" x14ac:dyDescent="0.25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</row>
    <row r="104" spans="1:47" x14ac:dyDescent="0.25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</row>
    <row r="105" spans="1:47" x14ac:dyDescent="0.25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</row>
    <row r="106" spans="1:47" x14ac:dyDescent="0.25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</row>
    <row r="107" spans="1:47" x14ac:dyDescent="0.25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</row>
    <row r="108" spans="1:47" x14ac:dyDescent="0.25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</row>
    <row r="109" spans="1:47" x14ac:dyDescent="0.25">
      <c r="A109" s="63"/>
      <c r="B109" s="63"/>
      <c r="C109" s="63"/>
      <c r="D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</row>
    <row r="110" spans="1:47" x14ac:dyDescent="0.25">
      <c r="A110" s="63"/>
      <c r="B110" s="63"/>
      <c r="C110" s="63"/>
      <c r="D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</row>
    <row r="111" spans="1:47" x14ac:dyDescent="0.25">
      <c r="A111" s="63"/>
      <c r="B111" s="63"/>
      <c r="C111" s="63"/>
      <c r="D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</row>
    <row r="112" spans="1:47" x14ac:dyDescent="0.25">
      <c r="A112" s="63"/>
      <c r="B112" s="63"/>
      <c r="C112" s="63"/>
      <c r="D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</row>
    <row r="113" spans="1:47" x14ac:dyDescent="0.25">
      <c r="A113" s="63"/>
      <c r="B113" s="63"/>
      <c r="C113" s="63"/>
      <c r="D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</row>
    <row r="114" spans="1:47" x14ac:dyDescent="0.25">
      <c r="A114" s="63"/>
      <c r="B114" s="63"/>
      <c r="C114" s="63"/>
      <c r="D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</row>
    <row r="115" spans="1:47" x14ac:dyDescent="0.25">
      <c r="A115" s="63"/>
      <c r="B115" s="63"/>
      <c r="C115" s="63"/>
      <c r="D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</row>
    <row r="116" spans="1:47" x14ac:dyDescent="0.25">
      <c r="A116" s="63"/>
      <c r="B116" s="63"/>
      <c r="C116" s="63"/>
      <c r="D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</row>
    <row r="117" spans="1:47" x14ac:dyDescent="0.25">
      <c r="A117" s="63"/>
      <c r="B117" s="63"/>
      <c r="C117" s="63"/>
      <c r="D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</row>
    <row r="118" spans="1:47" x14ac:dyDescent="0.25">
      <c r="A118" s="63"/>
      <c r="B118" s="63"/>
      <c r="C118" s="63"/>
      <c r="D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</row>
    <row r="119" spans="1:47" x14ac:dyDescent="0.25">
      <c r="A119" s="63"/>
      <c r="B119" s="63"/>
      <c r="C119" s="63"/>
      <c r="D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</row>
    <row r="120" spans="1:47" x14ac:dyDescent="0.25">
      <c r="A120" s="63"/>
      <c r="B120" s="63"/>
      <c r="C120" s="63"/>
      <c r="D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</row>
    <row r="121" spans="1:47" x14ac:dyDescent="0.25">
      <c r="A121" s="63"/>
      <c r="B121" s="63"/>
      <c r="C121" s="63"/>
      <c r="D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</row>
    <row r="122" spans="1:47" x14ac:dyDescent="0.25">
      <c r="A122" s="63"/>
      <c r="B122" s="63"/>
      <c r="C122" s="63"/>
      <c r="D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</row>
    <row r="123" spans="1:47" x14ac:dyDescent="0.25">
      <c r="A123" s="63"/>
      <c r="B123" s="63"/>
      <c r="C123" s="63"/>
      <c r="D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</row>
    <row r="124" spans="1:47" x14ac:dyDescent="0.25">
      <c r="A124" s="63"/>
      <c r="B124" s="63"/>
      <c r="C124" s="63"/>
      <c r="D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</row>
    <row r="125" spans="1:47" x14ac:dyDescent="0.25">
      <c r="A125" s="63"/>
      <c r="B125" s="63"/>
      <c r="C125" s="63"/>
      <c r="D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</row>
    <row r="126" spans="1:47" x14ac:dyDescent="0.25">
      <c r="A126" s="63"/>
      <c r="B126" s="63"/>
      <c r="C126" s="63"/>
      <c r="D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</row>
    <row r="127" spans="1:47" x14ac:dyDescent="0.25">
      <c r="A127" s="63"/>
      <c r="B127" s="63"/>
      <c r="C127" s="63"/>
      <c r="D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</row>
    <row r="128" spans="1:47" x14ac:dyDescent="0.25">
      <c r="A128" s="63"/>
      <c r="B128" s="63"/>
      <c r="C128" s="63"/>
      <c r="D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</row>
    <row r="129" spans="1:47" x14ac:dyDescent="0.25">
      <c r="A129" s="63"/>
      <c r="B129" s="63"/>
      <c r="C129" s="63"/>
      <c r="D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</row>
    <row r="130" spans="1:47" x14ac:dyDescent="0.25">
      <c r="A130" s="63"/>
      <c r="B130" s="63"/>
      <c r="C130" s="63"/>
      <c r="D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</row>
    <row r="131" spans="1:47" x14ac:dyDescent="0.25">
      <c r="A131" s="63"/>
      <c r="B131" s="63"/>
      <c r="C131" s="63"/>
      <c r="D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</row>
    <row r="132" spans="1:47" x14ac:dyDescent="0.25">
      <c r="A132" s="63"/>
      <c r="B132" s="63"/>
      <c r="C132" s="63"/>
      <c r="D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</row>
    <row r="133" spans="1:47" x14ac:dyDescent="0.25">
      <c r="A133" s="63"/>
      <c r="B133" s="63"/>
      <c r="C133" s="63"/>
      <c r="D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</row>
    <row r="134" spans="1:47" x14ac:dyDescent="0.25">
      <c r="A134" s="63"/>
      <c r="B134" s="63"/>
      <c r="C134" s="63"/>
      <c r="D134" s="63"/>
      <c r="H134" s="63"/>
      <c r="I134" s="63"/>
      <c r="J134" s="63"/>
      <c r="K134" s="63"/>
      <c r="L134" s="63"/>
      <c r="P134" s="63"/>
      <c r="Q134" s="63"/>
      <c r="R134" s="63"/>
      <c r="S134" s="63"/>
      <c r="T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</row>
    <row r="135" spans="1:47" x14ac:dyDescent="0.25">
      <c r="A135" s="63"/>
      <c r="B135" s="63"/>
      <c r="C135" s="63"/>
      <c r="D135" s="63"/>
      <c r="H135" s="63"/>
      <c r="I135" s="63"/>
      <c r="J135" s="63"/>
      <c r="K135" s="63"/>
      <c r="L135" s="63"/>
      <c r="P135" s="63"/>
      <c r="Q135" s="63"/>
      <c r="R135" s="63"/>
      <c r="S135" s="63"/>
      <c r="T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</row>
    <row r="136" spans="1:47" x14ac:dyDescent="0.25">
      <c r="A136" s="63"/>
      <c r="B136" s="63"/>
      <c r="C136" s="63"/>
      <c r="D136" s="63"/>
      <c r="H136" s="63"/>
      <c r="I136" s="63"/>
      <c r="J136" s="63"/>
      <c r="K136" s="63"/>
      <c r="L136" s="63"/>
      <c r="P136" s="63"/>
      <c r="Q136" s="63"/>
      <c r="R136" s="63"/>
      <c r="S136" s="63"/>
      <c r="T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</row>
    <row r="137" spans="1:47" x14ac:dyDescent="0.25">
      <c r="A137" s="63"/>
      <c r="B137" s="63"/>
      <c r="C137" s="63"/>
      <c r="D137" s="63"/>
      <c r="H137" s="63"/>
      <c r="I137" s="63"/>
      <c r="J137" s="63"/>
      <c r="K137" s="63"/>
      <c r="L137" s="63"/>
      <c r="P137" s="63"/>
      <c r="Q137" s="63"/>
      <c r="R137" s="63"/>
      <c r="S137" s="63"/>
      <c r="T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</row>
    <row r="138" spans="1:47" x14ac:dyDescent="0.25">
      <c r="A138" s="63"/>
      <c r="B138" s="63"/>
      <c r="C138" s="63"/>
      <c r="D138" s="63"/>
      <c r="H138" s="63"/>
      <c r="I138" s="63"/>
      <c r="J138" s="63"/>
      <c r="K138" s="63"/>
      <c r="L138" s="63"/>
      <c r="P138" s="63"/>
      <c r="Q138" s="63"/>
      <c r="R138" s="63"/>
      <c r="S138" s="63"/>
      <c r="T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</row>
    <row r="139" spans="1:47" x14ac:dyDescent="0.25">
      <c r="A139" s="63"/>
      <c r="B139" s="63"/>
      <c r="C139" s="63"/>
      <c r="D139" s="63"/>
      <c r="H139" s="63"/>
      <c r="I139" s="63"/>
      <c r="J139" s="63"/>
      <c r="K139" s="63"/>
      <c r="L139" s="63"/>
      <c r="P139" s="63"/>
      <c r="Q139" s="63"/>
      <c r="R139" s="63"/>
      <c r="S139" s="63"/>
      <c r="T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</row>
    <row r="140" spans="1:47" x14ac:dyDescent="0.25">
      <c r="A140" s="63"/>
      <c r="B140" s="63"/>
      <c r="C140" s="63"/>
      <c r="D140" s="63"/>
      <c r="H140" s="63"/>
      <c r="I140" s="63"/>
      <c r="J140" s="63"/>
      <c r="K140" s="63"/>
      <c r="L140" s="63"/>
      <c r="P140" s="63"/>
      <c r="Q140" s="63"/>
      <c r="R140" s="63"/>
      <c r="S140" s="63"/>
      <c r="T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</row>
    <row r="141" spans="1:47" x14ac:dyDescent="0.25">
      <c r="A141" s="63"/>
      <c r="B141" s="63"/>
      <c r="C141" s="63"/>
      <c r="D141" s="63"/>
      <c r="H141" s="63"/>
      <c r="I141" s="63"/>
      <c r="J141" s="63"/>
      <c r="K141" s="63"/>
      <c r="L141" s="63"/>
      <c r="P141" s="63"/>
      <c r="Q141" s="63"/>
      <c r="R141" s="63"/>
      <c r="S141" s="63"/>
      <c r="T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63"/>
      <c r="AQ141" s="63"/>
      <c r="AR141" s="63"/>
      <c r="AS141" s="63"/>
      <c r="AT141" s="63"/>
      <c r="AU141" s="63"/>
    </row>
    <row r="142" spans="1:47" x14ac:dyDescent="0.25">
      <c r="A142" s="63"/>
      <c r="B142" s="63"/>
      <c r="C142" s="63"/>
      <c r="D142" s="63"/>
      <c r="H142" s="63"/>
      <c r="I142" s="63"/>
      <c r="J142" s="63"/>
      <c r="K142" s="63"/>
      <c r="L142" s="63"/>
      <c r="P142" s="63"/>
      <c r="Q142" s="63"/>
      <c r="R142" s="63"/>
      <c r="S142" s="63"/>
      <c r="T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</row>
    <row r="143" spans="1:47" x14ac:dyDescent="0.25">
      <c r="A143" s="63"/>
      <c r="B143" s="63"/>
      <c r="C143" s="63"/>
      <c r="D143" s="63"/>
      <c r="H143" s="63"/>
      <c r="I143" s="63"/>
      <c r="J143" s="63"/>
      <c r="K143" s="63"/>
      <c r="L143" s="63"/>
      <c r="P143" s="63"/>
      <c r="Q143" s="63"/>
      <c r="R143" s="63"/>
      <c r="S143" s="63"/>
      <c r="T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</row>
    <row r="144" spans="1:47" x14ac:dyDescent="0.25">
      <c r="A144" s="63"/>
      <c r="B144" s="63"/>
      <c r="C144" s="63"/>
      <c r="D144" s="63"/>
      <c r="H144" s="63"/>
      <c r="I144" s="63"/>
      <c r="J144" s="63"/>
      <c r="K144" s="63"/>
      <c r="L144" s="63"/>
      <c r="P144" s="63"/>
      <c r="Q144" s="63"/>
      <c r="R144" s="63"/>
      <c r="S144" s="63"/>
      <c r="T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</row>
    <row r="145" spans="1:47" x14ac:dyDescent="0.25">
      <c r="A145" s="63"/>
      <c r="B145" s="63"/>
      <c r="C145" s="63"/>
      <c r="D145" s="63"/>
      <c r="H145" s="63"/>
      <c r="I145" s="63"/>
      <c r="J145" s="63"/>
      <c r="K145" s="63"/>
      <c r="L145" s="63"/>
      <c r="P145" s="63"/>
      <c r="Q145" s="63"/>
      <c r="R145" s="63"/>
      <c r="S145" s="63"/>
      <c r="T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</row>
    <row r="146" spans="1:47" x14ac:dyDescent="0.25">
      <c r="A146" s="63"/>
      <c r="B146" s="63"/>
      <c r="C146" s="63"/>
      <c r="D146" s="63"/>
      <c r="H146" s="63"/>
      <c r="I146" s="63"/>
      <c r="J146" s="63"/>
      <c r="K146" s="63"/>
      <c r="L146" s="63"/>
      <c r="P146" s="63"/>
      <c r="Q146" s="63"/>
      <c r="R146" s="63"/>
      <c r="S146" s="63"/>
      <c r="T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</row>
    <row r="147" spans="1:47" x14ac:dyDescent="0.25">
      <c r="A147" s="63"/>
      <c r="B147" s="63"/>
      <c r="C147" s="63"/>
      <c r="D147" s="63"/>
      <c r="H147" s="63"/>
      <c r="I147" s="63"/>
      <c r="J147" s="63"/>
      <c r="K147" s="63"/>
      <c r="L147" s="63"/>
      <c r="P147" s="63"/>
      <c r="Q147" s="63"/>
      <c r="R147" s="63"/>
      <c r="S147" s="63"/>
      <c r="T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</row>
    <row r="148" spans="1:47" x14ac:dyDescent="0.25">
      <c r="A148" s="63"/>
      <c r="B148" s="63"/>
      <c r="C148" s="63"/>
      <c r="D148" s="63"/>
      <c r="H148" s="63"/>
      <c r="I148" s="63"/>
      <c r="J148" s="63"/>
      <c r="K148" s="63"/>
      <c r="L148" s="63"/>
      <c r="P148" s="63"/>
      <c r="Q148" s="63"/>
      <c r="R148" s="63"/>
      <c r="S148" s="63"/>
      <c r="T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  <c r="AQ148" s="63"/>
      <c r="AR148" s="63"/>
      <c r="AS148" s="63"/>
      <c r="AT148" s="63"/>
      <c r="AU148" s="63"/>
    </row>
    <row r="149" spans="1:47" x14ac:dyDescent="0.25">
      <c r="A149" s="63"/>
      <c r="B149" s="63"/>
      <c r="C149" s="63"/>
      <c r="D149" s="63"/>
      <c r="H149" s="63"/>
      <c r="I149" s="63"/>
      <c r="J149" s="63"/>
      <c r="K149" s="63"/>
      <c r="L149" s="63"/>
      <c r="P149" s="63"/>
      <c r="Q149" s="63"/>
      <c r="R149" s="63"/>
      <c r="S149" s="63"/>
      <c r="T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  <c r="AU149" s="63"/>
    </row>
    <row r="150" spans="1:47" x14ac:dyDescent="0.25">
      <c r="A150" s="63"/>
      <c r="B150" s="63"/>
      <c r="C150" s="63"/>
      <c r="D150" s="63"/>
      <c r="H150" s="63"/>
      <c r="I150" s="63"/>
      <c r="J150" s="63"/>
      <c r="K150" s="63"/>
      <c r="L150" s="63"/>
      <c r="P150" s="63"/>
      <c r="Q150" s="63"/>
      <c r="R150" s="63"/>
      <c r="S150" s="63"/>
      <c r="T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63"/>
      <c r="AS150" s="63"/>
      <c r="AT150" s="63"/>
      <c r="AU150" s="63"/>
    </row>
    <row r="151" spans="1:47" x14ac:dyDescent="0.25">
      <c r="A151" s="63"/>
      <c r="B151" s="63"/>
      <c r="C151" s="63"/>
      <c r="D151" s="63"/>
      <c r="H151" s="63"/>
      <c r="I151" s="63"/>
      <c r="J151" s="63"/>
      <c r="K151" s="63"/>
      <c r="L151" s="63"/>
      <c r="P151" s="63"/>
      <c r="Q151" s="63"/>
      <c r="R151" s="63"/>
      <c r="S151" s="63"/>
      <c r="T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63"/>
      <c r="AS151" s="63"/>
      <c r="AT151" s="63"/>
      <c r="AU151" s="63"/>
    </row>
    <row r="152" spans="1:47" x14ac:dyDescent="0.25">
      <c r="A152" s="63"/>
      <c r="B152" s="63"/>
      <c r="C152" s="63"/>
      <c r="D152" s="63"/>
      <c r="H152" s="63"/>
      <c r="I152" s="63"/>
      <c r="J152" s="63"/>
      <c r="K152" s="63"/>
      <c r="L152" s="63"/>
      <c r="P152" s="63"/>
      <c r="Q152" s="63"/>
      <c r="R152" s="63"/>
      <c r="S152" s="63"/>
      <c r="T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63"/>
      <c r="AS152" s="63"/>
      <c r="AT152" s="63"/>
      <c r="AU152" s="63"/>
    </row>
    <row r="153" spans="1:47" x14ac:dyDescent="0.25">
      <c r="A153" s="63"/>
      <c r="B153" s="63"/>
      <c r="C153" s="63"/>
      <c r="D153" s="63"/>
      <c r="H153" s="63"/>
      <c r="I153" s="63"/>
      <c r="J153" s="63"/>
      <c r="K153" s="63"/>
      <c r="L153" s="63"/>
      <c r="P153" s="63"/>
      <c r="Q153" s="63"/>
      <c r="R153" s="63"/>
      <c r="S153" s="63"/>
      <c r="T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  <c r="AO153" s="63"/>
      <c r="AP153" s="63"/>
      <c r="AQ153" s="63"/>
      <c r="AR153" s="63"/>
      <c r="AS153" s="63"/>
      <c r="AT153" s="63"/>
      <c r="AU153" s="63"/>
    </row>
    <row r="154" spans="1:47" x14ac:dyDescent="0.25">
      <c r="A154" s="63"/>
      <c r="B154" s="63"/>
      <c r="C154" s="63"/>
      <c r="D154" s="63"/>
      <c r="H154" s="63"/>
      <c r="I154" s="63"/>
      <c r="J154" s="63"/>
      <c r="K154" s="63"/>
      <c r="L154" s="63"/>
      <c r="P154" s="63"/>
      <c r="Q154" s="63"/>
      <c r="R154" s="63"/>
      <c r="S154" s="63"/>
      <c r="T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  <c r="AQ154" s="63"/>
      <c r="AR154" s="63"/>
      <c r="AS154" s="63"/>
      <c r="AT154" s="63"/>
      <c r="AU154" s="63"/>
    </row>
    <row r="155" spans="1:47" x14ac:dyDescent="0.25">
      <c r="D155" s="63"/>
      <c r="H155" s="63"/>
      <c r="I155" s="63"/>
      <c r="J155" s="63"/>
      <c r="K155" s="63"/>
      <c r="L155" s="63"/>
      <c r="P155" s="63"/>
      <c r="Q155" s="63"/>
      <c r="R155" s="63"/>
      <c r="S155" s="63"/>
      <c r="T155" s="63"/>
      <c r="X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  <c r="AS155" s="63"/>
      <c r="AT155" s="63"/>
      <c r="AU155" s="63"/>
    </row>
    <row r="156" spans="1:47" x14ac:dyDescent="0.25">
      <c r="D156" s="63"/>
      <c r="H156" s="63"/>
      <c r="I156" s="63"/>
      <c r="J156" s="63"/>
      <c r="K156" s="63"/>
      <c r="L156" s="63"/>
      <c r="P156" s="63"/>
      <c r="Q156" s="63"/>
      <c r="R156" s="63"/>
      <c r="S156" s="63"/>
      <c r="T156" s="63"/>
      <c r="X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  <c r="AQ156" s="63"/>
      <c r="AR156" s="63"/>
      <c r="AS156" s="63"/>
      <c r="AT156" s="63"/>
      <c r="AU156" s="63"/>
    </row>
    <row r="157" spans="1:47" x14ac:dyDescent="0.25">
      <c r="D157" s="63"/>
      <c r="H157" s="63"/>
      <c r="I157" s="63"/>
      <c r="J157" s="63"/>
      <c r="K157" s="63"/>
      <c r="L157" s="63"/>
      <c r="P157" s="63"/>
      <c r="Q157" s="63"/>
      <c r="R157" s="63"/>
      <c r="S157" s="63"/>
      <c r="T157" s="63"/>
      <c r="X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  <c r="AQ157" s="63"/>
      <c r="AR157" s="63"/>
      <c r="AS157" s="63"/>
      <c r="AT157" s="63"/>
      <c r="AU157" s="63"/>
    </row>
    <row r="158" spans="1:47" x14ac:dyDescent="0.25">
      <c r="D158" s="63"/>
      <c r="H158" s="63"/>
      <c r="I158" s="63"/>
      <c r="J158" s="63"/>
      <c r="K158" s="63"/>
      <c r="L158" s="63"/>
      <c r="P158" s="63"/>
      <c r="Q158" s="63"/>
      <c r="R158" s="63"/>
      <c r="S158" s="63"/>
      <c r="T158" s="63"/>
      <c r="X158" s="63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  <c r="AO158" s="63"/>
      <c r="AP158" s="63"/>
      <c r="AQ158" s="63"/>
      <c r="AR158" s="63"/>
      <c r="AS158" s="63"/>
      <c r="AT158" s="63"/>
      <c r="AU158" s="63"/>
    </row>
    <row r="159" spans="1:47" x14ac:dyDescent="0.25">
      <c r="D159" s="63"/>
      <c r="H159" s="63"/>
      <c r="I159" s="63"/>
      <c r="J159" s="63"/>
      <c r="K159" s="63"/>
      <c r="L159" s="63"/>
      <c r="P159" s="63"/>
      <c r="Q159" s="63"/>
      <c r="R159" s="63"/>
      <c r="S159" s="63"/>
      <c r="T159" s="63"/>
      <c r="X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</row>
    <row r="160" spans="1:47" x14ac:dyDescent="0.25">
      <c r="D160" s="63"/>
      <c r="H160" s="63"/>
      <c r="I160" s="63"/>
      <c r="J160" s="63"/>
      <c r="K160" s="63"/>
      <c r="L160" s="63"/>
      <c r="P160" s="63"/>
      <c r="Q160" s="63"/>
      <c r="R160" s="63"/>
      <c r="S160" s="63"/>
      <c r="T160" s="63"/>
      <c r="X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</row>
    <row r="161" spans="4:47" x14ac:dyDescent="0.25">
      <c r="D161" s="63"/>
      <c r="H161" s="63"/>
      <c r="I161" s="63"/>
      <c r="J161" s="63"/>
      <c r="K161" s="63"/>
      <c r="L161" s="63"/>
      <c r="P161" s="63"/>
      <c r="Q161" s="63"/>
      <c r="R161" s="63"/>
      <c r="S161" s="63"/>
      <c r="T161" s="63"/>
      <c r="X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/>
      <c r="AO161" s="63"/>
      <c r="AP161" s="63"/>
      <c r="AQ161" s="63"/>
      <c r="AR161" s="63"/>
      <c r="AS161" s="63"/>
      <c r="AT161" s="63"/>
      <c r="AU161" s="63"/>
    </row>
    <row r="162" spans="4:47" x14ac:dyDescent="0.25">
      <c r="D162" s="63"/>
      <c r="H162" s="63"/>
      <c r="I162" s="63"/>
      <c r="J162" s="63"/>
      <c r="K162" s="63"/>
      <c r="L162" s="63"/>
      <c r="P162" s="63"/>
      <c r="Q162" s="63"/>
      <c r="R162" s="63"/>
      <c r="S162" s="63"/>
      <c r="T162" s="63"/>
      <c r="X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/>
      <c r="AO162" s="63"/>
      <c r="AP162" s="63"/>
      <c r="AQ162" s="63"/>
      <c r="AR162" s="63"/>
      <c r="AS162" s="63"/>
      <c r="AT162" s="63"/>
      <c r="AU162" s="63"/>
    </row>
    <row r="163" spans="4:47" x14ac:dyDescent="0.25">
      <c r="D163" s="63"/>
      <c r="H163" s="63"/>
      <c r="I163" s="63"/>
      <c r="J163" s="63"/>
      <c r="K163" s="63"/>
      <c r="L163" s="63"/>
      <c r="P163" s="63"/>
      <c r="Q163" s="63"/>
      <c r="R163" s="63"/>
      <c r="S163" s="63"/>
      <c r="T163" s="63"/>
      <c r="X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/>
      <c r="AO163" s="63"/>
      <c r="AP163" s="63"/>
      <c r="AQ163" s="63"/>
      <c r="AR163" s="63"/>
      <c r="AS163" s="63"/>
      <c r="AT163" s="63"/>
      <c r="AU163" s="63"/>
    </row>
    <row r="164" spans="4:47" x14ac:dyDescent="0.25">
      <c r="D164" s="63"/>
      <c r="H164" s="63"/>
      <c r="I164" s="63"/>
      <c r="J164" s="63"/>
      <c r="K164" s="63"/>
      <c r="L164" s="63"/>
      <c r="P164" s="63"/>
      <c r="Q164" s="63"/>
      <c r="R164" s="63"/>
      <c r="S164" s="63"/>
      <c r="T164" s="63"/>
      <c r="X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/>
      <c r="AO164" s="63"/>
      <c r="AP164" s="63"/>
      <c r="AQ164" s="63"/>
      <c r="AR164" s="63"/>
      <c r="AS164" s="63"/>
      <c r="AT164" s="63"/>
      <c r="AU164" s="63"/>
    </row>
    <row r="165" spans="4:47" x14ac:dyDescent="0.25">
      <c r="D165" s="63"/>
      <c r="H165" s="63"/>
      <c r="I165" s="63"/>
      <c r="J165" s="63"/>
      <c r="K165" s="63"/>
      <c r="L165" s="63"/>
      <c r="P165" s="63"/>
      <c r="Q165" s="63"/>
      <c r="R165" s="63"/>
      <c r="S165" s="63"/>
      <c r="T165" s="63"/>
      <c r="X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3"/>
      <c r="AU165" s="63"/>
    </row>
    <row r="166" spans="4:47" x14ac:dyDescent="0.25">
      <c r="D166" s="63"/>
      <c r="H166" s="63"/>
      <c r="I166" s="63"/>
      <c r="J166" s="63"/>
      <c r="K166" s="63"/>
      <c r="L166" s="63"/>
      <c r="P166" s="63"/>
      <c r="Q166" s="63"/>
      <c r="R166" s="63"/>
      <c r="S166" s="63"/>
      <c r="T166" s="63"/>
      <c r="X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  <c r="AO166" s="63"/>
      <c r="AP166" s="63"/>
      <c r="AQ166" s="63"/>
      <c r="AR166" s="63"/>
      <c r="AS166" s="63"/>
      <c r="AT166" s="63"/>
      <c r="AU166" s="63"/>
    </row>
    <row r="167" spans="4:47" x14ac:dyDescent="0.25">
      <c r="D167" s="63"/>
      <c r="H167" s="63"/>
      <c r="I167" s="63"/>
      <c r="J167" s="63"/>
      <c r="K167" s="63"/>
      <c r="L167" s="63"/>
      <c r="P167" s="63"/>
      <c r="Q167" s="63"/>
      <c r="R167" s="63"/>
      <c r="S167" s="63"/>
      <c r="T167" s="63"/>
      <c r="X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  <c r="AO167" s="63"/>
      <c r="AP167" s="63"/>
      <c r="AQ167" s="63"/>
      <c r="AR167" s="63"/>
      <c r="AS167" s="63"/>
      <c r="AT167" s="63"/>
      <c r="AU167" s="63"/>
    </row>
    <row r="168" spans="4:47" x14ac:dyDescent="0.25">
      <c r="D168" s="63"/>
      <c r="H168" s="63"/>
      <c r="I168" s="63"/>
      <c r="J168" s="63"/>
      <c r="K168" s="63"/>
      <c r="L168" s="63"/>
      <c r="P168" s="63"/>
      <c r="Q168" s="63"/>
      <c r="R168" s="63"/>
      <c r="S168" s="63"/>
      <c r="T168" s="63"/>
      <c r="X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/>
      <c r="AO168" s="63"/>
      <c r="AP168" s="63"/>
      <c r="AQ168" s="63"/>
      <c r="AR168" s="63"/>
      <c r="AS168" s="63"/>
      <c r="AT168" s="63"/>
      <c r="AU168" s="63"/>
    </row>
    <row r="169" spans="4:47" x14ac:dyDescent="0.25">
      <c r="D169" s="63"/>
      <c r="H169" s="63"/>
      <c r="I169" s="63"/>
      <c r="J169" s="63"/>
      <c r="K169" s="63"/>
      <c r="L169" s="63"/>
      <c r="P169" s="63"/>
      <c r="Q169" s="63"/>
      <c r="R169" s="63"/>
      <c r="S169" s="63"/>
      <c r="T169" s="63"/>
      <c r="X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3"/>
      <c r="AP169" s="63"/>
      <c r="AQ169" s="63"/>
      <c r="AR169" s="63"/>
      <c r="AS169" s="63"/>
      <c r="AT169" s="63"/>
      <c r="AU169" s="63"/>
    </row>
    <row r="170" spans="4:47" x14ac:dyDescent="0.25">
      <c r="D170" s="63"/>
      <c r="H170" s="63"/>
      <c r="I170" s="63"/>
      <c r="J170" s="63"/>
      <c r="K170" s="63"/>
      <c r="L170" s="63"/>
      <c r="P170" s="63"/>
      <c r="Q170" s="63"/>
      <c r="R170" s="63"/>
      <c r="S170" s="63"/>
      <c r="T170" s="63"/>
      <c r="X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  <c r="AO170" s="63"/>
      <c r="AP170" s="63"/>
      <c r="AQ170" s="63"/>
      <c r="AR170" s="63"/>
      <c r="AS170" s="63"/>
      <c r="AT170" s="63"/>
      <c r="AU170" s="63"/>
    </row>
    <row r="171" spans="4:47" x14ac:dyDescent="0.25">
      <c r="D171" s="63"/>
      <c r="H171" s="63"/>
      <c r="I171" s="63"/>
      <c r="J171" s="63"/>
      <c r="K171" s="63"/>
      <c r="L171" s="63"/>
      <c r="P171" s="63"/>
      <c r="Q171" s="63"/>
      <c r="R171" s="63"/>
      <c r="S171" s="63"/>
      <c r="T171" s="63"/>
      <c r="X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/>
      <c r="AO171" s="63"/>
      <c r="AP171" s="63"/>
      <c r="AQ171" s="63"/>
      <c r="AR171" s="63"/>
      <c r="AS171" s="63"/>
      <c r="AT171" s="63"/>
      <c r="AU171" s="63"/>
    </row>
    <row r="172" spans="4:47" x14ac:dyDescent="0.25">
      <c r="D172" s="63"/>
      <c r="H172" s="63"/>
      <c r="I172" s="63"/>
      <c r="J172" s="63"/>
      <c r="K172" s="63"/>
      <c r="L172" s="63"/>
      <c r="P172" s="63"/>
      <c r="Q172" s="63"/>
      <c r="R172" s="63"/>
      <c r="S172" s="63"/>
      <c r="T172" s="63"/>
      <c r="X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/>
      <c r="AO172" s="63"/>
      <c r="AP172" s="63"/>
      <c r="AQ172" s="63"/>
      <c r="AR172" s="63"/>
      <c r="AS172" s="63"/>
      <c r="AT172" s="63"/>
      <c r="AU172" s="63"/>
    </row>
    <row r="173" spans="4:47" x14ac:dyDescent="0.25">
      <c r="D173" s="63"/>
      <c r="H173" s="63"/>
      <c r="I173" s="63"/>
      <c r="J173" s="63"/>
      <c r="K173" s="63"/>
      <c r="L173" s="63"/>
      <c r="P173" s="63"/>
      <c r="Q173" s="63"/>
      <c r="R173" s="63"/>
      <c r="S173" s="63"/>
      <c r="T173" s="63"/>
      <c r="X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/>
      <c r="AO173" s="63"/>
      <c r="AP173" s="63"/>
      <c r="AQ173" s="63"/>
      <c r="AR173" s="63"/>
      <c r="AS173" s="63"/>
      <c r="AT173" s="63"/>
      <c r="AU173" s="63"/>
    </row>
    <row r="174" spans="4:47" x14ac:dyDescent="0.25">
      <c r="D174" s="63"/>
      <c r="H174" s="63"/>
      <c r="I174" s="63"/>
      <c r="J174" s="63"/>
      <c r="K174" s="63"/>
      <c r="L174" s="63"/>
      <c r="P174" s="63"/>
      <c r="Q174" s="63"/>
      <c r="R174" s="63"/>
      <c r="S174" s="63"/>
      <c r="T174" s="63"/>
      <c r="X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/>
      <c r="AO174" s="63"/>
      <c r="AP174" s="63"/>
      <c r="AQ174" s="63"/>
      <c r="AR174" s="63"/>
      <c r="AS174" s="63"/>
      <c r="AT174" s="63"/>
      <c r="AU174" s="63"/>
    </row>
    <row r="175" spans="4:47" x14ac:dyDescent="0.25">
      <c r="D175" s="63"/>
      <c r="H175" s="63"/>
      <c r="I175" s="63"/>
      <c r="J175" s="63"/>
      <c r="K175" s="63"/>
      <c r="L175" s="63"/>
      <c r="P175" s="63"/>
      <c r="Q175" s="63"/>
      <c r="R175" s="63"/>
      <c r="S175" s="63"/>
      <c r="T175" s="63"/>
      <c r="X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/>
      <c r="AO175" s="63"/>
      <c r="AP175" s="63"/>
      <c r="AQ175" s="63"/>
      <c r="AR175" s="63"/>
      <c r="AS175" s="63"/>
      <c r="AT175" s="63"/>
      <c r="AU175" s="63"/>
    </row>
    <row r="176" spans="4:47" x14ac:dyDescent="0.25">
      <c r="D176" s="63"/>
      <c r="H176" s="63"/>
      <c r="I176" s="63"/>
      <c r="J176" s="63"/>
      <c r="K176" s="63"/>
      <c r="L176" s="63"/>
      <c r="P176" s="63"/>
      <c r="Q176" s="63"/>
      <c r="R176" s="63"/>
      <c r="S176" s="63"/>
      <c r="T176" s="63"/>
      <c r="X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  <c r="AM176" s="63"/>
      <c r="AN176" s="63"/>
      <c r="AO176" s="63"/>
      <c r="AP176" s="63"/>
      <c r="AQ176" s="63"/>
      <c r="AR176" s="63"/>
      <c r="AS176" s="63"/>
      <c r="AT176" s="63"/>
      <c r="AU176" s="63"/>
    </row>
    <row r="177" spans="4:47" x14ac:dyDescent="0.25">
      <c r="D177" s="63"/>
      <c r="H177" s="63"/>
      <c r="I177" s="63"/>
      <c r="J177" s="63"/>
      <c r="K177" s="63"/>
      <c r="L177" s="63"/>
      <c r="P177" s="63"/>
      <c r="T177" s="63"/>
      <c r="X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/>
      <c r="AO177" s="63"/>
      <c r="AP177" s="63"/>
      <c r="AQ177" s="63"/>
      <c r="AR177" s="63"/>
      <c r="AS177" s="63"/>
      <c r="AT177" s="63"/>
      <c r="AU177" s="63"/>
    </row>
    <row r="178" spans="4:47" x14ac:dyDescent="0.25">
      <c r="D178" s="63"/>
      <c r="H178" s="63"/>
      <c r="I178" s="63"/>
      <c r="J178" s="63"/>
      <c r="K178" s="63"/>
      <c r="L178" s="63"/>
      <c r="P178" s="63"/>
      <c r="T178" s="63"/>
      <c r="X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/>
      <c r="AO178" s="63"/>
      <c r="AP178" s="63"/>
      <c r="AQ178" s="63"/>
      <c r="AR178" s="63"/>
      <c r="AS178" s="63"/>
      <c r="AT178" s="63"/>
      <c r="AU178" s="63"/>
    </row>
    <row r="179" spans="4:47" x14ac:dyDescent="0.25">
      <c r="D179" s="63"/>
      <c r="H179" s="63"/>
      <c r="I179" s="63"/>
      <c r="J179" s="63"/>
      <c r="K179" s="63"/>
      <c r="L179" s="63"/>
      <c r="P179" s="63"/>
      <c r="T179" s="63"/>
      <c r="X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  <c r="AP179" s="63"/>
      <c r="AQ179" s="63"/>
      <c r="AR179" s="63"/>
      <c r="AS179" s="63"/>
      <c r="AT179" s="63"/>
      <c r="AU179" s="63"/>
    </row>
    <row r="180" spans="4:47" x14ac:dyDescent="0.25">
      <c r="D180" s="63"/>
      <c r="H180" s="63"/>
      <c r="I180" s="63"/>
      <c r="J180" s="63"/>
      <c r="K180" s="63"/>
      <c r="L180" s="63"/>
      <c r="P180" s="63"/>
      <c r="T180" s="63"/>
      <c r="X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  <c r="AQ180" s="63"/>
      <c r="AR180" s="63"/>
      <c r="AS180" s="63"/>
      <c r="AT180" s="63"/>
      <c r="AU180" s="63"/>
    </row>
    <row r="181" spans="4:47" x14ac:dyDescent="0.25">
      <c r="D181" s="63"/>
      <c r="H181" s="63"/>
      <c r="I181" s="63"/>
      <c r="J181" s="63"/>
      <c r="K181" s="63"/>
      <c r="L181" s="63"/>
      <c r="P181" s="63"/>
      <c r="T181" s="63"/>
      <c r="X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/>
      <c r="AO181" s="63"/>
      <c r="AP181" s="63"/>
      <c r="AQ181" s="63"/>
      <c r="AR181" s="63"/>
      <c r="AS181" s="63"/>
      <c r="AT181" s="63"/>
      <c r="AU181" s="63"/>
    </row>
    <row r="182" spans="4:47" x14ac:dyDescent="0.25">
      <c r="D182" s="63"/>
      <c r="H182" s="63"/>
      <c r="I182" s="63"/>
      <c r="J182" s="63"/>
      <c r="K182" s="63"/>
      <c r="L182" s="63"/>
      <c r="P182" s="63"/>
      <c r="T182" s="63"/>
      <c r="X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/>
      <c r="AO182" s="63"/>
      <c r="AP182" s="63"/>
      <c r="AQ182" s="63"/>
      <c r="AR182" s="63"/>
      <c r="AS182" s="63"/>
      <c r="AT182" s="63"/>
      <c r="AU182" s="63"/>
    </row>
    <row r="183" spans="4:47" x14ac:dyDescent="0.25">
      <c r="D183" s="63"/>
      <c r="H183" s="63"/>
      <c r="I183" s="63"/>
      <c r="J183" s="63"/>
      <c r="K183" s="63"/>
      <c r="L183" s="63"/>
      <c r="P183" s="63"/>
      <c r="T183" s="63"/>
      <c r="X183" s="63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/>
      <c r="AO183" s="63"/>
      <c r="AP183" s="63"/>
      <c r="AQ183" s="63"/>
      <c r="AR183" s="63"/>
      <c r="AS183" s="63"/>
      <c r="AT183" s="63"/>
      <c r="AU183" s="63"/>
    </row>
    <row r="184" spans="4:47" x14ac:dyDescent="0.25">
      <c r="D184" s="63"/>
      <c r="H184" s="63"/>
      <c r="I184" s="63"/>
      <c r="J184" s="63"/>
      <c r="K184" s="63"/>
      <c r="L184" s="63"/>
      <c r="P184" s="63"/>
      <c r="T184" s="63"/>
      <c r="X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/>
      <c r="AO184" s="63"/>
      <c r="AP184" s="63"/>
      <c r="AQ184" s="63"/>
      <c r="AR184" s="63"/>
      <c r="AS184" s="63"/>
      <c r="AT184" s="63"/>
      <c r="AU184" s="63"/>
    </row>
    <row r="185" spans="4:47" x14ac:dyDescent="0.25">
      <c r="D185" s="63"/>
      <c r="H185" s="63"/>
      <c r="L185" s="63"/>
      <c r="P185" s="63"/>
      <c r="T185" s="63"/>
      <c r="X185" s="63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/>
      <c r="AO185" s="63"/>
      <c r="AP185" s="63"/>
      <c r="AQ185" s="63"/>
      <c r="AR185" s="63"/>
      <c r="AS185" s="63"/>
      <c r="AT185" s="63"/>
      <c r="AU185" s="63"/>
    </row>
    <row r="186" spans="4:47" x14ac:dyDescent="0.25">
      <c r="D186" s="63"/>
      <c r="H186" s="63"/>
      <c r="L186" s="63"/>
      <c r="P186" s="63"/>
      <c r="T186" s="63"/>
      <c r="X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/>
      <c r="AO186" s="63"/>
      <c r="AP186" s="63"/>
      <c r="AQ186" s="63"/>
      <c r="AR186" s="63"/>
      <c r="AS186" s="63"/>
      <c r="AT186" s="63"/>
      <c r="AU186" s="63"/>
    </row>
    <row r="187" spans="4:47" x14ac:dyDescent="0.25">
      <c r="D187" s="63"/>
      <c r="H187" s="63"/>
      <c r="L187" s="63"/>
      <c r="P187" s="63"/>
      <c r="T187" s="63"/>
      <c r="X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/>
      <c r="AO187" s="63"/>
      <c r="AP187" s="63"/>
      <c r="AQ187" s="63"/>
      <c r="AR187" s="63"/>
      <c r="AS187" s="63"/>
      <c r="AT187" s="63"/>
      <c r="AU187" s="63"/>
    </row>
    <row r="188" spans="4:47" x14ac:dyDescent="0.25">
      <c r="D188" s="63"/>
      <c r="H188" s="63"/>
      <c r="L188" s="63"/>
      <c r="P188" s="63"/>
      <c r="T188" s="63"/>
      <c r="X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  <c r="AO188" s="63"/>
      <c r="AP188" s="63"/>
      <c r="AQ188" s="63"/>
      <c r="AR188" s="63"/>
      <c r="AS188" s="63"/>
      <c r="AT188" s="63"/>
      <c r="AU188" s="63"/>
    </row>
    <row r="189" spans="4:47" x14ac:dyDescent="0.25">
      <c r="D189" s="63"/>
      <c r="H189" s="63"/>
      <c r="L189" s="63"/>
      <c r="P189" s="63"/>
      <c r="T189" s="63"/>
      <c r="X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/>
      <c r="AO189" s="63"/>
      <c r="AP189" s="63"/>
      <c r="AQ189" s="63"/>
      <c r="AR189" s="63"/>
      <c r="AS189" s="63"/>
      <c r="AT189" s="63"/>
      <c r="AU189" s="63"/>
    </row>
    <row r="190" spans="4:47" x14ac:dyDescent="0.25">
      <c r="D190" s="63"/>
      <c r="H190" s="63"/>
      <c r="L190" s="63"/>
      <c r="P190" s="63"/>
      <c r="T190" s="63"/>
      <c r="X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/>
      <c r="AO190" s="63"/>
      <c r="AP190" s="63"/>
      <c r="AQ190" s="63"/>
      <c r="AR190" s="63"/>
      <c r="AS190" s="63"/>
      <c r="AT190" s="63"/>
      <c r="AU190" s="63"/>
    </row>
    <row r="191" spans="4:47" x14ac:dyDescent="0.25">
      <c r="D191" s="63"/>
      <c r="H191" s="63"/>
      <c r="L191" s="63"/>
      <c r="P191" s="63"/>
      <c r="T191" s="63"/>
      <c r="X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  <c r="AQ191" s="63"/>
      <c r="AR191" s="63"/>
      <c r="AS191" s="63"/>
      <c r="AT191" s="63"/>
      <c r="AU191" s="63"/>
    </row>
    <row r="192" spans="4:47" x14ac:dyDescent="0.25">
      <c r="D192" s="63"/>
      <c r="H192" s="63"/>
      <c r="L192" s="63"/>
      <c r="P192" s="63"/>
      <c r="T192" s="63"/>
      <c r="X192" s="63"/>
      <c r="AB192" s="63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  <c r="AM192" s="63"/>
      <c r="AN192" s="63"/>
      <c r="AO192" s="63"/>
      <c r="AP192" s="63"/>
      <c r="AQ192" s="63"/>
      <c r="AR192" s="63"/>
      <c r="AS192" s="63"/>
      <c r="AT192" s="63"/>
      <c r="AU192" s="63"/>
    </row>
    <row r="193" spans="4:47" x14ac:dyDescent="0.25">
      <c r="D193" s="63"/>
      <c r="H193" s="63"/>
      <c r="L193" s="63"/>
      <c r="P193" s="63"/>
      <c r="T193" s="63"/>
      <c r="X193" s="63"/>
      <c r="AB193" s="63"/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63"/>
      <c r="AN193" s="63"/>
      <c r="AO193" s="63"/>
      <c r="AP193" s="63"/>
      <c r="AQ193" s="63"/>
      <c r="AR193" s="63"/>
      <c r="AS193" s="63"/>
      <c r="AT193" s="63"/>
      <c r="AU193" s="63"/>
    </row>
    <row r="194" spans="4:47" x14ac:dyDescent="0.25">
      <c r="D194" s="63"/>
      <c r="H194" s="63"/>
      <c r="L194" s="63"/>
      <c r="P194" s="63"/>
      <c r="T194" s="63"/>
      <c r="X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/>
      <c r="AO194" s="63"/>
      <c r="AP194" s="63"/>
      <c r="AQ194" s="63"/>
      <c r="AR194" s="63"/>
      <c r="AS194" s="63"/>
      <c r="AT194" s="63"/>
      <c r="AU194" s="63"/>
    </row>
    <row r="195" spans="4:47" x14ac:dyDescent="0.25">
      <c r="D195" s="63"/>
      <c r="H195" s="63"/>
      <c r="L195" s="63"/>
      <c r="P195" s="63"/>
      <c r="T195" s="63"/>
      <c r="X195" s="63"/>
      <c r="AB195" s="63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/>
      <c r="AO195" s="63"/>
      <c r="AP195" s="63"/>
      <c r="AQ195" s="63"/>
      <c r="AR195" s="63"/>
      <c r="AS195" s="63"/>
      <c r="AT195" s="63"/>
      <c r="AU195" s="63"/>
    </row>
    <row r="196" spans="4:47" x14ac:dyDescent="0.25">
      <c r="D196" s="63"/>
      <c r="H196" s="63"/>
      <c r="L196" s="63"/>
      <c r="P196" s="63"/>
      <c r="T196" s="63"/>
      <c r="X196" s="63"/>
      <c r="AB196" s="63"/>
      <c r="AF196" s="63"/>
      <c r="AG196" s="63"/>
      <c r="AH196" s="63"/>
      <c r="AI196" s="63"/>
      <c r="AJ196" s="63"/>
      <c r="AK196" s="63"/>
      <c r="AL196" s="63"/>
      <c r="AM196" s="63"/>
      <c r="AN196" s="63"/>
      <c r="AO196" s="63"/>
      <c r="AP196" s="63"/>
      <c r="AQ196" s="63"/>
      <c r="AR196" s="63"/>
      <c r="AS196" s="63"/>
      <c r="AT196" s="63"/>
      <c r="AU196" s="63"/>
    </row>
    <row r="197" spans="4:47" x14ac:dyDescent="0.25">
      <c r="D197" s="63"/>
      <c r="H197" s="63"/>
      <c r="L197" s="63"/>
      <c r="P197" s="63"/>
      <c r="T197" s="63"/>
      <c r="X197" s="63"/>
      <c r="AB197" s="63"/>
      <c r="AF197" s="63"/>
      <c r="AG197" s="63"/>
      <c r="AH197" s="63"/>
      <c r="AI197" s="63"/>
      <c r="AJ197" s="63"/>
      <c r="AK197" s="63"/>
      <c r="AL197" s="63"/>
      <c r="AM197" s="63"/>
      <c r="AN197" s="63"/>
      <c r="AO197" s="63"/>
      <c r="AP197" s="63"/>
      <c r="AQ197" s="63"/>
      <c r="AR197" s="63"/>
      <c r="AS197" s="63"/>
      <c r="AT197" s="63"/>
      <c r="AU197" s="63"/>
    </row>
    <row r="198" spans="4:47" x14ac:dyDescent="0.25">
      <c r="D198" s="63"/>
      <c r="H198" s="63"/>
      <c r="L198" s="63"/>
      <c r="P198" s="63"/>
      <c r="T198" s="63"/>
      <c r="X198" s="63"/>
      <c r="AB198" s="63"/>
      <c r="AF198" s="63"/>
      <c r="AG198" s="63"/>
      <c r="AH198" s="63"/>
      <c r="AI198" s="63"/>
      <c r="AJ198" s="63"/>
      <c r="AK198" s="63"/>
      <c r="AL198" s="63"/>
      <c r="AM198" s="63"/>
      <c r="AN198" s="63"/>
      <c r="AO198" s="63"/>
      <c r="AP198" s="63"/>
      <c r="AQ198" s="63"/>
      <c r="AR198" s="63"/>
      <c r="AS198" s="63"/>
      <c r="AT198" s="63"/>
      <c r="AU198" s="63"/>
    </row>
    <row r="199" spans="4:47" x14ac:dyDescent="0.25">
      <c r="D199" s="63"/>
      <c r="H199" s="63"/>
      <c r="L199" s="63"/>
      <c r="P199" s="63"/>
      <c r="T199" s="63"/>
      <c r="X199" s="63"/>
      <c r="AB199" s="63"/>
      <c r="AF199" s="63"/>
      <c r="AG199" s="63"/>
      <c r="AH199" s="63"/>
      <c r="AI199" s="63"/>
      <c r="AJ199" s="63"/>
      <c r="AK199" s="63"/>
      <c r="AL199" s="63"/>
      <c r="AM199" s="63"/>
      <c r="AN199" s="63"/>
      <c r="AO199" s="63"/>
      <c r="AP199" s="63"/>
      <c r="AQ199" s="63"/>
      <c r="AR199" s="63"/>
      <c r="AS199" s="63"/>
      <c r="AT199" s="63"/>
      <c r="AU199" s="63"/>
    </row>
    <row r="200" spans="4:47" x14ac:dyDescent="0.25">
      <c r="D200" s="63"/>
      <c r="H200" s="63"/>
      <c r="L200" s="63"/>
      <c r="P200" s="63"/>
      <c r="T200" s="63"/>
      <c r="X200" s="63"/>
      <c r="AB200" s="63"/>
      <c r="AF200" s="63"/>
      <c r="AG200" s="63"/>
      <c r="AH200" s="63"/>
      <c r="AI200" s="63"/>
      <c r="AJ200" s="63"/>
      <c r="AK200" s="63"/>
      <c r="AL200" s="63"/>
      <c r="AM200" s="63"/>
      <c r="AN200" s="63"/>
      <c r="AO200" s="63"/>
      <c r="AP200" s="63"/>
      <c r="AQ200" s="63"/>
      <c r="AR200" s="63"/>
      <c r="AS200" s="63"/>
      <c r="AT200" s="63"/>
      <c r="AU200" s="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Cadre_Comptable</vt:lpstr>
      <vt:lpstr>Systeme_Developpe</vt:lpstr>
      <vt:lpstr>Systeme_De_Base</vt:lpstr>
      <vt:lpstr>Systeme_Abrege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2020-01-28T14:52:48Z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e6b54ff6-972e-4dc9-b663-b7191af27d67</vt:lpwstr>
  </property>
</Properties>
</file>