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hidePivotFieldList="1" defaultThemeVersion="166925"/>
  <xr:revisionPtr revIDLastSave="0" documentId="8_{8A996AA3-3215-48F4-80C1-7CACC51E9FFF}" xr6:coauthVersionLast="47" xr6:coauthVersionMax="47" xr10:uidLastSave="{00000000-0000-0000-0000-000000000000}"/>
  <bookViews>
    <workbookView xWindow="240" yWindow="105" windowWidth="14805" windowHeight="8010" firstSheet="3" activeTab="6" xr2:uid="{00000000-000D-0000-FFFF-FFFF00000000}"/>
  </bookViews>
  <sheets>
    <sheet name="Project Summary" sheetId="13" r:id="rId1"/>
    <sheet name="RawData" sheetId="6" r:id="rId2"/>
    <sheet name="Reference Tab" sheetId="11" state="hidden" r:id="rId3"/>
    <sheet name="Staff Members" sheetId="7" r:id="rId4"/>
    <sheet name="Lookup_Persons" sheetId="9" state="hidden" r:id="rId5"/>
    <sheet name="Team Dashboard" sheetId="12" r:id="rId6"/>
    <sheet name="Manager Dashboard" sheetId="8" r:id="rId7"/>
  </sheets>
  <definedNames>
    <definedName name="Slicer_Reviewed_By__Staff_Anonmyized_">#N/A</definedName>
  </definedNames>
  <calcPr calcId="191028"/>
  <pivotCaches>
    <pivotCache cacheId="2516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6" l="1" a="1"/>
  <c r="L4" i="6"/>
  <c r="B23" i="7"/>
  <c r="E23" i="7"/>
  <c r="I3" i="6"/>
  <c r="P7" i="6"/>
  <c r="P12" i="6"/>
  <c r="P18" i="6"/>
  <c r="L9" i="6" a="1"/>
  <c r="L9" i="6"/>
  <c r="L27" i="6" a="1"/>
  <c r="L27" i="6" s="1"/>
  <c r="L32" i="6" a="1"/>
  <c r="L32" i="6" s="1"/>
  <c r="L33" i="12"/>
  <c r="J61" i="11"/>
  <c r="I61" i="11"/>
  <c r="F61" i="11"/>
  <c r="B61" i="11"/>
  <c r="J60" i="11"/>
  <c r="I60" i="11"/>
  <c r="F60" i="11"/>
  <c r="B60" i="11"/>
  <c r="J59" i="11"/>
  <c r="I59" i="11"/>
  <c r="F59" i="11"/>
  <c r="B59" i="11"/>
  <c r="J58" i="11"/>
  <c r="I58" i="11"/>
  <c r="F58" i="11"/>
  <c r="B58" i="11"/>
  <c r="J57" i="11"/>
  <c r="I57" i="11"/>
  <c r="F57" i="11"/>
  <c r="B57" i="11"/>
  <c r="J56" i="11"/>
  <c r="I56" i="11"/>
  <c r="F56" i="11"/>
  <c r="B56" i="11"/>
  <c r="J55" i="11"/>
  <c r="I55" i="11"/>
  <c r="F55" i="11"/>
  <c r="B55" i="11"/>
  <c r="J54" i="11"/>
  <c r="I54" i="11"/>
  <c r="F54" i="11"/>
  <c r="B54" i="11"/>
  <c r="J53" i="11"/>
  <c r="I53" i="11"/>
  <c r="F53" i="11"/>
  <c r="B53" i="11"/>
  <c r="J52" i="11"/>
  <c r="I52" i="11"/>
  <c r="F52" i="11"/>
  <c r="B52" i="11"/>
  <c r="J51" i="11"/>
  <c r="I51" i="11"/>
  <c r="F51" i="11"/>
  <c r="B51" i="11"/>
  <c r="J50" i="11"/>
  <c r="I50" i="11"/>
  <c r="F50" i="11"/>
  <c r="B50" i="11"/>
  <c r="J49" i="11"/>
  <c r="I49" i="11"/>
  <c r="F49" i="11"/>
  <c r="B49" i="11"/>
  <c r="J48" i="11"/>
  <c r="I48" i="11"/>
  <c r="F48" i="11"/>
  <c r="B48" i="11"/>
  <c r="J47" i="11"/>
  <c r="I47" i="11"/>
  <c r="F47" i="11"/>
  <c r="B47" i="11"/>
  <c r="J46" i="11"/>
  <c r="I46" i="11"/>
  <c r="F46" i="11"/>
  <c r="B46" i="1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3" i="6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B3" i="6"/>
  <c r="J148" i="6"/>
  <c r="K148" i="6" s="1"/>
  <c r="J149" i="6"/>
  <c r="K149" i="6" s="1"/>
  <c r="J150" i="6"/>
  <c r="K150" i="6" s="1"/>
  <c r="B150" i="6"/>
  <c r="I150" i="6"/>
  <c r="B148" i="6"/>
  <c r="I148" i="6"/>
  <c r="J139" i="6"/>
  <c r="K139" i="6" s="1"/>
  <c r="J140" i="6"/>
  <c r="K140" i="6" s="1"/>
  <c r="B140" i="6"/>
  <c r="I140" i="6"/>
  <c r="B139" i="6"/>
  <c r="I139" i="6"/>
  <c r="J220" i="6"/>
  <c r="K220" i="6" s="1"/>
  <c r="B220" i="6"/>
  <c r="I220" i="6"/>
  <c r="J216" i="6"/>
  <c r="K216" i="6" s="1"/>
  <c r="J217" i="6"/>
  <c r="K217" i="6" s="1"/>
  <c r="J218" i="6"/>
  <c r="K218" i="6" s="1"/>
  <c r="J219" i="6"/>
  <c r="K219" i="6" s="1"/>
  <c r="B218" i="6"/>
  <c r="I218" i="6"/>
  <c r="B216" i="6"/>
  <c r="I216" i="6"/>
  <c r="J189" i="6"/>
  <c r="K189" i="6" s="1"/>
  <c r="J190" i="6"/>
  <c r="K190" i="6" s="1"/>
  <c r="J191" i="6"/>
  <c r="K191" i="6" s="1"/>
  <c r="J192" i="6"/>
  <c r="K192" i="6" s="1"/>
  <c r="J193" i="6"/>
  <c r="K193" i="6" s="1"/>
  <c r="B193" i="6"/>
  <c r="I193" i="6"/>
  <c r="B191" i="6"/>
  <c r="I191" i="6"/>
  <c r="B189" i="6"/>
  <c r="I189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90" i="6"/>
  <c r="I192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7" i="6"/>
  <c r="I219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131" i="6"/>
  <c r="I132" i="6"/>
  <c r="I133" i="6"/>
  <c r="I134" i="6"/>
  <c r="I135" i="6"/>
  <c r="I136" i="6"/>
  <c r="I137" i="6"/>
  <c r="I138" i="6"/>
  <c r="I141" i="6"/>
  <c r="I142" i="6"/>
  <c r="I143" i="6"/>
  <c r="I144" i="6"/>
  <c r="I145" i="6"/>
  <c r="I146" i="6"/>
  <c r="I147" i="6"/>
  <c r="I149" i="6"/>
  <c r="B4" i="6"/>
  <c r="B5" i="6"/>
  <c r="B6" i="6"/>
  <c r="B7" i="6"/>
  <c r="L7" i="6" s="1" a="1"/>
  <c r="L7" i="6" s="1"/>
  <c r="B8" i="6"/>
  <c r="L8" i="6" s="1" a="1"/>
  <c r="L8" i="6" s="1"/>
  <c r="B9" i="6"/>
  <c r="B10" i="6"/>
  <c r="L10" i="6" s="1" a="1"/>
  <c r="L10" i="6" s="1"/>
  <c r="B11" i="6"/>
  <c r="L11" i="6" s="1" a="1"/>
  <c r="L11" i="6" s="1"/>
  <c r="B12" i="6"/>
  <c r="B13" i="6"/>
  <c r="L13" i="6" s="1" a="1"/>
  <c r="L13" i="6" s="1"/>
  <c r="B14" i="6"/>
  <c r="L14" i="6" s="1" a="1"/>
  <c r="L14" i="6" s="1"/>
  <c r="B15" i="6"/>
  <c r="L15" i="6" s="1" a="1"/>
  <c r="L15" i="6" s="1"/>
  <c r="B16" i="6"/>
  <c r="L16" i="6" s="1" a="1"/>
  <c r="L16" i="6" s="1"/>
  <c r="B17" i="6"/>
  <c r="L17" i="6" s="1" a="1"/>
  <c r="L17" i="6" s="1"/>
  <c r="B18" i="6"/>
  <c r="L18" i="6" s="1" a="1"/>
  <c r="L18" i="6" s="1"/>
  <c r="B19" i="6"/>
  <c r="L19" i="6" s="1" a="1"/>
  <c r="L19" i="6" s="1"/>
  <c r="B20" i="6"/>
  <c r="L20" i="6" s="1" a="1"/>
  <c r="L20" i="6" s="1"/>
  <c r="B21" i="6"/>
  <c r="L21" i="6" s="1" a="1"/>
  <c r="L21" i="6" s="1"/>
  <c r="B22" i="6"/>
  <c r="L22" i="6" s="1" a="1"/>
  <c r="L22" i="6" s="1"/>
  <c r="B23" i="6"/>
  <c r="L23" i="6" s="1" a="1"/>
  <c r="L23" i="6" s="1"/>
  <c r="B24" i="6"/>
  <c r="L24" i="6" s="1" a="1"/>
  <c r="L24" i="6" s="1"/>
  <c r="B25" i="6"/>
  <c r="L25" i="6" s="1" a="1"/>
  <c r="L25" i="6" s="1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L46" i="11" s="1"/>
  <c r="B47" i="6"/>
  <c r="L47" i="11" s="1"/>
  <c r="B48" i="6"/>
  <c r="L48" i="11" s="1"/>
  <c r="B49" i="6"/>
  <c r="L49" i="11" s="1"/>
  <c r="B50" i="6"/>
  <c r="L50" i="11" s="1"/>
  <c r="B51" i="6"/>
  <c r="L51" i="11" s="1"/>
  <c r="B52" i="6"/>
  <c r="L52" i="11" s="1"/>
  <c r="B53" i="6"/>
  <c r="L53" i="11" s="1"/>
  <c r="B54" i="6"/>
  <c r="L54" i="11" s="1"/>
  <c r="B55" i="6"/>
  <c r="L55" i="11" s="1"/>
  <c r="B56" i="6"/>
  <c r="L56" i="11" s="1"/>
  <c r="B57" i="6"/>
  <c r="L57" i="11" s="1"/>
  <c r="B58" i="6"/>
  <c r="L58" i="11" s="1"/>
  <c r="B59" i="6"/>
  <c r="L59" i="11" s="1"/>
  <c r="B60" i="6"/>
  <c r="L60" i="11" s="1"/>
  <c r="B61" i="6"/>
  <c r="L61" i="11" s="1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90" i="6"/>
  <c r="B192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7" i="6"/>
  <c r="B219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131" i="6"/>
  <c r="B132" i="6"/>
  <c r="B133" i="6"/>
  <c r="B134" i="6"/>
  <c r="B135" i="6"/>
  <c r="B136" i="6"/>
  <c r="B137" i="6"/>
  <c r="B138" i="6"/>
  <c r="B141" i="6"/>
  <c r="B142" i="6"/>
  <c r="B143" i="6"/>
  <c r="B144" i="6"/>
  <c r="B145" i="6"/>
  <c r="B146" i="6"/>
  <c r="B147" i="6"/>
  <c r="B149" i="6"/>
  <c r="J159" i="6"/>
  <c r="J160" i="6"/>
  <c r="K160" i="6" s="1"/>
  <c r="J161" i="6"/>
  <c r="K161" i="6" s="1"/>
  <c r="J162" i="6"/>
  <c r="K162" i="6" s="1"/>
  <c r="J163" i="6"/>
  <c r="K163" i="6" s="1"/>
  <c r="J164" i="6"/>
  <c r="K164" i="6" s="1"/>
  <c r="J165" i="6"/>
  <c r="K165" i="6" s="1"/>
  <c r="J166" i="6"/>
  <c r="K166" i="6" s="1"/>
  <c r="J167" i="6"/>
  <c r="K167" i="6" s="1"/>
  <c r="J168" i="6"/>
  <c r="K168" i="6" s="1"/>
  <c r="J169" i="6"/>
  <c r="K169" i="6" s="1"/>
  <c r="J170" i="6"/>
  <c r="K170" i="6" s="1"/>
  <c r="J171" i="6"/>
  <c r="K171" i="6" s="1"/>
  <c r="J172" i="6"/>
  <c r="K172" i="6" s="1"/>
  <c r="J173" i="6"/>
  <c r="K173" i="6" s="1"/>
  <c r="J174" i="6"/>
  <c r="K174" i="6" s="1"/>
  <c r="J175" i="6"/>
  <c r="K175" i="6" s="1"/>
  <c r="J176" i="6"/>
  <c r="K176" i="6" s="1"/>
  <c r="J177" i="6"/>
  <c r="K177" i="6" s="1"/>
  <c r="J178" i="6"/>
  <c r="K178" i="6" s="1"/>
  <c r="J179" i="6"/>
  <c r="K179" i="6" s="1"/>
  <c r="J180" i="6"/>
  <c r="P9" i="6" s="1"/>
  <c r="J181" i="6"/>
  <c r="K181" i="6" s="1"/>
  <c r="J182" i="6"/>
  <c r="K182" i="6" s="1"/>
  <c r="J183" i="6"/>
  <c r="K183" i="6" s="1"/>
  <c r="J184" i="6"/>
  <c r="K184" i="6" s="1"/>
  <c r="J185" i="6"/>
  <c r="K185" i="6" s="1"/>
  <c r="J186" i="6"/>
  <c r="K186" i="6" s="1"/>
  <c r="J187" i="6"/>
  <c r="K187" i="6" s="1"/>
  <c r="J188" i="6"/>
  <c r="K188" i="6" s="1"/>
  <c r="J194" i="6"/>
  <c r="K194" i="6" s="1"/>
  <c r="J195" i="6"/>
  <c r="K195" i="6" s="1"/>
  <c r="J196" i="6"/>
  <c r="K196" i="6" s="1"/>
  <c r="J197" i="6"/>
  <c r="K197" i="6" s="1"/>
  <c r="J198" i="6"/>
  <c r="K198" i="6" s="1"/>
  <c r="J199" i="6"/>
  <c r="K199" i="6" s="1"/>
  <c r="J200" i="6"/>
  <c r="K200" i="6" s="1"/>
  <c r="J201" i="6"/>
  <c r="K201" i="6" s="1"/>
  <c r="J202" i="6"/>
  <c r="K202" i="6" s="1"/>
  <c r="J203" i="6"/>
  <c r="K203" i="6" s="1"/>
  <c r="J204" i="6"/>
  <c r="K204" i="6" s="1"/>
  <c r="J205" i="6"/>
  <c r="K205" i="6" s="1"/>
  <c r="J206" i="6"/>
  <c r="K206" i="6" s="1"/>
  <c r="J207" i="6"/>
  <c r="K207" i="6" s="1"/>
  <c r="J208" i="6"/>
  <c r="K208" i="6" s="1"/>
  <c r="J209" i="6"/>
  <c r="K209" i="6" s="1"/>
  <c r="J210" i="6"/>
  <c r="K210" i="6" s="1"/>
  <c r="J211" i="6"/>
  <c r="K211" i="6" s="1"/>
  <c r="J212" i="6"/>
  <c r="K212" i="6" s="1"/>
  <c r="J213" i="6"/>
  <c r="K213" i="6" s="1"/>
  <c r="J214" i="6"/>
  <c r="K214" i="6" s="1"/>
  <c r="J215" i="6"/>
  <c r="K215" i="6" s="1"/>
  <c r="J221" i="6"/>
  <c r="K221" i="6" s="1"/>
  <c r="J222" i="6"/>
  <c r="K222" i="6" s="1"/>
  <c r="J223" i="6"/>
  <c r="K223" i="6" s="1"/>
  <c r="J224" i="6"/>
  <c r="K224" i="6" s="1"/>
  <c r="J225" i="6"/>
  <c r="K225" i="6" s="1"/>
  <c r="J226" i="6"/>
  <c r="K226" i="6" s="1"/>
  <c r="J227" i="6"/>
  <c r="K227" i="6" s="1"/>
  <c r="J228" i="6"/>
  <c r="K228" i="6" s="1"/>
  <c r="J229" i="6"/>
  <c r="K229" i="6" s="1"/>
  <c r="J230" i="6"/>
  <c r="K230" i="6" s="1"/>
  <c r="J231" i="6"/>
  <c r="K231" i="6" s="1"/>
  <c r="J232" i="6"/>
  <c r="K232" i="6" s="1"/>
  <c r="J233" i="6"/>
  <c r="K233" i="6" s="1"/>
  <c r="J234" i="6"/>
  <c r="K234" i="6" s="1"/>
  <c r="J235" i="6"/>
  <c r="K235" i="6" s="1"/>
  <c r="J236" i="6"/>
  <c r="K236" i="6" s="1"/>
  <c r="J131" i="6"/>
  <c r="J132" i="6"/>
  <c r="K132" i="6" s="1"/>
  <c r="J133" i="6"/>
  <c r="K133" i="6" s="1"/>
  <c r="J134" i="6"/>
  <c r="K134" i="6" s="1"/>
  <c r="J135" i="6"/>
  <c r="K135" i="6" s="1"/>
  <c r="J136" i="6"/>
  <c r="K136" i="6" s="1"/>
  <c r="J137" i="6"/>
  <c r="K137" i="6" s="1"/>
  <c r="J138" i="6"/>
  <c r="K138" i="6" s="1"/>
  <c r="J141" i="6"/>
  <c r="J142" i="6"/>
  <c r="K142" i="6" s="1"/>
  <c r="J143" i="6"/>
  <c r="K143" i="6" s="1"/>
  <c r="J144" i="6"/>
  <c r="K144" i="6" s="1"/>
  <c r="J145" i="6"/>
  <c r="K145" i="6" s="1"/>
  <c r="J146" i="6"/>
  <c r="K146" i="6" s="1"/>
  <c r="J147" i="6"/>
  <c r="K147" i="6" s="1"/>
  <c r="J12" i="6"/>
  <c r="K12" i="6" s="1"/>
  <c r="J13" i="6"/>
  <c r="K13" i="6" s="1"/>
  <c r="J14" i="6"/>
  <c r="K14" i="6" s="1"/>
  <c r="J15" i="6"/>
  <c r="K15" i="6" s="1"/>
  <c r="J16" i="6"/>
  <c r="K16" i="6" s="1"/>
  <c r="J17" i="6"/>
  <c r="K17" i="6" s="1"/>
  <c r="J18" i="6"/>
  <c r="K18" i="6" s="1"/>
  <c r="J3" i="6"/>
  <c r="J4" i="6"/>
  <c r="K4" i="6" s="1"/>
  <c r="J5" i="6"/>
  <c r="K5" i="6" s="1"/>
  <c r="J6" i="6"/>
  <c r="K6" i="6" s="1"/>
  <c r="J7" i="6"/>
  <c r="K7" i="6" s="1"/>
  <c r="J8" i="6"/>
  <c r="K8" i="6" s="1"/>
  <c r="J9" i="6"/>
  <c r="J10" i="6"/>
  <c r="J19" i="6"/>
  <c r="J20" i="6"/>
  <c r="J21" i="6"/>
  <c r="K21" i="6" s="1"/>
  <c r="J22" i="6"/>
  <c r="K22" i="6" s="1"/>
  <c r="J23" i="6"/>
  <c r="K23" i="6" s="1"/>
  <c r="J24" i="6"/>
  <c r="K24" i="6" s="1"/>
  <c r="J25" i="6"/>
  <c r="K25" i="6" s="1"/>
  <c r="J26" i="6"/>
  <c r="K26" i="6" s="1"/>
  <c r="J27" i="6"/>
  <c r="K27" i="6" s="1"/>
  <c r="J28" i="6"/>
  <c r="K28" i="6" s="1"/>
  <c r="J29" i="6"/>
  <c r="K29" i="6" s="1"/>
  <c r="J30" i="6"/>
  <c r="K30" i="6" s="1"/>
  <c r="J31" i="6"/>
  <c r="K31" i="6" s="1"/>
  <c r="J32" i="6"/>
  <c r="K32" i="6" s="1"/>
  <c r="J33" i="6"/>
  <c r="J34" i="6"/>
  <c r="K34" i="6" s="1"/>
  <c r="J35" i="6"/>
  <c r="K35" i="6" s="1"/>
  <c r="J36" i="6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58" i="6"/>
  <c r="K58" i="6" s="1"/>
  <c r="J59" i="6"/>
  <c r="K59" i="6" s="1"/>
  <c r="J60" i="6"/>
  <c r="K60" i="6" s="1"/>
  <c r="J61" i="6"/>
  <c r="K61" i="6" s="1"/>
  <c r="J62" i="6"/>
  <c r="K62" i="6" s="1"/>
  <c r="J63" i="6"/>
  <c r="K63" i="6" s="1"/>
  <c r="J64" i="6"/>
  <c r="K64" i="6" s="1"/>
  <c r="J65" i="6"/>
  <c r="K65" i="6" s="1"/>
  <c r="J66" i="6"/>
  <c r="K66" i="6" s="1"/>
  <c r="J67" i="6"/>
  <c r="J68" i="6"/>
  <c r="K68" i="6" s="1"/>
  <c r="J69" i="6"/>
  <c r="K69" i="6" s="1"/>
  <c r="J70" i="6"/>
  <c r="K70" i="6" s="1"/>
  <c r="J71" i="6"/>
  <c r="K71" i="6" s="1"/>
  <c r="J72" i="6"/>
  <c r="K72" i="6" s="1"/>
  <c r="J73" i="6"/>
  <c r="K73" i="6" s="1"/>
  <c r="J74" i="6"/>
  <c r="K74" i="6" s="1"/>
  <c r="J75" i="6"/>
  <c r="K75" i="6" s="1"/>
  <c r="J76" i="6"/>
  <c r="K76" i="6" s="1"/>
  <c r="J77" i="6"/>
  <c r="K77" i="6" s="1"/>
  <c r="J78" i="6"/>
  <c r="K78" i="6" s="1"/>
  <c r="J79" i="6"/>
  <c r="K79" i="6" s="1"/>
  <c r="J80" i="6"/>
  <c r="K80" i="6" s="1"/>
  <c r="J81" i="6"/>
  <c r="K81" i="6" s="1"/>
  <c r="J82" i="6"/>
  <c r="K82" i="6" s="1"/>
  <c r="J83" i="6"/>
  <c r="K83" i="6" s="1"/>
  <c r="J84" i="6"/>
  <c r="K84" i="6" s="1"/>
  <c r="J85" i="6"/>
  <c r="K85" i="6" s="1"/>
  <c r="J86" i="6"/>
  <c r="K86" i="6" s="1"/>
  <c r="J87" i="6"/>
  <c r="K87" i="6" s="1"/>
  <c r="J88" i="6"/>
  <c r="K88" i="6" s="1"/>
  <c r="J89" i="6"/>
  <c r="K89" i="6" s="1"/>
  <c r="J90" i="6"/>
  <c r="K90" i="6" s="1"/>
  <c r="J91" i="6"/>
  <c r="J92" i="6"/>
  <c r="K92" i="6" s="1"/>
  <c r="J93" i="6"/>
  <c r="K93" i="6" s="1"/>
  <c r="J94" i="6"/>
  <c r="K94" i="6" s="1"/>
  <c r="J95" i="6"/>
  <c r="K95" i="6" s="1"/>
  <c r="J96" i="6"/>
  <c r="K96" i="6" s="1"/>
  <c r="J97" i="6"/>
  <c r="K97" i="6" s="1"/>
  <c r="J98" i="6"/>
  <c r="K98" i="6" s="1"/>
  <c r="J99" i="6"/>
  <c r="J100" i="6"/>
  <c r="K100" i="6" s="1"/>
  <c r="J101" i="6"/>
  <c r="K101" i="6" s="1"/>
  <c r="J102" i="6"/>
  <c r="K102" i="6" s="1"/>
  <c r="J103" i="6"/>
  <c r="K103" i="6" s="1"/>
  <c r="J104" i="6"/>
  <c r="K104" i="6" s="1"/>
  <c r="J105" i="6"/>
  <c r="K105" i="6" s="1"/>
  <c r="J106" i="6"/>
  <c r="K106" i="6" s="1"/>
  <c r="J107" i="6"/>
  <c r="J108" i="6"/>
  <c r="K108" i="6" s="1"/>
  <c r="J109" i="6"/>
  <c r="K109" i="6" s="1"/>
  <c r="J110" i="6"/>
  <c r="K110" i="6" s="1"/>
  <c r="J111" i="6"/>
  <c r="K111" i="6" s="1"/>
  <c r="J112" i="6"/>
  <c r="K112" i="6" s="1"/>
  <c r="J113" i="6"/>
  <c r="K113" i="6" s="1"/>
  <c r="J114" i="6"/>
  <c r="K114" i="6" s="1"/>
  <c r="J115" i="6"/>
  <c r="K115" i="6" s="1"/>
  <c r="J116" i="6"/>
  <c r="K116" i="6" s="1"/>
  <c r="J117" i="6"/>
  <c r="K117" i="6" s="1"/>
  <c r="J118" i="6"/>
  <c r="K118" i="6" s="1"/>
  <c r="J119" i="6"/>
  <c r="J120" i="6"/>
  <c r="K120" i="6" s="1"/>
  <c r="J121" i="6"/>
  <c r="K121" i="6" s="1"/>
  <c r="J122" i="6"/>
  <c r="K122" i="6" s="1"/>
  <c r="J123" i="6"/>
  <c r="K123" i="6" s="1"/>
  <c r="J124" i="6"/>
  <c r="K124" i="6" s="1"/>
  <c r="J125" i="6"/>
  <c r="K125" i="6" s="1"/>
  <c r="J126" i="6"/>
  <c r="K126" i="6" s="1"/>
  <c r="J127" i="6"/>
  <c r="K127" i="6" s="1"/>
  <c r="J128" i="6"/>
  <c r="K128" i="6" s="1"/>
  <c r="J129" i="6"/>
  <c r="K129" i="6" s="1"/>
  <c r="J130" i="6"/>
  <c r="K130" i="6" s="1"/>
  <c r="J151" i="6"/>
  <c r="K151" i="6" s="1"/>
  <c r="J152" i="6"/>
  <c r="K152" i="6" s="1"/>
  <c r="J153" i="6"/>
  <c r="K153" i="6" s="1"/>
  <c r="J154" i="6"/>
  <c r="K154" i="6" s="1"/>
  <c r="J155" i="6"/>
  <c r="K155" i="6" s="1"/>
  <c r="J156" i="6"/>
  <c r="K156" i="6" s="1"/>
  <c r="J157" i="6"/>
  <c r="K157" i="6" s="1"/>
  <c r="J158" i="6"/>
  <c r="K158" i="6" s="1"/>
  <c r="J11" i="6"/>
  <c r="L34" i="6" l="1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L40" i="6" a="1"/>
  <c r="L40" i="6" s="1"/>
  <c r="L235" i="6" a="1"/>
  <c r="L235" i="6" s="1"/>
  <c r="L232" i="6" a="1"/>
  <c r="L232" i="6" s="1"/>
  <c r="L229" i="6" a="1"/>
  <c r="L229" i="6" s="1"/>
  <c r="L226" i="6" a="1"/>
  <c r="L226" i="6" s="1"/>
  <c r="L223" i="6" a="1"/>
  <c r="L223" i="6" s="1"/>
  <c r="L220" i="6" a="1"/>
  <c r="L220" i="6" s="1"/>
  <c r="L217" i="6" a="1"/>
  <c r="L217" i="6" s="1"/>
  <c r="L214" i="6" a="1"/>
  <c r="L214" i="6" s="1"/>
  <c r="L211" i="6" a="1"/>
  <c r="L211" i="6" s="1"/>
  <c r="L208" i="6" a="1"/>
  <c r="L208" i="6" s="1"/>
  <c r="L205" i="6" a="1"/>
  <c r="L205" i="6" s="1"/>
  <c r="L202" i="6" a="1"/>
  <c r="L202" i="6" s="1"/>
  <c r="L199" i="6" a="1"/>
  <c r="L199" i="6" s="1"/>
  <c r="L196" i="6" a="1"/>
  <c r="L196" i="6" s="1"/>
  <c r="L193" i="6" a="1"/>
  <c r="L193" i="6" s="1"/>
  <c r="L190" i="6" a="1"/>
  <c r="L190" i="6" s="1"/>
  <c r="L187" i="6" a="1"/>
  <c r="L187" i="6" s="1"/>
  <c r="L184" i="6" a="1"/>
  <c r="L184" i="6" s="1"/>
  <c r="L181" i="6" a="1"/>
  <c r="L181" i="6" s="1"/>
  <c r="L178" i="6" a="1"/>
  <c r="L178" i="6" s="1"/>
  <c r="L175" i="6" a="1"/>
  <c r="L175" i="6" s="1"/>
  <c r="L172" i="6" a="1"/>
  <c r="L172" i="6" s="1"/>
  <c r="L169" i="6" a="1"/>
  <c r="L169" i="6" s="1"/>
  <c r="L166" i="6" a="1"/>
  <c r="L166" i="6" s="1"/>
  <c r="L163" i="6" a="1"/>
  <c r="L163" i="6" s="1"/>
  <c r="L160" i="6" a="1"/>
  <c r="L160" i="6" s="1"/>
  <c r="L157" i="6" a="1"/>
  <c r="L157" i="6" s="1"/>
  <c r="L154" i="6" a="1"/>
  <c r="L154" i="6" s="1"/>
  <c r="L151" i="6" a="1"/>
  <c r="L151" i="6" s="1"/>
  <c r="L148" i="6" a="1"/>
  <c r="L148" i="6" s="1"/>
  <c r="L145" i="6" a="1"/>
  <c r="L145" i="6" s="1"/>
  <c r="L142" i="6" a="1"/>
  <c r="L142" i="6" s="1"/>
  <c r="L139" i="6" a="1"/>
  <c r="L139" i="6" s="1"/>
  <c r="L136" i="6" a="1"/>
  <c r="L136" i="6" s="1"/>
  <c r="L133" i="6" a="1"/>
  <c r="L133" i="6" s="1"/>
  <c r="L130" i="6" a="1"/>
  <c r="L130" i="6" s="1"/>
  <c r="L127" i="6" a="1"/>
  <c r="L127" i="6" s="1"/>
  <c r="L124" i="6" a="1"/>
  <c r="L124" i="6" s="1"/>
  <c r="L121" i="6" a="1"/>
  <c r="L121" i="6" s="1"/>
  <c r="L118" i="6" a="1"/>
  <c r="L118" i="6" s="1"/>
  <c r="L115" i="6" a="1"/>
  <c r="L115" i="6" s="1"/>
  <c r="L112" i="6" a="1"/>
  <c r="L112" i="6" s="1"/>
  <c r="L109" i="6" a="1"/>
  <c r="L109" i="6" s="1"/>
  <c r="L106" i="6" a="1"/>
  <c r="L106" i="6" s="1"/>
  <c r="L103" i="6" a="1"/>
  <c r="L103" i="6" s="1"/>
  <c r="L100" i="6" a="1"/>
  <c r="L100" i="6" s="1"/>
  <c r="L97" i="6" a="1"/>
  <c r="L97" i="6" s="1"/>
  <c r="L94" i="6" a="1"/>
  <c r="L94" i="6" s="1"/>
  <c r="L91" i="6" a="1"/>
  <c r="L91" i="6" s="1"/>
  <c r="L88" i="6" a="1"/>
  <c r="L88" i="6" s="1"/>
  <c r="L85" i="6" a="1"/>
  <c r="L85" i="6" s="1"/>
  <c r="L82" i="6" a="1"/>
  <c r="L82" i="6" s="1"/>
  <c r="L79" i="6" a="1"/>
  <c r="L79" i="6" s="1"/>
  <c r="L76" i="6" a="1"/>
  <c r="L76" i="6" s="1"/>
  <c r="L73" i="6" a="1"/>
  <c r="L73" i="6" s="1"/>
  <c r="L70" i="6" a="1"/>
  <c r="L70" i="6" s="1"/>
  <c r="L67" i="6" a="1"/>
  <c r="L67" i="6" s="1"/>
  <c r="L64" i="6" a="1"/>
  <c r="L64" i="6" s="1"/>
  <c r="L61" i="6" a="1"/>
  <c r="L61" i="6" s="1"/>
  <c r="L58" i="6" a="1"/>
  <c r="L58" i="6" s="1"/>
  <c r="L55" i="6" a="1"/>
  <c r="L55" i="6" s="1"/>
  <c r="L52" i="6" a="1"/>
  <c r="L52" i="6" s="1"/>
  <c r="L49" i="6" a="1"/>
  <c r="L49" i="6" s="1"/>
  <c r="L46" i="6" a="1"/>
  <c r="L46" i="6" s="1"/>
  <c r="L43" i="6" a="1"/>
  <c r="L43" i="6" s="1"/>
  <c r="L12" i="6" a="1"/>
  <c r="L12" i="6" s="1"/>
  <c r="L6" i="6" a="1"/>
  <c r="L6" i="6" s="1"/>
  <c r="L3" i="6" a="1"/>
  <c r="L3" i="6" s="1"/>
  <c r="L234" i="6" a="1"/>
  <c r="L234" i="6" s="1"/>
  <c r="L231" i="6" a="1"/>
  <c r="L231" i="6" s="1"/>
  <c r="L228" i="6" a="1"/>
  <c r="L228" i="6" s="1"/>
  <c r="L225" i="6" a="1"/>
  <c r="L225" i="6" s="1"/>
  <c r="L222" i="6" a="1"/>
  <c r="L222" i="6" s="1"/>
  <c r="L219" i="6" a="1"/>
  <c r="L219" i="6" s="1"/>
  <c r="L216" i="6" a="1"/>
  <c r="L216" i="6" s="1"/>
  <c r="L213" i="6" a="1"/>
  <c r="L213" i="6" s="1"/>
  <c r="L210" i="6" a="1"/>
  <c r="L210" i="6" s="1"/>
  <c r="L207" i="6" a="1"/>
  <c r="L207" i="6" s="1"/>
  <c r="L204" i="6" a="1"/>
  <c r="L204" i="6" s="1"/>
  <c r="L201" i="6" a="1"/>
  <c r="L201" i="6" s="1"/>
  <c r="L198" i="6" a="1"/>
  <c r="L198" i="6" s="1"/>
  <c r="L195" i="6" a="1"/>
  <c r="L195" i="6" s="1"/>
  <c r="L192" i="6" a="1"/>
  <c r="L192" i="6" s="1"/>
  <c r="L189" i="6" a="1"/>
  <c r="L189" i="6" s="1"/>
  <c r="L186" i="6" a="1"/>
  <c r="L186" i="6" s="1"/>
  <c r="L183" i="6" a="1"/>
  <c r="L183" i="6" s="1"/>
  <c r="L180" i="6" a="1"/>
  <c r="L180" i="6" s="1"/>
  <c r="L177" i="6" a="1"/>
  <c r="L177" i="6" s="1"/>
  <c r="L174" i="6" a="1"/>
  <c r="L174" i="6" s="1"/>
  <c r="L171" i="6" a="1"/>
  <c r="L171" i="6" s="1"/>
  <c r="L168" i="6" a="1"/>
  <c r="L168" i="6" s="1"/>
  <c r="L165" i="6" a="1"/>
  <c r="L165" i="6" s="1"/>
  <c r="L162" i="6" a="1"/>
  <c r="L162" i="6" s="1"/>
  <c r="L159" i="6" a="1"/>
  <c r="L159" i="6" s="1"/>
  <c r="L156" i="6" a="1"/>
  <c r="L156" i="6" s="1"/>
  <c r="L153" i="6" a="1"/>
  <c r="L153" i="6" s="1"/>
  <c r="L150" i="6" a="1"/>
  <c r="L150" i="6" s="1"/>
  <c r="L147" i="6" a="1"/>
  <c r="L147" i="6" s="1"/>
  <c r="L144" i="6" a="1"/>
  <c r="L144" i="6" s="1"/>
  <c r="L141" i="6" a="1"/>
  <c r="L141" i="6" s="1"/>
  <c r="L138" i="6" a="1"/>
  <c r="L138" i="6" s="1"/>
  <c r="L135" i="6" a="1"/>
  <c r="L135" i="6" s="1"/>
  <c r="L132" i="6" a="1"/>
  <c r="L132" i="6" s="1"/>
  <c r="L129" i="6" a="1"/>
  <c r="L129" i="6" s="1"/>
  <c r="L126" i="6" a="1"/>
  <c r="L126" i="6" s="1"/>
  <c r="L123" i="6" a="1"/>
  <c r="L123" i="6" s="1"/>
  <c r="L120" i="6" a="1"/>
  <c r="L120" i="6" s="1"/>
  <c r="L117" i="6" a="1"/>
  <c r="L117" i="6" s="1"/>
  <c r="L114" i="6" a="1"/>
  <c r="L114" i="6" s="1"/>
  <c r="L111" i="6" a="1"/>
  <c r="L111" i="6" s="1"/>
  <c r="L108" i="6" a="1"/>
  <c r="L108" i="6" s="1"/>
  <c r="L105" i="6" a="1"/>
  <c r="L105" i="6" s="1"/>
  <c r="L102" i="6" a="1"/>
  <c r="L102" i="6" s="1"/>
  <c r="L99" i="6" a="1"/>
  <c r="L99" i="6" s="1"/>
  <c r="L96" i="6" a="1"/>
  <c r="L96" i="6" s="1"/>
  <c r="L93" i="6" a="1"/>
  <c r="L93" i="6" s="1"/>
  <c r="L90" i="6" a="1"/>
  <c r="L90" i="6" s="1"/>
  <c r="L87" i="6" a="1"/>
  <c r="L87" i="6" s="1"/>
  <c r="L84" i="6" a="1"/>
  <c r="L84" i="6" s="1"/>
  <c r="L81" i="6" a="1"/>
  <c r="L81" i="6" s="1"/>
  <c r="L78" i="6" a="1"/>
  <c r="L78" i="6" s="1"/>
  <c r="L75" i="6" a="1"/>
  <c r="L75" i="6" s="1"/>
  <c r="L72" i="6" a="1"/>
  <c r="L72" i="6" s="1"/>
  <c r="L69" i="6" a="1"/>
  <c r="L69" i="6" s="1"/>
  <c r="L66" i="6" a="1"/>
  <c r="L66" i="6" s="1"/>
  <c r="L63" i="6" a="1"/>
  <c r="L63" i="6" s="1"/>
  <c r="L60" i="6" a="1"/>
  <c r="L60" i="6" s="1"/>
  <c r="L57" i="6" a="1"/>
  <c r="L57" i="6" s="1"/>
  <c r="L54" i="6" a="1"/>
  <c r="L54" i="6" s="1"/>
  <c r="L51" i="6" a="1"/>
  <c r="L51" i="6" s="1"/>
  <c r="L48" i="6" a="1"/>
  <c r="L48" i="6" s="1"/>
  <c r="L45" i="6" a="1"/>
  <c r="L45" i="6" s="1"/>
  <c r="L42" i="6" a="1"/>
  <c r="L42" i="6" s="1"/>
  <c r="L5" i="6" a="1"/>
  <c r="L5" i="6" s="1"/>
  <c r="L236" i="6" a="1"/>
  <c r="L236" i="6" s="1"/>
  <c r="L233" i="6" a="1"/>
  <c r="L233" i="6" s="1"/>
  <c r="L230" i="6" a="1"/>
  <c r="L230" i="6" s="1"/>
  <c r="L227" i="6" a="1"/>
  <c r="L227" i="6" s="1"/>
  <c r="L224" i="6" a="1"/>
  <c r="L224" i="6" s="1"/>
  <c r="L221" i="6" a="1"/>
  <c r="L221" i="6" s="1"/>
  <c r="L218" i="6" a="1"/>
  <c r="L218" i="6" s="1"/>
  <c r="L215" i="6" a="1"/>
  <c r="L215" i="6" s="1"/>
  <c r="L212" i="6" a="1"/>
  <c r="L212" i="6" s="1"/>
  <c r="L209" i="6" a="1"/>
  <c r="L209" i="6" s="1"/>
  <c r="L206" i="6" a="1"/>
  <c r="L206" i="6" s="1"/>
  <c r="L203" i="6" a="1"/>
  <c r="L203" i="6" s="1"/>
  <c r="L200" i="6" a="1"/>
  <c r="L200" i="6" s="1"/>
  <c r="L197" i="6" a="1"/>
  <c r="L197" i="6" s="1"/>
  <c r="L194" i="6" a="1"/>
  <c r="L194" i="6" s="1"/>
  <c r="L191" i="6" a="1"/>
  <c r="L191" i="6" s="1"/>
  <c r="L188" i="6" a="1"/>
  <c r="L188" i="6" s="1"/>
  <c r="L185" i="6" a="1"/>
  <c r="L185" i="6" s="1"/>
  <c r="L182" i="6" a="1"/>
  <c r="L182" i="6" s="1"/>
  <c r="L179" i="6" a="1"/>
  <c r="L179" i="6" s="1"/>
  <c r="L176" i="6" a="1"/>
  <c r="L176" i="6" s="1"/>
  <c r="L173" i="6" a="1"/>
  <c r="L173" i="6" s="1"/>
  <c r="L170" i="6" a="1"/>
  <c r="L170" i="6" s="1"/>
  <c r="L167" i="6" a="1"/>
  <c r="L167" i="6" s="1"/>
  <c r="L164" i="6" a="1"/>
  <c r="L164" i="6" s="1"/>
  <c r="L161" i="6" a="1"/>
  <c r="L161" i="6" s="1"/>
  <c r="L158" i="6" a="1"/>
  <c r="L158" i="6" s="1"/>
  <c r="L155" i="6" a="1"/>
  <c r="L155" i="6" s="1"/>
  <c r="L152" i="6" a="1"/>
  <c r="L152" i="6" s="1"/>
  <c r="L149" i="6" a="1"/>
  <c r="L149" i="6" s="1"/>
  <c r="L146" i="6" a="1"/>
  <c r="L146" i="6" s="1"/>
  <c r="L143" i="6" a="1"/>
  <c r="L143" i="6" s="1"/>
  <c r="L140" i="6" a="1"/>
  <c r="L140" i="6" s="1"/>
  <c r="L137" i="6" a="1"/>
  <c r="L137" i="6" s="1"/>
  <c r="L134" i="6" a="1"/>
  <c r="L134" i="6" s="1"/>
  <c r="L131" i="6" a="1"/>
  <c r="L131" i="6" s="1"/>
  <c r="L128" i="6" a="1"/>
  <c r="L128" i="6" s="1"/>
  <c r="L125" i="6" a="1"/>
  <c r="L125" i="6" s="1"/>
  <c r="L122" i="6" a="1"/>
  <c r="L122" i="6" s="1"/>
  <c r="L119" i="6" a="1"/>
  <c r="L119" i="6" s="1"/>
  <c r="L116" i="6" a="1"/>
  <c r="L116" i="6" s="1"/>
  <c r="L113" i="6" a="1"/>
  <c r="L113" i="6" s="1"/>
  <c r="L110" i="6" a="1"/>
  <c r="L110" i="6" s="1"/>
  <c r="L107" i="6" a="1"/>
  <c r="L107" i="6" s="1"/>
  <c r="L104" i="6" a="1"/>
  <c r="L104" i="6" s="1"/>
  <c r="L101" i="6" a="1"/>
  <c r="L101" i="6" s="1"/>
  <c r="L98" i="6" a="1"/>
  <c r="L98" i="6" s="1"/>
  <c r="L95" i="6" a="1"/>
  <c r="L95" i="6" s="1"/>
  <c r="L92" i="6" a="1"/>
  <c r="L92" i="6" s="1"/>
  <c r="L89" i="6" a="1"/>
  <c r="L89" i="6" s="1"/>
  <c r="L86" i="6" a="1"/>
  <c r="L86" i="6" s="1"/>
  <c r="L83" i="6" a="1"/>
  <c r="L83" i="6" s="1"/>
  <c r="L80" i="6" a="1"/>
  <c r="L80" i="6" s="1"/>
  <c r="L77" i="6" a="1"/>
  <c r="L77" i="6" s="1"/>
  <c r="L74" i="6" a="1"/>
  <c r="L74" i="6" s="1"/>
  <c r="L71" i="6" a="1"/>
  <c r="L71" i="6" s="1"/>
  <c r="L68" i="6" a="1"/>
  <c r="L68" i="6" s="1"/>
  <c r="L65" i="6" a="1"/>
  <c r="L65" i="6" s="1"/>
  <c r="L62" i="6" a="1"/>
  <c r="L62" i="6" s="1"/>
  <c r="L59" i="6" a="1"/>
  <c r="L59" i="6" s="1"/>
  <c r="L56" i="6" a="1"/>
  <c r="L56" i="6" s="1"/>
  <c r="L53" i="6" a="1"/>
  <c r="L53" i="6" s="1"/>
  <c r="L50" i="6" a="1"/>
  <c r="L50" i="6" s="1"/>
  <c r="L47" i="6" a="1"/>
  <c r="L47" i="6" s="1"/>
  <c r="L44" i="6" a="1"/>
  <c r="L44" i="6" s="1"/>
  <c r="L41" i="6" a="1"/>
  <c r="L41" i="6" s="1"/>
  <c r="L26" i="6" a="1"/>
  <c r="L26" i="6" s="1"/>
  <c r="L28" i="6" a="1"/>
  <c r="L28" i="6" s="1"/>
  <c r="L29" i="6" a="1"/>
  <c r="L29" i="6" s="1"/>
  <c r="L30" i="6" a="1"/>
  <c r="L30" i="6" s="1"/>
  <c r="L31" i="6" a="1"/>
  <c r="L31" i="6" s="1"/>
  <c r="L33" i="6" a="1"/>
  <c r="L33" i="6" s="1"/>
  <c r="P5" i="6"/>
  <c r="P22" i="6"/>
  <c r="P20" i="6"/>
  <c r="P24" i="6"/>
  <c r="P10" i="6"/>
  <c r="P14" i="6"/>
  <c r="P17" i="6"/>
  <c r="K11" i="6"/>
  <c r="K91" i="6"/>
  <c r="K131" i="6"/>
  <c r="P6" i="6" s="1"/>
  <c r="K119" i="6"/>
  <c r="P15" i="6" s="1"/>
  <c r="K107" i="6"/>
  <c r="K20" i="6"/>
  <c r="P23" i="6" s="1"/>
  <c r="K9" i="6"/>
  <c r="P21" i="6" s="1"/>
  <c r="K180" i="6"/>
  <c r="K159" i="6"/>
  <c r="K67" i="6"/>
  <c r="P4" i="6" s="1"/>
  <c r="K43" i="6"/>
  <c r="P13" i="6" s="1"/>
  <c r="K19" i="6"/>
  <c r="P19" i="6" s="1"/>
  <c r="K99" i="6"/>
  <c r="K51" i="6"/>
  <c r="P8" i="6" s="1"/>
  <c r="K33" i="6"/>
  <c r="P16" i="6" s="1"/>
  <c r="K10" i="6"/>
  <c r="P25" i="6" s="1"/>
  <c r="K141" i="6"/>
  <c r="K36" i="6"/>
  <c r="P3" i="6" s="1"/>
  <c r="K3" i="6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W10" i="8"/>
  <c r="P11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<sst xmlns="http://schemas.openxmlformats.org/spreadsheetml/2006/main" count="1192" uniqueCount="148">
  <si>
    <t>Person Supported</t>
  </si>
  <si>
    <t>Person Supported Anonmyized</t>
  </si>
  <si>
    <t>Section</t>
  </si>
  <si>
    <t>Page</t>
  </si>
  <si>
    <t>Last Review Date</t>
  </si>
  <si>
    <t>Next Review Date</t>
  </si>
  <si>
    <t>Date Reviewed</t>
  </si>
  <si>
    <t>Reviewed By (Staff Member)</t>
  </si>
  <si>
    <t>Reviewed By (Staff Anonmyized)</t>
  </si>
  <si>
    <t>Status</t>
  </si>
  <si>
    <t>Days Overdue</t>
  </si>
  <si>
    <t>Reviewer Flag</t>
  </si>
  <si>
    <t>Staff Name</t>
  </si>
  <si>
    <t>Staff ID</t>
  </si>
  <si>
    <t>Average Days Late</t>
  </si>
  <si>
    <t>Amy Jenkins</t>
  </si>
  <si>
    <t>Person We Support Information</t>
  </si>
  <si>
    <t>Catherine Nolan</t>
  </si>
  <si>
    <t>Al McMiken</t>
  </si>
  <si>
    <t>Staff A</t>
  </si>
  <si>
    <t>Andrew Walker</t>
  </si>
  <si>
    <t>Staff B</t>
  </si>
  <si>
    <t>Staff C</t>
  </si>
  <si>
    <t>Chloe Lacy</t>
  </si>
  <si>
    <t>Staff D</t>
  </si>
  <si>
    <t>Ellie Gregory</t>
  </si>
  <si>
    <t>Staff E</t>
  </si>
  <si>
    <t>Support Plan</t>
  </si>
  <si>
    <t>Emily Davies</t>
  </si>
  <si>
    <t>Staff F</t>
  </si>
  <si>
    <t>Sharon Eakins</t>
  </si>
  <si>
    <t>Jade Brown</t>
  </si>
  <si>
    <t>Staff G</t>
  </si>
  <si>
    <t>Jess Allen</t>
  </si>
  <si>
    <t>Jamie Crabtree</t>
  </si>
  <si>
    <t>Staff H</t>
  </si>
  <si>
    <t>Amy McConville</t>
  </si>
  <si>
    <t>Staff I</t>
  </si>
  <si>
    <t>Lauren Daly</t>
  </si>
  <si>
    <t>Staff J</t>
  </si>
  <si>
    <t>Lisa Ugalde</t>
  </si>
  <si>
    <t>Staff K</t>
  </si>
  <si>
    <t>Mandy Moore</t>
  </si>
  <si>
    <t>Staff L</t>
  </si>
  <si>
    <t>Maria Moule</t>
  </si>
  <si>
    <t>Staff M</t>
  </si>
  <si>
    <t>Matthew Bates</t>
  </si>
  <si>
    <t>Staff N</t>
  </si>
  <si>
    <t>Michael McBride</t>
  </si>
  <si>
    <t>Staff O</t>
  </si>
  <si>
    <t>Rachel Gore</t>
  </si>
  <si>
    <t>Staff P</t>
  </si>
  <si>
    <t>Barry Greenhough</t>
  </si>
  <si>
    <t>Ray Aird</t>
  </si>
  <si>
    <t>Staff Q</t>
  </si>
  <si>
    <t>Tahir Ali</t>
  </si>
  <si>
    <t>Sandra Harris</t>
  </si>
  <si>
    <t>Staff R</t>
  </si>
  <si>
    <t>Staff 19</t>
  </si>
  <si>
    <t>Sue Garret</t>
  </si>
  <si>
    <t>Staff S</t>
  </si>
  <si>
    <t>Staff T</t>
  </si>
  <si>
    <t>Warren Clarke</t>
  </si>
  <si>
    <t>Staff U</t>
  </si>
  <si>
    <t>Brian Andrews</t>
  </si>
  <si>
    <t>Chris Burns</t>
  </si>
  <si>
    <t>Clare Bowen</t>
  </si>
  <si>
    <t>Daniel Pout</t>
  </si>
  <si>
    <t>Al Mcmiken</t>
  </si>
  <si>
    <t>Gaz McHale</t>
  </si>
  <si>
    <t>James Edwards</t>
  </si>
  <si>
    <t>James Hitchmough</t>
  </si>
  <si>
    <t>James Richardson</t>
  </si>
  <si>
    <t>John Mahon</t>
  </si>
  <si>
    <t>Jordan Smolka</t>
  </si>
  <si>
    <t>Karl Harry</t>
  </si>
  <si>
    <t>Katy Bell</t>
  </si>
  <si>
    <t>Kayleigh O'Brien</t>
  </si>
  <si>
    <t>Kelly Blackburn</t>
  </si>
  <si>
    <t>Lance Wallace</t>
  </si>
  <si>
    <t>Lee Cavanagh</t>
  </si>
  <si>
    <t>Liam Vose</t>
  </si>
  <si>
    <t>Louise Lamkin</t>
  </si>
  <si>
    <t>Matty Evans</t>
  </si>
  <si>
    <t>Michelle McIver</t>
  </si>
  <si>
    <t>Mike Lyndsey</t>
  </si>
  <si>
    <t>Mustafa Mohammed</t>
  </si>
  <si>
    <t>Sarah Shaw</t>
  </si>
  <si>
    <t>Sarah shaw</t>
  </si>
  <si>
    <t>Simon Braithwaite</t>
  </si>
  <si>
    <t>Thomas Hawkins</t>
  </si>
  <si>
    <t>Last Review Done</t>
  </si>
  <si>
    <t>Responsible Staff</t>
  </si>
  <si>
    <t>Notes</t>
  </si>
  <si>
    <t>Reviewed before Last set Review Date</t>
  </si>
  <si>
    <t>Al McMiken, Mandy Moore</t>
  </si>
  <si>
    <t>Sue Garret, Tahir Ali</t>
  </si>
  <si>
    <t>Oliver Thomasson</t>
  </si>
  <si>
    <t>Robert Lester</t>
  </si>
  <si>
    <t>Staff Member</t>
  </si>
  <si>
    <t>Position</t>
  </si>
  <si>
    <t>Assigned Person Supported</t>
  </si>
  <si>
    <t>Assigned Person ID</t>
  </si>
  <si>
    <t>Support Worker</t>
  </si>
  <si>
    <t>Service Leader</t>
  </si>
  <si>
    <t>=XLOOKUP('Staff Members'!A3, Staff[Assigned Person Supported]</t>
  </si>
  <si>
    <t>Person's Name</t>
  </si>
  <si>
    <t>Anonmymized ID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</si>
  <si>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</si>
  <si>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</si>
  <si>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</si>
  <si>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</si>
  <si>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</si>
  <si>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</si>
  <si>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</si>
  <si>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</si>
  <si>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</si>
  <si>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</si>
  <si>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</si>
  <si>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</si>
  <si>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</si>
  <si>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</si>
  <si>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</si>
  <si>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</si>
  <si>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</si>
  <si>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</si>
  <si>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</si>
  <si>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</si>
  <si>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</si>
  <si>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</si>
  <si>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</si>
  <si>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</si>
  <si>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</si>
  <si>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</si>
  <si>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</si>
  <si>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</si>
  <si>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Total Completed</t>
  </si>
  <si>
    <t>Total Overdue</t>
  </si>
  <si>
    <t>Count of Status</t>
  </si>
  <si>
    <t>Late</t>
  </si>
  <si>
    <t>On Time</t>
  </si>
  <si>
    <t>Overdue</t>
  </si>
  <si>
    <t>Grand Total</t>
  </si>
  <si>
    <t>Compliance Rate</t>
  </si>
  <si>
    <t>⚠️ Not Assigned Staff</t>
  </si>
  <si>
    <t>⚠️ Service Leader</t>
  </si>
  <si>
    <t>✔️ Assigned Staff</t>
  </si>
  <si>
    <t>Count of Reviewer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</si>
</sst>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pivotButton="1" applyBorder="1"/>
    <xf numFmtId="0" fontId="0" fillId="0" borderId="3" xfId="0" pivotButton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0" xfId="0" pivotButton="1"/>
    <xf numFmtId="9" fontId="0" fillId="0" borderId="0" xfId="0" applyNumberFormat="1"/>
    <xf numFmtId="0" fontId="0" fillId="0" borderId="5" xfId="0" applyBorder="1"/>
    <xf numFmtId="0" fontId="0" fillId="0" borderId="15" xfId="0" applyBorder="1"/>
    <xf numFmtId="14" fontId="0" fillId="0" borderId="15" xfId="0" applyNumberFormat="1" applyBorder="1"/>
    <xf numFmtId="0" fontId="0" fillId="0" borderId="15" xfId="0" applyBorder="1" applyAlignment="1">
      <alignment horizontal="right"/>
    </xf>
    <xf numFmtId="0" fontId="0" fillId="0" borderId="16" xfId="0" applyBorder="1"/>
    <xf numFmtId="0" fontId="0" fillId="4" borderId="5" xfId="0" applyFill="1" applyBorder="1"/>
    <xf numFmtId="0" fontId="0" fillId="4" borderId="15" xfId="0" applyFill="1" applyBorder="1"/>
    <xf numFmtId="14" fontId="0" fillId="4" borderId="15" xfId="0" applyNumberFormat="1" applyFill="1" applyBorder="1"/>
    <xf numFmtId="0" fontId="0" fillId="4" borderId="15" xfId="0" applyFill="1" applyBorder="1" applyAlignment="1">
      <alignment horizontal="right"/>
    </xf>
    <xf numFmtId="0" fontId="0" fillId="4" borderId="16" xfId="0" applyFill="1" applyBorder="1"/>
    <xf numFmtId="0" fontId="0" fillId="5" borderId="17" xfId="0" applyFill="1" applyBorder="1"/>
    <xf numFmtId="0" fontId="0" fillId="0" borderId="17" xfId="0" applyBorder="1"/>
    <xf numFmtId="0" fontId="0" fillId="2" borderId="18" xfId="0" applyFill="1" applyBorder="1"/>
    <xf numFmtId="1" fontId="0" fillId="0" borderId="0" xfId="0" applyNumberFormat="1"/>
    <xf numFmtId="0" fontId="0" fillId="0" borderId="0" xfId="0" applyNumberFormat="1"/>
    <xf numFmtId="0" fontId="0" fillId="0" borderId="2" xfId="0" applyNumberFormat="1" applyBorder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19" formatCode="dd/mm/yyyy"/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5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Medium9"/>
  <colors>
    <mruColors>
      <color rgb="FFD93311"/>
      <color rgb="FFA96DD6"/>
      <color rgb="FFF00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[JamieCrabtree_ExcelComplianceProject_Anonymized (4).xlsx]Manager Dashboard!PivotTable2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D966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5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6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9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0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3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4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7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8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'Manager Dashboard'!$X$2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66-4BDE-9531-65DC66E306B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66-4BDE-9531-65DC66E306B2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66-4BDE-9531-65DC66E306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'Manager Dashboard'!$W$3:$W$6</c:f>
              <c:strCache>
                <c:ptCount val="3"/>
                <c:pt idx="0">
                  <c:v>Late</c:v>
                </c:pt>
                <c:pt idx="1">
                  <c:v>On Time</c:v>
                </c:pt>
                <c:pt idx="2">
                  <c:v>Overdue</c:v>
                </c:pt>
              </c:strCache>
            </c:strRef>
          </c:cat>
          <c:val>
            <c:numRef>
              <c:f>'Manager Dashboard'!$X$3:$X$6</c:f>
              <c:numCache>
                <c:formatCode>General</c:formatCode>
                <c:ptCount val="3"/>
                <c:pt idx="0">
                  <c:v>131</c:v>
                </c:pt>
                <c:pt idx="1">
                  <c:v>55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66-4BDE-9531-65DC66E30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[JamieCrabtree_ExcelComplianceProject_Anonymized (4).xlsx]Manager Dashboard!PivotTable3</c:name>
    <c:fmtId val="7"/>
  </c:pivotSource>
  <c:chart>
    <c:autoTitleDeleted val="1"/>
    <c:pivotFmts>
      <c:pivotFmt>
        <c:idx val="0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E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E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E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E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E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'Manager Dashboard'!$R$25:$R$26</c:f>
              <c:strCache>
                <c:ptCount val="1"/>
                <c:pt idx="0">
                  <c:v>⚠️ Not Assigned Staff</c:v>
                </c:pt>
              </c:strCache>
            </c:strRef>
          </c:tx>
          <c:spPr>
            <a:solidFill>
              <a:srgbClr val="FFE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'Manager Dashboard'!$Q$27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'Manager Dashboard'!$R$27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C-452C-8FDE-DA7812422992}"/>
            </c:ext>
          </c:extLst>
        </c:ser>
        <c:ser>
          <c:idx val="1"/>
          <c:order val="1"/>
          <c:tx>
            <c:strRef>
              <c:f>'Manager Dashboard'!$S$25:$S$26</c:f>
              <c:strCache>
                <c:ptCount val="1"/>
                <c:pt idx="0">
                  <c:v>⚠️ Service Leader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'Manager Dashboard'!$Q$27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'Manager Dashboard'!$S$27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C-452C-8FDE-DA7812422992}"/>
            </c:ext>
          </c:extLst>
        </c:ser>
        <c:ser>
          <c:idx val="2"/>
          <c:order val="2"/>
          <c:tx>
            <c:strRef>
              <c:f>'Manager Dashboard'!$T$25:$T$26</c:f>
              <c:strCache>
                <c:ptCount val="1"/>
                <c:pt idx="0">
                  <c:v>✔️ Assigned Staff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'Manager Dashboard'!$Q$27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'Manager Dashboard'!$T$27</c:f>
              <c:numCache>
                <c:formatCode>General</c:formatCode>
                <c:ptCount val="1"/>
                <c:pt idx="0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FC-452C-8FDE-DA781242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9152008"/>
        <c:axId val="2089153544"/>
      </c:barChart>
      <c:catAx>
        <c:axId val="2089152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53544"/>
        <c:crosses val="autoZero"/>
        <c:auto val="1"/>
        <c:lblAlgn val="ctr"/>
        <c:lblOffset val="100"/>
        <c:noMultiLvlLbl val="0"/>
      </c:catAx>
      <c:valAx>
        <c:axId val="2089153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5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Completion Vs. Total Overdue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'Team Dashboard'!$M$32</c:f>
              <c:strCache>
                <c:ptCount val="1"/>
                <c:pt idx="0">
                  <c:v>Total Overdue</c:v>
                </c:pt>
              </c:strCache>
            </c:strRef>
          </c:tx>
          <c:spPr>
            <a:solidFill>
              <a:srgbClr val="F4B0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'Team Dashboard'!$M$33</c:f>
              <c:numCache>
                <c:formatCode>General</c:formatCode>
                <c:ptCount val="1"/>
                <c:pt idx="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B6-4527-823B-86C4F2D29944}"/>
            </c:ext>
          </c:extLst>
        </c:ser>
        <c:ser>
          <c:idx val="0"/>
          <c:order val="1"/>
          <c:tx>
            <c:strRef>
              <c:f>'Team Dashboard'!$L$32</c:f>
              <c:strCache>
                <c:ptCount val="1"/>
                <c:pt idx="0">
                  <c:v>Total Completed</c:v>
                </c:pt>
              </c:strCache>
            </c:strRef>
          </c:tx>
          <c:spPr>
            <a:solidFill>
              <a:srgbClr val="BDD7E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'Team Dashboard'!$L$33</c:f>
              <c:numCache>
                <c:formatCode>General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B6-4527-823B-86C4F2D29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5681544"/>
        <c:axId val="1882533383"/>
      </c:barChart>
      <c:catAx>
        <c:axId val="21356815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33383"/>
        <c:crosses val="autoZero"/>
        <c:auto val="1"/>
        <c:lblAlgn val="ctr"/>
        <c:lblOffset val="100"/>
        <c:noMultiLvlLbl val="0"/>
      </c:catAx>
      <c:valAx>
        <c:axId val="1882533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8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[JamieCrabtree_ExcelComplianceProject_Anonymized (4).xlsx]Manager Dashboard!PivotTable1</c:name>
    <c:fmtId val="4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A9D08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'Manager Dashboard'!$R$2:$R$3</c:f>
              <c:strCache>
                <c:ptCount val="1"/>
                <c:pt idx="0">
                  <c:v>Late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'Manager Dashboard'!$Q$4:$Q$23</c:f>
              <c:strCache>
                <c:ptCount val="19"/>
                <c:pt idx="0">
                  <c:v>Service Leader</c:v>
                </c:pt>
                <c:pt idx="1">
                  <c:v>Staff A</c:v>
                </c:pt>
                <c:pt idx="2">
                  <c:v>Staff B</c:v>
                </c:pt>
                <c:pt idx="3">
                  <c:v>Staff C</c:v>
                </c:pt>
                <c:pt idx="4">
                  <c:v>Staff D</c:v>
                </c:pt>
                <c:pt idx="5">
                  <c:v>Staff F</c:v>
                </c:pt>
                <c:pt idx="6">
                  <c:v>Staff G</c:v>
                </c:pt>
                <c:pt idx="7">
                  <c:v>Staff H</c:v>
                </c:pt>
                <c:pt idx="8">
                  <c:v>Staff I</c:v>
                </c:pt>
                <c:pt idx="9">
                  <c:v>Staff K</c:v>
                </c:pt>
                <c:pt idx="10">
                  <c:v>Staff L</c:v>
                </c:pt>
                <c:pt idx="11">
                  <c:v>Staff M</c:v>
                </c:pt>
                <c:pt idx="12">
                  <c:v>Staff N</c:v>
                </c:pt>
                <c:pt idx="13">
                  <c:v>Staff O</c:v>
                </c:pt>
                <c:pt idx="14">
                  <c:v>Staff Q</c:v>
                </c:pt>
                <c:pt idx="15">
                  <c:v>Staff R</c:v>
                </c:pt>
                <c:pt idx="16">
                  <c:v>Staff S</c:v>
                </c:pt>
                <c:pt idx="17">
                  <c:v>Staff T</c:v>
                </c:pt>
                <c:pt idx="18">
                  <c:v>Staff U</c:v>
                </c:pt>
              </c:strCache>
            </c:strRef>
          </c:cat>
          <c:val>
            <c:numRef>
              <c:f>'Manager Dashboard'!$R$4:$R$23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11</c:v>
                </c:pt>
                <c:pt idx="3">
                  <c:v>5</c:v>
                </c:pt>
                <c:pt idx="4">
                  <c:v>5</c:v>
                </c:pt>
                <c:pt idx="5">
                  <c:v>10</c:v>
                </c:pt>
                <c:pt idx="7">
                  <c:v>8</c:v>
                </c:pt>
                <c:pt idx="8">
                  <c:v>41</c:v>
                </c:pt>
                <c:pt idx="9">
                  <c:v>16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8-4928-A48E-CD685B06AAF5}"/>
            </c:ext>
          </c:extLst>
        </c:ser>
        <c:ser>
          <c:idx val="1"/>
          <c:order val="1"/>
          <c:tx>
            <c:strRef>
              <c:f>'Manager Dashboard'!$S$2:$S$3</c:f>
              <c:strCache>
                <c:ptCount val="1"/>
                <c:pt idx="0">
                  <c:v>On Time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'Manager Dashboard'!$Q$4:$Q$23</c:f>
              <c:strCache>
                <c:ptCount val="19"/>
                <c:pt idx="0">
                  <c:v>Service Leader</c:v>
                </c:pt>
                <c:pt idx="1">
                  <c:v>Staff A</c:v>
                </c:pt>
                <c:pt idx="2">
                  <c:v>Staff B</c:v>
                </c:pt>
                <c:pt idx="3">
                  <c:v>Staff C</c:v>
                </c:pt>
                <c:pt idx="4">
                  <c:v>Staff D</c:v>
                </c:pt>
                <c:pt idx="5">
                  <c:v>Staff F</c:v>
                </c:pt>
                <c:pt idx="6">
                  <c:v>Staff G</c:v>
                </c:pt>
                <c:pt idx="7">
                  <c:v>Staff H</c:v>
                </c:pt>
                <c:pt idx="8">
                  <c:v>Staff I</c:v>
                </c:pt>
                <c:pt idx="9">
                  <c:v>Staff K</c:v>
                </c:pt>
                <c:pt idx="10">
                  <c:v>Staff L</c:v>
                </c:pt>
                <c:pt idx="11">
                  <c:v>Staff M</c:v>
                </c:pt>
                <c:pt idx="12">
                  <c:v>Staff N</c:v>
                </c:pt>
                <c:pt idx="13">
                  <c:v>Staff O</c:v>
                </c:pt>
                <c:pt idx="14">
                  <c:v>Staff Q</c:v>
                </c:pt>
                <c:pt idx="15">
                  <c:v>Staff R</c:v>
                </c:pt>
                <c:pt idx="16">
                  <c:v>Staff S</c:v>
                </c:pt>
                <c:pt idx="17">
                  <c:v>Staff T</c:v>
                </c:pt>
                <c:pt idx="18">
                  <c:v>Staff U</c:v>
                </c:pt>
              </c:strCache>
            </c:strRef>
          </c:cat>
          <c:val>
            <c:numRef>
              <c:f>'Manager Dashboard'!$S$4:$S$23</c:f>
              <c:numCache>
                <c:formatCode>General</c:formatCode>
                <c:ptCount val="19"/>
                <c:pt idx="1">
                  <c:v>9</c:v>
                </c:pt>
                <c:pt idx="2">
                  <c:v>4</c:v>
                </c:pt>
                <c:pt idx="4">
                  <c:v>4</c:v>
                </c:pt>
                <c:pt idx="7">
                  <c:v>25</c:v>
                </c:pt>
                <c:pt idx="8">
                  <c:v>5</c:v>
                </c:pt>
                <c:pt idx="9">
                  <c:v>5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FB-491C-A09C-09041DE5DFC4}"/>
            </c:ext>
          </c:extLst>
        </c:ser>
        <c:ser>
          <c:idx val="2"/>
          <c:order val="2"/>
          <c:tx>
            <c:strRef>
              <c:f>'Manager Dashboard'!$T$2:$T$3</c:f>
              <c:strCache>
                <c:ptCount val="1"/>
                <c:pt idx="0">
                  <c:v>Overdue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'Manager Dashboard'!$Q$4:$Q$23</c:f>
              <c:strCache>
                <c:ptCount val="19"/>
                <c:pt idx="0">
                  <c:v>Service Leader</c:v>
                </c:pt>
                <c:pt idx="1">
                  <c:v>Staff A</c:v>
                </c:pt>
                <c:pt idx="2">
                  <c:v>Staff B</c:v>
                </c:pt>
                <c:pt idx="3">
                  <c:v>Staff C</c:v>
                </c:pt>
                <c:pt idx="4">
                  <c:v>Staff D</c:v>
                </c:pt>
                <c:pt idx="5">
                  <c:v>Staff F</c:v>
                </c:pt>
                <c:pt idx="6">
                  <c:v>Staff G</c:v>
                </c:pt>
                <c:pt idx="7">
                  <c:v>Staff H</c:v>
                </c:pt>
                <c:pt idx="8">
                  <c:v>Staff I</c:v>
                </c:pt>
                <c:pt idx="9">
                  <c:v>Staff K</c:v>
                </c:pt>
                <c:pt idx="10">
                  <c:v>Staff L</c:v>
                </c:pt>
                <c:pt idx="11">
                  <c:v>Staff M</c:v>
                </c:pt>
                <c:pt idx="12">
                  <c:v>Staff N</c:v>
                </c:pt>
                <c:pt idx="13">
                  <c:v>Staff O</c:v>
                </c:pt>
                <c:pt idx="14">
                  <c:v>Staff Q</c:v>
                </c:pt>
                <c:pt idx="15">
                  <c:v>Staff R</c:v>
                </c:pt>
                <c:pt idx="16">
                  <c:v>Staff S</c:v>
                </c:pt>
                <c:pt idx="17">
                  <c:v>Staff T</c:v>
                </c:pt>
                <c:pt idx="18">
                  <c:v>Staff U</c:v>
                </c:pt>
              </c:strCache>
            </c:strRef>
          </c:cat>
          <c:val>
            <c:numRef>
              <c:f>'Manager Dashboard'!$T$4:$T$23</c:f>
              <c:numCache>
                <c:formatCode>General</c:formatCode>
                <c:ptCount val="19"/>
                <c:pt idx="0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3</c:v>
                </c:pt>
                <c:pt idx="13">
                  <c:v>5</c:v>
                </c:pt>
                <c:pt idx="15">
                  <c:v>5</c:v>
                </c:pt>
                <c:pt idx="16">
                  <c:v>5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FB-491C-A09C-09041DE5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238888967"/>
        <c:axId val="357113864"/>
      </c:barChart>
      <c:catAx>
        <c:axId val="238888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D0D0D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13864"/>
        <c:crosses val="autoZero"/>
        <c:auto val="1"/>
        <c:lblAlgn val="ctr"/>
        <c:lblOffset val="100"/>
        <c:noMultiLvlLbl val="0"/>
      </c:catAx>
      <c:valAx>
        <c:axId val="357113864"/>
        <c:scaling>
          <c:orientation val="minMax"/>
          <c:max val="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0D0D0D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88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80808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[JamieCrabtree_ExcelComplianceProject_Anonymized (4).xlsx]Manager Dashboard!PivotTable2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D966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5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6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9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0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3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4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rgbClr val="0D0D0D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92D05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7"/>
        <c:spPr>
          <a:solidFill>
            <a:srgbClr val="FFFF00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8"/>
        <c:spPr>
          <a:solidFill>
            <a:srgbClr val="D93311"/>
          </a:solidFill>
          <a:ln w="19050">
            <a:solidFill>
              <a:srgbClr val="0D0D0D"/>
            </a:solidFill>
            <a:prstDash val="solid"/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FFC000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'Manager Dashboard'!$X$2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F3-4DC7-957D-9D6C7886D0A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F3-4DC7-957D-9D6C7886D0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F3-4DC7-957D-9D6C7886D0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'Manager Dashboard'!$W$3:$W$6</c:f>
              <c:strCache>
                <c:ptCount val="3"/>
                <c:pt idx="0">
                  <c:v>Late</c:v>
                </c:pt>
                <c:pt idx="1">
                  <c:v>On Time</c:v>
                </c:pt>
                <c:pt idx="2">
                  <c:v>Overdue</c:v>
                </c:pt>
              </c:strCache>
            </c:strRef>
          </c:cat>
          <c:val>
            <c:numRef>
              <c:f>'Manager Dashboard'!$X$3:$X$6</c:f>
              <c:numCache>
                <c:formatCode>General</c:formatCode>
                <c:ptCount val="3"/>
                <c:pt idx="0">
                  <c:v>131</c:v>
                </c:pt>
                <c:pt idx="1">
                  <c:v>55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F3-4DC7-957D-9D6C7886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[JamieCrabtree_ExcelComplianceProject_Anonymized (4).xlsx]Manager Dashboard!PivotTable3</c:name>
    <c:fmtId val="1"/>
  </c:pivotSource>
  <c:chart>
    <c:autoTitleDeleted val="1"/>
    <c:pivotFmts>
      <c:pivotFmt>
        <c:idx val="0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E6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'Manager Dashboard'!$R$25:$R$26</c:f>
              <c:strCache>
                <c:ptCount val="1"/>
                <c:pt idx="0">
                  <c:v>⚠️ Not Assigned Staff</c:v>
                </c:pt>
              </c:strCache>
            </c:strRef>
          </c:tx>
          <c:spPr>
            <a:solidFill>
              <a:srgbClr val="FFE6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'Manager Dashboard'!$Q$27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'Manager Dashboard'!$R$27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44-47CD-BF08-1D566701F1D0}"/>
            </c:ext>
          </c:extLst>
        </c:ser>
        <c:ser>
          <c:idx val="1"/>
          <c:order val="1"/>
          <c:tx>
            <c:strRef>
              <c:f>'Manager Dashboard'!$S$25:$S$26</c:f>
              <c:strCache>
                <c:ptCount val="1"/>
                <c:pt idx="0">
                  <c:v>⚠️ Service Leader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'Manager Dashboard'!$Q$27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'Manager Dashboard'!$S$27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44-47CD-BF08-1D566701F1D0}"/>
            </c:ext>
          </c:extLst>
        </c:ser>
        <c:ser>
          <c:idx val="2"/>
          <c:order val="2"/>
          <c:tx>
            <c:strRef>
              <c:f>'Manager Dashboard'!$T$25:$T$26</c:f>
              <c:strCache>
                <c:ptCount val="1"/>
                <c:pt idx="0">
                  <c:v>✔️ Assigned Staff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'Manager Dashboard'!$Q$27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'Manager Dashboard'!$T$27</c:f>
              <c:numCache>
                <c:formatCode>General</c:formatCode>
                <c:ptCount val="1"/>
                <c:pt idx="0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44-47CD-BF08-1D566701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9152008"/>
        <c:axId val="2089153544"/>
      </c:barChart>
      <c:catAx>
        <c:axId val="2089152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53544"/>
        <c:crosses val="autoZero"/>
        <c:auto val="1"/>
        <c:lblAlgn val="ctr"/>
        <c:lblOffset val="100"/>
        <c:noMultiLvlLbl val="0"/>
      </c:catAx>
      <c:valAx>
        <c:axId val="2089153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5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12</xdr:col>
      <xdr:colOff>381000</xdr:colOff>
      <xdr:row>55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8F9A35-3A75-70FB-1AFE-271480C28CFE}"/>
            </a:ext>
          </a:extLst>
        </xdr:cNvPr>
        <xdr:cNvSpPr txBox="1"/>
      </xdr:nvSpPr>
      <xdr:spPr>
        <a:xfrm>
          <a:off x="28575" y="28575"/>
          <a:ext cx="7667625" cy="1057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1" u="sng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lt"/>
              <a:cs typeface="+mn-lt"/>
            </a:rPr>
            <a:t>Purpose</a:t>
          </a:r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This workbook was created to track the completion and compliance of scheduled care and support plan reviews across a supported living service. The goal is to identify overdue or delayed reviews, support team accountability, and provide clear visibility into review performance over time.</a:t>
          </a:r>
          <a:endParaRPr lang="en-US" sz="1200" b="1" i="0" u="sng" strike="noStrike">
            <a:solidFill>
              <a:schemeClr val="tx2">
                <a:lumMod val="60000"/>
                <a:lumOff val="40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200" b="1" i="0" u="sng" strike="noStrike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 u="sng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lt"/>
              <a:cs typeface="+mn-lt"/>
            </a:rPr>
            <a:t>What the Tool Tracks</a:t>
          </a:r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Review Status: Each care plan is marked as On Time, Late, or Overdue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Reviewer Accountability: Flags are generated when care plans are reviewed by someone other than the assigned staff, or by the Service Leader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Next Review Scheduling: Automatically calculates next due date based on review history</a:t>
          </a:r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 u="sng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lt"/>
              <a:cs typeface="+mn-lt"/>
            </a:rPr>
            <a:t>How the Data Was Collected</a:t>
          </a:r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Review dates and reviewer details were manually extracted from Nourish, the internal care planning system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Staff assignments were mapped against actual review records using XLOOKUP logic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Anonymized identifiers were used in place of staff and client names to protect privacy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Logic flags and formulas were built using structured Excel functions: IF, XLOOKUP, EDATE, conditional formatting, pivot tables, and dashboards</a:t>
          </a:r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 u="sng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lt"/>
              <a:cs typeface="+mn-lt"/>
            </a:rPr>
            <a:t>Purpose of the Analysis</a:t>
          </a:r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To bring greater accountability to care plan reviews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To surface gaps where reviews are overdue or completed incorrectly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To improve planning, scheduling, and team follow-through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To create transparency for team leaders and operational management</a:t>
          </a:r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 u="sng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lt"/>
              <a:cs typeface="+mn-lt"/>
            </a:rPr>
            <a:t>Key Insights Delivered</a:t>
          </a:r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2</a:t>
          </a: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1200">
              <a:latin typeface="+mn-lt"/>
              <a:ea typeface="+mn-lt"/>
              <a:cs typeface="+mn-lt"/>
            </a:rPr>
            <a:t>% of reviews were completed on time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27 reviews were completed more than 7 days late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Multiple instances of reviews being completed by unassigned staff or the Service Leader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Compliance rates and exception flags visualized clearly in a dashboard format</a:t>
          </a:r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 u="sng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lt"/>
              <a:cs typeface="+mn-lt"/>
            </a:rPr>
            <a:t>Next Steps</a:t>
          </a:r>
          <a:endParaRPr lang="en-US" sz="1200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Introduce a regular monthly reporting cycle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Share a simplified team-facing dashboard that excludes personal details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Explore moving this tracker into Power BI for live reporting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Offer training and performance feedback based on recurring review delays or assignment mismatches</a:t>
          </a:r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200" b="1" u="sng">
            <a:solidFill>
              <a:schemeClr val="tx2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 u="sng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lt"/>
              <a:cs typeface="+mn-lt"/>
            </a:rPr>
            <a:t>Notes</a:t>
          </a:r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This version has been anonymized and password-protected for demonstration purposes. It reflects independently developed logic, automation, and reporting design created for internal operational improvement.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581025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94572-6BEC-459E-99A3-0327B44162F6}"/>
            </a:ext>
            <a:ext uri="{147F2762-F138-4A5C-976F-8EAC2B608ADB}">
              <a16:predDERef xmlns:a16="http://schemas.microsoft.com/office/drawing/2014/main" pred="{A2D6D1A4-C473-AD32-D621-1BF03D247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0</xdr:row>
      <xdr:rowOff>0</xdr:rowOff>
    </xdr:from>
    <xdr:to>
      <xdr:col>23</xdr:col>
      <xdr:colOff>266700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479E6D-B708-4180-9A16-920B045694DD}"/>
            </a:ext>
            <a:ext uri="{147F2762-F138-4A5C-976F-8EAC2B608ADB}">
              <a16:predDERef xmlns:a16="http://schemas.microsoft.com/office/drawing/2014/main" pred="{EC194572-6BEC-459E-99A3-0327B4416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22</xdr:row>
      <xdr:rowOff>19050</xdr:rowOff>
    </xdr:from>
    <xdr:to>
      <xdr:col>14</xdr:col>
      <xdr:colOff>0</xdr:colOff>
      <xdr:row>47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901BEB-330D-CB67-0151-39BCC14AEF4C}"/>
            </a:ext>
            <a:ext uri="{147F2762-F138-4A5C-976F-8EAC2B608ADB}">
              <a16:predDERef xmlns:a16="http://schemas.microsoft.com/office/drawing/2014/main" pred="{77479E6D-B708-4180-9A16-920B04569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24</xdr:row>
      <xdr:rowOff>133350</xdr:rowOff>
    </xdr:from>
    <xdr:to>
      <xdr:col>21</xdr:col>
      <xdr:colOff>76200</xdr:colOff>
      <xdr:row>34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37E5B0-2C92-4A26-99EF-FC1535B63894}"/>
            </a:ext>
            <a:ext uri="{147F2762-F138-4A5C-976F-8EAC2B608ADB}">
              <a16:predDERef xmlns:a16="http://schemas.microsoft.com/office/drawing/2014/main" pred="{90901BEB-330D-CB67-0151-39BCC14AEF4C}"/>
            </a:ext>
          </a:extLst>
        </xdr:cNvPr>
        <xdr:cNvSpPr txBox="1"/>
      </xdr:nvSpPr>
      <xdr:spPr>
        <a:xfrm>
          <a:off x="9620250" y="4705350"/>
          <a:ext cx="6219825" cy="1838325"/>
        </a:xfrm>
        <a:prstGeom prst="rect">
          <a:avLst/>
        </a:prstGeom>
        <a:ln/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 Care plans were reviewed by the Service Leader</a:t>
          </a:r>
        </a:p>
        <a:p>
          <a:pPr marL="0" indent="0" algn="l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117 plans were reviewed by someone not assigned</a:t>
          </a:r>
        </a:p>
        <a:p>
          <a:pPr marL="0" indent="0" algn="l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Overall on-time complaince: 23%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13</xdr:col>
      <xdr:colOff>581025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6D1A4-C473-AD32-D621-1BF03D247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9525</xdr:rowOff>
    </xdr:from>
    <xdr:to>
      <xdr:col>13</xdr:col>
      <xdr:colOff>581025</xdr:colOff>
      <xdr:row>54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49F6B-51B5-70AF-2F21-513544941CB0}"/>
            </a:ext>
            <a:ext uri="{147F2762-F138-4A5C-976F-8EAC2B608ADB}">
              <a16:predDERef xmlns:a16="http://schemas.microsoft.com/office/drawing/2014/main" pred="{A2D6D1A4-C473-AD32-D621-1BF03D247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27</xdr:row>
      <xdr:rowOff>76200</xdr:rowOff>
    </xdr:from>
    <xdr:to>
      <xdr:col>23</xdr:col>
      <xdr:colOff>19050</xdr:colOff>
      <xdr:row>50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7B7AFD-7F02-306C-56EC-371B20DFF7EA}"/>
            </a:ext>
            <a:ext uri="{147F2762-F138-4A5C-976F-8EAC2B608ADB}">
              <a16:predDERef xmlns:a16="http://schemas.microsoft.com/office/drawing/2014/main" pred="{C1D49F6B-51B5-70AF-2F21-513544941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714375</xdr:colOff>
      <xdr:row>7</xdr:row>
      <xdr:rowOff>19050</xdr:rowOff>
    </xdr:from>
    <xdr:to>
      <xdr:col>31</xdr:col>
      <xdr:colOff>95250</xdr:colOff>
      <xdr:row>13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D4C957-9C05-3FA9-D9A7-75EC33711159}"/>
            </a:ext>
            <a:ext uri="{147F2762-F138-4A5C-976F-8EAC2B608ADB}">
              <a16:predDERef xmlns:a16="http://schemas.microsoft.com/office/drawing/2014/main" pred="{D57B7AFD-7F02-306C-56EC-371B20DFF7EA}"/>
            </a:ext>
          </a:extLst>
        </xdr:cNvPr>
        <xdr:cNvSpPr txBox="1"/>
      </xdr:nvSpPr>
      <xdr:spPr>
        <a:xfrm>
          <a:off x="15097125" y="1352550"/>
          <a:ext cx="6210300" cy="1162050"/>
        </a:xfrm>
        <a:prstGeom prst="rect">
          <a:avLst/>
        </a:prstGeom>
        <a:ln/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 Care plans were reviewed by the Service Leader</a:t>
          </a:r>
        </a:p>
        <a:p>
          <a:pPr marL="0" indent="0" algn="l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117 plans were reviewed by someone not assigned</a:t>
          </a:r>
        </a:p>
        <a:p>
          <a:pPr marL="0" indent="0" algn="l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Overall on-time complaince: 23%</a:t>
          </a:r>
        </a:p>
      </xdr:txBody>
    </xdr:sp>
    <xdr:clientData/>
  </xdr:twoCellAnchor>
  <xdr:twoCellAnchor editAs="oneCell">
    <xdr:from>
      <xdr:col>14</xdr:col>
      <xdr:colOff>0</xdr:colOff>
      <xdr:row>0</xdr:row>
      <xdr:rowOff>171450</xdr:rowOff>
    </xdr:from>
    <xdr:to>
      <xdr:col>15</xdr:col>
      <xdr:colOff>590550</xdr:colOff>
      <xdr:row>20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Reviewed By (Staff Anonmyized)">
              <a:extLst>
                <a:ext uri="{FF2B5EF4-FFF2-40B4-BE49-F238E27FC236}">
                  <a16:creationId xmlns:a16="http://schemas.microsoft.com/office/drawing/2014/main" id="{D8FF424E-228D-613C-6477-D64E26B66E64}"/>
                </a:ext>
                <a:ext uri="{147F2762-F138-4A5C-976F-8EAC2B608ADB}">
                  <a16:predDERef xmlns:a16="http://schemas.microsoft.com/office/drawing/2014/main" pred="{18D4C957-9C05-3FA9-D9A7-75EC33711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viewed By (Staff Anonmyized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171450"/>
              <a:ext cx="1200150" cy="3724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55.863197106482" createdVersion="8" refreshedVersion="8" minRefreshableVersion="3" recordCount="234" xr:uid="{F837510A-52AB-4D8C-8F34-F934547A55BD}">
  <cacheSource type="worksheet">
    <worksheetSource name="RawData"/>
  </cacheSource>
  <cacheFields count="12">
    <cacheField name="Person Supported" numFmtId="0">
      <sharedItems/>
    </cacheField>
    <cacheField name="Person Supported Anonmyized" numFmtId="0">
      <sharedItems/>
    </cacheField>
    <cacheField name="Section" numFmtId="0">
      <sharedItems/>
    </cacheField>
    <cacheField name="Page" numFmtId="0">
      <sharedItems containsSemiMixedTypes="0" containsString="0" containsNumber="1" minValue="2.1" maxValue="4.9000000000000004"/>
    </cacheField>
    <cacheField name="Last Review Date" numFmtId="14">
      <sharedItems containsSemiMixedTypes="0" containsNonDate="0" containsDate="1" containsString="0" minDate="2025-01-10T00:00:00" maxDate="2025-06-10T00:00:00"/>
    </cacheField>
    <cacheField name="Next Review Date" numFmtId="14">
      <sharedItems containsSemiMixedTypes="0" containsNonDate="0" containsDate="1" containsString="0" minDate="2023-11-17T00:00:00" maxDate="2025-10-10T00:00:00"/>
    </cacheField>
    <cacheField name="Date Reviewed" numFmtId="14">
      <sharedItems containsNonDate="0" containsDate="1" containsString="0" containsBlank="1" minDate="2023-07-17T00:00:00" maxDate="2025-05-22T00:00:00"/>
    </cacheField>
    <cacheField name="Reviewed By (Staff Member)" numFmtId="0">
      <sharedItems containsBlank="1" count="22">
        <s v="Catherine Nolan"/>
        <s v="Sharon Eakins"/>
        <s v="Jess Allen"/>
        <s v="Jamie Crabtree"/>
        <s v="Ray Aird"/>
        <s v="Tahir Ali"/>
        <s v="Matthew Bates"/>
        <s v="Al McMiken"/>
        <s v="Lisa Ugalde"/>
        <s v="Emily Davies"/>
        <s v="Andrew Walker"/>
        <s v="Warren Clarke"/>
        <s v="Mandy Moore"/>
        <s v="Sandra Harris"/>
        <s v="Maria Moule"/>
        <s v="Chloe Lacy"/>
        <s v="Michael McBride"/>
        <s v="Sue Garret"/>
        <s v="Jade Brown"/>
        <m u="1"/>
        <s v="Manday Moore" u="1"/>
        <s v="Lauren Daly" u="1"/>
      </sharedItems>
    </cacheField>
    <cacheField name="Reviewed By (Staff Anonmyized)" numFmtId="0">
      <sharedItems count="19">
        <s v="Staff C"/>
        <s v="Service Leader"/>
        <s v="Staff I"/>
        <s v="Staff H"/>
        <s v="Staff Q"/>
        <s v="Staff T"/>
        <s v="Staff N"/>
        <s v="Staff A"/>
        <s v="Staff K"/>
        <s v="Staff F"/>
        <s v="Staff B"/>
        <s v="Staff U"/>
        <s v="Staff L"/>
        <s v="Staff R"/>
        <s v="Staff M"/>
        <s v="Staff D"/>
        <s v="Staff O"/>
        <s v="Staff S"/>
        <s v="Staff G"/>
      </sharedItems>
    </cacheField>
    <cacheField name="Status" numFmtId="0">
      <sharedItems count="3">
        <s v="Overdue"/>
        <s v="Late"/>
        <s v="On Time"/>
      </sharedItems>
    </cacheField>
    <cacheField name="Days Overdue" numFmtId="0">
      <sharedItems containsMixedTypes="1" containsNumber="1" containsInteger="1" minValue="1" maxValue="188"/>
    </cacheField>
    <cacheField name="Reviewer Flag" numFmtId="0">
      <sharedItems count="4">
        <s v="✔️ Assigned Staff"/>
        <s v="⚠️ Service Leader"/>
        <s v="⚠️ Not Assigned Staff"/>
        <s v="✔️ Assigned Reviewer" u="1"/>
      </sharedItems>
    </cacheField>
  </cacheFields>
  <extLst>
    <ext xmlns:x14="http://schemas.microsoft.com/office/spreadsheetml/2009/9/main" uri="{725AE2AE-9491-48be-B2B4-4EB974FC3084}">
      <x14:pivotCacheDefinition pivotCacheId="5957482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s v="Amy Jenkins"/>
    <s v="Person 1"/>
    <s v="Person We Support Information"/>
    <n v="2.1"/>
    <d v="2025-01-10T00:00:00"/>
    <d v="2025-05-10T00:00:00"/>
    <m/>
    <x v="0"/>
    <x v="0"/>
    <x v="0"/>
    <n v="188"/>
    <x v="0"/>
  </r>
  <r>
    <s v="Amy Jenkins"/>
    <s v="Person 1"/>
    <s v="Person We Support Information"/>
    <n v="2.2000000000000002"/>
    <d v="2025-01-10T00:00:00"/>
    <d v="2025-07-11T00:00:00"/>
    <d v="2025-03-11T00:00:00"/>
    <x v="0"/>
    <x v="0"/>
    <x v="1"/>
    <n v="60"/>
    <x v="0"/>
  </r>
  <r>
    <s v="Amy Jenkins"/>
    <s v="Person 1"/>
    <s v="Person We Support Information"/>
    <n v="2.2999999999999998"/>
    <d v="2025-01-10T00:00:00"/>
    <d v="2025-05-29T00:00:00"/>
    <d v="2025-01-29T00:00:00"/>
    <x v="0"/>
    <x v="0"/>
    <x v="1"/>
    <n v="19"/>
    <x v="0"/>
  </r>
  <r>
    <s v="Amy Jenkins"/>
    <s v="Person 1"/>
    <s v="Person We Support Information"/>
    <n v="2.4"/>
    <d v="2025-01-10T00:00:00"/>
    <d v="2025-05-29T00:00:00"/>
    <d v="2025-01-29T00:00:00"/>
    <x v="0"/>
    <x v="0"/>
    <x v="1"/>
    <n v="19"/>
    <x v="0"/>
  </r>
  <r>
    <s v="Amy Jenkins"/>
    <s v="Person 1"/>
    <s v="Person We Support Information"/>
    <n v="2.5"/>
    <d v="2025-01-10T00:00:00"/>
    <d v="2025-05-29T00:00:00"/>
    <d v="2025-01-29T00:00:00"/>
    <x v="0"/>
    <x v="0"/>
    <x v="1"/>
    <n v="19"/>
    <x v="0"/>
  </r>
  <r>
    <s v="Amy Jenkins"/>
    <s v="Person 1"/>
    <s v="Support Plan"/>
    <n v="4"/>
    <d v="2025-02-19T00:00:00"/>
    <d v="2025-08-14T00:00:00"/>
    <d v="2025-04-14T00:00:00"/>
    <x v="0"/>
    <x v="0"/>
    <x v="1"/>
    <n v="54"/>
    <x v="0"/>
  </r>
  <r>
    <s v="Amy Jenkins"/>
    <s v="Person 1"/>
    <s v="Support Plan"/>
    <n v="4.2"/>
    <d v="2025-02-19T00:00:00"/>
    <d v="2025-08-14T00:00:00"/>
    <d v="2025-04-14T00:00:00"/>
    <x v="1"/>
    <x v="1"/>
    <x v="1"/>
    <n v="54"/>
    <x v="1"/>
  </r>
  <r>
    <s v="Amy Jenkins"/>
    <s v="Person 1"/>
    <s v="Support Plan"/>
    <n v="4.9000000000000004"/>
    <d v="2025-02-19T00:00:00"/>
    <d v="2025-08-14T00:00:00"/>
    <d v="2025-04-14T00:00:00"/>
    <x v="2"/>
    <x v="2"/>
    <x v="1"/>
    <n v="54"/>
    <x v="2"/>
  </r>
  <r>
    <s v="Amy McConville"/>
    <s v="Person 2"/>
    <s v="Person We Support Information"/>
    <n v="2.1"/>
    <d v="2025-01-10T00:00:00"/>
    <d v="2025-05-06T00:00:00"/>
    <d v="2025-01-06T00:00:00"/>
    <x v="3"/>
    <x v="3"/>
    <x v="2"/>
    <s v=""/>
    <x v="0"/>
  </r>
  <r>
    <s v="Amy McConville"/>
    <s v="Person 2"/>
    <s v="Person We Support Information"/>
    <n v="2.2000000000000002"/>
    <d v="2025-01-10T00:00:00"/>
    <d v="2025-05-06T00:00:00"/>
    <d v="2025-01-06T00:00:00"/>
    <x v="3"/>
    <x v="3"/>
    <x v="2"/>
    <s v=""/>
    <x v="0"/>
  </r>
  <r>
    <s v="Amy McConville"/>
    <s v="Person 2"/>
    <s v="Person We Support Information"/>
    <n v="2.2999999999999998"/>
    <d v="2025-01-10T00:00:00"/>
    <d v="2025-05-06T00:00:00"/>
    <d v="2025-01-06T00:00:00"/>
    <x v="3"/>
    <x v="3"/>
    <x v="2"/>
    <s v=""/>
    <x v="0"/>
  </r>
  <r>
    <s v="Amy McConville"/>
    <s v="Person 2"/>
    <s v="Person We Support Information"/>
    <n v="2.4"/>
    <d v="2025-01-10T00:00:00"/>
    <d v="2025-05-06T00:00:00"/>
    <d v="2025-01-06T00:00:00"/>
    <x v="3"/>
    <x v="3"/>
    <x v="2"/>
    <s v=""/>
    <x v="0"/>
  </r>
  <r>
    <s v="Amy McConville"/>
    <s v="Person 2"/>
    <s v="Person We Support Information"/>
    <n v="2.5"/>
    <d v="2025-01-10T00:00:00"/>
    <d v="2025-05-06T00:00:00"/>
    <d v="2025-01-06T00:00:00"/>
    <x v="3"/>
    <x v="3"/>
    <x v="2"/>
    <s v=""/>
    <x v="0"/>
  </r>
  <r>
    <s v="Amy McConville"/>
    <s v="Person 2"/>
    <s v="Support Plan"/>
    <n v="4"/>
    <d v="2025-01-10T00:00:00"/>
    <d v="2025-04-19T00:00:00"/>
    <d v="2024-12-19T00:00:00"/>
    <x v="3"/>
    <x v="3"/>
    <x v="2"/>
    <s v=""/>
    <x v="0"/>
  </r>
  <r>
    <s v="Amy McConville"/>
    <s v="Person 2"/>
    <s v="Support Plan"/>
    <n v="4.2"/>
    <d v="2025-01-10T00:00:00"/>
    <d v="2025-04-13T00:00:00"/>
    <d v="2024-12-13T00:00:00"/>
    <x v="3"/>
    <x v="3"/>
    <x v="2"/>
    <s v=""/>
    <x v="0"/>
  </r>
  <r>
    <s v="Amy McConville"/>
    <s v="Person 2"/>
    <s v="Support Plan"/>
    <n v="4.9000000000000004"/>
    <d v="2025-01-10T00:00:00"/>
    <d v="2025-04-13T00:00:00"/>
    <d v="2024-12-13T00:00:00"/>
    <x v="3"/>
    <x v="3"/>
    <x v="2"/>
    <s v=""/>
    <x v="0"/>
  </r>
  <r>
    <s v="Barry Greenhough"/>
    <s v="Person 3"/>
    <s v="Person We Support Information"/>
    <n v="2.1"/>
    <d v="2025-01-10T00:00:00"/>
    <d v="2025-06-20T00:00:00"/>
    <d v="2025-02-20T00:00:00"/>
    <x v="4"/>
    <x v="4"/>
    <x v="1"/>
    <n v="41"/>
    <x v="0"/>
  </r>
  <r>
    <s v="Barry Greenhough"/>
    <s v="Person 3"/>
    <s v="Person We Support Information"/>
    <n v="2.2000000000000002"/>
    <d v="2025-01-10T00:00:00"/>
    <d v="2025-06-23T00:00:00"/>
    <d v="2025-02-23T00:00:00"/>
    <x v="5"/>
    <x v="5"/>
    <x v="1"/>
    <n v="44"/>
    <x v="0"/>
  </r>
  <r>
    <s v="Barry Greenhough"/>
    <s v="Person 3"/>
    <s v="Person We Support Information"/>
    <n v="2.2999999999999998"/>
    <d v="2025-01-10T00:00:00"/>
    <d v="2025-07-23T00:00:00"/>
    <d v="2025-03-23T00:00:00"/>
    <x v="5"/>
    <x v="5"/>
    <x v="1"/>
    <n v="72"/>
    <x v="0"/>
  </r>
  <r>
    <s v="Barry Greenhough"/>
    <s v="Person 3"/>
    <s v="Person We Support Information"/>
    <n v="2.4"/>
    <d v="2025-01-10T00:00:00"/>
    <d v="2025-06-13T00:00:00"/>
    <d v="2025-02-13T00:00:00"/>
    <x v="4"/>
    <x v="4"/>
    <x v="1"/>
    <n v="34"/>
    <x v="0"/>
  </r>
  <r>
    <s v="Barry Greenhough"/>
    <s v="Person 3"/>
    <s v="Person We Support Information"/>
    <n v="2.5"/>
    <d v="2025-01-10T00:00:00"/>
    <d v="2025-06-13T00:00:00"/>
    <d v="2025-02-13T00:00:00"/>
    <x v="4"/>
    <x v="4"/>
    <x v="1"/>
    <n v="34"/>
    <x v="0"/>
  </r>
  <r>
    <s v="Barry Greenhough"/>
    <s v="Person 3"/>
    <s v="Support Plan"/>
    <n v="4"/>
    <d v="2025-02-20T00:00:00"/>
    <d v="2025-06-23T00:00:00"/>
    <d v="2025-02-23T00:00:00"/>
    <x v="5"/>
    <x v="5"/>
    <x v="1"/>
    <n v="3"/>
    <x v="0"/>
  </r>
  <r>
    <s v="Barry Greenhough"/>
    <s v="Person 3"/>
    <s v="Support Plan"/>
    <n v="4.2"/>
    <d v="2025-02-20T00:00:00"/>
    <d v="2025-06-20T00:00:00"/>
    <d v="2025-02-20T00:00:00"/>
    <x v="4"/>
    <x v="4"/>
    <x v="2"/>
    <s v=""/>
    <x v="0"/>
  </r>
  <r>
    <s v="Barry Greenhough"/>
    <s v="Person 3"/>
    <s v="Support Plan"/>
    <n v="4.9000000000000004"/>
    <d v="2025-02-20T00:00:00"/>
    <d v="2025-06-13T00:00:00"/>
    <d v="2025-02-13T00:00:00"/>
    <x v="3"/>
    <x v="3"/>
    <x v="2"/>
    <s v=""/>
    <x v="2"/>
  </r>
  <r>
    <s v="Brian Andrews"/>
    <s v="Person 4"/>
    <s v="Person We Support Information"/>
    <n v="2.1"/>
    <d v="2025-01-10T00:00:00"/>
    <d v="2025-07-13T00:00:00"/>
    <d v="2025-03-13T00:00:00"/>
    <x v="1"/>
    <x v="1"/>
    <x v="1"/>
    <n v="62"/>
    <x v="1"/>
  </r>
  <r>
    <s v="Brian Andrews"/>
    <s v="Person 4"/>
    <s v="Person We Support Information"/>
    <n v="2.2000000000000002"/>
    <d v="2025-01-10T00:00:00"/>
    <d v="2025-07-13T00:00:00"/>
    <d v="2025-03-13T00:00:00"/>
    <x v="2"/>
    <x v="2"/>
    <x v="1"/>
    <n v="62"/>
    <x v="2"/>
  </r>
  <r>
    <s v="Brian Andrews"/>
    <s v="Person 4"/>
    <s v="Person We Support Information"/>
    <n v="2.2999999999999998"/>
    <d v="2025-01-10T00:00:00"/>
    <d v="2025-07-13T00:00:00"/>
    <d v="2025-03-13T00:00:00"/>
    <x v="2"/>
    <x v="2"/>
    <x v="1"/>
    <n v="62"/>
    <x v="2"/>
  </r>
  <r>
    <s v="Brian Andrews"/>
    <s v="Person 4"/>
    <s v="Person We Support Information"/>
    <n v="2.4"/>
    <d v="2025-01-10T00:00:00"/>
    <d v="2025-07-13T00:00:00"/>
    <d v="2025-03-13T00:00:00"/>
    <x v="3"/>
    <x v="3"/>
    <x v="1"/>
    <n v="62"/>
    <x v="2"/>
  </r>
  <r>
    <s v="Brian Andrews"/>
    <s v="Person 4"/>
    <s v="Person We Support Information"/>
    <n v="2.5"/>
    <d v="2025-01-10T00:00:00"/>
    <d v="2025-07-13T00:00:00"/>
    <d v="2025-03-13T00:00:00"/>
    <x v="3"/>
    <x v="3"/>
    <x v="1"/>
    <n v="62"/>
    <x v="2"/>
  </r>
  <r>
    <s v="Brian Andrews"/>
    <s v="Person 4"/>
    <s v="Support Plan"/>
    <n v="4"/>
    <d v="2025-02-20T00:00:00"/>
    <d v="2025-06-20T00:00:00"/>
    <m/>
    <x v="1"/>
    <x v="1"/>
    <x v="0"/>
    <n v="147"/>
    <x v="1"/>
  </r>
  <r>
    <s v="Brian Andrews"/>
    <s v="Person 4"/>
    <s v="Support Plan"/>
    <n v="4.2"/>
    <d v="2025-02-20T00:00:00"/>
    <d v="2025-08-09T00:00:00"/>
    <d v="2025-04-09T00:00:00"/>
    <x v="6"/>
    <x v="6"/>
    <x v="1"/>
    <n v="48"/>
    <x v="0"/>
  </r>
  <r>
    <s v="Brian Andrews"/>
    <s v="Person 4"/>
    <s v="Support Plan"/>
    <n v="4.9000000000000004"/>
    <d v="2025-02-20T00:00:00"/>
    <d v="2025-08-09T00:00:00"/>
    <d v="2025-04-09T00:00:00"/>
    <x v="6"/>
    <x v="6"/>
    <x v="1"/>
    <n v="48"/>
    <x v="0"/>
  </r>
  <r>
    <s v="Chris Burns"/>
    <s v="Person 5"/>
    <s v="Person We Support Information"/>
    <n v="2.1"/>
    <d v="2025-01-10T00:00:00"/>
    <d v="2025-08-10T00:00:00"/>
    <d v="2025-04-10T00:00:00"/>
    <x v="2"/>
    <x v="2"/>
    <x v="1"/>
    <n v="90"/>
    <x v="2"/>
  </r>
  <r>
    <s v="Chris Burns"/>
    <s v="Person 5"/>
    <s v="Person We Support Information"/>
    <n v="2.2000000000000002"/>
    <d v="2025-01-10T00:00:00"/>
    <d v="2025-08-10T00:00:00"/>
    <d v="2025-04-10T00:00:00"/>
    <x v="7"/>
    <x v="7"/>
    <x v="1"/>
    <n v="90"/>
    <x v="2"/>
  </r>
  <r>
    <s v="Chris Burns"/>
    <s v="Person 5"/>
    <s v="Person We Support Information"/>
    <n v="2.2999999999999998"/>
    <d v="2025-01-10T00:00:00"/>
    <d v="2025-08-10T00:00:00"/>
    <d v="2025-04-10T00:00:00"/>
    <x v="7"/>
    <x v="7"/>
    <x v="1"/>
    <n v="90"/>
    <x v="2"/>
  </r>
  <r>
    <s v="Chris Burns"/>
    <s v="Person 5"/>
    <s v="Person We Support Information"/>
    <n v="2.4"/>
    <d v="2025-01-10T00:00:00"/>
    <d v="2025-08-16T00:00:00"/>
    <d v="2025-04-16T00:00:00"/>
    <x v="7"/>
    <x v="7"/>
    <x v="1"/>
    <n v="96"/>
    <x v="2"/>
  </r>
  <r>
    <s v="Chris Burns"/>
    <s v="Person 5"/>
    <s v="Person We Support Information"/>
    <n v="2.5"/>
    <d v="2025-01-10T00:00:00"/>
    <d v="2025-06-12T00:00:00"/>
    <d v="2025-02-12T00:00:00"/>
    <x v="2"/>
    <x v="2"/>
    <x v="1"/>
    <n v="33"/>
    <x v="2"/>
  </r>
  <r>
    <s v="Chris Burns"/>
    <s v="Person 5"/>
    <s v="Support Plan"/>
    <n v="4"/>
    <d v="2025-04-15T00:00:00"/>
    <d v="2025-08-13T00:00:00"/>
    <d v="2025-04-13T00:00:00"/>
    <x v="7"/>
    <x v="7"/>
    <x v="2"/>
    <s v=""/>
    <x v="2"/>
  </r>
  <r>
    <s v="Chris Burns"/>
    <s v="Person 5"/>
    <s v="Support Plan"/>
    <n v="4.2"/>
    <d v="2025-04-15T00:00:00"/>
    <d v="2025-08-16T00:00:00"/>
    <d v="2025-04-16T00:00:00"/>
    <x v="2"/>
    <x v="2"/>
    <x v="1"/>
    <n v="1"/>
    <x v="2"/>
  </r>
  <r>
    <s v="Chris Burns"/>
    <s v="Person 5"/>
    <s v="Support Plan"/>
    <n v="4.9000000000000004"/>
    <d v="2025-04-15T00:00:00"/>
    <d v="2025-08-10T00:00:00"/>
    <d v="2025-04-10T00:00:00"/>
    <x v="2"/>
    <x v="2"/>
    <x v="2"/>
    <s v=""/>
    <x v="2"/>
  </r>
  <r>
    <s v="Clare Bowen"/>
    <s v="Person 6"/>
    <s v="Person We Support Information"/>
    <n v="2.1"/>
    <d v="2025-01-10T00:00:00"/>
    <d v="2025-05-13T00:00:00"/>
    <d v="2025-01-13T00:00:00"/>
    <x v="8"/>
    <x v="8"/>
    <x v="1"/>
    <n v="3"/>
    <x v="0"/>
  </r>
  <r>
    <s v="Clare Bowen"/>
    <s v="Person 6"/>
    <s v="Person We Support Information"/>
    <n v="2.2000000000000002"/>
    <d v="2025-01-10T00:00:00"/>
    <d v="2025-07-11T00:00:00"/>
    <d v="2025-03-11T00:00:00"/>
    <x v="8"/>
    <x v="8"/>
    <x v="1"/>
    <n v="60"/>
    <x v="0"/>
  </r>
  <r>
    <s v="Clare Bowen"/>
    <s v="Person 6"/>
    <s v="Person We Support Information"/>
    <n v="2.2999999999999998"/>
    <d v="2025-01-10T00:00:00"/>
    <d v="2025-05-13T00:00:00"/>
    <d v="2025-01-13T00:00:00"/>
    <x v="8"/>
    <x v="8"/>
    <x v="1"/>
    <n v="3"/>
    <x v="0"/>
  </r>
  <r>
    <s v="Clare Bowen"/>
    <s v="Person 6"/>
    <s v="Person We Support Information"/>
    <n v="2.4"/>
    <d v="2025-01-10T00:00:00"/>
    <d v="2025-05-13T00:00:00"/>
    <d v="2025-01-13T00:00:00"/>
    <x v="8"/>
    <x v="8"/>
    <x v="1"/>
    <n v="3"/>
    <x v="0"/>
  </r>
  <r>
    <s v="Clare Bowen"/>
    <s v="Person 6"/>
    <s v="Person We Support Information"/>
    <n v="2.5"/>
    <d v="2025-01-10T00:00:00"/>
    <d v="2025-05-13T00:00:00"/>
    <d v="2025-01-13T00:00:00"/>
    <x v="8"/>
    <x v="8"/>
    <x v="1"/>
    <n v="3"/>
    <x v="0"/>
  </r>
  <r>
    <s v="Clare Bowen"/>
    <s v="Person 6"/>
    <s v="Support Plan"/>
    <n v="4"/>
    <d v="2025-01-13T00:00:00"/>
    <d v="2025-07-05T00:00:00"/>
    <d v="2025-03-05T00:00:00"/>
    <x v="8"/>
    <x v="8"/>
    <x v="1"/>
    <n v="51"/>
    <x v="0"/>
  </r>
  <r>
    <s v="Clare Bowen"/>
    <s v="Person 6"/>
    <s v="Support Plan"/>
    <n v="4.2"/>
    <d v="2025-01-13T00:00:00"/>
    <d v="2025-07-05T00:00:00"/>
    <d v="2025-03-05T00:00:00"/>
    <x v="8"/>
    <x v="8"/>
    <x v="1"/>
    <n v="51"/>
    <x v="0"/>
  </r>
  <r>
    <s v="Clare Bowen"/>
    <s v="Person 6"/>
    <s v="Support Plan"/>
    <n v="4.9000000000000004"/>
    <d v="2025-01-13T00:00:00"/>
    <d v="2025-07-05T00:00:00"/>
    <d v="2025-03-05T00:00:00"/>
    <x v="8"/>
    <x v="8"/>
    <x v="1"/>
    <n v="51"/>
    <x v="0"/>
  </r>
  <r>
    <s v="Daniel Pout"/>
    <s v="Person 7"/>
    <s v="Person We Support Information"/>
    <n v="2.1"/>
    <d v="2025-01-10T00:00:00"/>
    <d v="2025-06-20T00:00:00"/>
    <d v="2025-02-20T00:00:00"/>
    <x v="9"/>
    <x v="9"/>
    <x v="1"/>
    <n v="41"/>
    <x v="0"/>
  </r>
  <r>
    <s v="Daniel Pout"/>
    <s v="Person 7"/>
    <s v="Person We Support Information"/>
    <n v="2.2000000000000002"/>
    <d v="2025-01-10T00:00:00"/>
    <d v="2025-06-20T00:00:00"/>
    <d v="2025-02-20T00:00:00"/>
    <x v="9"/>
    <x v="9"/>
    <x v="1"/>
    <n v="41"/>
    <x v="0"/>
  </r>
  <r>
    <s v="Daniel Pout"/>
    <s v="Person 7"/>
    <s v="Person We Support Information"/>
    <n v="2.2999999999999998"/>
    <d v="2025-01-10T00:00:00"/>
    <d v="2025-06-20T00:00:00"/>
    <d v="2025-02-20T00:00:00"/>
    <x v="9"/>
    <x v="9"/>
    <x v="1"/>
    <n v="41"/>
    <x v="0"/>
  </r>
  <r>
    <s v="Daniel Pout"/>
    <s v="Person 7"/>
    <s v="Person We Support Information"/>
    <n v="2.4"/>
    <d v="2025-01-10T00:00:00"/>
    <d v="2025-06-20T00:00:00"/>
    <d v="2025-02-20T00:00:00"/>
    <x v="9"/>
    <x v="9"/>
    <x v="1"/>
    <n v="41"/>
    <x v="0"/>
  </r>
  <r>
    <s v="Daniel Pout"/>
    <s v="Person 7"/>
    <s v="Person We Support Information"/>
    <n v="2.5"/>
    <d v="2025-01-10T00:00:00"/>
    <d v="2025-06-20T00:00:00"/>
    <d v="2025-02-20T00:00:00"/>
    <x v="9"/>
    <x v="9"/>
    <x v="1"/>
    <n v="41"/>
    <x v="0"/>
  </r>
  <r>
    <s v="Daniel Pout"/>
    <s v="Person 7"/>
    <s v="Support Plan"/>
    <n v="4"/>
    <d v="2025-02-20T00:00:00"/>
    <d v="2025-06-20T00:00:00"/>
    <m/>
    <x v="9"/>
    <x v="9"/>
    <x v="0"/>
    <n v="147"/>
    <x v="0"/>
  </r>
  <r>
    <s v="Daniel Pout"/>
    <s v="Person 7"/>
    <s v="Support Plan"/>
    <n v="4.2"/>
    <d v="2025-02-20T00:00:00"/>
    <d v="2025-06-20T00:00:00"/>
    <d v="2025-02-20T00:00:00"/>
    <x v="7"/>
    <x v="7"/>
    <x v="2"/>
    <s v=""/>
    <x v="0"/>
  </r>
  <r>
    <s v="Daniel Pout"/>
    <s v="Person 7"/>
    <s v="Support Plan"/>
    <n v="4.9000000000000004"/>
    <d v="2025-02-20T00:00:00"/>
    <d v="2025-06-20T00:00:00"/>
    <d v="2025-02-20T00:00:00"/>
    <x v="7"/>
    <x v="7"/>
    <x v="2"/>
    <s v=""/>
    <x v="0"/>
  </r>
  <r>
    <s v="Gaz McHale"/>
    <s v="Person 8"/>
    <s v="Person We Support Information"/>
    <n v="2.1"/>
    <d v="2025-01-10T00:00:00"/>
    <d v="2025-05-10T00:00:00"/>
    <d v="2025-01-10T00:00:00"/>
    <x v="3"/>
    <x v="3"/>
    <x v="2"/>
    <s v=""/>
    <x v="0"/>
  </r>
  <r>
    <s v="Gaz McHale"/>
    <s v="Person 8"/>
    <s v="Person We Support Information"/>
    <n v="2.2000000000000002"/>
    <d v="2025-01-10T00:00:00"/>
    <d v="2025-05-10T00:00:00"/>
    <d v="2025-01-10T00:00:00"/>
    <x v="3"/>
    <x v="3"/>
    <x v="2"/>
    <s v=""/>
    <x v="0"/>
  </r>
  <r>
    <s v="Gaz McHale"/>
    <s v="Person 8"/>
    <s v="Person We Support Information"/>
    <n v="2.2999999999999998"/>
    <d v="2025-01-10T00:00:00"/>
    <d v="2025-05-10T00:00:00"/>
    <d v="2025-01-10T00:00:00"/>
    <x v="3"/>
    <x v="3"/>
    <x v="2"/>
    <s v=""/>
    <x v="0"/>
  </r>
  <r>
    <s v="Gaz McHale"/>
    <s v="Person 8"/>
    <s v="Person We Support Information"/>
    <n v="2.4"/>
    <d v="2025-01-10T00:00:00"/>
    <d v="2025-05-10T00:00:00"/>
    <d v="2025-01-10T00:00:00"/>
    <x v="3"/>
    <x v="3"/>
    <x v="2"/>
    <s v=""/>
    <x v="0"/>
  </r>
  <r>
    <s v="Gaz McHale"/>
    <s v="Person 8"/>
    <s v="Person We Support Information"/>
    <n v="2.5"/>
    <d v="2025-01-10T00:00:00"/>
    <d v="2025-05-10T00:00:00"/>
    <d v="2025-01-10T00:00:00"/>
    <x v="3"/>
    <x v="3"/>
    <x v="2"/>
    <s v=""/>
    <x v="0"/>
  </r>
  <r>
    <s v="Gaz McHale"/>
    <s v="Person 8"/>
    <s v="Support Plan"/>
    <n v="4"/>
    <d v="2025-03-17T00:00:00"/>
    <d v="2025-05-13T00:00:00"/>
    <d v="2025-01-13T00:00:00"/>
    <x v="3"/>
    <x v="3"/>
    <x v="2"/>
    <s v=""/>
    <x v="0"/>
  </r>
  <r>
    <s v="Gaz McHale"/>
    <s v="Person 8"/>
    <s v="Support Plan"/>
    <n v="4.2"/>
    <d v="2025-03-17T00:00:00"/>
    <d v="2025-05-13T00:00:00"/>
    <d v="2025-01-13T00:00:00"/>
    <x v="3"/>
    <x v="3"/>
    <x v="2"/>
    <s v=""/>
    <x v="0"/>
  </r>
  <r>
    <s v="Gaz McHale"/>
    <s v="Person 8"/>
    <s v="Support Plan"/>
    <n v="4.9000000000000004"/>
    <d v="2025-03-17T00:00:00"/>
    <d v="2025-05-13T00:00:00"/>
    <d v="2025-01-13T00:00:00"/>
    <x v="3"/>
    <x v="3"/>
    <x v="2"/>
    <s v=""/>
    <x v="0"/>
  </r>
  <r>
    <s v="James Edwards"/>
    <s v="Person 9"/>
    <s v="Person We Support Information"/>
    <n v="2.1"/>
    <d v="2025-01-10T00:00:00"/>
    <d v="2025-05-29T00:00:00"/>
    <d v="2025-01-29T00:00:00"/>
    <x v="10"/>
    <x v="10"/>
    <x v="1"/>
    <n v="19"/>
    <x v="0"/>
  </r>
  <r>
    <s v="James Edwards"/>
    <s v="Person 9"/>
    <s v="Person We Support Information"/>
    <n v="2.2000000000000002"/>
    <d v="2025-01-10T00:00:00"/>
    <d v="2025-05-30T00:00:00"/>
    <d v="2025-01-30T00:00:00"/>
    <x v="10"/>
    <x v="10"/>
    <x v="1"/>
    <n v="20"/>
    <x v="0"/>
  </r>
  <r>
    <s v="James Edwards"/>
    <s v="Person 9"/>
    <s v="Person We Support Information"/>
    <n v="2.2999999999999998"/>
    <d v="2025-01-10T00:00:00"/>
    <d v="2025-05-31T00:00:00"/>
    <d v="2025-01-31T00:00:00"/>
    <x v="10"/>
    <x v="10"/>
    <x v="1"/>
    <n v="21"/>
    <x v="0"/>
  </r>
  <r>
    <s v="James Edwards"/>
    <s v="Person 9"/>
    <s v="Person We Support Information"/>
    <n v="2.4"/>
    <d v="2025-01-10T00:00:00"/>
    <d v="2025-06-01T00:00:00"/>
    <d v="2025-02-01T00:00:00"/>
    <x v="10"/>
    <x v="10"/>
    <x v="1"/>
    <n v="22"/>
    <x v="0"/>
  </r>
  <r>
    <s v="James Edwards"/>
    <s v="Person 9"/>
    <s v="Person We Support Information"/>
    <n v="2.5"/>
    <d v="2025-01-10T00:00:00"/>
    <d v="2025-06-02T00:00:00"/>
    <d v="2025-02-02T00:00:00"/>
    <x v="10"/>
    <x v="10"/>
    <x v="1"/>
    <n v="23"/>
    <x v="0"/>
  </r>
  <r>
    <s v="James Edwards"/>
    <s v="Person 9"/>
    <s v="Support Plan"/>
    <n v="4"/>
    <d v="2025-04-14T00:00:00"/>
    <d v="2025-08-14T00:00:00"/>
    <m/>
    <x v="10"/>
    <x v="10"/>
    <x v="0"/>
    <n v="94"/>
    <x v="0"/>
  </r>
  <r>
    <s v="James Edwards"/>
    <s v="Person 9"/>
    <s v="Support Plan"/>
    <n v="4.2"/>
    <d v="2025-04-14T00:00:00"/>
    <d v="2025-09-21T00:00:00"/>
    <d v="2025-05-21T00:00:00"/>
    <x v="10"/>
    <x v="10"/>
    <x v="1"/>
    <n v="37"/>
    <x v="0"/>
  </r>
  <r>
    <s v="James Edwards"/>
    <s v="Person 9"/>
    <s v="Support Plan"/>
    <n v="4.9000000000000004"/>
    <d v="2025-04-14T00:00:00"/>
    <d v="2025-09-21T00:00:00"/>
    <d v="2025-05-21T00:00:00"/>
    <x v="10"/>
    <x v="10"/>
    <x v="1"/>
    <n v="37"/>
    <x v="0"/>
  </r>
  <r>
    <s v="James Hitchmough"/>
    <s v="Person 10"/>
    <s v="Person We Support Information"/>
    <n v="2.1"/>
    <d v="2025-01-10T00:00:00"/>
    <d v="2025-05-10T00:00:00"/>
    <m/>
    <x v="10"/>
    <x v="10"/>
    <x v="0"/>
    <n v="188"/>
    <x v="0"/>
  </r>
  <r>
    <s v="James Hitchmough"/>
    <s v="Person 10"/>
    <s v="Person We Support Information"/>
    <n v="2.2000000000000002"/>
    <d v="2025-01-10T00:00:00"/>
    <d v="2025-09-16T00:00:00"/>
    <d v="2025-05-16T00:00:00"/>
    <x v="10"/>
    <x v="10"/>
    <x v="1"/>
    <n v="126"/>
    <x v="0"/>
  </r>
  <r>
    <s v="James Hitchmough"/>
    <s v="Person 10"/>
    <s v="Person We Support Information"/>
    <n v="2.2999999999999998"/>
    <d v="2025-01-10T00:00:00"/>
    <d v="2025-05-10T00:00:00"/>
    <m/>
    <x v="10"/>
    <x v="10"/>
    <x v="0"/>
    <n v="188"/>
    <x v="0"/>
  </r>
  <r>
    <s v="James Hitchmough"/>
    <s v="Person 10"/>
    <s v="Person We Support Information"/>
    <n v="2.4"/>
    <d v="2025-01-10T00:00:00"/>
    <d v="2025-05-10T00:00:00"/>
    <m/>
    <x v="10"/>
    <x v="10"/>
    <x v="0"/>
    <n v="188"/>
    <x v="0"/>
  </r>
  <r>
    <s v="James Hitchmough"/>
    <s v="Person 10"/>
    <s v="Person We Support Information"/>
    <n v="2.5"/>
    <d v="2025-01-10T00:00:00"/>
    <d v="2025-05-10T00:00:00"/>
    <m/>
    <x v="10"/>
    <x v="10"/>
    <x v="0"/>
    <n v="188"/>
    <x v="0"/>
  </r>
  <r>
    <s v="James Hitchmough"/>
    <s v="Person 10"/>
    <s v="Support Plan"/>
    <n v="4"/>
    <d v="2025-03-19T00:00:00"/>
    <d v="2025-07-19T00:00:00"/>
    <m/>
    <x v="10"/>
    <x v="10"/>
    <x v="0"/>
    <n v="120"/>
    <x v="0"/>
  </r>
  <r>
    <s v="James Hitchmough"/>
    <s v="Person 10"/>
    <s v="Support Plan"/>
    <n v="4.2"/>
    <d v="2025-03-19T00:00:00"/>
    <d v="2025-08-01T00:00:00"/>
    <d v="2025-04-01T00:00:00"/>
    <x v="10"/>
    <x v="10"/>
    <x v="1"/>
    <n v="13"/>
    <x v="0"/>
  </r>
  <r>
    <s v="James Hitchmough"/>
    <s v="Person 10"/>
    <s v="Support Plan"/>
    <n v="4.9000000000000004"/>
    <d v="2025-03-19T00:00:00"/>
    <d v="2025-08-01T00:00:00"/>
    <d v="2025-04-01T00:00:00"/>
    <x v="10"/>
    <x v="10"/>
    <x v="1"/>
    <n v="13"/>
    <x v="0"/>
  </r>
  <r>
    <s v="James Richardson"/>
    <s v="Person 11"/>
    <s v="Person We Support Information"/>
    <n v="2.1"/>
    <d v="2025-01-10T00:00:00"/>
    <d v="2025-07-26T00:00:00"/>
    <d v="2025-03-26T00:00:00"/>
    <x v="9"/>
    <x v="9"/>
    <x v="1"/>
    <n v="75"/>
    <x v="0"/>
  </r>
  <r>
    <s v="James Richardson"/>
    <s v="Person 11"/>
    <s v="Person We Support Information"/>
    <n v="2.2000000000000002"/>
    <d v="2025-01-10T00:00:00"/>
    <d v="2025-07-26T00:00:00"/>
    <d v="2025-03-26T00:00:00"/>
    <x v="9"/>
    <x v="9"/>
    <x v="1"/>
    <n v="75"/>
    <x v="0"/>
  </r>
  <r>
    <s v="James Richardson"/>
    <s v="Person 11"/>
    <s v="Person We Support Information"/>
    <n v="2.2999999999999998"/>
    <d v="2025-01-10T00:00:00"/>
    <d v="2025-07-26T00:00:00"/>
    <d v="2025-03-26T00:00:00"/>
    <x v="9"/>
    <x v="9"/>
    <x v="1"/>
    <n v="75"/>
    <x v="0"/>
  </r>
  <r>
    <s v="James Richardson"/>
    <s v="Person 11"/>
    <s v="Person We Support Information"/>
    <n v="2.4"/>
    <d v="2025-01-10T00:00:00"/>
    <d v="2025-07-26T00:00:00"/>
    <d v="2025-03-26T00:00:00"/>
    <x v="9"/>
    <x v="9"/>
    <x v="1"/>
    <n v="75"/>
    <x v="0"/>
  </r>
  <r>
    <s v="James Richardson"/>
    <s v="Person 11"/>
    <s v="Person We Support Information"/>
    <n v="2.5"/>
    <d v="2025-01-10T00:00:00"/>
    <d v="2025-07-26T00:00:00"/>
    <d v="2025-03-26T00:00:00"/>
    <x v="9"/>
    <x v="9"/>
    <x v="1"/>
    <n v="75"/>
    <x v="0"/>
  </r>
  <r>
    <s v="James Richardson"/>
    <s v="Person 11"/>
    <s v="Support Plan"/>
    <n v="4"/>
    <d v="2025-03-19T00:00:00"/>
    <d v="2025-08-08T00:00:00"/>
    <d v="2025-04-08T00:00:00"/>
    <x v="2"/>
    <x v="2"/>
    <x v="1"/>
    <n v="20"/>
    <x v="2"/>
  </r>
  <r>
    <s v="James Richardson"/>
    <s v="Person 11"/>
    <s v="Support Plan"/>
    <n v="4.2"/>
    <d v="2025-03-19T00:00:00"/>
    <d v="2025-08-08T00:00:00"/>
    <d v="2025-04-08T00:00:00"/>
    <x v="2"/>
    <x v="2"/>
    <x v="1"/>
    <n v="20"/>
    <x v="2"/>
  </r>
  <r>
    <s v="James Richardson"/>
    <s v="Person 11"/>
    <s v="Support Plan"/>
    <n v="4.9000000000000004"/>
    <d v="2025-03-19T00:00:00"/>
    <d v="2025-08-08T00:00:00"/>
    <d v="2025-04-08T00:00:00"/>
    <x v="2"/>
    <x v="2"/>
    <x v="1"/>
    <n v="20"/>
    <x v="2"/>
  </r>
  <r>
    <s v="John Mahon"/>
    <s v="Person 12"/>
    <s v="Person We Support Information"/>
    <n v="2.1"/>
    <d v="2025-01-10T00:00:00"/>
    <d v="2025-05-10T00:00:00"/>
    <m/>
    <x v="11"/>
    <x v="11"/>
    <x v="0"/>
    <n v="188"/>
    <x v="0"/>
  </r>
  <r>
    <s v="John Mahon"/>
    <s v="Person 12"/>
    <s v="Person We Support Information"/>
    <n v="2.2000000000000002"/>
    <d v="2025-01-10T00:00:00"/>
    <d v="2025-08-04T00:00:00"/>
    <d v="2025-04-04T00:00:00"/>
    <x v="11"/>
    <x v="11"/>
    <x v="1"/>
    <n v="84"/>
    <x v="0"/>
  </r>
  <r>
    <s v="John Mahon"/>
    <s v="Person 12"/>
    <s v="Person We Support Information"/>
    <n v="2.2999999999999998"/>
    <d v="2025-01-10T00:00:00"/>
    <d v="2025-05-10T00:00:00"/>
    <m/>
    <x v="11"/>
    <x v="11"/>
    <x v="0"/>
    <n v="188"/>
    <x v="0"/>
  </r>
  <r>
    <s v="John Mahon"/>
    <s v="Person 12"/>
    <s v="Person We Support Information"/>
    <n v="2.4"/>
    <d v="2025-01-10T00:00:00"/>
    <d v="2025-05-10T00:00:00"/>
    <m/>
    <x v="11"/>
    <x v="11"/>
    <x v="0"/>
    <n v="188"/>
    <x v="0"/>
  </r>
  <r>
    <s v="John Mahon"/>
    <s v="Person 12"/>
    <s v="Person We Support Information"/>
    <n v="2.5"/>
    <d v="2025-01-10T00:00:00"/>
    <d v="2025-05-10T00:00:00"/>
    <m/>
    <x v="11"/>
    <x v="11"/>
    <x v="0"/>
    <n v="188"/>
    <x v="0"/>
  </r>
  <r>
    <s v="John Mahon"/>
    <s v="Person 12"/>
    <s v="Support Plan"/>
    <n v="4"/>
    <d v="2025-04-01T00:00:00"/>
    <d v="2025-08-04T00:00:00"/>
    <d v="2025-04-04T00:00:00"/>
    <x v="11"/>
    <x v="11"/>
    <x v="1"/>
    <n v="3"/>
    <x v="0"/>
  </r>
  <r>
    <s v="John Mahon"/>
    <s v="Person 12"/>
    <s v="Support Plan"/>
    <n v="4.2"/>
    <d v="2025-04-01T00:00:00"/>
    <d v="2025-08-04T00:00:00"/>
    <d v="2025-04-04T00:00:00"/>
    <x v="11"/>
    <x v="11"/>
    <x v="1"/>
    <n v="3"/>
    <x v="0"/>
  </r>
  <r>
    <s v="John Mahon"/>
    <s v="Person 12"/>
    <s v="Support Plan"/>
    <n v="4.9000000000000004"/>
    <d v="2025-04-01T00:00:00"/>
    <d v="2025-08-04T00:00:00"/>
    <d v="2025-04-04T00:00:00"/>
    <x v="11"/>
    <x v="11"/>
    <x v="1"/>
    <n v="3"/>
    <x v="0"/>
  </r>
  <r>
    <s v="Jordan Smolka"/>
    <s v="Person 13"/>
    <s v="Person We Support Information"/>
    <n v="2.1"/>
    <d v="2025-01-10T00:00:00"/>
    <d v="2025-05-10T00:00:00"/>
    <m/>
    <x v="12"/>
    <x v="12"/>
    <x v="0"/>
    <n v="188"/>
    <x v="0"/>
  </r>
  <r>
    <s v="Jordan Smolka"/>
    <s v="Person 13"/>
    <s v="Person We Support Information"/>
    <n v="2.2000000000000002"/>
    <d v="2025-01-10T00:00:00"/>
    <d v="2025-07-18T00:00:00"/>
    <d v="2025-03-18T00:00:00"/>
    <x v="3"/>
    <x v="3"/>
    <x v="1"/>
    <n v="67"/>
    <x v="2"/>
  </r>
  <r>
    <s v="Jordan Smolka"/>
    <s v="Person 13"/>
    <s v="Person We Support Information"/>
    <n v="2.2999999999999998"/>
    <d v="2025-01-10T00:00:00"/>
    <d v="2025-05-10T00:00:00"/>
    <m/>
    <x v="12"/>
    <x v="12"/>
    <x v="0"/>
    <n v="188"/>
    <x v="0"/>
  </r>
  <r>
    <s v="Jordan Smolka"/>
    <s v="Person 13"/>
    <s v="Person We Support Information"/>
    <n v="2.4"/>
    <d v="2025-01-10T00:00:00"/>
    <d v="2025-05-10T00:00:00"/>
    <m/>
    <x v="12"/>
    <x v="12"/>
    <x v="0"/>
    <n v="188"/>
    <x v="0"/>
  </r>
  <r>
    <s v="Jordan Smolka"/>
    <s v="Person 13"/>
    <s v="Person We Support Information"/>
    <n v="2.5"/>
    <d v="2025-01-10T00:00:00"/>
    <d v="2025-06-20T00:00:00"/>
    <d v="2025-02-20T00:00:00"/>
    <x v="12"/>
    <x v="12"/>
    <x v="1"/>
    <n v="41"/>
    <x v="0"/>
  </r>
  <r>
    <s v="Jordan Smolka"/>
    <s v="Person 13"/>
    <s v="Support Plan"/>
    <n v="4"/>
    <d v="2025-04-02T00:00:00"/>
    <d v="2025-06-20T00:00:00"/>
    <d v="2025-02-20T00:00:00"/>
    <x v="7"/>
    <x v="7"/>
    <x v="2"/>
    <s v=""/>
    <x v="0"/>
  </r>
  <r>
    <s v="Jordan Smolka"/>
    <s v="Person 13"/>
    <s v="Support Plan"/>
    <n v="4.2"/>
    <d v="2025-04-02T00:00:00"/>
    <d v="2025-06-20T00:00:00"/>
    <d v="2025-02-20T00:00:00"/>
    <x v="7"/>
    <x v="7"/>
    <x v="2"/>
    <s v=""/>
    <x v="0"/>
  </r>
  <r>
    <s v="Jordan Smolka"/>
    <s v="Person 13"/>
    <s v="Support Plan"/>
    <n v="4.9000000000000004"/>
    <d v="2025-04-02T00:00:00"/>
    <d v="2025-06-20T00:00:00"/>
    <d v="2025-02-20T00:00:00"/>
    <x v="7"/>
    <x v="7"/>
    <x v="2"/>
    <s v=""/>
    <x v="0"/>
  </r>
  <r>
    <s v="Karl Harry"/>
    <s v="Person 14"/>
    <s v="Person We Support Information"/>
    <n v="2.1"/>
    <d v="2025-01-10T00:00:00"/>
    <d v="2025-05-10T00:00:00"/>
    <m/>
    <x v="13"/>
    <x v="13"/>
    <x v="0"/>
    <n v="188"/>
    <x v="0"/>
  </r>
  <r>
    <s v="Karl Harry"/>
    <s v="Person 14"/>
    <s v="Person We Support Information"/>
    <n v="2.2000000000000002"/>
    <d v="2025-01-10T00:00:00"/>
    <d v="2025-07-18T00:00:00"/>
    <d v="2025-03-18T00:00:00"/>
    <x v="3"/>
    <x v="3"/>
    <x v="1"/>
    <n v="67"/>
    <x v="2"/>
  </r>
  <r>
    <s v="Karl Harry"/>
    <s v="Person 14"/>
    <s v="Person We Support Information"/>
    <n v="2.2999999999999998"/>
    <d v="2025-01-10T00:00:00"/>
    <d v="2025-05-10T00:00:00"/>
    <m/>
    <x v="13"/>
    <x v="13"/>
    <x v="0"/>
    <n v="188"/>
    <x v="0"/>
  </r>
  <r>
    <s v="Karl Harry"/>
    <s v="Person 14"/>
    <s v="Person We Support Information"/>
    <n v="2.4"/>
    <d v="2025-01-10T00:00:00"/>
    <d v="2025-05-10T00:00:00"/>
    <m/>
    <x v="13"/>
    <x v="13"/>
    <x v="0"/>
    <n v="188"/>
    <x v="0"/>
  </r>
  <r>
    <s v="Karl Harry"/>
    <s v="Person 14"/>
    <s v="Person We Support Information"/>
    <n v="2.5"/>
    <d v="2025-01-10T00:00:00"/>
    <d v="2025-05-10T00:00:00"/>
    <m/>
    <x v="13"/>
    <x v="13"/>
    <x v="0"/>
    <n v="188"/>
    <x v="0"/>
  </r>
  <r>
    <s v="Karl Harry"/>
    <s v="Person 14"/>
    <s v="Support Plan"/>
    <n v="4"/>
    <d v="2025-03-31T00:00:00"/>
    <d v="2025-07-31T00:00:00"/>
    <m/>
    <x v="13"/>
    <x v="13"/>
    <x v="0"/>
    <n v="108"/>
    <x v="0"/>
  </r>
  <r>
    <s v="Karl Harry"/>
    <s v="Person 14"/>
    <s v="Support Plan"/>
    <n v="4.2"/>
    <d v="2025-03-31T00:00:00"/>
    <d v="2025-08-23T00:00:00"/>
    <d v="2025-04-23T00:00:00"/>
    <x v="2"/>
    <x v="2"/>
    <x v="1"/>
    <n v="23"/>
    <x v="2"/>
  </r>
  <r>
    <s v="Karl Harry"/>
    <s v="Person 14"/>
    <s v="Support Plan"/>
    <n v="4.9000000000000004"/>
    <d v="2025-03-31T00:00:00"/>
    <d v="2025-08-23T00:00:00"/>
    <d v="2025-04-23T00:00:00"/>
    <x v="2"/>
    <x v="2"/>
    <x v="1"/>
    <n v="23"/>
    <x v="2"/>
  </r>
  <r>
    <s v="Katy Bell"/>
    <s v="Person 15"/>
    <s v="Person We Support Information"/>
    <n v="2.1"/>
    <d v="2025-01-10T00:00:00"/>
    <d v="2025-05-15T00:00:00"/>
    <d v="2025-01-15T00:00:00"/>
    <x v="12"/>
    <x v="12"/>
    <x v="1"/>
    <n v="5"/>
    <x v="2"/>
  </r>
  <r>
    <s v="Katy Bell"/>
    <s v="Person 15"/>
    <s v="Person We Support Information"/>
    <n v="2.2000000000000002"/>
    <d v="2025-01-10T00:00:00"/>
    <d v="2025-07-18T00:00:00"/>
    <d v="2025-03-18T00:00:00"/>
    <x v="12"/>
    <x v="12"/>
    <x v="1"/>
    <n v="67"/>
    <x v="2"/>
  </r>
  <r>
    <s v="Katy Bell"/>
    <s v="Person 15"/>
    <s v="Person We Support Information"/>
    <n v="2.2999999999999998"/>
    <d v="2025-01-10T00:00:00"/>
    <d v="2025-05-15T00:00:00"/>
    <d v="2025-01-15T00:00:00"/>
    <x v="12"/>
    <x v="12"/>
    <x v="1"/>
    <n v="5"/>
    <x v="2"/>
  </r>
  <r>
    <s v="Katy Bell"/>
    <s v="Person 15"/>
    <s v="Person We Support Information"/>
    <n v="2.4"/>
    <d v="2025-01-10T00:00:00"/>
    <d v="2025-05-15T00:00:00"/>
    <d v="2025-01-15T00:00:00"/>
    <x v="12"/>
    <x v="12"/>
    <x v="1"/>
    <n v="5"/>
    <x v="2"/>
  </r>
  <r>
    <s v="Katy Bell"/>
    <s v="Person 15"/>
    <s v="Person We Support Information"/>
    <n v="2.5"/>
    <d v="2025-01-10T00:00:00"/>
    <d v="2025-05-15T00:00:00"/>
    <d v="2025-01-15T00:00:00"/>
    <x v="14"/>
    <x v="14"/>
    <x v="1"/>
    <n v="5"/>
    <x v="0"/>
  </r>
  <r>
    <s v="Katy Bell"/>
    <s v="Person 15"/>
    <s v="Support Plan"/>
    <n v="4"/>
    <d v="2025-03-28T00:00:00"/>
    <d v="2025-07-10T00:00:00"/>
    <d v="2025-03-10T00:00:00"/>
    <x v="2"/>
    <x v="2"/>
    <x v="2"/>
    <s v=""/>
    <x v="2"/>
  </r>
  <r>
    <s v="Katy Bell"/>
    <s v="Person 15"/>
    <s v="Support Plan"/>
    <n v="4.2"/>
    <d v="2025-03-28T00:00:00"/>
    <d v="2025-07-10T00:00:00"/>
    <d v="2025-03-10T00:00:00"/>
    <x v="2"/>
    <x v="2"/>
    <x v="2"/>
    <s v=""/>
    <x v="2"/>
  </r>
  <r>
    <s v="Katy Bell"/>
    <s v="Person 15"/>
    <s v="Support Plan"/>
    <n v="4.9000000000000004"/>
    <d v="2025-03-28T00:00:00"/>
    <d v="2025-07-10T00:00:00"/>
    <d v="2025-03-10T00:00:00"/>
    <x v="2"/>
    <x v="2"/>
    <x v="2"/>
    <s v=""/>
    <x v="2"/>
  </r>
  <r>
    <s v="Kayleigh O'Brien"/>
    <s v="Person 16"/>
    <s v="Person We Support Information"/>
    <n v="2.1"/>
    <d v="2025-01-10T00:00:00"/>
    <d v="2025-05-13T00:00:00"/>
    <d v="2025-01-13T00:00:00"/>
    <x v="13"/>
    <x v="13"/>
    <x v="1"/>
    <n v="3"/>
    <x v="0"/>
  </r>
  <r>
    <s v="Kayleigh O'Brien"/>
    <s v="Person 16"/>
    <s v="Person We Support Information"/>
    <n v="2.2000000000000002"/>
    <d v="2025-01-10T00:00:00"/>
    <d v="2025-07-18T00:00:00"/>
    <d v="2025-03-18T00:00:00"/>
    <x v="3"/>
    <x v="3"/>
    <x v="1"/>
    <n v="67"/>
    <x v="2"/>
  </r>
  <r>
    <s v="Kayleigh O'Brien"/>
    <s v="Person 16"/>
    <s v="Person We Support Information"/>
    <n v="2.2999999999999998"/>
    <d v="2025-01-10T00:00:00"/>
    <d v="2025-05-13T00:00:00"/>
    <d v="2025-01-13T00:00:00"/>
    <x v="13"/>
    <x v="13"/>
    <x v="1"/>
    <n v="3"/>
    <x v="0"/>
  </r>
  <r>
    <s v="Kayleigh O'Brien"/>
    <s v="Person 16"/>
    <s v="Person We Support Information"/>
    <n v="2.4"/>
    <d v="2025-01-10T00:00:00"/>
    <d v="2025-05-13T00:00:00"/>
    <d v="2025-01-13T00:00:00"/>
    <x v="13"/>
    <x v="13"/>
    <x v="1"/>
    <n v="3"/>
    <x v="0"/>
  </r>
  <r>
    <s v="Kayleigh O'Brien"/>
    <s v="Person 16"/>
    <s v="Person We Support Information"/>
    <n v="2.5"/>
    <d v="2025-01-10T00:00:00"/>
    <d v="2025-05-13T00:00:00"/>
    <d v="2025-01-13T00:00:00"/>
    <x v="13"/>
    <x v="13"/>
    <x v="1"/>
    <n v="3"/>
    <x v="0"/>
  </r>
  <r>
    <s v="Kayleigh O'Brien"/>
    <s v="Person 16"/>
    <s v="Support Plan"/>
    <n v="4"/>
    <d v="2025-03-31T00:00:00"/>
    <d v="2025-07-05T00:00:00"/>
    <d v="2025-03-05T00:00:00"/>
    <x v="13"/>
    <x v="13"/>
    <x v="2"/>
    <s v=""/>
    <x v="0"/>
  </r>
  <r>
    <s v="Kayleigh O'Brien"/>
    <s v="Person 16"/>
    <s v="Support Plan"/>
    <n v="4.2"/>
    <d v="2025-03-31T00:00:00"/>
    <d v="2025-07-05T00:00:00"/>
    <d v="2025-03-05T00:00:00"/>
    <x v="13"/>
    <x v="13"/>
    <x v="2"/>
    <s v=""/>
    <x v="0"/>
  </r>
  <r>
    <s v="Kayleigh O'Brien"/>
    <s v="Person 16"/>
    <s v="Support Plan"/>
    <n v="4.9000000000000004"/>
    <d v="2025-03-31T00:00:00"/>
    <d v="2025-07-05T00:00:00"/>
    <d v="2025-03-05T00:00:00"/>
    <x v="2"/>
    <x v="2"/>
    <x v="2"/>
    <s v=""/>
    <x v="2"/>
  </r>
  <r>
    <s v="Kelly Blackburn"/>
    <s v="Person 17"/>
    <s v="Person We Support Information"/>
    <n v="2.1"/>
    <d v="2025-01-10T00:00:00"/>
    <d v="2025-05-13T00:00:00"/>
    <d v="2025-01-13T00:00:00"/>
    <x v="15"/>
    <x v="15"/>
    <x v="1"/>
    <n v="3"/>
    <x v="0"/>
  </r>
  <r>
    <s v="Kelly Blackburn"/>
    <s v="Person 17"/>
    <s v="Person We Support Information"/>
    <n v="2.2000000000000002"/>
    <d v="2025-01-10T00:00:00"/>
    <d v="2025-05-13T00:00:00"/>
    <d v="2025-01-13T00:00:00"/>
    <x v="15"/>
    <x v="15"/>
    <x v="1"/>
    <n v="3"/>
    <x v="0"/>
  </r>
  <r>
    <s v="Kelly Blackburn"/>
    <s v="Person 17"/>
    <s v="Person We Support Information"/>
    <n v="2.2999999999999998"/>
    <d v="2025-01-10T00:00:00"/>
    <d v="2025-05-13T00:00:00"/>
    <d v="2025-01-13T00:00:00"/>
    <x v="15"/>
    <x v="15"/>
    <x v="1"/>
    <n v="3"/>
    <x v="0"/>
  </r>
  <r>
    <s v="Kelly Blackburn"/>
    <s v="Person 17"/>
    <s v="Person We Support Information"/>
    <n v="2.4"/>
    <d v="2025-01-10T00:00:00"/>
    <d v="2025-05-13T00:00:00"/>
    <d v="2025-01-13T00:00:00"/>
    <x v="15"/>
    <x v="15"/>
    <x v="1"/>
    <n v="3"/>
    <x v="0"/>
  </r>
  <r>
    <s v="Kelly Blackburn"/>
    <s v="Person 17"/>
    <s v="Person We Support Information"/>
    <n v="2.5"/>
    <d v="2025-01-10T00:00:00"/>
    <d v="2025-05-13T00:00:00"/>
    <d v="2025-01-13T00:00:00"/>
    <x v="15"/>
    <x v="15"/>
    <x v="1"/>
    <n v="3"/>
    <x v="0"/>
  </r>
  <r>
    <s v="Kelly Blackburn"/>
    <s v="Person 17"/>
    <s v="Support Plan"/>
    <n v="4"/>
    <d v="2025-06-09T00:00:00"/>
    <d v="2025-10-09T00:00:00"/>
    <m/>
    <x v="15"/>
    <x v="15"/>
    <x v="0"/>
    <n v="38"/>
    <x v="0"/>
  </r>
  <r>
    <s v="Kelly Blackburn"/>
    <s v="Person 17"/>
    <s v="Support Plan"/>
    <n v="4.2"/>
    <d v="2025-06-09T00:00:00"/>
    <d v="2025-07-05T00:00:00"/>
    <d v="2025-03-05T00:00:00"/>
    <x v="15"/>
    <x v="15"/>
    <x v="2"/>
    <s v=""/>
    <x v="0"/>
  </r>
  <r>
    <s v="Kelly Blackburn"/>
    <s v="Person 17"/>
    <s v="Support Plan"/>
    <n v="4.9000000000000004"/>
    <d v="2025-06-09T00:00:00"/>
    <d v="2025-07-05T00:00:00"/>
    <d v="2025-03-05T00:00:00"/>
    <x v="15"/>
    <x v="15"/>
    <x v="2"/>
    <s v=""/>
    <x v="0"/>
  </r>
  <r>
    <s v="Kelly Blackburn"/>
    <s v="Person 17"/>
    <s v="Support Plan"/>
    <n v="4.0999999999999996"/>
    <d v="2025-06-09T00:00:00"/>
    <d v="2025-07-05T00:00:00"/>
    <d v="2025-03-05T00:00:00"/>
    <x v="15"/>
    <x v="15"/>
    <x v="2"/>
    <s v=""/>
    <x v="0"/>
  </r>
  <r>
    <s v="Kelly Blackburn"/>
    <s v="Person 17"/>
    <s v="Support Plan"/>
    <n v="4.1500000000000004"/>
    <d v="2025-06-09T00:00:00"/>
    <d v="2025-07-05T00:00:00"/>
    <d v="2025-03-05T00:00:00"/>
    <x v="15"/>
    <x v="15"/>
    <x v="2"/>
    <s v=""/>
    <x v="0"/>
  </r>
  <r>
    <s v="Lance Wallace"/>
    <s v="Person 18"/>
    <s v="Person We Support Information"/>
    <n v="2.1"/>
    <d v="2025-01-10T00:00:00"/>
    <d v="2025-05-10T00:00:00"/>
    <m/>
    <x v="16"/>
    <x v="16"/>
    <x v="0"/>
    <n v="188"/>
    <x v="0"/>
  </r>
  <r>
    <s v="Lance Wallace"/>
    <s v="Person 18"/>
    <s v="Person We Support Information"/>
    <n v="2.2000000000000002"/>
    <d v="2025-01-10T00:00:00"/>
    <d v="2025-07-19T00:00:00"/>
    <d v="2025-03-19T00:00:00"/>
    <x v="3"/>
    <x v="3"/>
    <x v="1"/>
    <n v="68"/>
    <x v="2"/>
  </r>
  <r>
    <s v="Lance Wallace"/>
    <s v="Person 18"/>
    <s v="Person We Support Information"/>
    <n v="2.2999999999999998"/>
    <d v="2025-01-10T00:00:00"/>
    <d v="2025-05-10T00:00:00"/>
    <m/>
    <x v="16"/>
    <x v="16"/>
    <x v="0"/>
    <n v="188"/>
    <x v="0"/>
  </r>
  <r>
    <s v="Lance Wallace"/>
    <s v="Person 18"/>
    <s v="Person We Support Information"/>
    <n v="2.4"/>
    <d v="2025-01-10T00:00:00"/>
    <d v="2025-05-10T00:00:00"/>
    <m/>
    <x v="16"/>
    <x v="16"/>
    <x v="0"/>
    <n v="188"/>
    <x v="0"/>
  </r>
  <r>
    <s v="Lance Wallace"/>
    <s v="Person 18"/>
    <s v="Person We Support Information"/>
    <n v="2.5"/>
    <d v="2025-01-10T00:00:00"/>
    <d v="2025-05-10T00:00:00"/>
    <m/>
    <x v="16"/>
    <x v="16"/>
    <x v="0"/>
    <n v="188"/>
    <x v="0"/>
  </r>
  <r>
    <s v="Lance Wallace"/>
    <s v="Person 18"/>
    <s v="Support Plan"/>
    <n v="4"/>
    <d v="2025-03-20T00:00:00"/>
    <d v="2025-07-20T00:00:00"/>
    <m/>
    <x v="16"/>
    <x v="16"/>
    <x v="0"/>
    <n v="119"/>
    <x v="0"/>
  </r>
  <r>
    <s v="Lance Wallace"/>
    <s v="Person 18"/>
    <s v="Support Plan"/>
    <n v="4.2"/>
    <d v="2025-03-20T00:00:00"/>
    <d v="2025-08-08T00:00:00"/>
    <d v="2025-04-08T00:00:00"/>
    <x v="2"/>
    <x v="2"/>
    <x v="1"/>
    <n v="19"/>
    <x v="2"/>
  </r>
  <r>
    <s v="Lance Wallace"/>
    <s v="Person 18"/>
    <s v="Support Plan"/>
    <n v="4.5"/>
    <d v="2025-03-20T00:00:00"/>
    <d v="2025-08-08T00:00:00"/>
    <d v="2025-04-08T00:00:00"/>
    <x v="2"/>
    <x v="2"/>
    <x v="1"/>
    <n v="19"/>
    <x v="2"/>
  </r>
  <r>
    <s v="Lance Wallace"/>
    <s v="Person 18"/>
    <s v="Support Plan"/>
    <n v="4.9000000000000004"/>
    <d v="2025-03-20T00:00:00"/>
    <d v="2025-08-08T00:00:00"/>
    <d v="2025-04-08T00:00:00"/>
    <x v="2"/>
    <x v="2"/>
    <x v="1"/>
    <n v="19"/>
    <x v="2"/>
  </r>
  <r>
    <s v="Lance Wallace"/>
    <s v="Person 18"/>
    <s v="Support Plan"/>
    <n v="4.1399999999999997"/>
    <d v="2025-03-20T00:00:00"/>
    <d v="2025-08-08T00:00:00"/>
    <d v="2025-04-08T00:00:00"/>
    <x v="2"/>
    <x v="2"/>
    <x v="1"/>
    <n v="19"/>
    <x v="2"/>
  </r>
  <r>
    <s v="Lee Cavanagh"/>
    <s v="Person 19"/>
    <s v="Person We Support Information"/>
    <n v="2.1"/>
    <d v="2025-01-10T00:00:00"/>
    <d v="2023-11-17T00:00:00"/>
    <d v="2023-07-17T00:00:00"/>
    <x v="10"/>
    <x v="10"/>
    <x v="2"/>
    <s v=""/>
    <x v="0"/>
  </r>
  <r>
    <s v="Lee Cavanagh"/>
    <s v="Person 19"/>
    <s v="Person We Support Information"/>
    <n v="2.2000000000000002"/>
    <d v="2025-01-10T00:00:00"/>
    <d v="2025-03-21T00:00:00"/>
    <d v="2024-11-21T00:00:00"/>
    <x v="10"/>
    <x v="10"/>
    <x v="2"/>
    <s v=""/>
    <x v="0"/>
  </r>
  <r>
    <s v="Lee Cavanagh"/>
    <s v="Person 19"/>
    <s v="Person We Support Information"/>
    <n v="2.2999999999999998"/>
    <d v="2025-01-10T00:00:00"/>
    <d v="2025-07-19T00:00:00"/>
    <d v="2025-03-19T00:00:00"/>
    <x v="10"/>
    <x v="10"/>
    <x v="1"/>
    <n v="68"/>
    <x v="0"/>
  </r>
  <r>
    <s v="Lee Cavanagh"/>
    <s v="Person 19"/>
    <s v="Person We Support Information"/>
    <n v="2.4"/>
    <d v="2025-01-10T00:00:00"/>
    <d v="2023-11-17T00:00:00"/>
    <d v="2023-07-17T00:00:00"/>
    <x v="10"/>
    <x v="10"/>
    <x v="2"/>
    <s v=""/>
    <x v="0"/>
  </r>
  <r>
    <s v="Lee Cavanagh"/>
    <s v="Person 19"/>
    <s v="Person We Support Information"/>
    <n v="2.5"/>
    <d v="2025-01-10T00:00:00"/>
    <d v="2023-11-17T00:00:00"/>
    <d v="2023-07-17T00:00:00"/>
    <x v="10"/>
    <x v="10"/>
    <x v="2"/>
    <s v=""/>
    <x v="0"/>
  </r>
  <r>
    <s v="Lee Cavanagh"/>
    <s v="Person 19"/>
    <s v="Support Plan"/>
    <n v="4"/>
    <d v="2025-03-13T00:00:00"/>
    <d v="2025-07-13T00:00:00"/>
    <m/>
    <x v="10"/>
    <x v="10"/>
    <x v="0"/>
    <n v="126"/>
    <x v="0"/>
  </r>
  <r>
    <s v="Lee Cavanagh"/>
    <s v="Person 19"/>
    <s v="Support Plan"/>
    <n v="4.2"/>
    <d v="2025-03-13T00:00:00"/>
    <d v="2025-09-21T00:00:00"/>
    <d v="2025-05-21T00:00:00"/>
    <x v="2"/>
    <x v="2"/>
    <x v="1"/>
    <n v="69"/>
    <x v="2"/>
  </r>
  <r>
    <s v="Lee Cavanagh"/>
    <s v="Person 19"/>
    <s v="Support Plan"/>
    <n v="4.9000000000000004"/>
    <d v="2025-03-13T00:00:00"/>
    <d v="2025-09-21T00:00:00"/>
    <d v="2025-05-21T00:00:00"/>
    <x v="2"/>
    <x v="2"/>
    <x v="1"/>
    <n v="69"/>
    <x v="2"/>
  </r>
  <r>
    <s v="Liam Vose"/>
    <s v="Person 20"/>
    <s v="Person We Support Information"/>
    <n v="2.1"/>
    <d v="2025-01-10T00:00:00"/>
    <d v="2025-05-10T00:00:00"/>
    <m/>
    <x v="17"/>
    <x v="17"/>
    <x v="0"/>
    <n v="188"/>
    <x v="0"/>
  </r>
  <r>
    <s v="Liam Vose"/>
    <s v="Person 20"/>
    <s v="Person We Support Information"/>
    <n v="2.2000000000000002"/>
    <d v="2025-01-10T00:00:00"/>
    <d v="2025-09-16T00:00:00"/>
    <d v="2025-05-16T00:00:00"/>
    <x v="3"/>
    <x v="3"/>
    <x v="1"/>
    <n v="126"/>
    <x v="2"/>
  </r>
  <r>
    <s v="Liam Vose"/>
    <s v="Person 20"/>
    <s v="Person We Support Information"/>
    <n v="2.2999999999999998"/>
    <d v="2025-01-10T00:00:00"/>
    <d v="2025-05-10T00:00:00"/>
    <m/>
    <x v="17"/>
    <x v="17"/>
    <x v="0"/>
    <n v="188"/>
    <x v="0"/>
  </r>
  <r>
    <s v="Liam Vose"/>
    <s v="Person 20"/>
    <s v="Person We Support Information"/>
    <n v="2.4"/>
    <d v="2025-01-10T00:00:00"/>
    <d v="2025-05-10T00:00:00"/>
    <m/>
    <x v="17"/>
    <x v="17"/>
    <x v="0"/>
    <n v="188"/>
    <x v="0"/>
  </r>
  <r>
    <s v="Liam Vose"/>
    <s v="Person 20"/>
    <s v="Person We Support Information"/>
    <n v="2.5"/>
    <d v="2025-01-10T00:00:00"/>
    <d v="2025-05-10T00:00:00"/>
    <m/>
    <x v="17"/>
    <x v="17"/>
    <x v="0"/>
    <n v="188"/>
    <x v="0"/>
  </r>
  <r>
    <s v="Liam Vose"/>
    <s v="Person 20"/>
    <s v="Support Plan"/>
    <n v="4"/>
    <d v="2025-04-14T00:00:00"/>
    <d v="2025-08-14T00:00:00"/>
    <m/>
    <x v="17"/>
    <x v="17"/>
    <x v="0"/>
    <n v="94"/>
    <x v="0"/>
  </r>
  <r>
    <s v="Liam Vose"/>
    <s v="Person 20"/>
    <s v="Support Plan"/>
    <n v="4.2"/>
    <d v="2025-04-14T00:00:00"/>
    <d v="2025-09-19T00:00:00"/>
    <d v="2025-05-19T00:00:00"/>
    <x v="2"/>
    <x v="2"/>
    <x v="1"/>
    <n v="35"/>
    <x v="2"/>
  </r>
  <r>
    <s v="Liam Vose"/>
    <s v="Person 20"/>
    <s v="Support Plan"/>
    <n v="4.9000000000000004"/>
    <d v="2025-04-14T00:00:00"/>
    <d v="2025-09-19T00:00:00"/>
    <d v="2025-05-19T00:00:00"/>
    <x v="2"/>
    <x v="2"/>
    <x v="1"/>
    <n v="35"/>
    <x v="2"/>
  </r>
  <r>
    <s v="Louise Lamkin"/>
    <s v="Person 21"/>
    <s v="Person We Support Information"/>
    <n v="2.1"/>
    <d v="2025-01-10T00:00:00"/>
    <d v="2025-07-31T00:00:00"/>
    <d v="2025-03-31T00:00:00"/>
    <x v="2"/>
    <x v="2"/>
    <x v="1"/>
    <n v="80"/>
    <x v="2"/>
  </r>
  <r>
    <s v="Louise Lamkin"/>
    <s v="Person 21"/>
    <s v="Person We Support Information"/>
    <n v="2.2000000000000002"/>
    <d v="2025-01-10T00:00:00"/>
    <d v="2025-07-31T00:00:00"/>
    <d v="2025-03-31T00:00:00"/>
    <x v="2"/>
    <x v="2"/>
    <x v="1"/>
    <n v="80"/>
    <x v="2"/>
  </r>
  <r>
    <s v="Louise Lamkin"/>
    <s v="Person 21"/>
    <s v="Person We Support Information"/>
    <n v="2.2999999999999998"/>
    <d v="2025-01-10T00:00:00"/>
    <d v="2025-07-31T00:00:00"/>
    <d v="2025-03-31T00:00:00"/>
    <x v="2"/>
    <x v="2"/>
    <x v="1"/>
    <n v="80"/>
    <x v="2"/>
  </r>
  <r>
    <s v="Louise Lamkin"/>
    <s v="Person 21"/>
    <s v="Person We Support Information"/>
    <n v="2.4"/>
    <d v="2025-01-10T00:00:00"/>
    <d v="2025-07-31T00:00:00"/>
    <d v="2025-03-31T00:00:00"/>
    <x v="2"/>
    <x v="2"/>
    <x v="1"/>
    <n v="80"/>
    <x v="2"/>
  </r>
  <r>
    <s v="Louise Lamkin"/>
    <s v="Person 21"/>
    <s v="Person We Support Information"/>
    <n v="2.5"/>
    <d v="2025-01-10T00:00:00"/>
    <d v="2025-07-31T00:00:00"/>
    <d v="2025-03-31T00:00:00"/>
    <x v="2"/>
    <x v="2"/>
    <x v="1"/>
    <n v="80"/>
    <x v="2"/>
  </r>
  <r>
    <s v="Louise Lamkin"/>
    <s v="Person 21"/>
    <s v="Support Plan"/>
    <n v="4"/>
    <d v="2025-03-27T00:00:00"/>
    <d v="2025-07-31T00:00:00"/>
    <d v="2025-03-31T00:00:00"/>
    <x v="2"/>
    <x v="2"/>
    <x v="1"/>
    <n v="4"/>
    <x v="2"/>
  </r>
  <r>
    <s v="Louise Lamkin"/>
    <s v="Person 21"/>
    <s v="Support Plan"/>
    <n v="4.2"/>
    <d v="2025-03-27T00:00:00"/>
    <d v="2025-07-31T00:00:00"/>
    <d v="2025-03-31T00:00:00"/>
    <x v="2"/>
    <x v="2"/>
    <x v="1"/>
    <n v="4"/>
    <x v="2"/>
  </r>
  <r>
    <s v="Louise Lamkin"/>
    <s v="Person 21"/>
    <s v="Support Plan"/>
    <n v="4.9000000000000004"/>
    <d v="2025-03-27T00:00:00"/>
    <d v="2025-07-31T00:00:00"/>
    <d v="2025-03-31T00:00:00"/>
    <x v="2"/>
    <x v="2"/>
    <x v="1"/>
    <n v="4"/>
    <x v="2"/>
  </r>
  <r>
    <s v="Matty Evans"/>
    <s v="Person 22"/>
    <s v="Person We Support Information"/>
    <n v="2.1"/>
    <d v="2025-01-10T00:00:00"/>
    <d v="2025-07-26T00:00:00"/>
    <d v="2025-03-26T00:00:00"/>
    <x v="2"/>
    <x v="2"/>
    <x v="1"/>
    <n v="75"/>
    <x v="2"/>
  </r>
  <r>
    <s v="Matty Evans"/>
    <s v="Person 22"/>
    <s v="Person We Support Information"/>
    <n v="2.2000000000000002"/>
    <d v="2025-01-10T00:00:00"/>
    <d v="2025-07-26T00:00:00"/>
    <d v="2025-03-26T00:00:00"/>
    <x v="2"/>
    <x v="2"/>
    <x v="1"/>
    <n v="75"/>
    <x v="2"/>
  </r>
  <r>
    <s v="Matty Evans"/>
    <s v="Person 22"/>
    <s v="Person We Support Information"/>
    <n v="2.2999999999999998"/>
    <d v="2025-01-10T00:00:00"/>
    <d v="2025-07-26T00:00:00"/>
    <d v="2025-03-26T00:00:00"/>
    <x v="2"/>
    <x v="2"/>
    <x v="1"/>
    <n v="75"/>
    <x v="2"/>
  </r>
  <r>
    <s v="Matty Evans"/>
    <s v="Person 22"/>
    <s v="Person We Support Information"/>
    <n v="2.4"/>
    <d v="2025-01-10T00:00:00"/>
    <d v="2025-07-26T00:00:00"/>
    <d v="2025-03-26T00:00:00"/>
    <x v="2"/>
    <x v="2"/>
    <x v="1"/>
    <n v="75"/>
    <x v="2"/>
  </r>
  <r>
    <s v="Matty Evans"/>
    <s v="Person 22"/>
    <s v="Person We Support Information"/>
    <n v="2.5"/>
    <d v="2025-01-10T00:00:00"/>
    <d v="2025-07-26T00:00:00"/>
    <d v="2025-03-26T00:00:00"/>
    <x v="2"/>
    <x v="2"/>
    <x v="1"/>
    <n v="75"/>
    <x v="2"/>
  </r>
  <r>
    <s v="Matty Evans"/>
    <s v="Person 22"/>
    <s v="Support Plan"/>
    <n v="4"/>
    <d v="2025-03-19T00:00:00"/>
    <d v="2025-07-19T00:00:00"/>
    <m/>
    <x v="18"/>
    <x v="18"/>
    <x v="0"/>
    <n v="120"/>
    <x v="0"/>
  </r>
  <r>
    <s v="Matty Evans"/>
    <s v="Person 22"/>
    <s v="Support Plan"/>
    <n v="4.2"/>
    <d v="2025-03-19T00:00:00"/>
    <d v="2025-07-26T00:00:00"/>
    <d v="2025-03-26T00:00:00"/>
    <x v="2"/>
    <x v="2"/>
    <x v="1"/>
    <n v="7"/>
    <x v="2"/>
  </r>
  <r>
    <s v="Matty Evans"/>
    <s v="Person 22"/>
    <s v="Support Plan"/>
    <n v="4.9000000000000004"/>
    <d v="2025-03-19T00:00:00"/>
    <d v="2025-07-26T00:00:00"/>
    <d v="2025-03-26T00:00:00"/>
    <x v="2"/>
    <x v="2"/>
    <x v="1"/>
    <n v="7"/>
    <x v="2"/>
  </r>
  <r>
    <s v="Michelle McIver"/>
    <s v="Person 24"/>
    <s v="Person We Support Information"/>
    <n v="2.1"/>
    <d v="2025-01-10T00:00:00"/>
    <d v="2025-05-10T00:00:00"/>
    <m/>
    <x v="8"/>
    <x v="8"/>
    <x v="0"/>
    <n v="188"/>
    <x v="0"/>
  </r>
  <r>
    <s v="Michelle McIver"/>
    <s v="Person 24"/>
    <s v="Person We Support Information"/>
    <n v="2.2000000000000002"/>
    <d v="2025-01-10T00:00:00"/>
    <d v="2025-05-10T00:00:00"/>
    <m/>
    <x v="8"/>
    <x v="8"/>
    <x v="0"/>
    <n v="188"/>
    <x v="0"/>
  </r>
  <r>
    <s v="Michelle McIver"/>
    <s v="Person 24"/>
    <s v="Person We Support Information"/>
    <n v="2.2999999999999998"/>
    <d v="2025-01-10T00:00:00"/>
    <d v="2025-05-10T00:00:00"/>
    <m/>
    <x v="8"/>
    <x v="8"/>
    <x v="0"/>
    <n v="188"/>
    <x v="0"/>
  </r>
  <r>
    <s v="Michelle McIver"/>
    <s v="Person 24"/>
    <s v="Person We Support Information"/>
    <n v="2.4"/>
    <d v="2025-01-10T00:00:00"/>
    <d v="2025-05-10T00:00:00"/>
    <m/>
    <x v="8"/>
    <x v="8"/>
    <x v="0"/>
    <n v="188"/>
    <x v="0"/>
  </r>
  <r>
    <s v="Michelle McIver"/>
    <s v="Person 24"/>
    <s v="Person We Support Information"/>
    <n v="2.5"/>
    <d v="2025-01-10T00:00:00"/>
    <d v="2025-05-10T00:00:00"/>
    <m/>
    <x v="8"/>
    <x v="8"/>
    <x v="0"/>
    <n v="188"/>
    <x v="0"/>
  </r>
  <r>
    <s v="Michelle McIver"/>
    <s v="Person 24"/>
    <s v="Support Plan"/>
    <n v="4"/>
    <d v="2025-03-13T00:00:00"/>
    <d v="2025-08-08T00:00:00"/>
    <d v="2025-04-08T00:00:00"/>
    <x v="8"/>
    <x v="8"/>
    <x v="1"/>
    <n v="26"/>
    <x v="0"/>
  </r>
  <r>
    <s v="Michelle McIver"/>
    <s v="Person 24"/>
    <s v="Support Plan"/>
    <n v="4.0999999999999996"/>
    <d v="2025-03-13T00:00:00"/>
    <d v="2025-08-08T00:00:00"/>
    <d v="2025-04-08T00:00:00"/>
    <x v="8"/>
    <x v="8"/>
    <x v="1"/>
    <n v="26"/>
    <x v="0"/>
  </r>
  <r>
    <s v="Michelle McIver"/>
    <s v="Person 24"/>
    <s v="Support Plan"/>
    <n v="4.2"/>
    <d v="2025-03-13T00:00:00"/>
    <d v="2025-08-08T00:00:00"/>
    <d v="2025-04-08T00:00:00"/>
    <x v="8"/>
    <x v="8"/>
    <x v="1"/>
    <n v="26"/>
    <x v="0"/>
  </r>
  <r>
    <s v="Michelle McIver"/>
    <s v="Person 24"/>
    <s v="Support Plan"/>
    <n v="4.5"/>
    <d v="2025-03-13T00:00:00"/>
    <d v="2025-08-08T00:00:00"/>
    <d v="2025-04-08T00:00:00"/>
    <x v="8"/>
    <x v="8"/>
    <x v="1"/>
    <n v="26"/>
    <x v="0"/>
  </r>
  <r>
    <s v="Michelle McIver"/>
    <s v="Person 24"/>
    <s v="Support Plan"/>
    <n v="4.9000000000000004"/>
    <d v="2025-03-13T00:00:00"/>
    <d v="2025-08-08T00:00:00"/>
    <d v="2025-04-08T00:00:00"/>
    <x v="8"/>
    <x v="8"/>
    <x v="1"/>
    <n v="26"/>
    <x v="0"/>
  </r>
  <r>
    <s v="Michelle McIver"/>
    <s v="Person 24"/>
    <s v="Support Plan"/>
    <n v="4.1500000000000004"/>
    <d v="2025-03-13T00:00:00"/>
    <d v="2025-08-08T00:00:00"/>
    <d v="2025-04-08T00:00:00"/>
    <x v="8"/>
    <x v="8"/>
    <x v="1"/>
    <n v="26"/>
    <x v="0"/>
  </r>
  <r>
    <s v="Mike Lyndsey"/>
    <s v="Person 23"/>
    <s v="Person We Support Information"/>
    <n v="2.1"/>
    <d v="2025-01-10T00:00:00"/>
    <d v="2025-05-10T00:00:00"/>
    <m/>
    <x v="2"/>
    <x v="2"/>
    <x v="0"/>
    <n v="188"/>
    <x v="0"/>
  </r>
  <r>
    <s v="Mike Lyndsey"/>
    <s v="Person 23"/>
    <s v="Person We Support Information"/>
    <n v="2.2000000000000002"/>
    <d v="2025-01-10T00:00:00"/>
    <d v="2025-07-18T00:00:00"/>
    <d v="2025-03-18T00:00:00"/>
    <x v="2"/>
    <x v="2"/>
    <x v="1"/>
    <n v="67"/>
    <x v="0"/>
  </r>
  <r>
    <s v="Mike Lyndsey"/>
    <s v="Person 23"/>
    <s v="Person We Support Information"/>
    <n v="2.2999999999999998"/>
    <d v="2025-01-10T00:00:00"/>
    <d v="2025-05-10T00:00:00"/>
    <m/>
    <x v="2"/>
    <x v="2"/>
    <x v="0"/>
    <n v="188"/>
    <x v="0"/>
  </r>
  <r>
    <s v="Mike Lyndsey"/>
    <s v="Person 23"/>
    <s v="Person We Support Information"/>
    <n v="2.4"/>
    <d v="2025-01-10T00:00:00"/>
    <d v="2025-05-10T00:00:00"/>
    <m/>
    <x v="2"/>
    <x v="2"/>
    <x v="0"/>
    <n v="188"/>
    <x v="0"/>
  </r>
  <r>
    <s v="Mike Lyndsey"/>
    <s v="Person 23"/>
    <s v="Person We Support Information"/>
    <n v="2.5"/>
    <d v="2025-01-10T00:00:00"/>
    <d v="2025-05-10T00:00:00"/>
    <m/>
    <x v="2"/>
    <x v="2"/>
    <x v="0"/>
    <n v="188"/>
    <x v="0"/>
  </r>
  <r>
    <s v="Mike Lyndsey"/>
    <s v="Person 23"/>
    <s v="Support Plan"/>
    <n v="4"/>
    <d v="2025-03-18T00:00:00"/>
    <d v="2025-09-21T00:00:00"/>
    <d v="2025-05-21T00:00:00"/>
    <x v="2"/>
    <x v="2"/>
    <x v="1"/>
    <n v="64"/>
    <x v="0"/>
  </r>
  <r>
    <s v="Mike Lyndsey"/>
    <s v="Person 23"/>
    <s v="Support Plan"/>
    <n v="4.2"/>
    <d v="2025-03-18T00:00:00"/>
    <d v="2025-09-21T00:00:00"/>
    <d v="2025-05-21T00:00:00"/>
    <x v="2"/>
    <x v="2"/>
    <x v="1"/>
    <n v="64"/>
    <x v="0"/>
  </r>
  <r>
    <s v="Mike Lyndsey"/>
    <s v="Person 23"/>
    <s v="Support Plan"/>
    <n v="4.9000000000000004"/>
    <d v="2025-03-18T00:00:00"/>
    <d v="2025-09-21T00:00:00"/>
    <d v="2025-05-21T00:00:00"/>
    <x v="2"/>
    <x v="2"/>
    <x v="1"/>
    <n v="64"/>
    <x v="0"/>
  </r>
  <r>
    <s v="Mustafa Mohammed"/>
    <s v="Person 25"/>
    <s v="Person We Support Information"/>
    <n v="2.1"/>
    <d v="2025-01-10T00:00:00"/>
    <d v="2025-05-10T00:00:00"/>
    <m/>
    <x v="3"/>
    <x v="3"/>
    <x v="0"/>
    <n v="188"/>
    <x v="2"/>
  </r>
  <r>
    <s v="Mustafa Mohammed"/>
    <s v="Person 25"/>
    <s v="Person We Support Information"/>
    <n v="2.2000000000000002"/>
    <d v="2025-01-10T00:00:00"/>
    <d v="2025-08-04T00:00:00"/>
    <d v="2025-04-04T00:00:00"/>
    <x v="3"/>
    <x v="3"/>
    <x v="1"/>
    <n v="84"/>
    <x v="2"/>
  </r>
  <r>
    <s v="Mustafa Mohammed"/>
    <s v="Person 25"/>
    <s v="Person We Support Information"/>
    <n v="2.2999999999999998"/>
    <d v="2025-01-10T00:00:00"/>
    <d v="2025-05-10T00:00:00"/>
    <m/>
    <x v="3"/>
    <x v="3"/>
    <x v="0"/>
    <n v="188"/>
    <x v="2"/>
  </r>
  <r>
    <s v="Mustafa Mohammed"/>
    <s v="Person 25"/>
    <s v="Person We Support Information"/>
    <n v="2.4"/>
    <d v="2025-01-10T00:00:00"/>
    <d v="2025-05-10T00:00:00"/>
    <m/>
    <x v="3"/>
    <x v="3"/>
    <x v="0"/>
    <n v="188"/>
    <x v="2"/>
  </r>
  <r>
    <s v="Mustafa Mohammed"/>
    <s v="Person 25"/>
    <s v="Person We Support Information"/>
    <n v="2.5"/>
    <d v="2025-01-10T00:00:00"/>
    <d v="2025-05-10T00:00:00"/>
    <m/>
    <x v="3"/>
    <x v="3"/>
    <x v="0"/>
    <n v="188"/>
    <x v="2"/>
  </r>
  <r>
    <s v="Mustafa Mohammed"/>
    <s v="Person 25"/>
    <s v="Support Plan"/>
    <n v="4"/>
    <d v="2025-05-05T00:00:00"/>
    <d v="2025-09-19T00:00:00"/>
    <d v="2025-05-19T00:00:00"/>
    <x v="2"/>
    <x v="2"/>
    <x v="1"/>
    <n v="14"/>
    <x v="2"/>
  </r>
  <r>
    <s v="Mustafa Mohammed"/>
    <s v="Person 25"/>
    <s v="Support Plan"/>
    <n v="4.2"/>
    <d v="2025-05-05T00:00:00"/>
    <d v="2025-09-19T00:00:00"/>
    <d v="2025-05-19T00:00:00"/>
    <x v="2"/>
    <x v="2"/>
    <x v="1"/>
    <n v="14"/>
    <x v="2"/>
  </r>
  <r>
    <s v="Mustafa Mohammed"/>
    <s v="Person 25"/>
    <s v="Support Plan"/>
    <n v="4.9000000000000004"/>
    <d v="2025-05-05T00:00:00"/>
    <d v="2025-09-19T00:00:00"/>
    <d v="2025-05-19T00:00:00"/>
    <x v="2"/>
    <x v="2"/>
    <x v="1"/>
    <n v="14"/>
    <x v="2"/>
  </r>
  <r>
    <s v="Sarah Shaw"/>
    <s v="Person 26"/>
    <s v="Person We Support Information"/>
    <n v="2.1"/>
    <d v="2025-01-10T00:00:00"/>
    <d v="2025-06-18T00:00:00"/>
    <d v="2025-02-18T00:00:00"/>
    <x v="8"/>
    <x v="8"/>
    <x v="1"/>
    <n v="39"/>
    <x v="0"/>
  </r>
  <r>
    <s v="Sarah Shaw"/>
    <s v="Person 26"/>
    <s v="Person We Support Information"/>
    <n v="2.2000000000000002"/>
    <d v="2025-01-10T00:00:00"/>
    <d v="2025-06-18T00:00:00"/>
    <d v="2025-02-18T00:00:00"/>
    <x v="8"/>
    <x v="8"/>
    <x v="1"/>
    <n v="39"/>
    <x v="0"/>
  </r>
  <r>
    <s v="Sarah Shaw"/>
    <s v="Person 26"/>
    <s v="Person We Support Information"/>
    <n v="2.2999999999999998"/>
    <d v="2025-01-10T00:00:00"/>
    <d v="2025-06-18T00:00:00"/>
    <d v="2025-02-18T00:00:00"/>
    <x v="14"/>
    <x v="14"/>
    <x v="1"/>
    <n v="39"/>
    <x v="0"/>
  </r>
  <r>
    <s v="Sarah Shaw"/>
    <s v="Person 26"/>
    <s v="Person We Support Information"/>
    <n v="2.4"/>
    <d v="2025-01-10T00:00:00"/>
    <d v="2025-06-18T00:00:00"/>
    <d v="2025-02-18T00:00:00"/>
    <x v="14"/>
    <x v="14"/>
    <x v="1"/>
    <n v="39"/>
    <x v="0"/>
  </r>
  <r>
    <s v="Sarah Shaw"/>
    <s v="Person 26"/>
    <s v="Person We Support Information"/>
    <n v="2.5"/>
    <d v="2025-01-10T00:00:00"/>
    <d v="2025-06-18T00:00:00"/>
    <d v="2025-02-18T00:00:00"/>
    <x v="14"/>
    <x v="14"/>
    <x v="1"/>
    <n v="39"/>
    <x v="0"/>
  </r>
  <r>
    <s v="Sarah Shaw"/>
    <s v="Person 26"/>
    <s v="Support Plan"/>
    <n v="4"/>
    <d v="2025-03-10T00:00:00"/>
    <d v="2025-07-10T00:00:00"/>
    <m/>
    <x v="8"/>
    <x v="8"/>
    <x v="0"/>
    <n v="129"/>
    <x v="0"/>
  </r>
  <r>
    <s v="Sarah Shaw"/>
    <s v="Person 26"/>
    <s v="Support Plan"/>
    <n v="4.0999999999999996"/>
    <d v="2025-03-10T00:00:00"/>
    <d v="2025-07-10T00:00:00"/>
    <d v="2025-03-10T00:00:00"/>
    <x v="8"/>
    <x v="8"/>
    <x v="2"/>
    <s v=""/>
    <x v="0"/>
  </r>
  <r>
    <s v="Sarah Shaw"/>
    <s v="Person 26"/>
    <s v="Support Plan"/>
    <n v="4.2"/>
    <d v="2025-03-10T00:00:00"/>
    <d v="2025-07-10T00:00:00"/>
    <d v="2025-03-10T00:00:00"/>
    <x v="8"/>
    <x v="8"/>
    <x v="2"/>
    <s v=""/>
    <x v="0"/>
  </r>
  <r>
    <s v="Sarah Shaw"/>
    <s v="Person 26"/>
    <s v="Support Plan"/>
    <n v="4.5"/>
    <d v="2025-03-10T00:00:00"/>
    <d v="2025-07-10T00:00:00"/>
    <d v="2025-03-10T00:00:00"/>
    <x v="8"/>
    <x v="8"/>
    <x v="2"/>
    <s v=""/>
    <x v="0"/>
  </r>
  <r>
    <s v="Sarah Shaw"/>
    <s v="Person 26"/>
    <s v="Support Plan"/>
    <n v="4.9000000000000004"/>
    <d v="2025-03-10T00:00:00"/>
    <d v="2025-07-10T00:00:00"/>
    <d v="2025-03-10T00:00:00"/>
    <x v="8"/>
    <x v="8"/>
    <x v="2"/>
    <s v=""/>
    <x v="0"/>
  </r>
  <r>
    <s v="Sarah Shaw"/>
    <s v="Person 26"/>
    <s v="Support Plan"/>
    <n v="4.1500000000000004"/>
    <d v="2025-03-10T00:00:00"/>
    <d v="2025-07-10T00:00:00"/>
    <d v="2025-03-10T00:00:00"/>
    <x v="8"/>
    <x v="8"/>
    <x v="2"/>
    <s v=""/>
    <x v="0"/>
  </r>
  <r>
    <s v="Simon Braithwaite"/>
    <s v="Person 27"/>
    <s v="Person We Support Information"/>
    <n v="2.1"/>
    <d v="2025-01-10T00:00:00"/>
    <d v="2025-05-10T00:00:00"/>
    <d v="2025-01-10T00:00:00"/>
    <x v="3"/>
    <x v="3"/>
    <x v="2"/>
    <s v=""/>
    <x v="0"/>
  </r>
  <r>
    <s v="Simon Braithwaite"/>
    <s v="Person 27"/>
    <s v="Person We Support Information"/>
    <n v="2.2000000000000002"/>
    <d v="2025-01-10T00:00:00"/>
    <d v="2025-05-10T00:00:00"/>
    <d v="2025-01-10T00:00:00"/>
    <x v="3"/>
    <x v="3"/>
    <x v="2"/>
    <s v=""/>
    <x v="0"/>
  </r>
  <r>
    <s v="Simon Braithwaite"/>
    <s v="Person 27"/>
    <s v="Person We Support Information"/>
    <n v="2.2999999999999998"/>
    <d v="2025-01-10T00:00:00"/>
    <d v="2025-05-10T00:00:00"/>
    <d v="2025-01-10T00:00:00"/>
    <x v="3"/>
    <x v="3"/>
    <x v="2"/>
    <s v=""/>
    <x v="0"/>
  </r>
  <r>
    <s v="Simon Braithwaite"/>
    <s v="Person 27"/>
    <s v="Person We Support Information"/>
    <n v="2.4"/>
    <d v="2025-01-10T00:00:00"/>
    <d v="2025-05-10T00:00:00"/>
    <d v="2025-01-10T00:00:00"/>
    <x v="3"/>
    <x v="3"/>
    <x v="2"/>
    <s v=""/>
    <x v="0"/>
  </r>
  <r>
    <s v="Simon Braithwaite"/>
    <s v="Person 27"/>
    <s v="Person We Support Information"/>
    <n v="2.5"/>
    <d v="2025-01-10T00:00:00"/>
    <d v="2025-05-10T00:00:00"/>
    <d v="2025-01-10T00:00:00"/>
    <x v="3"/>
    <x v="3"/>
    <x v="2"/>
    <s v=""/>
    <x v="0"/>
  </r>
  <r>
    <s v="Simon Braithwaite"/>
    <s v="Person 27"/>
    <s v="Support Plan"/>
    <n v="4"/>
    <d v="2025-03-18T00:00:00"/>
    <d v="2025-07-18T00:00:00"/>
    <d v="2025-03-18T00:00:00"/>
    <x v="3"/>
    <x v="3"/>
    <x v="2"/>
    <s v=""/>
    <x v="0"/>
  </r>
  <r>
    <s v="Simon Braithwaite"/>
    <s v="Person 27"/>
    <s v="Support Plan"/>
    <n v="4.2"/>
    <d v="2025-03-18T00:00:00"/>
    <d v="2025-07-18T00:00:00"/>
    <d v="2025-03-18T00:00:00"/>
    <x v="3"/>
    <x v="3"/>
    <x v="2"/>
    <s v=""/>
    <x v="0"/>
  </r>
  <r>
    <s v="Simon Braithwaite"/>
    <s v="Person 27"/>
    <s v="Support Plan"/>
    <n v="4.9000000000000004"/>
    <d v="2025-03-18T00:00:00"/>
    <d v="2025-07-18T00:00:00"/>
    <d v="2025-03-18T00:00:00"/>
    <x v="3"/>
    <x v="3"/>
    <x v="2"/>
    <s v=""/>
    <x v="0"/>
  </r>
  <r>
    <s v="Thomas Hawkins"/>
    <s v="Person 28"/>
    <s v="Person We Support Information"/>
    <n v="2.1"/>
    <d v="2025-01-10T00:00:00"/>
    <d v="2025-07-11T00:00:00"/>
    <d v="2025-03-11T00:00:00"/>
    <x v="16"/>
    <x v="16"/>
    <x v="1"/>
    <n v="60"/>
    <x v="0"/>
  </r>
  <r>
    <s v="Thomas Hawkins"/>
    <s v="Person 28"/>
    <s v="Person We Support Information"/>
    <n v="2.2000000000000002"/>
    <d v="2025-01-10T00:00:00"/>
    <d v="2025-07-11T00:00:00"/>
    <d v="2025-03-11T00:00:00"/>
    <x v="16"/>
    <x v="16"/>
    <x v="1"/>
    <n v="60"/>
    <x v="0"/>
  </r>
  <r>
    <s v="Thomas Hawkins"/>
    <s v="Person 28"/>
    <s v="Person We Support Information"/>
    <n v="2.2999999999999998"/>
    <d v="2025-01-10T00:00:00"/>
    <d v="2025-07-11T00:00:00"/>
    <d v="2025-03-11T00:00:00"/>
    <x v="16"/>
    <x v="16"/>
    <x v="1"/>
    <n v="60"/>
    <x v="0"/>
  </r>
  <r>
    <s v="Thomas Hawkins"/>
    <s v="Person 28"/>
    <s v="Person We Support Information"/>
    <n v="2.4"/>
    <d v="2025-01-10T00:00:00"/>
    <d v="2025-07-11T00:00:00"/>
    <d v="2025-03-11T00:00:00"/>
    <x v="16"/>
    <x v="16"/>
    <x v="1"/>
    <n v="60"/>
    <x v="0"/>
  </r>
  <r>
    <s v="Thomas Hawkins"/>
    <s v="Person 28"/>
    <s v="Person We Support Information"/>
    <n v="2.5"/>
    <d v="2025-01-10T00:00:00"/>
    <d v="2025-07-11T00:00:00"/>
    <d v="2025-03-11T00:00:00"/>
    <x v="16"/>
    <x v="16"/>
    <x v="1"/>
    <n v="60"/>
    <x v="0"/>
  </r>
  <r>
    <s v="Thomas Hawkins"/>
    <s v="Person 28"/>
    <s v="Support Plan"/>
    <n v="4"/>
    <d v="2025-03-06T00:00:00"/>
    <d v="2025-07-06T00:00:00"/>
    <d v="2025-03-06T00:00:00"/>
    <x v="7"/>
    <x v="7"/>
    <x v="2"/>
    <s v=""/>
    <x v="2"/>
  </r>
  <r>
    <s v="Thomas Hawkins"/>
    <s v="Person 28"/>
    <s v="Support Plan"/>
    <n v="4.2"/>
    <d v="2025-03-06T00:00:00"/>
    <d v="2025-07-06T00:00:00"/>
    <d v="2025-03-06T00:00:00"/>
    <x v="7"/>
    <x v="7"/>
    <x v="2"/>
    <s v=""/>
    <x v="2"/>
  </r>
  <r>
    <s v="Thomas Hawkins"/>
    <s v="Person 28"/>
    <s v="Support Plan"/>
    <n v="4.9000000000000004"/>
    <d v="2025-03-06T00:00:00"/>
    <d v="2025-07-06T00:00:00"/>
    <d v="2025-03-06T00:00:00"/>
    <x v="7"/>
    <x v="7"/>
    <x v="2"/>
    <s v="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DF599C-5E09-431B-8EF7-82765CC14929}" name="PivotTable2" cacheId="2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W2:X6" firstHeaderRow="1" firstDataRow="1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>
      <items count="20">
        <item x="1"/>
        <item x="7"/>
        <item x="10"/>
        <item x="0"/>
        <item x="15"/>
        <item x="9"/>
        <item x="18"/>
        <item x="3"/>
        <item x="2"/>
        <item x="8"/>
        <item x="12"/>
        <item x="14"/>
        <item x="6"/>
        <item x="16"/>
        <item x="4"/>
        <item x="13"/>
        <item x="17"/>
        <item x="5"/>
        <item x="11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atus" fld="9" subtotal="count" baseField="0" baseItem="0"/>
  </dataFields>
  <formats count="6">
    <format dxfId="31">
      <pivotArea type="all" dataOnly="0" outline="0" fieldPosition="0"/>
    </format>
    <format dxfId="32">
      <pivotArea outline="0" collapsedLevelsAreSubtotals="1" fieldPosition="0"/>
    </format>
    <format dxfId="33">
      <pivotArea field="9" type="button" dataOnly="0" labelOnly="1" outline="0" axis="axisRow" fieldPosition="0"/>
    </format>
    <format dxfId="34">
      <pivotArea dataOnly="0" labelOnly="1" outline="0" fieldPosition="0">
        <references count="1">
          <reference field="9" count="0"/>
        </references>
      </pivotArea>
    </format>
    <format dxfId="35">
      <pivotArea dataOnly="0" labelOnly="1" grandRow="1" outline="0" fieldPosition="0"/>
    </format>
    <format dxfId="36">
      <pivotArea dataOnly="0" labelOnly="1" outline="0" axis="axisValues" fieldPosition="0"/>
    </format>
  </formats>
  <chartFormats count="42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8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30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9" format="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0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0" format="3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0" format="3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2E66E-004D-4B02-90BE-A438A63D2F51}" name="PivotTable1" cacheId="2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Q2:U23" firstHeaderRow="1" firstDataRow="2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23">
        <item x="7"/>
        <item x="10"/>
        <item x="0"/>
        <item x="3"/>
        <item x="2"/>
        <item x="6"/>
        <item x="4"/>
        <item x="1"/>
        <item x="5"/>
        <item m="1" x="19"/>
        <item x="8"/>
        <item x="9"/>
        <item x="11"/>
        <item x="12"/>
        <item x="13"/>
        <item x="14"/>
        <item m="1" x="21"/>
        <item x="17"/>
        <item x="18"/>
        <item x="16"/>
        <item x="15"/>
        <item m="1" x="20"/>
        <item t="default"/>
      </items>
    </pivotField>
    <pivotField axis="axisRow" compact="0" outline="0" showAll="0" sortType="ascending">
      <items count="20">
        <item x="1"/>
        <item x="7"/>
        <item x="10"/>
        <item x="0"/>
        <item x="15"/>
        <item x="9"/>
        <item x="18"/>
        <item x="3"/>
        <item x="2"/>
        <item x="8"/>
        <item x="12"/>
        <item x="14"/>
        <item x="6"/>
        <item x="16"/>
        <item x="4"/>
        <item x="13"/>
        <item x="17"/>
        <item x="5"/>
        <item x="11"/>
        <item t="default"/>
      </items>
    </pivotField>
    <pivotField axis="axisCol" dataField="1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</pivotFields>
  <rowFields count="1">
    <field x="8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Status" fld="9" subtotal="count" baseField="0" baseItem="0"/>
  </dataFields>
  <formats count="10">
    <format dxfId="21">
      <pivotArea type="all" dataOnly="0" outline="0" fieldPosition="0"/>
    </format>
    <format dxfId="22">
      <pivotArea outline="0" collapsedLevelsAreSubtotals="1" fieldPosition="0"/>
    </format>
    <format dxfId="23">
      <pivotArea type="topRight" dataOnly="0" labelOnly="1" outline="0" fieldPosition="0"/>
    </format>
    <format dxfId="24">
      <pivotArea dataOnly="0" labelOnly="1" grandRow="1" outline="0" fieldPosition="0"/>
    </format>
    <format dxfId="25">
      <pivotArea type="topRight" dataOnly="0" labelOnly="1" outline="0" fieldPosition="0"/>
    </format>
    <format dxfId="26">
      <pivotArea field="7" type="button" dataOnly="0" labelOnly="1" outline="0"/>
    </format>
    <format dxfId="27">
      <pivotArea dataOnly="0" labelOnly="1" outline="0" fieldPosition="0">
        <references count="1">
          <reference field="9" count="0"/>
        </references>
      </pivotArea>
    </format>
    <format dxfId="28">
      <pivotArea dataOnly="0" labelOnly="1" grandCol="1" outline="0" fieldPosition="0"/>
    </format>
    <format dxfId="29">
      <pivotArea type="origin" dataOnly="0" labelOnly="1" outline="0" fieldPosition="0"/>
    </format>
    <format dxfId="30">
      <pivotArea field="9" type="button" dataOnly="0" labelOnly="1" outline="0" axis="axisCol" fieldPosition="0"/>
    </format>
  </formats>
  <chartFormats count="18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7E568-601F-426C-8021-FC9BD5981C8A}" name="PivotTable3" cacheId="2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Q25:U27" firstHeaderRow="1" firstDataRow="2" firstDataCol="1"/>
  <pivotFields count="1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m="1" x="3"/>
        <item x="2"/>
        <item x="1"/>
        <item x="0"/>
        <item t="default"/>
      </items>
    </pivotField>
  </pivotFields>
  <rowItems count="1">
    <i/>
  </rowItems>
  <colFields count="1">
    <field x="11"/>
  </colFields>
  <colItems count="4">
    <i>
      <x v="1"/>
    </i>
    <i>
      <x v="2"/>
    </i>
    <i>
      <x v="3"/>
    </i>
    <i t="grand">
      <x/>
    </i>
  </colItems>
  <dataFields count="1">
    <dataField name="Count of Reviewer Flag" fld="11" subtotal="count" baseField="0" baseItem="0"/>
  </dataFields>
  <formats count="1">
    <format dxfId="20">
      <pivotArea outline="0" fieldPosition="0">
        <references count="1">
          <reference field="11" count="0" selected="0"/>
        </references>
      </pivotArea>
    </format>
  </formats>
  <chartFormats count="2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viewed_By__Staff_Anonmyized_" xr10:uid="{3D9125EA-7745-459C-A311-AE45D55C174C}" sourceName="Reviewed By (Staff Anonmyized)">
  <pivotTables>
    <pivotTable tabId="8" name="PivotTable1"/>
    <pivotTable tabId="8" name="PivotTable2"/>
  </pivotTables>
  <data>
    <tabular pivotCacheId="595748275">
      <items count="19">
        <i x="1" s="1"/>
        <i x="7" s="1"/>
        <i x="10" s="1"/>
        <i x="0" s="1"/>
        <i x="15" s="1"/>
        <i x="9" s="1"/>
        <i x="18" s="1"/>
        <i x="3" s="1"/>
        <i x="2" s="1"/>
        <i x="8" s="1"/>
        <i x="12" s="1"/>
        <i x="14" s="1"/>
        <i x="6" s="1"/>
        <i x="16" s="1"/>
        <i x="4" s="1"/>
        <i x="13" s="1"/>
        <i x="17" s="1"/>
        <i x="5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viewed By (Staff Anonmyized)" xr10:uid="{96D2C4C9-4333-42E0-8D42-B5B946210DD7}" cache="Slicer_Reviewed_By__Staff_Anonmyized_" caption="Reviewed By (Staff Anonmyized)" style="SlicerStyleLight3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5E0BB-EEC8-4664-81AB-3A7BCAC68C48}" name="RawData" displayName="RawData" ref="A2:L236" totalsRowShown="0" headerRowDxfId="16">
  <autoFilter ref="A2:L236" xr:uid="{A1B5E0BB-EEC8-4664-81AB-3A7BCAC68C48}"/>
  <sortState xmlns:xlrd2="http://schemas.microsoft.com/office/spreadsheetml/2017/richdata2" ref="A3:L236">
    <sortCondition ref="A2:A236"/>
  </sortState>
  <tableColumns count="12">
    <tableColumn id="1" xr3:uid="{8B76CAC5-08F7-4331-9D4F-1AB8C61D3D56}" name="Person Supported"/>
    <tableColumn id="7" xr3:uid="{DE91F280-7DD1-458F-8D92-8DAB9568B7A2}" name="Person Supported Anonmyized" dataDxfId="15">
      <calculatedColumnFormula>IFERROR(VLOOKUP(A3, Lookup_Persons!A:B, 2, FALSE), "Unknown")</calculatedColumnFormula>
    </tableColumn>
    <tableColumn id="2" xr3:uid="{3587D0E9-3117-4768-AB6A-BF01A34CEDCD}" name="Section"/>
    <tableColumn id="3" xr3:uid="{597009DD-4A33-44A1-B42E-9D11710A6F83}" name="Page"/>
    <tableColumn id="4" xr3:uid="{B73F614F-293A-4D52-BF11-40620632B75E}" name="Last Review Date"/>
    <tableColumn id="5" xr3:uid="{1B87DBC4-A734-4FE9-97BA-2C7C7075049B}" name="Next Review Date" dataDxfId="14">
      <calculatedColumnFormula>IF(RawData[[#This Row],[Date Reviewed]]&lt;&gt;"", EDATE(RawData[[#This Row],[Date Reviewed]], 4), EDATE(RawData[[#This Row],[Last Review Date]], 4))</calculatedColumnFormula>
    </tableColumn>
    <tableColumn id="10" xr3:uid="{E01CEE30-D190-4362-BE79-BD4F932D4759}" name="Date Reviewed" dataDxfId="13"/>
    <tableColumn id="6" xr3:uid="{C89522D6-26F7-43F0-B6FF-EC92C291065C}" name="Reviewed By (Staff Member)"/>
    <tableColumn id="9" xr3:uid="{FD379013-0938-4A7E-9F60-A9F310F41F2A}" name="Reviewed By (Staff Anonmyized)" dataDxfId="12">
      <calculatedColumnFormula>IFERROR(VLOOKUP(H3, Lookup_Persons!D:E, 2, FALSE), "Unknown")</calculatedColumnFormula>
    </tableColumn>
    <tableColumn id="12" xr3:uid="{87E746F2-34D2-4AF5-84F2-4118430CA6D4}" name="Status"/>
    <tableColumn id="11" xr3:uid="{7F65B1AB-0397-4EEB-89C1-20154CBCFF05}" name="Days Overdue" dataDxfId="11">
      <calculatedColumnFormula>IF(RawData[[#This Row],[Status]]="Overdue", TODAY() - RawData[[#This Row],[Last Review Date]],
 IF(RawData[[#This Row],[Status]]="Late", RawData[[#This Row],[Date Reviewed]] - RawData[[#This Row],[Last Review Date]],
 ""))</calculatedColumnFormula>
    </tableColumn>
    <tableColumn id="8" xr3:uid="{81A1B8AC-3802-422B-A8C0-3F260EFBF34F}" name="Reviewer Flag" dataDxfId="10">
      <calculatedColumnFormula array="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1570EE-CA4B-4BDE-A4CD-25477D1AD895}" name="AvgDaysLate" displayName="AvgDaysLate" ref="N2:P25" totalsRowShown="0">
  <autoFilter ref="N2:P25" xr:uid="{991570EE-CA4B-4BDE-A4CD-25477D1AD895}"/>
  <tableColumns count="3">
    <tableColumn id="1" xr3:uid="{6677DF66-58F6-48DC-830F-4302188B837E}" name="Staff Name" dataDxfId="9"/>
    <tableColumn id="2" xr3:uid="{A4795D0B-628A-4E64-BC05-DC23D48CC33A}" name="Staff ID" dataDxfId="8"/>
    <tableColumn id="3" xr3:uid="{7D2974B7-D82D-436D-83A8-B08520802710}" name="Average Days Late" dataDxfId="7">
      <calculatedColumnFormula>IFERROR(
  AVERAGEIFS(
    RawData[Days Overdue],
    RawData[Reviewed By (Staff Member)], N3,
    RawData[Status], "Late"
  ),
  ""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C94FB0-6795-4046-8B89-D6C5FF422480}" name="Reference" displayName="Reference" ref="A2:E38" totalsRowShown="0">
  <autoFilter ref="A2:E38" xr:uid="{49C94FB0-6795-4046-8B89-D6C5FF422480}"/>
  <tableColumns count="5">
    <tableColumn id="1" xr3:uid="{24A01AA6-DCAE-442E-8074-1B5C16F3E027}" name="Person Supported"/>
    <tableColumn id="2" xr3:uid="{AC069BB5-14D4-4A94-93BC-D0981EBFB072}" name="Page"/>
    <tableColumn id="3" xr3:uid="{94B05DC7-1E5A-4390-BFB0-E34EF1A1A5B9}" name="Last Review Done" dataDxfId="3"/>
    <tableColumn id="4" xr3:uid="{5CC3D36E-5AE7-4825-9C08-27C3BC45169A}" name="Responsible Staff"/>
    <tableColumn id="5" xr3:uid="{3A0A4F6E-43A5-4BC5-9AB4-76553677A9E3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3B6FC-28FF-4E96-B03D-64FBB3879FBA}" name="Staff" displayName="Staff" ref="A2:E47" totalsRowShown="0">
  <autoFilter ref="A2:E47" xr:uid="{4C83B6FC-28FF-4E96-B03D-64FBB3879FBA}"/>
  <tableColumns count="5">
    <tableColumn id="1" xr3:uid="{92CAB372-BE51-4B03-B77C-1C84129AD63D}" name="Staff Member"/>
    <tableColumn id="5" xr3:uid="{2C1E7D50-5BC8-4CDC-ADE7-A42AFD877583}" name="Staff ID" dataDxfId="2">
      <calculatedColumnFormula>IFERROR(VLOOKUP(A3, Lookup_Persons!D:E, 2, FALSE), "Unknown")</calculatedColumnFormula>
    </tableColumn>
    <tableColumn id="2" xr3:uid="{46BC4FE5-BE26-4AFC-A9A2-8692B3668045}" name="Position"/>
    <tableColumn id="3" xr3:uid="{5FBDF9BE-4AA1-4A86-82A9-519F26A8E50C}" name="Assigned Person Supported"/>
    <tableColumn id="4" xr3:uid="{76FF1C34-642C-49E3-81A0-80C454599096}" name="Assigned Person ID" dataDxfId="1">
      <calculatedColumnFormula>IFERROR(VLOOKUP(D3, Lookup_Persons!A:B, 2, FALSE), "Unknown")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D9B619-14A4-4F2D-A1C2-4CDBD4A77533}" name="PersonsName" displayName="PersonsName" ref="A3:B31" totalsRowShown="0">
  <autoFilter ref="A3:B31" xr:uid="{A9D9B619-14A4-4F2D-A1C2-4CDBD4A77533}"/>
  <sortState xmlns:xlrd2="http://schemas.microsoft.com/office/spreadsheetml/2017/richdata2" ref="A4:B31">
    <sortCondition ref="A3:A31"/>
  </sortState>
  <tableColumns count="2">
    <tableColumn id="1" xr3:uid="{70A9BF0D-17E3-4F7A-B268-8A3987A487F1}" name="Person's Name"/>
    <tableColumn id="2" xr3:uid="{9935BCF8-4514-4F8B-B21D-BABE89986B36}" name="Anonmymized ID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9AE752-7E71-49D2-BE8C-63EADD8E57FF}" name="StaffName" displayName="StaffName" ref="D3:E26" totalsRowShown="0">
  <autoFilter ref="D3:E26" xr:uid="{A19AE752-7E71-49D2-BE8C-63EADD8E57FF}"/>
  <tableColumns count="2">
    <tableColumn id="1" xr3:uid="{EDAF10B5-0789-4D24-98C2-8245FDD965AE}" name="Staff Name" dataDxfId="0"/>
    <tableColumn id="2" xr3:uid="{25851145-C1CC-4EB2-B584-3D0CE49BFFDE}" name="Staff ID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50DAF1-76DF-4917-A2C2-6A0A1718537D}" name="Table6" displayName="Table6" ref="L32:M33" totalsRowShown="0">
  <autoFilter ref="L32:M33" xr:uid="{4650DAF1-76DF-4917-A2C2-6A0A1718537D}"/>
  <tableColumns count="2">
    <tableColumn id="1" xr3:uid="{FA3C6927-49BD-489B-AC08-85726848ED3D}" name="Total Completed">
      <calculatedColumnFormula>SUM('Manager Dashboard'!X3:X4)</calculatedColumnFormula>
    </tableColumn>
    <tableColumn id="2" xr3:uid="{81E0D6CB-5FB4-413B-833E-1E578E039F3E}" name="Total Overd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20A3-132B-493A-B22C-6E3D255C99BB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ED8C-E49F-4C45-8DDB-F2366B66D803}">
  <dimension ref="A2:P236"/>
  <sheetViews>
    <sheetView topLeftCell="B1" workbookViewId="0">
      <selection activeCell="P5" sqref="P5"/>
    </sheetView>
  </sheetViews>
  <sheetFormatPr defaultColWidth="9.140625" defaultRowHeight="15"/>
  <cols>
    <col min="1" max="1" width="19.85546875" hidden="1" customWidth="1"/>
    <col min="2" max="2" width="29.5703125" customWidth="1"/>
    <col min="3" max="3" width="30.42578125" customWidth="1"/>
    <col min="4" max="4" width="18.42578125" customWidth="1"/>
    <col min="5" max="5" width="18.85546875" customWidth="1"/>
    <col min="6" max="6" width="19.42578125" customWidth="1"/>
    <col min="7" max="7" width="18.5703125" customWidth="1"/>
    <col min="8" max="8" width="30" hidden="1" customWidth="1"/>
    <col min="9" max="9" width="30.85546875" customWidth="1"/>
    <col min="10" max="10" width="18.42578125" customWidth="1"/>
    <col min="11" max="11" width="22.5703125" customWidth="1"/>
    <col min="12" max="12" width="20.42578125" customWidth="1"/>
    <col min="13" max="13" width="8.5703125" bestFit="1" customWidth="1"/>
    <col min="14" max="14" width="17.42578125" hidden="1" customWidth="1"/>
    <col min="15" max="15" width="11.7109375" bestFit="1" customWidth="1"/>
    <col min="16" max="16" width="35" customWidth="1"/>
  </cols>
  <sheetData>
    <row r="2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N2" t="s">
        <v>12</v>
      </c>
      <c r="O2" t="s">
        <v>13</v>
      </c>
      <c r="P2" t="s">
        <v>14</v>
      </c>
    </row>
    <row r="3" spans="1:16" ht="16.5">
      <c r="A3" s="22" t="s">
        <v>15</v>
      </c>
      <c r="B3" s="23" t="str">
        <f>IFERROR(VLOOKUP(A3, Lookup_Persons!A:B, 2, FALSE), "Unknown")</f>
        <v>Person 1</v>
      </c>
      <c r="C3" t="s">
        <v>16</v>
      </c>
      <c r="D3">
        <v>2.1</v>
      </c>
      <c r="E3" s="3">
        <v>45667</v>
      </c>
      <c r="F3" s="3">
        <f>IF(RawData[[#This Row],[Date Reviewed]]&lt;&gt;"", EDATE(RawData[[#This Row],[Date Reviewed]], 4), EDATE(RawData[[#This Row],[Last Review Date]], 4))</f>
        <v>45787</v>
      </c>
      <c r="G3" s="3"/>
      <c r="H3" s="21" t="s">
        <v>17</v>
      </c>
      <c r="I3" t="str">
        <f>IFERROR(VLOOKUP(H3, Lookup_Persons!D:E, 2, FALSE), "Unknown")</f>
        <v>Staff C</v>
      </c>
      <c r="J3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3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3" s="21" t="str" cm="1">
        <f t="array" ref="L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3" s="18" t="s">
        <v>18</v>
      </c>
      <c r="O3" s="36" t="s">
        <v>19</v>
      </c>
      <c r="P3">
        <f ca="1">IFERROR(
  AVERAGEIFS(
    RawData[Days Overdue],
    RawData[Reviewed By (Staff Member)], N3,
    RawData[Status], "Late"
  ),
  ""
)</f>
        <v>92</v>
      </c>
    </row>
    <row r="4" spans="1:16" ht="16.5">
      <c r="A4" s="1" t="s">
        <v>15</v>
      </c>
      <c r="B4" s="20" t="str">
        <f>IFERROR(VLOOKUP(A4, Lookup_Persons!A:B, 2, FALSE), "Unknown")</f>
        <v>Person 1</v>
      </c>
      <c r="C4" t="s">
        <v>16</v>
      </c>
      <c r="D4">
        <v>2.2000000000000002</v>
      </c>
      <c r="E4" s="3">
        <v>45667</v>
      </c>
      <c r="F4" s="3">
        <f>IF(RawData[[#This Row],[Date Reviewed]]&lt;&gt;"", EDATE(RawData[[#This Row],[Date Reviewed]], 4), EDATE(RawData[[#This Row],[Last Review Date]], 4))</f>
        <v>45849</v>
      </c>
      <c r="G4" s="3">
        <v>45727</v>
      </c>
      <c r="H4" t="s">
        <v>17</v>
      </c>
      <c r="I4" t="str">
        <f>IFERROR(VLOOKUP(H4, Lookup_Persons!D:E, 2, FALSE), "Unknown")</f>
        <v>Staff C</v>
      </c>
      <c r="J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" s="4">
        <f ca="1">IF(RawData[[#This Row],[Status]]="Overdue", TODAY() - RawData[[#This Row],[Last Review Date]],
 IF(RawData[[#This Row],[Status]]="Late", RawData[[#This Row],[Date Reviewed]] - RawData[[#This Row],[Last Review Date]],
 ""))</f>
        <v>60</v>
      </c>
      <c r="L4" s="21" t="str" cm="1">
        <f t="array" ref="L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4" s="18" t="s">
        <v>20</v>
      </c>
      <c r="O4" s="37" t="s">
        <v>21</v>
      </c>
      <c r="P4" s="39">
        <f ca="1">IFERROR(
  AVERAGEIFS(
    RawData[Days Overdue],
    RawData[Reviewed By (Staff Member)], N4,
    RawData[Status], "Late"
  ),
  ""
)</f>
        <v>36.272727272727273</v>
      </c>
    </row>
    <row r="5" spans="1:16" ht="16.5">
      <c r="A5" s="22" t="s">
        <v>15</v>
      </c>
      <c r="B5" s="23" t="str">
        <f>IFERROR(VLOOKUP(A5, Lookup_Persons!A:B, 2, FALSE), "Unknown")</f>
        <v>Person 1</v>
      </c>
      <c r="C5" t="s">
        <v>16</v>
      </c>
      <c r="D5">
        <v>2.2999999999999998</v>
      </c>
      <c r="E5" s="3">
        <v>45667</v>
      </c>
      <c r="F5" s="3">
        <f>IF(RawData[[#This Row],[Date Reviewed]]&lt;&gt;"", EDATE(RawData[[#This Row],[Date Reviewed]], 4), EDATE(RawData[[#This Row],[Last Review Date]], 4))</f>
        <v>45806</v>
      </c>
      <c r="G5" s="3">
        <v>45686</v>
      </c>
      <c r="H5" t="s">
        <v>17</v>
      </c>
      <c r="I5" t="str">
        <f>IFERROR(VLOOKUP(H5, Lookup_Persons!D:E, 2, FALSE), "Unknown")</f>
        <v>Staff C</v>
      </c>
      <c r="J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5" s="21" t="str" cm="1">
        <f t="array" ref="L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5" s="18" t="s">
        <v>17</v>
      </c>
      <c r="O5" s="36" t="s">
        <v>22</v>
      </c>
      <c r="P5" s="39">
        <f ca="1">IFERROR(
  AVERAGEIFS(
    RawData[Days Overdue],
    RawData[Reviewed By (Staff Member)], N5,
    RawData[Status], "Late"
  ),
  ""
)</f>
        <v>34.200000000000003</v>
      </c>
    </row>
    <row r="6" spans="1:16" ht="16.5">
      <c r="A6" s="1" t="s">
        <v>15</v>
      </c>
      <c r="B6" s="20" t="str">
        <f>IFERROR(VLOOKUP(A6, Lookup_Persons!A:B, 2, FALSE), "Unknown")</f>
        <v>Person 1</v>
      </c>
      <c r="C6" t="s">
        <v>16</v>
      </c>
      <c r="D6">
        <v>2.4</v>
      </c>
      <c r="E6" s="3">
        <v>45667</v>
      </c>
      <c r="F6" s="3">
        <f>IF(RawData[[#This Row],[Date Reviewed]]&lt;&gt;"", EDATE(RawData[[#This Row],[Date Reviewed]], 4), EDATE(RawData[[#This Row],[Last Review Date]], 4))</f>
        <v>45806</v>
      </c>
      <c r="G6" s="3">
        <v>45686</v>
      </c>
      <c r="H6" t="s">
        <v>17</v>
      </c>
      <c r="I6" t="str">
        <f>IFERROR(VLOOKUP(H6, Lookup_Persons!D:E, 2, FALSE), "Unknown")</f>
        <v>Staff C</v>
      </c>
      <c r="J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6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6" s="21" t="str" cm="1">
        <f t="array" ref="L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6" s="18" t="s">
        <v>23</v>
      </c>
      <c r="O6" s="37" t="s">
        <v>24</v>
      </c>
      <c r="P6">
        <f ca="1">IFERROR(
  AVERAGEIFS(
    RawData[Days Overdue],
    RawData[Reviewed By (Staff Member)], N6,
    RawData[Status], "Late"
  ),
  ""
)</f>
        <v>3</v>
      </c>
    </row>
    <row r="7" spans="1:16" ht="16.5">
      <c r="A7" s="22" t="s">
        <v>15</v>
      </c>
      <c r="B7" s="23" t="str">
        <f>IFERROR(VLOOKUP(A7, Lookup_Persons!A:B, 2, FALSE), "Unknown")</f>
        <v>Person 1</v>
      </c>
      <c r="C7" t="s">
        <v>16</v>
      </c>
      <c r="D7">
        <v>2.5</v>
      </c>
      <c r="E7" s="3">
        <v>45667</v>
      </c>
      <c r="F7" s="3">
        <f>IF(RawData[[#This Row],[Date Reviewed]]&lt;&gt;"", EDATE(RawData[[#This Row],[Date Reviewed]], 4), EDATE(RawData[[#This Row],[Last Review Date]], 4))</f>
        <v>45806</v>
      </c>
      <c r="G7" s="3">
        <v>45686</v>
      </c>
      <c r="H7" t="s">
        <v>17</v>
      </c>
      <c r="I7" t="str">
        <f>IFERROR(VLOOKUP(H7, Lookup_Persons!D:E, 2, FALSE), "Unknown")</f>
        <v>Staff C</v>
      </c>
      <c r="J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7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7" s="21" t="str" cm="1">
        <f t="array" ref="L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7" s="18" t="s">
        <v>25</v>
      </c>
      <c r="O7" s="36" t="s">
        <v>26</v>
      </c>
      <c r="P7" t="str">
        <f>IFERROR(
  AVERAGEIFS(
    RawData[Days Overdue],
    RawData[Reviewed By (Staff Member)], N7,
    RawData[Status], "Late"
  ),
  ""
)</f>
        <v/>
      </c>
    </row>
    <row r="8" spans="1:16" ht="16.5">
      <c r="A8" s="1" t="s">
        <v>15</v>
      </c>
      <c r="B8" s="20" t="str">
        <f>IFERROR(VLOOKUP(A8, Lookup_Persons!A:B, 2, FALSE), "Unknown")</f>
        <v>Person 1</v>
      </c>
      <c r="C8" t="s">
        <v>27</v>
      </c>
      <c r="D8">
        <v>4</v>
      </c>
      <c r="E8" s="3">
        <v>45707</v>
      </c>
      <c r="F8" s="3">
        <f>IF(RawData[[#This Row],[Date Reviewed]]&lt;&gt;"", EDATE(RawData[[#This Row],[Date Reviewed]], 4), EDATE(RawData[[#This Row],[Last Review Date]], 4))</f>
        <v>45883</v>
      </c>
      <c r="G8" s="3">
        <v>45761</v>
      </c>
      <c r="H8" t="s">
        <v>17</v>
      </c>
      <c r="I8" t="str">
        <f>IFERROR(VLOOKUP(H8, Lookup_Persons!D:E, 2, FALSE), "Unknown")</f>
        <v>Staff C</v>
      </c>
      <c r="J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" s="4">
        <f ca="1">IF(RawData[[#This Row],[Status]]="Overdue", TODAY() - RawData[[#This Row],[Last Review Date]],
 IF(RawData[[#This Row],[Status]]="Late", RawData[[#This Row],[Date Reviewed]] - RawData[[#This Row],[Last Review Date]],
 ""))</f>
        <v>54</v>
      </c>
      <c r="L8" s="21" t="str" cm="1">
        <f t="array" ref="L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8" s="18" t="s">
        <v>28</v>
      </c>
      <c r="O8" s="37" t="s">
        <v>29</v>
      </c>
      <c r="P8">
        <f ca="1">IFERROR(
  AVERAGEIFS(
    RawData[Days Overdue],
    RawData[Reviewed By (Staff Member)], N8,
    RawData[Status], "Late"
  ),
  ""
)</f>
        <v>58</v>
      </c>
    </row>
    <row r="9" spans="1:16" ht="16.5">
      <c r="A9" s="22" t="s">
        <v>15</v>
      </c>
      <c r="B9" s="23" t="str">
        <f>IFERROR(VLOOKUP(A9, Lookup_Persons!A:B, 2, FALSE), "Unknown")</f>
        <v>Person 1</v>
      </c>
      <c r="C9" t="s">
        <v>27</v>
      </c>
      <c r="D9">
        <v>4.2</v>
      </c>
      <c r="E9" s="3">
        <v>45707</v>
      </c>
      <c r="F9" s="3">
        <f>IF(RawData[[#This Row],[Date Reviewed]]&lt;&gt;"", EDATE(RawData[[#This Row],[Date Reviewed]], 4), EDATE(RawData[[#This Row],[Last Review Date]], 4))</f>
        <v>45883</v>
      </c>
      <c r="G9" s="3">
        <v>45761</v>
      </c>
      <c r="H9" t="s">
        <v>30</v>
      </c>
      <c r="I9" t="str">
        <f>IFERROR(VLOOKUP(H9, Lookup_Persons!D:E, 2, FALSE), "Unknown")</f>
        <v>Service Leader</v>
      </c>
      <c r="J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9" s="4">
        <f ca="1">IF(RawData[[#This Row],[Status]]="Overdue", TODAY() - RawData[[#This Row],[Last Review Date]],
 IF(RawData[[#This Row],[Status]]="Late", RawData[[#This Row],[Date Reviewed]] - RawData[[#This Row],[Last Review Date]],
 ""))</f>
        <v>54</v>
      </c>
      <c r="L9" s="21" t="str" cm="1">
        <f t="array" ref="L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Service Leader</v>
      </c>
      <c r="N9" s="18" t="s">
        <v>31</v>
      </c>
      <c r="O9" s="36" t="s">
        <v>32</v>
      </c>
      <c r="P9" t="str">
        <f ca="1">IFERROR(
  AVERAGEIFS(
    RawData[Days Overdue],
    RawData[Reviewed By (Staff Member)], N9,
    RawData[Status], "Late"
  ),
  ""
)</f>
        <v/>
      </c>
    </row>
    <row r="10" spans="1:16" ht="16.5">
      <c r="A10" s="1" t="s">
        <v>15</v>
      </c>
      <c r="B10" s="20" t="str">
        <f>IFERROR(VLOOKUP(A10, Lookup_Persons!A:B, 2, FALSE), "Unknown")</f>
        <v>Person 1</v>
      </c>
      <c r="C10" t="s">
        <v>27</v>
      </c>
      <c r="D10">
        <v>4.9000000000000004</v>
      </c>
      <c r="E10" s="3">
        <v>45707</v>
      </c>
      <c r="F10" s="3">
        <f>IF(RawData[[#This Row],[Date Reviewed]]&lt;&gt;"", EDATE(RawData[[#This Row],[Date Reviewed]], 4), EDATE(RawData[[#This Row],[Last Review Date]], 4))</f>
        <v>45883</v>
      </c>
      <c r="G10" s="3">
        <v>45761</v>
      </c>
      <c r="H10" t="s">
        <v>33</v>
      </c>
      <c r="I10" t="str">
        <f>IFERROR(VLOOKUP(H10, Lookup_Persons!D:E, 2, FALSE), "Unknown")</f>
        <v>Staff I</v>
      </c>
      <c r="J1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0" s="4">
        <f ca="1">IF(RawData[[#This Row],[Status]]="Overdue", TODAY() - RawData[[#This Row],[Last Review Date]],
 IF(RawData[[#This Row],[Status]]="Late", RawData[[#This Row],[Date Reviewed]] - RawData[[#This Row],[Last Review Date]],
 ""))</f>
        <v>54</v>
      </c>
      <c r="L10" s="21" t="str" cm="1">
        <f t="array" ref="L1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  <c r="N10" s="18" t="s">
        <v>34</v>
      </c>
      <c r="O10" s="37" t="s">
        <v>35</v>
      </c>
      <c r="P10" s="39">
        <f ca="1">IFERROR(
  AVERAGEIFS(
    RawData[Days Overdue],
    RawData[Reviewed By (Staff Member)], N10,
    RawData[Status], "Late"
  ),
  ""
)</f>
        <v>75.375</v>
      </c>
    </row>
    <row r="11" spans="1:16" ht="16.5">
      <c r="A11" s="22" t="s">
        <v>36</v>
      </c>
      <c r="B11" s="23" t="str">
        <f>IFERROR(VLOOKUP(A11, Lookup_Persons!A:B, 2, FALSE), "Unknown")</f>
        <v>Person 2</v>
      </c>
      <c r="C11" t="s">
        <v>16</v>
      </c>
      <c r="D11">
        <v>2.1</v>
      </c>
      <c r="E11" s="3">
        <v>45667</v>
      </c>
      <c r="F11" s="3">
        <f>IF(RawData[[#This Row],[Date Reviewed]]&lt;&gt;"", EDATE(RawData[[#This Row],[Date Reviewed]], 4), EDATE(RawData[[#This Row],[Last Review Date]], 4))</f>
        <v>45783</v>
      </c>
      <c r="G11" s="3">
        <v>45663</v>
      </c>
      <c r="H11" t="s">
        <v>34</v>
      </c>
      <c r="I11" t="str">
        <f>IFERROR(VLOOKUP(H11, Lookup_Persons!D:E, 2, FALSE), "Unknown")</f>
        <v>Staff H</v>
      </c>
      <c r="J11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1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1" s="21" t="str" cm="1">
        <f t="array" ref="L1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1" s="18" t="s">
        <v>33</v>
      </c>
      <c r="O11" s="36" t="s">
        <v>37</v>
      </c>
      <c r="P11" s="39">
        <f ca="1">IFERROR(
  AVERAGEIFS(
    RawData[Days Overdue],
    RawData[Reviewed By (Staff Member)], N11,
    RawData[Status], "Late"
  ),
  ""
)</f>
        <v>43.756097560975611</v>
      </c>
    </row>
    <row r="12" spans="1:16" ht="16.5">
      <c r="A12" s="1" t="s">
        <v>36</v>
      </c>
      <c r="B12" s="20" t="str">
        <f>IFERROR(VLOOKUP(A12, Lookup_Persons!A:B, 2, FALSE), "Unknown")</f>
        <v>Person 2</v>
      </c>
      <c r="C12" t="s">
        <v>16</v>
      </c>
      <c r="D12">
        <v>2.2000000000000002</v>
      </c>
      <c r="E12" s="3">
        <v>45667</v>
      </c>
      <c r="F12" s="3">
        <f>IF(RawData[[#This Row],[Date Reviewed]]&lt;&gt;"", EDATE(RawData[[#This Row],[Date Reviewed]], 4), EDATE(RawData[[#This Row],[Last Review Date]], 4))</f>
        <v>45783</v>
      </c>
      <c r="G12" s="3">
        <v>45663</v>
      </c>
      <c r="H12" t="s">
        <v>34</v>
      </c>
      <c r="I12" t="str">
        <f>IFERROR(VLOOKUP(H12, Lookup_Persons!D:E, 2, FALSE), "Unknown")</f>
        <v>Staff H</v>
      </c>
      <c r="J1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2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2" s="21" t="str" cm="1">
        <f t="array" ref="L1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2" s="18" t="s">
        <v>38</v>
      </c>
      <c r="O12" s="37" t="s">
        <v>39</v>
      </c>
      <c r="P12" t="str">
        <f>IFERROR(
  AVERAGEIFS(
    RawData[Days Overdue],
    RawData[Reviewed By (Staff Member)], N12,
    RawData[Status], "Late"
  ),
  ""
)</f>
        <v/>
      </c>
    </row>
    <row r="13" spans="1:16" ht="16.5">
      <c r="A13" s="22" t="s">
        <v>36</v>
      </c>
      <c r="B13" s="23" t="str">
        <f>IFERROR(VLOOKUP(A13, Lookup_Persons!A:B, 2, FALSE), "Unknown")</f>
        <v>Person 2</v>
      </c>
      <c r="C13" t="s">
        <v>16</v>
      </c>
      <c r="D13">
        <v>2.2999999999999998</v>
      </c>
      <c r="E13" s="3">
        <v>45667</v>
      </c>
      <c r="F13" s="3">
        <f>IF(RawData[[#This Row],[Date Reviewed]]&lt;&gt;"", EDATE(RawData[[#This Row],[Date Reviewed]], 4), EDATE(RawData[[#This Row],[Last Review Date]], 4))</f>
        <v>45783</v>
      </c>
      <c r="G13" s="3">
        <v>45663</v>
      </c>
      <c r="H13" t="s">
        <v>34</v>
      </c>
      <c r="I13" t="str">
        <f>IFERROR(VLOOKUP(H13, Lookup_Persons!D:E, 2, FALSE), "Unknown")</f>
        <v>Staff H</v>
      </c>
      <c r="J13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3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3" s="21" t="str" cm="1">
        <f t="array" ref="L1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3" s="18" t="s">
        <v>40</v>
      </c>
      <c r="O13" s="36" t="s">
        <v>41</v>
      </c>
      <c r="P13" s="39">
        <f ca="1">IFERROR(
  AVERAGEIFS(
    RawData[Days Overdue],
    RawData[Reviewed By (Staff Member)], N13,
    RawData[Status], "Late"
  ),
  ""
)</f>
        <v>28.6875</v>
      </c>
    </row>
    <row r="14" spans="1:16" ht="16.5">
      <c r="A14" s="1" t="s">
        <v>36</v>
      </c>
      <c r="B14" s="20" t="str">
        <f>IFERROR(VLOOKUP(A14, Lookup_Persons!A:B, 2, FALSE), "Unknown")</f>
        <v>Person 2</v>
      </c>
      <c r="C14" t="s">
        <v>16</v>
      </c>
      <c r="D14">
        <v>2.4</v>
      </c>
      <c r="E14" s="3">
        <v>45667</v>
      </c>
      <c r="F14" s="3">
        <f>IF(RawData[[#This Row],[Date Reviewed]]&lt;&gt;"", EDATE(RawData[[#This Row],[Date Reviewed]], 4), EDATE(RawData[[#This Row],[Last Review Date]], 4))</f>
        <v>45783</v>
      </c>
      <c r="G14" s="3">
        <v>45663</v>
      </c>
      <c r="H14" t="s">
        <v>34</v>
      </c>
      <c r="I14" t="str">
        <f>IFERROR(VLOOKUP(H14, Lookup_Persons!D:E, 2, FALSE), "Unknown")</f>
        <v>Staff H</v>
      </c>
      <c r="J14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4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4" s="21" t="str" cm="1">
        <f t="array" ref="L1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4" s="18" t="s">
        <v>42</v>
      </c>
      <c r="O14" s="37" t="s">
        <v>43</v>
      </c>
      <c r="P14" s="39">
        <f ca="1">IFERROR(
  AVERAGEIFS(
    RawData[Days Overdue],
    RawData[Reviewed By (Staff Member)], N14,
    RawData[Status], "Late"
  ),
  ""
)</f>
        <v>24.6</v>
      </c>
    </row>
    <row r="15" spans="1:16" ht="16.5">
      <c r="A15" s="22" t="s">
        <v>36</v>
      </c>
      <c r="B15" s="23" t="str">
        <f>IFERROR(VLOOKUP(A15, Lookup_Persons!A:B, 2, FALSE), "Unknown")</f>
        <v>Person 2</v>
      </c>
      <c r="C15" t="s">
        <v>16</v>
      </c>
      <c r="D15">
        <v>2.5</v>
      </c>
      <c r="E15" s="3">
        <v>45667</v>
      </c>
      <c r="F15" s="3">
        <f>IF(RawData[[#This Row],[Date Reviewed]]&lt;&gt;"", EDATE(RawData[[#This Row],[Date Reviewed]], 4), EDATE(RawData[[#This Row],[Last Review Date]], 4))</f>
        <v>45783</v>
      </c>
      <c r="G15" s="3">
        <v>45663</v>
      </c>
      <c r="H15" t="s">
        <v>34</v>
      </c>
      <c r="I15" t="str">
        <f>IFERROR(VLOOKUP(H15, Lookup_Persons!D:E, 2, FALSE), "Unknown")</f>
        <v>Staff H</v>
      </c>
      <c r="J15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5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5" s="21" t="str" cm="1">
        <f t="array" ref="L1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5" s="18" t="s">
        <v>44</v>
      </c>
      <c r="O15" s="36" t="s">
        <v>45</v>
      </c>
      <c r="P15" s="39">
        <f ca="1">IFERROR(
  AVERAGEIFS(
    RawData[Days Overdue],
    RawData[Reviewed By (Staff Member)], N15,
    RawData[Status], "Late"
  ),
  ""
)</f>
        <v>30.5</v>
      </c>
    </row>
    <row r="16" spans="1:16" ht="16.5">
      <c r="A16" s="1" t="s">
        <v>36</v>
      </c>
      <c r="B16" s="20" t="str">
        <f>IFERROR(VLOOKUP(A16, Lookup_Persons!A:B, 2, FALSE), "Unknown")</f>
        <v>Person 2</v>
      </c>
      <c r="C16" t="s">
        <v>27</v>
      </c>
      <c r="D16">
        <v>4</v>
      </c>
      <c r="E16" s="3">
        <v>45667</v>
      </c>
      <c r="F16" s="3">
        <f>IF(RawData[[#This Row],[Date Reviewed]]&lt;&gt;"", EDATE(RawData[[#This Row],[Date Reviewed]], 4), EDATE(RawData[[#This Row],[Last Review Date]], 4))</f>
        <v>45766</v>
      </c>
      <c r="G16" s="3">
        <v>45645</v>
      </c>
      <c r="H16" t="s">
        <v>34</v>
      </c>
      <c r="I16" t="str">
        <f>IFERROR(VLOOKUP(H16, Lookup_Persons!D:E, 2, FALSE), "Unknown")</f>
        <v>Staff H</v>
      </c>
      <c r="J16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6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6" s="21" t="str" cm="1">
        <f t="array" ref="L1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6" s="18" t="s">
        <v>46</v>
      </c>
      <c r="O16" s="37" t="s">
        <v>47</v>
      </c>
      <c r="P16">
        <f ca="1">IFERROR(
  AVERAGEIFS(
    RawData[Days Overdue],
    RawData[Reviewed By (Staff Member)], N16,
    RawData[Status], "Late"
  ),
  ""
)</f>
        <v>48</v>
      </c>
    </row>
    <row r="17" spans="1:16" ht="16.5">
      <c r="A17" s="22" t="s">
        <v>36</v>
      </c>
      <c r="B17" s="23" t="str">
        <f>IFERROR(VLOOKUP(A17, Lookup_Persons!A:B, 2, FALSE), "Unknown")</f>
        <v>Person 2</v>
      </c>
      <c r="C17" t="s">
        <v>27</v>
      </c>
      <c r="D17">
        <v>4.2</v>
      </c>
      <c r="E17" s="3">
        <v>45667</v>
      </c>
      <c r="F17" s="3">
        <f>IF(RawData[[#This Row],[Date Reviewed]]&lt;&gt;"", EDATE(RawData[[#This Row],[Date Reviewed]], 4), EDATE(RawData[[#This Row],[Last Review Date]], 4))</f>
        <v>45760</v>
      </c>
      <c r="G17" s="3">
        <v>45639</v>
      </c>
      <c r="H17" t="s">
        <v>34</v>
      </c>
      <c r="I17" t="str">
        <f>IFERROR(VLOOKUP(H17, Lookup_Persons!D:E, 2, FALSE), "Unknown")</f>
        <v>Staff H</v>
      </c>
      <c r="J17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7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7" s="21" t="str" cm="1">
        <f t="array" ref="L1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7" s="18" t="s">
        <v>48</v>
      </c>
      <c r="O17" s="36" t="s">
        <v>49</v>
      </c>
      <c r="P17">
        <f ca="1">IFERROR(
  AVERAGEIFS(
    RawData[Days Overdue],
    RawData[Reviewed By (Staff Member)], N17,
    RawData[Status], "Late"
  ),
  ""
)</f>
        <v>60</v>
      </c>
    </row>
    <row r="18" spans="1:16" ht="16.5">
      <c r="A18" s="1" t="s">
        <v>36</v>
      </c>
      <c r="B18" s="20" t="str">
        <f>IFERROR(VLOOKUP(A18, Lookup_Persons!A:B, 2, FALSE), "Unknown")</f>
        <v>Person 2</v>
      </c>
      <c r="C18" t="s">
        <v>27</v>
      </c>
      <c r="D18">
        <v>4.9000000000000004</v>
      </c>
      <c r="E18" s="3">
        <v>45667</v>
      </c>
      <c r="F18" s="3">
        <f>IF(RawData[[#This Row],[Date Reviewed]]&lt;&gt;"", EDATE(RawData[[#This Row],[Date Reviewed]], 4), EDATE(RawData[[#This Row],[Last Review Date]], 4))</f>
        <v>45760</v>
      </c>
      <c r="G18" s="3">
        <v>45639</v>
      </c>
      <c r="H18" t="s">
        <v>34</v>
      </c>
      <c r="I18" t="str">
        <f>IFERROR(VLOOKUP(H18, Lookup_Persons!D:E, 2, FALSE), "Unknown")</f>
        <v>Staff H</v>
      </c>
      <c r="J18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8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8" s="21" t="str" cm="1">
        <f t="array" ref="L1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8" s="18" t="s">
        <v>50</v>
      </c>
      <c r="O18" s="37" t="s">
        <v>51</v>
      </c>
      <c r="P18" t="str">
        <f>IFERROR(
  AVERAGEIFS(
    RawData[Days Overdue],
    RawData[Reviewed By (Staff Member)], N18,
    RawData[Status], "Late"
  ),
  ""
)</f>
        <v/>
      </c>
    </row>
    <row r="19" spans="1:16" ht="16.5">
      <c r="A19" s="22" t="s">
        <v>52</v>
      </c>
      <c r="B19" s="23" t="str">
        <f>IFERROR(VLOOKUP(A19, Lookup_Persons!A:B, 2, FALSE), "Unknown")</f>
        <v>Person 3</v>
      </c>
      <c r="C19" t="s">
        <v>16</v>
      </c>
      <c r="D19">
        <v>2.1</v>
      </c>
      <c r="E19" s="3">
        <v>45667</v>
      </c>
      <c r="F19" s="3">
        <f>IF(RawData[[#This Row],[Date Reviewed]]&lt;&gt;"", EDATE(RawData[[#This Row],[Date Reviewed]], 4), EDATE(RawData[[#This Row],[Last Review Date]], 4))</f>
        <v>45828</v>
      </c>
      <c r="G19" s="3">
        <v>45708</v>
      </c>
      <c r="H19" t="s">
        <v>53</v>
      </c>
      <c r="I19" t="str">
        <f>IFERROR(VLOOKUP(H19, Lookup_Persons!D:E, 2, FALSE), "Unknown")</f>
        <v>Staff Q</v>
      </c>
      <c r="J1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9" s="4">
        <f ca="1">IF(RawData[[#This Row],[Status]]="Overdue", TODAY() - RawData[[#This Row],[Last Review Date]],
 IF(RawData[[#This Row],[Status]]="Late", RawData[[#This Row],[Date Reviewed]] - RawData[[#This Row],[Last Review Date]],
 ""))</f>
        <v>41</v>
      </c>
      <c r="L19" s="21" t="str" cm="1">
        <f t="array" ref="L1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19" s="18" t="s">
        <v>53</v>
      </c>
      <c r="O19" s="36" t="s">
        <v>54</v>
      </c>
      <c r="P19" s="39">
        <f ca="1">IFERROR(
  AVERAGEIFS(
    RawData[Days Overdue],
    RawData[Reviewed By (Staff Member)], N19,
    RawData[Status], "Late"
  ),
  ""
)</f>
        <v>36.333333333333336</v>
      </c>
    </row>
    <row r="20" spans="1:16" ht="16.5">
      <c r="A20" s="1" t="s">
        <v>52</v>
      </c>
      <c r="B20" s="20" t="str">
        <f>IFERROR(VLOOKUP(A20, Lookup_Persons!A:B, 2, FALSE), "Unknown")</f>
        <v>Person 3</v>
      </c>
      <c r="C20" t="s">
        <v>16</v>
      </c>
      <c r="D20">
        <v>2.2000000000000002</v>
      </c>
      <c r="E20" s="3">
        <v>45667</v>
      </c>
      <c r="F20" s="3">
        <f>IF(RawData[[#This Row],[Date Reviewed]]&lt;&gt;"", EDATE(RawData[[#This Row],[Date Reviewed]], 4), EDATE(RawData[[#This Row],[Last Review Date]], 4))</f>
        <v>45831</v>
      </c>
      <c r="G20" s="3">
        <v>45711</v>
      </c>
      <c r="H20" t="s">
        <v>55</v>
      </c>
      <c r="I20" t="str">
        <f>IFERROR(VLOOKUP(H20, Lookup_Persons!D:E, 2, FALSE), "Unknown")</f>
        <v>Staff T</v>
      </c>
      <c r="J2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0" s="4">
        <f ca="1">IF(RawData[[#This Row],[Status]]="Overdue", TODAY() - RawData[[#This Row],[Last Review Date]],
 IF(RawData[[#This Row],[Status]]="Late", RawData[[#This Row],[Date Reviewed]] - RawData[[#This Row],[Last Review Date]],
 ""))</f>
        <v>44</v>
      </c>
      <c r="L20" s="21" t="str" cm="1">
        <f t="array" ref="L2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20" s="18" t="s">
        <v>56</v>
      </c>
      <c r="O20" s="37" t="s">
        <v>57</v>
      </c>
      <c r="P20">
        <f ca="1">IFERROR(
  AVERAGEIFS(
    RawData[Days Overdue],
    RawData[Reviewed By (Staff Member)], N20,
    RawData[Status], "Late"
  ),
  ""
)</f>
        <v>3</v>
      </c>
    </row>
    <row r="21" spans="1:16" ht="16.5">
      <c r="A21" s="22" t="s">
        <v>52</v>
      </c>
      <c r="B21" s="23" t="str">
        <f>IFERROR(VLOOKUP(A21, Lookup_Persons!A:B, 2, FALSE), "Unknown")</f>
        <v>Person 3</v>
      </c>
      <c r="C21" t="s">
        <v>16</v>
      </c>
      <c r="D21">
        <v>2.2999999999999998</v>
      </c>
      <c r="E21" s="3">
        <v>45667</v>
      </c>
      <c r="F21" s="3">
        <f>IF(RawData[[#This Row],[Date Reviewed]]&lt;&gt;"", EDATE(RawData[[#This Row],[Date Reviewed]], 4), EDATE(RawData[[#This Row],[Last Review Date]], 4))</f>
        <v>45861</v>
      </c>
      <c r="G21" s="3">
        <v>45739</v>
      </c>
      <c r="H21" t="s">
        <v>55</v>
      </c>
      <c r="I21" t="str">
        <f>IFERROR(VLOOKUP(H21, Lookup_Persons!D:E, 2, FALSE), "Unknown")</f>
        <v>Staff T</v>
      </c>
      <c r="J2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1" s="4">
        <f ca="1">IF(RawData[[#This Row],[Status]]="Overdue", TODAY() - RawData[[#This Row],[Last Review Date]],
 IF(RawData[[#This Row],[Status]]="Late", RawData[[#This Row],[Date Reviewed]] - RawData[[#This Row],[Last Review Date]],
 ""))</f>
        <v>72</v>
      </c>
      <c r="L21" s="21" t="str" cm="1">
        <f t="array" ref="L2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21" s="18" t="s">
        <v>30</v>
      </c>
      <c r="O21" s="36" t="s">
        <v>58</v>
      </c>
      <c r="P21">
        <f ca="1">IFERROR(
  AVERAGEIFS(
    RawData[Days Overdue],
    RawData[Reviewed By (Staff Member)], N21,
    RawData[Status], "Late"
  ),
  ""
)</f>
        <v>58</v>
      </c>
    </row>
    <row r="22" spans="1:16" ht="16.5">
      <c r="A22" s="1" t="s">
        <v>52</v>
      </c>
      <c r="B22" s="20" t="str">
        <f>IFERROR(VLOOKUP(A22, Lookup_Persons!A:B, 2, FALSE), "Unknown")</f>
        <v>Person 3</v>
      </c>
      <c r="C22" t="s">
        <v>16</v>
      </c>
      <c r="D22">
        <v>2.4</v>
      </c>
      <c r="E22" s="3">
        <v>45667</v>
      </c>
      <c r="F22" s="3">
        <f>IF(RawData[[#This Row],[Date Reviewed]]&lt;&gt;"", EDATE(RawData[[#This Row],[Date Reviewed]], 4), EDATE(RawData[[#This Row],[Last Review Date]], 4))</f>
        <v>45821</v>
      </c>
      <c r="G22" s="3">
        <v>45701</v>
      </c>
      <c r="H22" t="s">
        <v>53</v>
      </c>
      <c r="I22" t="str">
        <f>IFERROR(VLOOKUP(H22, Lookup_Persons!D:E, 2, FALSE), "Unknown")</f>
        <v>Staff Q</v>
      </c>
      <c r="J2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2" s="4">
        <f ca="1">IF(RawData[[#This Row],[Status]]="Overdue", TODAY() - RawData[[#This Row],[Last Review Date]],
 IF(RawData[[#This Row],[Status]]="Late", RawData[[#This Row],[Date Reviewed]] - RawData[[#This Row],[Last Review Date]],
 ""))</f>
        <v>34</v>
      </c>
      <c r="L22" s="21" t="str" cm="1">
        <f t="array" ref="L2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22" s="18" t="s">
        <v>59</v>
      </c>
      <c r="O22" s="37" t="s">
        <v>60</v>
      </c>
      <c r="P22" t="str">
        <f ca="1">IFERROR(
  AVERAGEIFS(
    RawData[Days Overdue],
    RawData[Reviewed By (Staff Member)], N22,
    RawData[Status], "Late"
  ),
  ""
)</f>
        <v/>
      </c>
    </row>
    <row r="23" spans="1:16" ht="16.5">
      <c r="A23" s="22" t="s">
        <v>52</v>
      </c>
      <c r="B23" s="23" t="str">
        <f>IFERROR(VLOOKUP(A23, Lookup_Persons!A:B, 2, FALSE), "Unknown")</f>
        <v>Person 3</v>
      </c>
      <c r="C23" t="s">
        <v>16</v>
      </c>
      <c r="D23">
        <v>2.5</v>
      </c>
      <c r="E23" s="3">
        <v>45667</v>
      </c>
      <c r="F23" s="3">
        <f>IF(RawData[[#This Row],[Date Reviewed]]&lt;&gt;"", EDATE(RawData[[#This Row],[Date Reviewed]], 4), EDATE(RawData[[#This Row],[Last Review Date]], 4))</f>
        <v>45821</v>
      </c>
      <c r="G23" s="3">
        <v>45701</v>
      </c>
      <c r="H23" t="s">
        <v>53</v>
      </c>
      <c r="I23" t="str">
        <f>IFERROR(VLOOKUP(H23, Lookup_Persons!D:E, 2, FALSE), "Unknown")</f>
        <v>Staff Q</v>
      </c>
      <c r="J2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3" s="4">
        <f ca="1">IF(RawData[[#This Row],[Status]]="Overdue", TODAY() - RawData[[#This Row],[Last Review Date]],
 IF(RawData[[#This Row],[Status]]="Late", RawData[[#This Row],[Date Reviewed]] - RawData[[#This Row],[Last Review Date]],
 ""))</f>
        <v>34</v>
      </c>
      <c r="L23" s="21" t="str" cm="1">
        <f t="array" ref="L2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23" s="18" t="s">
        <v>55</v>
      </c>
      <c r="O23" s="36" t="s">
        <v>61</v>
      </c>
      <c r="P23" s="39">
        <f ca="1">IFERROR(
  AVERAGEIFS(
    RawData[Days Overdue],
    RawData[Reviewed By (Staff Member)], N23,
    RawData[Status], "Late"
  ),
  ""
)</f>
        <v>39.666666666666664</v>
      </c>
    </row>
    <row r="24" spans="1:16" ht="16.5">
      <c r="A24" s="1" t="s">
        <v>52</v>
      </c>
      <c r="B24" s="20" t="str">
        <f>IFERROR(VLOOKUP(A24, Lookup_Persons!A:B, 2, FALSE), "Unknown")</f>
        <v>Person 3</v>
      </c>
      <c r="C24" t="s">
        <v>27</v>
      </c>
      <c r="D24">
        <v>4</v>
      </c>
      <c r="E24" s="3">
        <v>45708</v>
      </c>
      <c r="F24" s="3">
        <f>IF(RawData[[#This Row],[Date Reviewed]]&lt;&gt;"", EDATE(RawData[[#This Row],[Date Reviewed]], 4), EDATE(RawData[[#This Row],[Last Review Date]], 4))</f>
        <v>45831</v>
      </c>
      <c r="G24" s="3">
        <v>45711</v>
      </c>
      <c r="H24" t="s">
        <v>55</v>
      </c>
      <c r="I24" t="str">
        <f>IFERROR(VLOOKUP(H24, Lookup_Persons!D:E, 2, FALSE), "Unknown")</f>
        <v>Staff T</v>
      </c>
      <c r="J2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4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24" s="21" t="str" cm="1">
        <f t="array" ref="L2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24" s="38" t="s">
        <v>62</v>
      </c>
      <c r="O24" s="37" t="s">
        <v>63</v>
      </c>
      <c r="P24" s="39">
        <f ca="1">IFERROR(
  AVERAGEIFS(
    RawData[Days Overdue],
    RawData[Reviewed By (Staff Member)], N24,
    RawData[Status], "Late"
  ),
  ""
)</f>
        <v>23.25</v>
      </c>
    </row>
    <row r="25" spans="1:16" ht="16.5">
      <c r="A25" s="22" t="s">
        <v>52</v>
      </c>
      <c r="B25" s="23" t="str">
        <f>IFERROR(VLOOKUP(A25, Lookup_Persons!A:B, 2, FALSE), "Unknown")</f>
        <v>Person 3</v>
      </c>
      <c r="C25" t="s">
        <v>27</v>
      </c>
      <c r="D25">
        <v>4.2</v>
      </c>
      <c r="E25" s="3">
        <v>45708</v>
      </c>
      <c r="F25" s="3">
        <f>IF(RawData[[#This Row],[Date Reviewed]]&lt;&gt;"", EDATE(RawData[[#This Row],[Date Reviewed]], 4), EDATE(RawData[[#This Row],[Last Review Date]], 4))</f>
        <v>45828</v>
      </c>
      <c r="G25" s="3">
        <v>45708</v>
      </c>
      <c r="H25" t="s">
        <v>53</v>
      </c>
      <c r="I25" t="str">
        <f>IFERROR(VLOOKUP(H25, Lookup_Persons!D:E, 2, FALSE), "Unknown")</f>
        <v>Staff Q</v>
      </c>
      <c r="J25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5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5" s="21" t="str" cm="1">
        <f t="array" ref="L2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  <c r="N25" s="38"/>
      <c r="O25" s="36"/>
      <c r="P25" s="39" t="str">
        <f>IFERROR(
  AVERAGEIFS(
    RawData[Days Overdue],
    RawData[Reviewed By (Staff Member)], N25,
    RawData[Status], "Late"
  ),
  ""
)</f>
        <v/>
      </c>
    </row>
    <row r="26" spans="1:16" ht="16.5">
      <c r="A26" s="1" t="s">
        <v>52</v>
      </c>
      <c r="B26" s="20" t="str">
        <f>IFERROR(VLOOKUP(A26, Lookup_Persons!A:B, 2, FALSE), "Unknown")</f>
        <v>Person 3</v>
      </c>
      <c r="C26" t="s">
        <v>27</v>
      </c>
      <c r="D26">
        <v>4.9000000000000004</v>
      </c>
      <c r="E26" s="3">
        <v>45708</v>
      </c>
      <c r="F26" s="3">
        <f>IF(RawData[[#This Row],[Date Reviewed]]&lt;&gt;"", EDATE(RawData[[#This Row],[Date Reviewed]], 4), EDATE(RawData[[#This Row],[Last Review Date]], 4))</f>
        <v>45821</v>
      </c>
      <c r="G26" s="3">
        <v>45701</v>
      </c>
      <c r="H26" t="s">
        <v>34</v>
      </c>
      <c r="I26" t="str">
        <f>IFERROR(VLOOKUP(H26, Lookup_Persons!D:E, 2, FALSE), "Unknown")</f>
        <v>Staff H</v>
      </c>
      <c r="J26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6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6" s="21" t="str" cm="1">
        <f t="array" ref="L2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7" spans="1:16" ht="16.5">
      <c r="A27" s="22" t="s">
        <v>64</v>
      </c>
      <c r="B27" s="23" t="str">
        <f>IFERROR(VLOOKUP(A27, Lookup_Persons!A:B, 2, FALSE), "Unknown")</f>
        <v>Person 4</v>
      </c>
      <c r="C27" t="s">
        <v>16</v>
      </c>
      <c r="D27">
        <v>2.1</v>
      </c>
      <c r="E27" s="3">
        <v>45667</v>
      </c>
      <c r="F27" s="3">
        <f>IF(RawData[[#This Row],[Date Reviewed]]&lt;&gt;"", EDATE(RawData[[#This Row],[Date Reviewed]], 4), EDATE(RawData[[#This Row],[Last Review Date]], 4))</f>
        <v>45851</v>
      </c>
      <c r="G27" s="3">
        <v>45729</v>
      </c>
      <c r="H27" t="s">
        <v>30</v>
      </c>
      <c r="I27" t="str">
        <f>IFERROR(VLOOKUP(H27, Lookup_Persons!D:E, 2, FALSE), "Unknown")</f>
        <v>Service Leader</v>
      </c>
      <c r="J2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7" s="4">
        <f ca="1">IF(RawData[[#This Row],[Status]]="Overdue", TODAY() - RawData[[#This Row],[Last Review Date]],
 IF(RawData[[#This Row],[Status]]="Late", RawData[[#This Row],[Date Reviewed]] - RawData[[#This Row],[Last Review Date]],
 ""))</f>
        <v>62</v>
      </c>
      <c r="L27" s="21" t="str" cm="1">
        <f t="array" ref="L2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Service Leader</v>
      </c>
    </row>
    <row r="28" spans="1:16" ht="16.5">
      <c r="A28" s="1" t="s">
        <v>64</v>
      </c>
      <c r="B28" s="20" t="str">
        <f>IFERROR(VLOOKUP(A28, Lookup_Persons!A:B, 2, FALSE), "Unknown")</f>
        <v>Person 4</v>
      </c>
      <c r="C28" t="s">
        <v>16</v>
      </c>
      <c r="D28">
        <v>2.2000000000000002</v>
      </c>
      <c r="E28" s="3">
        <v>45667</v>
      </c>
      <c r="F28" s="3">
        <f>IF(RawData[[#This Row],[Date Reviewed]]&lt;&gt;"", EDATE(RawData[[#This Row],[Date Reviewed]], 4), EDATE(RawData[[#This Row],[Last Review Date]], 4))</f>
        <v>45851</v>
      </c>
      <c r="G28" s="3">
        <v>45729</v>
      </c>
      <c r="H28" t="s">
        <v>33</v>
      </c>
      <c r="I28" t="str">
        <f>IFERROR(VLOOKUP(H28, Lookup_Persons!D:E, 2, FALSE), "Unknown")</f>
        <v>Staff I</v>
      </c>
      <c r="J2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8" s="4">
        <f ca="1">IF(RawData[[#This Row],[Status]]="Overdue", TODAY() - RawData[[#This Row],[Last Review Date]],
 IF(RawData[[#This Row],[Status]]="Late", RawData[[#This Row],[Date Reviewed]] - RawData[[#This Row],[Last Review Date]],
 ""))</f>
        <v>62</v>
      </c>
      <c r="L28" s="21" t="str" cm="1">
        <f t="array" ref="L2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9" spans="1:16" ht="16.5">
      <c r="A29" s="22" t="s">
        <v>64</v>
      </c>
      <c r="B29" s="23" t="str">
        <f>IFERROR(VLOOKUP(A29, Lookup_Persons!A:B, 2, FALSE), "Unknown")</f>
        <v>Person 4</v>
      </c>
      <c r="C29" t="s">
        <v>16</v>
      </c>
      <c r="D29">
        <v>2.2999999999999998</v>
      </c>
      <c r="E29" s="3">
        <v>45667</v>
      </c>
      <c r="F29" s="3">
        <f>IF(RawData[[#This Row],[Date Reviewed]]&lt;&gt;"", EDATE(RawData[[#This Row],[Date Reviewed]], 4), EDATE(RawData[[#This Row],[Last Review Date]], 4))</f>
        <v>45851</v>
      </c>
      <c r="G29" s="3">
        <v>45729</v>
      </c>
      <c r="H29" t="s">
        <v>33</v>
      </c>
      <c r="I29" t="str">
        <f>IFERROR(VLOOKUP(H29, Lookup_Persons!D:E, 2, FALSE), "Unknown")</f>
        <v>Staff I</v>
      </c>
      <c r="J2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9" s="4">
        <f ca="1">IF(RawData[[#This Row],[Status]]="Overdue", TODAY() - RawData[[#This Row],[Last Review Date]],
 IF(RawData[[#This Row],[Status]]="Late", RawData[[#This Row],[Date Reviewed]] - RawData[[#This Row],[Last Review Date]],
 ""))</f>
        <v>62</v>
      </c>
      <c r="L29" s="21" t="str" cm="1">
        <f t="array" ref="L2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30" spans="1:16" ht="16.5">
      <c r="A30" s="1" t="s">
        <v>64</v>
      </c>
      <c r="B30" s="20" t="str">
        <f>IFERROR(VLOOKUP(A30, Lookup_Persons!A:B, 2, FALSE), "Unknown")</f>
        <v>Person 4</v>
      </c>
      <c r="C30" t="s">
        <v>16</v>
      </c>
      <c r="D30">
        <v>2.4</v>
      </c>
      <c r="E30" s="3">
        <v>45667</v>
      </c>
      <c r="F30" s="3">
        <f>IF(RawData[[#This Row],[Date Reviewed]]&lt;&gt;"", EDATE(RawData[[#This Row],[Date Reviewed]], 4), EDATE(RawData[[#This Row],[Last Review Date]], 4))</f>
        <v>45851</v>
      </c>
      <c r="G30" s="3">
        <v>45729</v>
      </c>
      <c r="H30" t="s">
        <v>34</v>
      </c>
      <c r="I30" t="str">
        <f>IFERROR(VLOOKUP(H30, Lookup_Persons!D:E, 2, FALSE), "Unknown")</f>
        <v>Staff H</v>
      </c>
      <c r="J3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0" s="4">
        <f ca="1">IF(RawData[[#This Row],[Status]]="Overdue", TODAY() - RawData[[#This Row],[Last Review Date]],
 IF(RawData[[#This Row],[Status]]="Late", RawData[[#This Row],[Date Reviewed]] - RawData[[#This Row],[Last Review Date]],
 ""))</f>
        <v>62</v>
      </c>
      <c r="L30" s="21" t="str" cm="1">
        <f t="array" ref="L3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31" spans="1:16" ht="16.5">
      <c r="A31" s="22" t="s">
        <v>64</v>
      </c>
      <c r="B31" s="23" t="str">
        <f>IFERROR(VLOOKUP(A31, Lookup_Persons!A:B, 2, FALSE), "Unknown")</f>
        <v>Person 4</v>
      </c>
      <c r="C31" t="s">
        <v>16</v>
      </c>
      <c r="D31">
        <v>2.5</v>
      </c>
      <c r="E31" s="3">
        <v>45667</v>
      </c>
      <c r="F31" s="3">
        <f>IF(RawData[[#This Row],[Date Reviewed]]&lt;&gt;"", EDATE(RawData[[#This Row],[Date Reviewed]], 4), EDATE(RawData[[#This Row],[Last Review Date]], 4))</f>
        <v>45851</v>
      </c>
      <c r="G31" s="3">
        <v>45729</v>
      </c>
      <c r="H31" t="s">
        <v>34</v>
      </c>
      <c r="I31" t="str">
        <f>IFERROR(VLOOKUP(H31, Lookup_Persons!D:E, 2, FALSE), "Unknown")</f>
        <v>Staff H</v>
      </c>
      <c r="J3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1" s="4">
        <f ca="1">IF(RawData[[#This Row],[Status]]="Overdue", TODAY() - RawData[[#This Row],[Last Review Date]],
 IF(RawData[[#This Row],[Status]]="Late", RawData[[#This Row],[Date Reviewed]] - RawData[[#This Row],[Last Review Date]],
 ""))</f>
        <v>62</v>
      </c>
      <c r="L31" s="21" t="str" cm="1">
        <f t="array" ref="L3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32" spans="1:16" ht="16.5">
      <c r="A32" s="1" t="s">
        <v>64</v>
      </c>
      <c r="B32" s="20" t="str">
        <f>IFERROR(VLOOKUP(A32, Lookup_Persons!A:B, 2, FALSE), "Unknown")</f>
        <v>Person 4</v>
      </c>
      <c r="C32" t="s">
        <v>27</v>
      </c>
      <c r="D32">
        <v>4</v>
      </c>
      <c r="E32" s="3">
        <v>45708</v>
      </c>
      <c r="F32" s="3">
        <f>IF(RawData[[#This Row],[Date Reviewed]]&lt;&gt;"", EDATE(RawData[[#This Row],[Date Reviewed]], 4), EDATE(RawData[[#This Row],[Last Review Date]], 4))</f>
        <v>45828</v>
      </c>
      <c r="G32" s="3"/>
      <c r="H32" t="s">
        <v>30</v>
      </c>
      <c r="I32" t="str">
        <f>IFERROR(VLOOKUP(H32, Lookup_Persons!D:E, 2, FALSE), "Unknown")</f>
        <v>Service Leader</v>
      </c>
      <c r="J32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32" s="4">
        <f ca="1">IF(RawData[[#This Row],[Status]]="Overdue", TODAY() - RawData[[#This Row],[Last Review Date]],
 IF(RawData[[#This Row],[Status]]="Late", RawData[[#This Row],[Date Reviewed]] - RawData[[#This Row],[Last Review Date]],
 ""))</f>
        <v>147</v>
      </c>
      <c r="L32" s="21" t="str" cm="1">
        <f t="array" ref="L3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Service Leader</v>
      </c>
    </row>
    <row r="33" spans="1:12" ht="16.5">
      <c r="A33" s="22" t="s">
        <v>64</v>
      </c>
      <c r="B33" s="23" t="str">
        <f>IFERROR(VLOOKUP(A33, Lookup_Persons!A:B, 2, FALSE), "Unknown")</f>
        <v>Person 4</v>
      </c>
      <c r="C33" t="s">
        <v>27</v>
      </c>
      <c r="D33">
        <v>4.2</v>
      </c>
      <c r="E33" s="3">
        <v>45708</v>
      </c>
      <c r="F33" s="3">
        <f>IF(RawData[[#This Row],[Date Reviewed]]&lt;&gt;"", EDATE(RawData[[#This Row],[Date Reviewed]], 4), EDATE(RawData[[#This Row],[Last Review Date]], 4))</f>
        <v>45878</v>
      </c>
      <c r="G33" s="3">
        <v>45756</v>
      </c>
      <c r="H33" t="s">
        <v>46</v>
      </c>
      <c r="I33" t="str">
        <f>IFERROR(VLOOKUP(H33, Lookup_Persons!D:E, 2, FALSE), "Unknown")</f>
        <v>Staff N</v>
      </c>
      <c r="J3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3" s="4">
        <f ca="1">IF(RawData[[#This Row],[Status]]="Overdue", TODAY() - RawData[[#This Row],[Last Review Date]],
 IF(RawData[[#This Row],[Status]]="Late", RawData[[#This Row],[Date Reviewed]] - RawData[[#This Row],[Last Review Date]],
 ""))</f>
        <v>48</v>
      </c>
      <c r="L33" s="21" t="str" cm="1">
        <f t="array" ref="L3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34" spans="1:12" ht="16.5">
      <c r="A34" s="1" t="s">
        <v>64</v>
      </c>
      <c r="B34" s="20" t="str">
        <f>IFERROR(VLOOKUP(A34, Lookup_Persons!A:B, 2, FALSE), "Unknown")</f>
        <v>Person 4</v>
      </c>
      <c r="C34" t="s">
        <v>27</v>
      </c>
      <c r="D34">
        <v>4.9000000000000004</v>
      </c>
      <c r="E34" s="3">
        <v>45708</v>
      </c>
      <c r="F34" s="3">
        <f>IF(RawData[[#This Row],[Date Reviewed]]&lt;&gt;"", EDATE(RawData[[#This Row],[Date Reviewed]], 4), EDATE(RawData[[#This Row],[Last Review Date]], 4))</f>
        <v>45878</v>
      </c>
      <c r="G34" s="3">
        <v>45756</v>
      </c>
      <c r="H34" t="s">
        <v>46</v>
      </c>
      <c r="I34" t="str">
        <f>IFERROR(VLOOKUP(H34, Lookup_Persons!D:E, 2, FALSE), "Unknown")</f>
        <v>Staff N</v>
      </c>
      <c r="J3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4" s="4">
        <f ca="1">IF(RawData[[#This Row],[Status]]="Overdue", TODAY() - RawData[[#This Row],[Last Review Date]],
 IF(RawData[[#This Row],[Status]]="Late", RawData[[#This Row],[Date Reviewed]] - RawData[[#This Row],[Last Review Date]],
 ""))</f>
        <v>48</v>
      </c>
      <c r="L34" s="21" t="str" cm="1">
        <f t="array" ref="L3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35" spans="1:12" ht="16.5">
      <c r="A35" s="22" t="s">
        <v>65</v>
      </c>
      <c r="B35" s="23" t="str">
        <f>IFERROR(VLOOKUP(A35, Lookup_Persons!A:B, 2, FALSE), "Unknown")</f>
        <v>Person 5</v>
      </c>
      <c r="C35" t="s">
        <v>16</v>
      </c>
      <c r="D35">
        <v>2.1</v>
      </c>
      <c r="E35" s="3">
        <v>45667</v>
      </c>
      <c r="F35" s="3">
        <f>IF(RawData[[#This Row],[Date Reviewed]]&lt;&gt;"", EDATE(RawData[[#This Row],[Date Reviewed]], 4), EDATE(RawData[[#This Row],[Last Review Date]], 4))</f>
        <v>45879</v>
      </c>
      <c r="G35" s="3">
        <v>45757</v>
      </c>
      <c r="H35" t="s">
        <v>33</v>
      </c>
      <c r="I35" t="str">
        <f>IFERROR(VLOOKUP(H35, Lookup_Persons!D:E, 2, FALSE), "Unknown")</f>
        <v>Staff I</v>
      </c>
      <c r="J3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5" s="4">
        <f ca="1">IF(RawData[[#This Row],[Status]]="Overdue", TODAY() - RawData[[#This Row],[Last Review Date]],
 IF(RawData[[#This Row],[Status]]="Late", RawData[[#This Row],[Date Reviewed]] - RawData[[#This Row],[Last Review Date]],
 ""))</f>
        <v>90</v>
      </c>
      <c r="L35" s="21" t="str" cm="1">
        <f t="array" ref="L3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36" spans="1:12" ht="16.5">
      <c r="A36" s="1" t="s">
        <v>65</v>
      </c>
      <c r="B36" s="20" t="str">
        <f>IFERROR(VLOOKUP(A36, Lookup_Persons!A:B, 2, FALSE), "Unknown")</f>
        <v>Person 5</v>
      </c>
      <c r="C36" t="s">
        <v>16</v>
      </c>
      <c r="D36">
        <v>2.2000000000000002</v>
      </c>
      <c r="E36" s="3">
        <v>45667</v>
      </c>
      <c r="F36" s="3">
        <f>IF(RawData[[#This Row],[Date Reviewed]]&lt;&gt;"", EDATE(RawData[[#This Row],[Date Reviewed]], 4), EDATE(RawData[[#This Row],[Last Review Date]], 4))</f>
        <v>45879</v>
      </c>
      <c r="G36" s="3">
        <v>45757</v>
      </c>
      <c r="H36" t="s">
        <v>18</v>
      </c>
      <c r="I36" t="str">
        <f>IFERROR(VLOOKUP(H36, Lookup_Persons!D:E, 2, FALSE), "Unknown")</f>
        <v>Staff A</v>
      </c>
      <c r="J3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6" s="4">
        <f ca="1">IF(RawData[[#This Row],[Status]]="Overdue", TODAY() - RawData[[#This Row],[Last Review Date]],
 IF(RawData[[#This Row],[Status]]="Late", RawData[[#This Row],[Date Reviewed]] - RawData[[#This Row],[Last Review Date]],
 ""))</f>
        <v>90</v>
      </c>
      <c r="L36" s="21" t="str" cm="1">
        <f t="array" ref="L3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37" spans="1:12" ht="16.5">
      <c r="A37" s="22" t="s">
        <v>65</v>
      </c>
      <c r="B37" s="23" t="str">
        <f>IFERROR(VLOOKUP(A37, Lookup_Persons!A:B, 2, FALSE), "Unknown")</f>
        <v>Person 5</v>
      </c>
      <c r="C37" t="s">
        <v>16</v>
      </c>
      <c r="D37">
        <v>2.2999999999999998</v>
      </c>
      <c r="E37" s="3">
        <v>45667</v>
      </c>
      <c r="F37" s="3">
        <f>IF(RawData[[#This Row],[Date Reviewed]]&lt;&gt;"", EDATE(RawData[[#This Row],[Date Reviewed]], 4), EDATE(RawData[[#This Row],[Last Review Date]], 4))</f>
        <v>45879</v>
      </c>
      <c r="G37" s="3">
        <v>45757</v>
      </c>
      <c r="H37" t="s">
        <v>18</v>
      </c>
      <c r="I37" t="str">
        <f>IFERROR(VLOOKUP(H37, Lookup_Persons!D:E, 2, FALSE), "Unknown")</f>
        <v>Staff A</v>
      </c>
      <c r="J3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7" s="4">
        <f ca="1">IF(RawData[[#This Row],[Status]]="Overdue", TODAY() - RawData[[#This Row],[Last Review Date]],
 IF(RawData[[#This Row],[Status]]="Late", RawData[[#This Row],[Date Reviewed]] - RawData[[#This Row],[Last Review Date]],
 ""))</f>
        <v>90</v>
      </c>
      <c r="L37" s="21" t="str" cm="1">
        <f t="array" ref="L3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38" spans="1:12" ht="16.5">
      <c r="A38" s="1" t="s">
        <v>65</v>
      </c>
      <c r="B38" s="20" t="str">
        <f>IFERROR(VLOOKUP(A38, Lookup_Persons!A:B, 2, FALSE), "Unknown")</f>
        <v>Person 5</v>
      </c>
      <c r="C38" t="s">
        <v>16</v>
      </c>
      <c r="D38">
        <v>2.4</v>
      </c>
      <c r="E38" s="3">
        <v>45667</v>
      </c>
      <c r="F38" s="3">
        <f>IF(RawData[[#This Row],[Date Reviewed]]&lt;&gt;"", EDATE(RawData[[#This Row],[Date Reviewed]], 4), EDATE(RawData[[#This Row],[Last Review Date]], 4))</f>
        <v>45885</v>
      </c>
      <c r="G38" s="3">
        <v>45763</v>
      </c>
      <c r="H38" t="s">
        <v>18</v>
      </c>
      <c r="I38" t="str">
        <f>IFERROR(VLOOKUP(H38, Lookup_Persons!D:E, 2, FALSE), "Unknown")</f>
        <v>Staff A</v>
      </c>
      <c r="J3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8" s="4">
        <f ca="1">IF(RawData[[#This Row],[Status]]="Overdue", TODAY() - RawData[[#This Row],[Last Review Date]],
 IF(RawData[[#This Row],[Status]]="Late", RawData[[#This Row],[Date Reviewed]] - RawData[[#This Row],[Last Review Date]],
 ""))</f>
        <v>96</v>
      </c>
      <c r="L38" s="21" t="str" cm="1">
        <f t="array" ref="L3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39" spans="1:12" ht="16.5">
      <c r="A39" s="22" t="s">
        <v>65</v>
      </c>
      <c r="B39" s="23" t="str">
        <f>IFERROR(VLOOKUP(A39, Lookup_Persons!A:B, 2, FALSE), "Unknown")</f>
        <v>Person 5</v>
      </c>
      <c r="C39" t="s">
        <v>16</v>
      </c>
      <c r="D39">
        <v>2.5</v>
      </c>
      <c r="E39" s="3">
        <v>45667</v>
      </c>
      <c r="F39" s="3">
        <f>IF(RawData[[#This Row],[Date Reviewed]]&lt;&gt;"", EDATE(RawData[[#This Row],[Date Reviewed]], 4), EDATE(RawData[[#This Row],[Last Review Date]], 4))</f>
        <v>45820</v>
      </c>
      <c r="G39" s="3">
        <v>45700</v>
      </c>
      <c r="H39" t="s">
        <v>33</v>
      </c>
      <c r="I39" t="str">
        <f>IFERROR(VLOOKUP(H39, Lookup_Persons!D:E, 2, FALSE), "Unknown")</f>
        <v>Staff I</v>
      </c>
      <c r="J3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39" s="4">
        <f ca="1">IF(RawData[[#This Row],[Status]]="Overdue", TODAY() - RawData[[#This Row],[Last Review Date]],
 IF(RawData[[#This Row],[Status]]="Late", RawData[[#This Row],[Date Reviewed]] - RawData[[#This Row],[Last Review Date]],
 ""))</f>
        <v>33</v>
      </c>
      <c r="L39" s="21" t="str" cm="1">
        <f t="array" ref="L3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40" spans="1:12" ht="16.5">
      <c r="A40" s="1" t="s">
        <v>65</v>
      </c>
      <c r="B40" s="20" t="str">
        <f>IFERROR(VLOOKUP(A40, Lookup_Persons!A:B, 2, FALSE), "Unknown")</f>
        <v>Person 5</v>
      </c>
      <c r="C40" t="s">
        <v>27</v>
      </c>
      <c r="D40">
        <v>4</v>
      </c>
      <c r="E40" s="3">
        <v>45762</v>
      </c>
      <c r="F40" s="3">
        <f>IF(RawData[[#This Row],[Date Reviewed]]&lt;&gt;"", EDATE(RawData[[#This Row],[Date Reviewed]], 4), EDATE(RawData[[#This Row],[Last Review Date]], 4))</f>
        <v>45882</v>
      </c>
      <c r="G40" s="3">
        <v>45760</v>
      </c>
      <c r="H40" t="s">
        <v>18</v>
      </c>
      <c r="I40" t="str">
        <f>IFERROR(VLOOKUP(H40, Lookup_Persons!D:E, 2, FALSE), "Unknown")</f>
        <v>Staff A</v>
      </c>
      <c r="J40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40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40" s="21" t="str" cm="1">
        <f t="array" ref="L4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41" spans="1:12" ht="16.5">
      <c r="A41" s="22" t="s">
        <v>65</v>
      </c>
      <c r="B41" s="23" t="str">
        <f>IFERROR(VLOOKUP(A41, Lookup_Persons!A:B, 2, FALSE), "Unknown")</f>
        <v>Person 5</v>
      </c>
      <c r="C41" t="s">
        <v>27</v>
      </c>
      <c r="D41">
        <v>4.2</v>
      </c>
      <c r="E41" s="3">
        <v>45762</v>
      </c>
      <c r="F41" s="3">
        <f>IF(RawData[[#This Row],[Date Reviewed]]&lt;&gt;"", EDATE(RawData[[#This Row],[Date Reviewed]], 4), EDATE(RawData[[#This Row],[Last Review Date]], 4))</f>
        <v>45885</v>
      </c>
      <c r="G41" s="3">
        <v>45763</v>
      </c>
      <c r="H41" t="s">
        <v>33</v>
      </c>
      <c r="I41" t="str">
        <f>IFERROR(VLOOKUP(H41, Lookup_Persons!D:E, 2, FALSE), "Unknown")</f>
        <v>Staff I</v>
      </c>
      <c r="J4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1" s="4">
        <f ca="1">IF(RawData[[#This Row],[Status]]="Overdue", TODAY() - RawData[[#This Row],[Last Review Date]],
 IF(RawData[[#This Row],[Status]]="Late", RawData[[#This Row],[Date Reviewed]] - RawData[[#This Row],[Last Review Date]],
 ""))</f>
        <v>1</v>
      </c>
      <c r="L41" s="21" t="str" cm="1">
        <f t="array" ref="L4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42" spans="1:12" ht="16.5">
      <c r="A42" s="1" t="s">
        <v>65</v>
      </c>
      <c r="B42" s="20" t="str">
        <f>IFERROR(VLOOKUP(A42, Lookup_Persons!A:B, 2, FALSE), "Unknown")</f>
        <v>Person 5</v>
      </c>
      <c r="C42" t="s">
        <v>27</v>
      </c>
      <c r="D42">
        <v>4.9000000000000004</v>
      </c>
      <c r="E42" s="3">
        <v>45762</v>
      </c>
      <c r="F42" s="3">
        <f>IF(RawData[[#This Row],[Date Reviewed]]&lt;&gt;"", EDATE(RawData[[#This Row],[Date Reviewed]], 4), EDATE(RawData[[#This Row],[Last Review Date]], 4))</f>
        <v>45879</v>
      </c>
      <c r="G42" s="3">
        <v>45757</v>
      </c>
      <c r="H42" t="s">
        <v>33</v>
      </c>
      <c r="I42" t="str">
        <f>IFERROR(VLOOKUP(H42, Lookup_Persons!D:E, 2, FALSE), "Unknown")</f>
        <v>Staff I</v>
      </c>
      <c r="J4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42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42" s="21" t="str" cm="1">
        <f t="array" ref="L4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43" spans="1:12" ht="16.5">
      <c r="A43" s="22" t="s">
        <v>66</v>
      </c>
      <c r="B43" s="23" t="str">
        <f>IFERROR(VLOOKUP(A43, Lookup_Persons!A:B, 2, FALSE), "Unknown")</f>
        <v>Person 6</v>
      </c>
      <c r="C43" t="s">
        <v>16</v>
      </c>
      <c r="D43">
        <v>2.1</v>
      </c>
      <c r="E43" s="3">
        <v>45667</v>
      </c>
      <c r="F43" s="3">
        <f>IF(RawData[[#This Row],[Date Reviewed]]&lt;&gt;"", EDATE(RawData[[#This Row],[Date Reviewed]], 4), EDATE(RawData[[#This Row],[Last Review Date]], 4))</f>
        <v>45790</v>
      </c>
      <c r="G43" s="3">
        <v>45670</v>
      </c>
      <c r="H43" t="s">
        <v>40</v>
      </c>
      <c r="I43" t="str">
        <f>IFERROR(VLOOKUP(H43, Lookup_Persons!D:E, 2, FALSE), "Unknown")</f>
        <v>Staff K</v>
      </c>
      <c r="J4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3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43" s="21" t="str" cm="1">
        <f t="array" ref="L4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44" spans="1:12" ht="16.5">
      <c r="A44" s="1" t="s">
        <v>66</v>
      </c>
      <c r="B44" s="20" t="str">
        <f>IFERROR(VLOOKUP(A44, Lookup_Persons!A:B, 2, FALSE), "Unknown")</f>
        <v>Person 6</v>
      </c>
      <c r="C44" t="s">
        <v>16</v>
      </c>
      <c r="D44">
        <v>2.2000000000000002</v>
      </c>
      <c r="E44" s="3">
        <v>45667</v>
      </c>
      <c r="F44" s="3">
        <f>IF(RawData[[#This Row],[Date Reviewed]]&lt;&gt;"", EDATE(RawData[[#This Row],[Date Reviewed]], 4), EDATE(RawData[[#This Row],[Last Review Date]], 4))</f>
        <v>45849</v>
      </c>
      <c r="G44" s="3">
        <v>45727</v>
      </c>
      <c r="H44" t="s">
        <v>40</v>
      </c>
      <c r="I44" t="str">
        <f>IFERROR(VLOOKUP(H44, Lookup_Persons!D:E, 2, FALSE), "Unknown")</f>
        <v>Staff K</v>
      </c>
      <c r="J4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4" s="4">
        <f ca="1">IF(RawData[[#This Row],[Status]]="Overdue", TODAY() - RawData[[#This Row],[Last Review Date]],
 IF(RawData[[#This Row],[Status]]="Late", RawData[[#This Row],[Date Reviewed]] - RawData[[#This Row],[Last Review Date]],
 ""))</f>
        <v>60</v>
      </c>
      <c r="L44" s="21" t="str" cm="1">
        <f t="array" ref="L4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45" spans="1:12" ht="16.5">
      <c r="A45" s="22" t="s">
        <v>66</v>
      </c>
      <c r="B45" s="23" t="str">
        <f>IFERROR(VLOOKUP(A45, Lookup_Persons!A:B, 2, FALSE), "Unknown")</f>
        <v>Person 6</v>
      </c>
      <c r="C45" t="s">
        <v>16</v>
      </c>
      <c r="D45">
        <v>2.2999999999999998</v>
      </c>
      <c r="E45" s="3">
        <v>45667</v>
      </c>
      <c r="F45" s="3">
        <f>IF(RawData[[#This Row],[Date Reviewed]]&lt;&gt;"", EDATE(RawData[[#This Row],[Date Reviewed]], 4), EDATE(RawData[[#This Row],[Last Review Date]], 4))</f>
        <v>45790</v>
      </c>
      <c r="G45" s="3">
        <v>45670</v>
      </c>
      <c r="H45" t="s">
        <v>40</v>
      </c>
      <c r="I45" t="str">
        <f>IFERROR(VLOOKUP(H45, Lookup_Persons!D:E, 2, FALSE), "Unknown")</f>
        <v>Staff K</v>
      </c>
      <c r="J4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5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45" s="21" t="str" cm="1">
        <f t="array" ref="L4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46" spans="1:12" ht="16.5">
      <c r="A46" s="1" t="s">
        <v>66</v>
      </c>
      <c r="B46" s="20" t="str">
        <f>IFERROR(VLOOKUP(A46, Lookup_Persons!A:B, 2, FALSE), "Unknown")</f>
        <v>Person 6</v>
      </c>
      <c r="C46" t="s">
        <v>16</v>
      </c>
      <c r="D46">
        <v>2.4</v>
      </c>
      <c r="E46" s="3">
        <v>45667</v>
      </c>
      <c r="F46" s="3">
        <f>IF(RawData[[#This Row],[Date Reviewed]]&lt;&gt;"", EDATE(RawData[[#This Row],[Date Reviewed]], 4), EDATE(RawData[[#This Row],[Last Review Date]], 4))</f>
        <v>45790</v>
      </c>
      <c r="G46" s="3">
        <v>45670</v>
      </c>
      <c r="H46" t="s">
        <v>40</v>
      </c>
      <c r="I46" t="str">
        <f>IFERROR(VLOOKUP(H46, Lookup_Persons!D:E, 2, FALSE), "Unknown")</f>
        <v>Staff K</v>
      </c>
      <c r="J4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6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46" s="21" t="str" cm="1">
        <f t="array" ref="L4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47" spans="1:12" ht="16.5">
      <c r="A47" s="22" t="s">
        <v>66</v>
      </c>
      <c r="B47" s="23" t="str">
        <f>IFERROR(VLOOKUP(A47, Lookup_Persons!A:B, 2, FALSE), "Unknown")</f>
        <v>Person 6</v>
      </c>
      <c r="C47" t="s">
        <v>16</v>
      </c>
      <c r="D47">
        <v>2.5</v>
      </c>
      <c r="E47" s="3">
        <v>45667</v>
      </c>
      <c r="F47" s="3">
        <f>IF(RawData[[#This Row],[Date Reviewed]]&lt;&gt;"", EDATE(RawData[[#This Row],[Date Reviewed]], 4), EDATE(RawData[[#This Row],[Last Review Date]], 4))</f>
        <v>45790</v>
      </c>
      <c r="G47" s="3">
        <v>45670</v>
      </c>
      <c r="H47" t="s">
        <v>40</v>
      </c>
      <c r="I47" t="str">
        <f>IFERROR(VLOOKUP(H47, Lookup_Persons!D:E, 2, FALSE), "Unknown")</f>
        <v>Staff K</v>
      </c>
      <c r="J4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7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47" s="21" t="str" cm="1">
        <f t="array" ref="L4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48" spans="1:12" ht="16.5">
      <c r="A48" s="1" t="s">
        <v>66</v>
      </c>
      <c r="B48" s="20" t="str">
        <f>IFERROR(VLOOKUP(A48, Lookup_Persons!A:B, 2, FALSE), "Unknown")</f>
        <v>Person 6</v>
      </c>
      <c r="C48" t="s">
        <v>27</v>
      </c>
      <c r="D48">
        <v>4</v>
      </c>
      <c r="E48" s="3">
        <v>45670</v>
      </c>
      <c r="F48" s="3">
        <f>IF(RawData[[#This Row],[Date Reviewed]]&lt;&gt;"", EDATE(RawData[[#This Row],[Date Reviewed]], 4), EDATE(RawData[[#This Row],[Last Review Date]], 4))</f>
        <v>45843</v>
      </c>
      <c r="G48" s="3">
        <v>45721</v>
      </c>
      <c r="H48" t="s">
        <v>40</v>
      </c>
      <c r="I48" t="str">
        <f>IFERROR(VLOOKUP(H48, Lookup_Persons!D:E, 2, FALSE), "Unknown")</f>
        <v>Staff K</v>
      </c>
      <c r="J4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8" s="4">
        <f ca="1">IF(RawData[[#This Row],[Status]]="Overdue", TODAY() - RawData[[#This Row],[Last Review Date]],
 IF(RawData[[#This Row],[Status]]="Late", RawData[[#This Row],[Date Reviewed]] - RawData[[#This Row],[Last Review Date]],
 ""))</f>
        <v>51</v>
      </c>
      <c r="L48" s="21" t="str" cm="1">
        <f t="array" ref="L4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49" spans="1:12" ht="16.5">
      <c r="A49" s="22" t="s">
        <v>66</v>
      </c>
      <c r="B49" s="23" t="str">
        <f>IFERROR(VLOOKUP(A49, Lookup_Persons!A:B, 2, FALSE), "Unknown")</f>
        <v>Person 6</v>
      </c>
      <c r="C49" t="s">
        <v>27</v>
      </c>
      <c r="D49">
        <v>4.2</v>
      </c>
      <c r="E49" s="3">
        <v>45670</v>
      </c>
      <c r="F49" s="3">
        <f>IF(RawData[[#This Row],[Date Reviewed]]&lt;&gt;"", EDATE(RawData[[#This Row],[Date Reviewed]], 4), EDATE(RawData[[#This Row],[Last Review Date]], 4))</f>
        <v>45843</v>
      </c>
      <c r="G49" s="3">
        <v>45721</v>
      </c>
      <c r="H49" t="s">
        <v>40</v>
      </c>
      <c r="I49" t="str">
        <f>IFERROR(VLOOKUP(H49, Lookup_Persons!D:E, 2, FALSE), "Unknown")</f>
        <v>Staff K</v>
      </c>
      <c r="J4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9" s="4">
        <f ca="1">IF(RawData[[#This Row],[Status]]="Overdue", TODAY() - RawData[[#This Row],[Last Review Date]],
 IF(RawData[[#This Row],[Status]]="Late", RawData[[#This Row],[Date Reviewed]] - RawData[[#This Row],[Last Review Date]],
 ""))</f>
        <v>51</v>
      </c>
      <c r="L49" s="21" t="str" cm="1">
        <f t="array" ref="L4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0" spans="1:12" ht="16.5">
      <c r="A50" s="1" t="s">
        <v>66</v>
      </c>
      <c r="B50" s="20" t="str">
        <f>IFERROR(VLOOKUP(A50, Lookup_Persons!A:B, 2, FALSE), "Unknown")</f>
        <v>Person 6</v>
      </c>
      <c r="C50" t="s">
        <v>27</v>
      </c>
      <c r="D50">
        <v>4.9000000000000004</v>
      </c>
      <c r="E50" s="3">
        <v>45670</v>
      </c>
      <c r="F50" s="3">
        <f>IF(RawData[[#This Row],[Date Reviewed]]&lt;&gt;"", EDATE(RawData[[#This Row],[Date Reviewed]], 4), EDATE(RawData[[#This Row],[Last Review Date]], 4))</f>
        <v>45843</v>
      </c>
      <c r="G50" s="3">
        <v>45721</v>
      </c>
      <c r="H50" t="s">
        <v>40</v>
      </c>
      <c r="I50" t="str">
        <f>IFERROR(VLOOKUP(H50, Lookup_Persons!D:E, 2, FALSE), "Unknown")</f>
        <v>Staff K</v>
      </c>
      <c r="J5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0" s="4">
        <f ca="1">IF(RawData[[#This Row],[Status]]="Overdue", TODAY() - RawData[[#This Row],[Last Review Date]],
 IF(RawData[[#This Row],[Status]]="Late", RawData[[#This Row],[Date Reviewed]] - RawData[[#This Row],[Last Review Date]],
 ""))</f>
        <v>51</v>
      </c>
      <c r="L50" s="21" t="str" cm="1">
        <f t="array" ref="L5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1" spans="1:12" ht="16.5">
      <c r="A51" s="22" t="s">
        <v>67</v>
      </c>
      <c r="B51" s="23" t="str">
        <f>IFERROR(VLOOKUP(A51, Lookup_Persons!A:B, 2, FALSE), "Unknown")</f>
        <v>Person 7</v>
      </c>
      <c r="C51" t="s">
        <v>16</v>
      </c>
      <c r="D51">
        <v>2.1</v>
      </c>
      <c r="E51" s="3">
        <v>45667</v>
      </c>
      <c r="F51" s="3">
        <f>IF(RawData[[#This Row],[Date Reviewed]]&lt;&gt;"", EDATE(RawData[[#This Row],[Date Reviewed]], 4), EDATE(RawData[[#This Row],[Last Review Date]], 4))</f>
        <v>45828</v>
      </c>
      <c r="G51" s="3">
        <v>45708</v>
      </c>
      <c r="H51" t="s">
        <v>28</v>
      </c>
      <c r="I51" t="str">
        <f>IFERROR(VLOOKUP(H51, Lookup_Persons!D:E, 2, FALSE), "Unknown")</f>
        <v>Staff F</v>
      </c>
      <c r="J5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1" s="4">
        <f ca="1">IF(RawData[[#This Row],[Status]]="Overdue", TODAY() - RawData[[#This Row],[Last Review Date]],
 IF(RawData[[#This Row],[Status]]="Late", RawData[[#This Row],[Date Reviewed]] - RawData[[#This Row],[Last Review Date]],
 ""))</f>
        <v>41</v>
      </c>
      <c r="L51" s="21" t="str" cm="1">
        <f t="array" ref="L5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2" spans="1:12" ht="16.5">
      <c r="A52" s="1" t="s">
        <v>67</v>
      </c>
      <c r="B52" s="20" t="str">
        <f>IFERROR(VLOOKUP(A52, Lookup_Persons!A:B, 2, FALSE), "Unknown")</f>
        <v>Person 7</v>
      </c>
      <c r="C52" t="s">
        <v>16</v>
      </c>
      <c r="D52">
        <v>2.2000000000000002</v>
      </c>
      <c r="E52" s="3">
        <v>45667</v>
      </c>
      <c r="F52" s="3">
        <f>IF(RawData[[#This Row],[Date Reviewed]]&lt;&gt;"", EDATE(RawData[[#This Row],[Date Reviewed]], 4), EDATE(RawData[[#This Row],[Last Review Date]], 4))</f>
        <v>45828</v>
      </c>
      <c r="G52" s="3">
        <v>45708</v>
      </c>
      <c r="H52" t="s">
        <v>28</v>
      </c>
      <c r="I52" t="str">
        <f>IFERROR(VLOOKUP(H52, Lookup_Persons!D:E, 2, FALSE), "Unknown")</f>
        <v>Staff F</v>
      </c>
      <c r="J5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2" s="4">
        <f ca="1">IF(RawData[[#This Row],[Status]]="Overdue", TODAY() - RawData[[#This Row],[Last Review Date]],
 IF(RawData[[#This Row],[Status]]="Late", RawData[[#This Row],[Date Reviewed]] - RawData[[#This Row],[Last Review Date]],
 ""))</f>
        <v>41</v>
      </c>
      <c r="L52" s="21" t="str" cm="1">
        <f t="array" ref="L5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3" spans="1:12" ht="16.5">
      <c r="A53" s="22" t="s">
        <v>67</v>
      </c>
      <c r="B53" s="23" t="str">
        <f>IFERROR(VLOOKUP(A53, Lookup_Persons!A:B, 2, FALSE), "Unknown")</f>
        <v>Person 7</v>
      </c>
      <c r="C53" t="s">
        <v>16</v>
      </c>
      <c r="D53">
        <v>2.2999999999999998</v>
      </c>
      <c r="E53" s="3">
        <v>45667</v>
      </c>
      <c r="F53" s="3">
        <f>IF(RawData[[#This Row],[Date Reviewed]]&lt;&gt;"", EDATE(RawData[[#This Row],[Date Reviewed]], 4), EDATE(RawData[[#This Row],[Last Review Date]], 4))</f>
        <v>45828</v>
      </c>
      <c r="G53" s="3">
        <v>45708</v>
      </c>
      <c r="H53" t="s">
        <v>28</v>
      </c>
      <c r="I53" t="str">
        <f>IFERROR(VLOOKUP(H53, Lookup_Persons!D:E, 2, FALSE), "Unknown")</f>
        <v>Staff F</v>
      </c>
      <c r="J5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3" s="4">
        <f ca="1">IF(RawData[[#This Row],[Status]]="Overdue", TODAY() - RawData[[#This Row],[Last Review Date]],
 IF(RawData[[#This Row],[Status]]="Late", RawData[[#This Row],[Date Reviewed]] - RawData[[#This Row],[Last Review Date]],
 ""))</f>
        <v>41</v>
      </c>
      <c r="L53" s="21" t="str" cm="1">
        <f t="array" ref="L5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4" spans="1:12" ht="16.5">
      <c r="A54" s="1" t="s">
        <v>67</v>
      </c>
      <c r="B54" s="20" t="str">
        <f>IFERROR(VLOOKUP(A54, Lookup_Persons!A:B, 2, FALSE), "Unknown")</f>
        <v>Person 7</v>
      </c>
      <c r="C54" t="s">
        <v>16</v>
      </c>
      <c r="D54">
        <v>2.4</v>
      </c>
      <c r="E54" s="3">
        <v>45667</v>
      </c>
      <c r="F54" s="3">
        <f>IF(RawData[[#This Row],[Date Reviewed]]&lt;&gt;"", EDATE(RawData[[#This Row],[Date Reviewed]], 4), EDATE(RawData[[#This Row],[Last Review Date]], 4))</f>
        <v>45828</v>
      </c>
      <c r="G54" s="3">
        <v>45708</v>
      </c>
      <c r="H54" t="s">
        <v>28</v>
      </c>
      <c r="I54" t="str">
        <f>IFERROR(VLOOKUP(H54, Lookup_Persons!D:E, 2, FALSE), "Unknown")</f>
        <v>Staff F</v>
      </c>
      <c r="J5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4" s="4">
        <f ca="1">IF(RawData[[#This Row],[Status]]="Overdue", TODAY() - RawData[[#This Row],[Last Review Date]],
 IF(RawData[[#This Row],[Status]]="Late", RawData[[#This Row],[Date Reviewed]] - RawData[[#This Row],[Last Review Date]],
 ""))</f>
        <v>41</v>
      </c>
      <c r="L54" s="21" t="str" cm="1">
        <f t="array" ref="L5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5" spans="1:12" ht="16.5">
      <c r="A55" s="22" t="s">
        <v>67</v>
      </c>
      <c r="B55" s="23" t="str">
        <f>IFERROR(VLOOKUP(A55, Lookup_Persons!A:B, 2, FALSE), "Unknown")</f>
        <v>Person 7</v>
      </c>
      <c r="C55" t="s">
        <v>16</v>
      </c>
      <c r="D55">
        <v>2.5</v>
      </c>
      <c r="E55" s="3">
        <v>45667</v>
      </c>
      <c r="F55" s="3">
        <f>IF(RawData[[#This Row],[Date Reviewed]]&lt;&gt;"", EDATE(RawData[[#This Row],[Date Reviewed]], 4), EDATE(RawData[[#This Row],[Last Review Date]], 4))</f>
        <v>45828</v>
      </c>
      <c r="G55" s="3">
        <v>45708</v>
      </c>
      <c r="H55" t="s">
        <v>28</v>
      </c>
      <c r="I55" t="str">
        <f>IFERROR(VLOOKUP(H55, Lookup_Persons!D:E, 2, FALSE), "Unknown")</f>
        <v>Staff F</v>
      </c>
      <c r="J5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5" s="4">
        <f ca="1">IF(RawData[[#This Row],[Status]]="Overdue", TODAY() - RawData[[#This Row],[Last Review Date]],
 IF(RawData[[#This Row],[Status]]="Late", RawData[[#This Row],[Date Reviewed]] - RawData[[#This Row],[Last Review Date]],
 ""))</f>
        <v>41</v>
      </c>
      <c r="L55" s="21" t="str" cm="1">
        <f t="array" ref="L5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6" spans="1:12" ht="16.5">
      <c r="A56" s="1" t="s">
        <v>67</v>
      </c>
      <c r="B56" s="20" t="str">
        <f>IFERROR(VLOOKUP(A56, Lookup_Persons!A:B, 2, FALSE), "Unknown")</f>
        <v>Person 7</v>
      </c>
      <c r="C56" t="s">
        <v>27</v>
      </c>
      <c r="D56">
        <v>4</v>
      </c>
      <c r="E56" s="3">
        <v>45708</v>
      </c>
      <c r="F56" s="3">
        <f>IF(RawData[[#This Row],[Date Reviewed]]&lt;&gt;"", EDATE(RawData[[#This Row],[Date Reviewed]], 4), EDATE(RawData[[#This Row],[Last Review Date]], 4))</f>
        <v>45828</v>
      </c>
      <c r="G56" s="3"/>
      <c r="H56" t="s">
        <v>28</v>
      </c>
      <c r="I56" t="str">
        <f>IFERROR(VLOOKUP(H56, Lookup_Persons!D:E, 2, FALSE), "Unknown")</f>
        <v>Staff F</v>
      </c>
      <c r="J56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56" s="4">
        <f ca="1">IF(RawData[[#This Row],[Status]]="Overdue", TODAY() - RawData[[#This Row],[Last Review Date]],
 IF(RawData[[#This Row],[Status]]="Late", RawData[[#This Row],[Date Reviewed]] - RawData[[#This Row],[Last Review Date]],
 ""))</f>
        <v>147</v>
      </c>
      <c r="L56" s="21" t="str" cm="1">
        <f t="array" ref="L5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7" spans="1:12" ht="16.5">
      <c r="A57" s="22" t="s">
        <v>67</v>
      </c>
      <c r="B57" s="23" t="str">
        <f>IFERROR(VLOOKUP(A57, Lookup_Persons!A:B, 2, FALSE), "Unknown")</f>
        <v>Person 7</v>
      </c>
      <c r="C57" t="s">
        <v>27</v>
      </c>
      <c r="D57">
        <v>4.2</v>
      </c>
      <c r="E57" s="3">
        <v>45708</v>
      </c>
      <c r="F57" s="3">
        <f>IF(RawData[[#This Row],[Date Reviewed]]&lt;&gt;"", EDATE(RawData[[#This Row],[Date Reviewed]], 4), EDATE(RawData[[#This Row],[Last Review Date]], 4))</f>
        <v>45828</v>
      </c>
      <c r="G57" s="3">
        <v>45708</v>
      </c>
      <c r="H57" t="s">
        <v>68</v>
      </c>
      <c r="I57" t="str">
        <f>IFERROR(VLOOKUP(H57, Lookup_Persons!D:E, 2, FALSE), "Unknown")</f>
        <v>Staff A</v>
      </c>
      <c r="J57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57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57" s="21" t="str" cm="1">
        <f t="array" ref="L5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8" spans="1:12" ht="16.5">
      <c r="A58" s="1" t="s">
        <v>67</v>
      </c>
      <c r="B58" s="20" t="str">
        <f>IFERROR(VLOOKUP(A58, Lookup_Persons!A:B, 2, FALSE), "Unknown")</f>
        <v>Person 7</v>
      </c>
      <c r="C58" t="s">
        <v>27</v>
      </c>
      <c r="D58">
        <v>4.9000000000000004</v>
      </c>
      <c r="E58" s="3">
        <v>45708</v>
      </c>
      <c r="F58" s="3">
        <f>IF(RawData[[#This Row],[Date Reviewed]]&lt;&gt;"", EDATE(RawData[[#This Row],[Date Reviewed]], 4), EDATE(RawData[[#This Row],[Last Review Date]], 4))</f>
        <v>45828</v>
      </c>
      <c r="G58" s="3">
        <v>45708</v>
      </c>
      <c r="H58" t="s">
        <v>68</v>
      </c>
      <c r="I58" t="str">
        <f>IFERROR(VLOOKUP(H58, Lookup_Persons!D:E, 2, FALSE), "Unknown")</f>
        <v>Staff A</v>
      </c>
      <c r="J58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58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58" s="21" t="str" cm="1">
        <f t="array" ref="L5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59" spans="1:12" ht="16.5">
      <c r="A59" s="22" t="s">
        <v>69</v>
      </c>
      <c r="B59" s="23" t="str">
        <f>IFERROR(VLOOKUP(A59, Lookup_Persons!A:B, 2, FALSE), "Unknown")</f>
        <v>Person 8</v>
      </c>
      <c r="C59" t="s">
        <v>16</v>
      </c>
      <c r="D59">
        <v>2.1</v>
      </c>
      <c r="E59" s="3">
        <v>45667</v>
      </c>
      <c r="F59" s="3">
        <f>IF(RawData[[#This Row],[Date Reviewed]]&lt;&gt;"", EDATE(RawData[[#This Row],[Date Reviewed]], 4), EDATE(RawData[[#This Row],[Last Review Date]], 4))</f>
        <v>45787</v>
      </c>
      <c r="G59" s="3">
        <v>45667</v>
      </c>
      <c r="H59" t="s">
        <v>34</v>
      </c>
      <c r="I59" t="str">
        <f>IFERROR(VLOOKUP(H59, Lookup_Persons!D:E, 2, FALSE), "Unknown")</f>
        <v>Staff H</v>
      </c>
      <c r="J59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59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59" s="21" t="str" cm="1">
        <f t="array" ref="L5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0" spans="1:12" ht="16.5">
      <c r="A60" s="1" t="s">
        <v>69</v>
      </c>
      <c r="B60" s="20" t="str">
        <f>IFERROR(VLOOKUP(A60, Lookup_Persons!A:B, 2, FALSE), "Unknown")</f>
        <v>Person 8</v>
      </c>
      <c r="C60" t="s">
        <v>16</v>
      </c>
      <c r="D60">
        <v>2.2000000000000002</v>
      </c>
      <c r="E60" s="3">
        <v>45667</v>
      </c>
      <c r="F60" s="3">
        <f>IF(RawData[[#This Row],[Date Reviewed]]&lt;&gt;"", EDATE(RawData[[#This Row],[Date Reviewed]], 4), EDATE(RawData[[#This Row],[Last Review Date]], 4))</f>
        <v>45787</v>
      </c>
      <c r="G60" s="3">
        <v>45667</v>
      </c>
      <c r="H60" t="s">
        <v>34</v>
      </c>
      <c r="I60" t="str">
        <f>IFERROR(VLOOKUP(H60, Lookup_Persons!D:E, 2, FALSE), "Unknown")</f>
        <v>Staff H</v>
      </c>
      <c r="J60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0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60" s="21" t="str" cm="1">
        <f t="array" ref="L6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1" spans="1:12" ht="16.5">
      <c r="A61" s="22" t="s">
        <v>69</v>
      </c>
      <c r="B61" s="23" t="str">
        <f>IFERROR(VLOOKUP(A61, Lookup_Persons!A:B, 2, FALSE), "Unknown")</f>
        <v>Person 8</v>
      </c>
      <c r="C61" t="s">
        <v>16</v>
      </c>
      <c r="D61">
        <v>2.2999999999999998</v>
      </c>
      <c r="E61" s="3">
        <v>45667</v>
      </c>
      <c r="F61" s="3">
        <f>IF(RawData[[#This Row],[Date Reviewed]]&lt;&gt;"", EDATE(RawData[[#This Row],[Date Reviewed]], 4), EDATE(RawData[[#This Row],[Last Review Date]], 4))</f>
        <v>45787</v>
      </c>
      <c r="G61" s="3">
        <v>45667</v>
      </c>
      <c r="H61" t="s">
        <v>34</v>
      </c>
      <c r="I61" t="str">
        <f>IFERROR(VLOOKUP(H61, Lookup_Persons!D:E, 2, FALSE), "Unknown")</f>
        <v>Staff H</v>
      </c>
      <c r="J61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1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61" s="21" t="str" cm="1">
        <f t="array" ref="L6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2" spans="1:12" ht="16.5">
      <c r="A62" s="1" t="s">
        <v>69</v>
      </c>
      <c r="B62" s="20" t="str">
        <f>IFERROR(VLOOKUP(A62, Lookup_Persons!A:B, 2, FALSE), "Unknown")</f>
        <v>Person 8</v>
      </c>
      <c r="C62" t="s">
        <v>16</v>
      </c>
      <c r="D62">
        <v>2.4</v>
      </c>
      <c r="E62" s="3">
        <v>45667</v>
      </c>
      <c r="F62" s="3">
        <f>IF(RawData[[#This Row],[Date Reviewed]]&lt;&gt;"", EDATE(RawData[[#This Row],[Date Reviewed]], 4), EDATE(RawData[[#This Row],[Last Review Date]], 4))</f>
        <v>45787</v>
      </c>
      <c r="G62" s="3">
        <v>45667</v>
      </c>
      <c r="H62" t="s">
        <v>34</v>
      </c>
      <c r="I62" t="str">
        <f>IFERROR(VLOOKUP(H62, Lookup_Persons!D:E, 2, FALSE), "Unknown")</f>
        <v>Staff H</v>
      </c>
      <c r="J6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2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62" s="21" t="str" cm="1">
        <f t="array" ref="L6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3" spans="1:12" ht="16.5">
      <c r="A63" s="22" t="s">
        <v>69</v>
      </c>
      <c r="B63" s="23" t="str">
        <f>IFERROR(VLOOKUP(A63, Lookup_Persons!A:B, 2, FALSE), "Unknown")</f>
        <v>Person 8</v>
      </c>
      <c r="C63" t="s">
        <v>16</v>
      </c>
      <c r="D63">
        <v>2.5</v>
      </c>
      <c r="E63" s="3">
        <v>45667</v>
      </c>
      <c r="F63" s="3">
        <f>IF(RawData[[#This Row],[Date Reviewed]]&lt;&gt;"", EDATE(RawData[[#This Row],[Date Reviewed]], 4), EDATE(RawData[[#This Row],[Last Review Date]], 4))</f>
        <v>45787</v>
      </c>
      <c r="G63" s="3">
        <v>45667</v>
      </c>
      <c r="H63" t="s">
        <v>34</v>
      </c>
      <c r="I63" t="str">
        <f>IFERROR(VLOOKUP(H63, Lookup_Persons!D:E, 2, FALSE), "Unknown")</f>
        <v>Staff H</v>
      </c>
      <c r="J63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3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63" s="21" t="str" cm="1">
        <f t="array" ref="L6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4" spans="1:12" ht="16.5">
      <c r="A64" s="1" t="s">
        <v>69</v>
      </c>
      <c r="B64" s="20" t="str">
        <f>IFERROR(VLOOKUP(A64, Lookup_Persons!A:B, 2, FALSE), "Unknown")</f>
        <v>Person 8</v>
      </c>
      <c r="C64" t="s">
        <v>27</v>
      </c>
      <c r="D64">
        <v>4</v>
      </c>
      <c r="E64" s="3">
        <v>45733</v>
      </c>
      <c r="F64" s="3">
        <f>IF(RawData[[#This Row],[Date Reviewed]]&lt;&gt;"", EDATE(RawData[[#This Row],[Date Reviewed]], 4), EDATE(RawData[[#This Row],[Last Review Date]], 4))</f>
        <v>45790</v>
      </c>
      <c r="G64" s="3">
        <v>45670</v>
      </c>
      <c r="H64" t="s">
        <v>34</v>
      </c>
      <c r="I64" t="str">
        <f>IFERROR(VLOOKUP(H64, Lookup_Persons!D:E, 2, FALSE), "Unknown")</f>
        <v>Staff H</v>
      </c>
      <c r="J64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4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64" s="21" t="str" cm="1">
        <f t="array" ref="L6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5" spans="1:12" ht="16.5">
      <c r="A65" s="22" t="s">
        <v>69</v>
      </c>
      <c r="B65" s="23" t="str">
        <f>IFERROR(VLOOKUP(A65, Lookup_Persons!A:B, 2, FALSE), "Unknown")</f>
        <v>Person 8</v>
      </c>
      <c r="C65" t="s">
        <v>27</v>
      </c>
      <c r="D65">
        <v>4.2</v>
      </c>
      <c r="E65" s="3">
        <v>45733</v>
      </c>
      <c r="F65" s="3">
        <f>IF(RawData[[#This Row],[Date Reviewed]]&lt;&gt;"", EDATE(RawData[[#This Row],[Date Reviewed]], 4), EDATE(RawData[[#This Row],[Last Review Date]], 4))</f>
        <v>45790</v>
      </c>
      <c r="G65" s="3">
        <v>45670</v>
      </c>
      <c r="H65" t="s">
        <v>34</v>
      </c>
      <c r="I65" t="str">
        <f>IFERROR(VLOOKUP(H65, Lookup_Persons!D:E, 2, FALSE), "Unknown")</f>
        <v>Staff H</v>
      </c>
      <c r="J65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5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65" s="21" t="str" cm="1">
        <f t="array" ref="L6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6" spans="1:12" ht="16.5">
      <c r="A66" s="1" t="s">
        <v>69</v>
      </c>
      <c r="B66" s="20" t="str">
        <f>IFERROR(VLOOKUP(A66, Lookup_Persons!A:B, 2, FALSE), "Unknown")</f>
        <v>Person 8</v>
      </c>
      <c r="C66" t="s">
        <v>27</v>
      </c>
      <c r="D66">
        <v>4.9000000000000004</v>
      </c>
      <c r="E66" s="3">
        <v>45733</v>
      </c>
      <c r="F66" s="3">
        <f>IF(RawData[[#This Row],[Date Reviewed]]&lt;&gt;"", EDATE(RawData[[#This Row],[Date Reviewed]], 4), EDATE(RawData[[#This Row],[Last Review Date]], 4))</f>
        <v>45790</v>
      </c>
      <c r="G66" s="3">
        <v>45670</v>
      </c>
      <c r="H66" t="s">
        <v>34</v>
      </c>
      <c r="I66" t="str">
        <f>IFERROR(VLOOKUP(H66, Lookup_Persons!D:E, 2, FALSE), "Unknown")</f>
        <v>Staff H</v>
      </c>
      <c r="J66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6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66" s="21" t="str" cm="1">
        <f t="array" ref="L6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7" spans="1:12" ht="16.5">
      <c r="A67" s="22" t="s">
        <v>70</v>
      </c>
      <c r="B67" s="23" t="str">
        <f>IFERROR(VLOOKUP(A67, Lookup_Persons!A:B, 2, FALSE), "Unknown")</f>
        <v>Person 9</v>
      </c>
      <c r="C67" t="s">
        <v>16</v>
      </c>
      <c r="D67">
        <v>2.1</v>
      </c>
      <c r="E67" s="3">
        <v>45667</v>
      </c>
      <c r="F67" s="3">
        <f>IF(RawData[[#This Row],[Date Reviewed]]&lt;&gt;"", EDATE(RawData[[#This Row],[Date Reviewed]], 4), EDATE(RawData[[#This Row],[Last Review Date]], 4))</f>
        <v>45806</v>
      </c>
      <c r="G67" s="3">
        <v>45686</v>
      </c>
      <c r="H67" t="s">
        <v>20</v>
      </c>
      <c r="I67" t="str">
        <f>IFERROR(VLOOKUP(H67, Lookup_Persons!D:E, 2, FALSE), "Unknown")</f>
        <v>Staff B</v>
      </c>
      <c r="J6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67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67" s="21" t="str" cm="1">
        <f t="array" ref="L6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8" spans="1:12" ht="16.5">
      <c r="A68" s="1" t="s">
        <v>70</v>
      </c>
      <c r="B68" s="20" t="str">
        <f>IFERROR(VLOOKUP(A68, Lookup_Persons!A:B, 2, FALSE), "Unknown")</f>
        <v>Person 9</v>
      </c>
      <c r="C68" t="s">
        <v>16</v>
      </c>
      <c r="D68">
        <v>2.2000000000000002</v>
      </c>
      <c r="E68" s="3">
        <v>45667</v>
      </c>
      <c r="F68" s="3">
        <f>IF(RawData[[#This Row],[Date Reviewed]]&lt;&gt;"", EDATE(RawData[[#This Row],[Date Reviewed]], 4), EDATE(RawData[[#This Row],[Last Review Date]], 4))</f>
        <v>45807</v>
      </c>
      <c r="G68" s="3">
        <v>45687</v>
      </c>
      <c r="H68" t="s">
        <v>20</v>
      </c>
      <c r="I68" t="str">
        <f>IFERROR(VLOOKUP(H68, Lookup_Persons!D:E, 2, FALSE), "Unknown")</f>
        <v>Staff B</v>
      </c>
      <c r="J6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68" s="4">
        <f ca="1">IF(RawData[[#This Row],[Status]]="Overdue", TODAY() - RawData[[#This Row],[Last Review Date]],
 IF(RawData[[#This Row],[Status]]="Late", RawData[[#This Row],[Date Reviewed]] - RawData[[#This Row],[Last Review Date]],
 ""))</f>
        <v>20</v>
      </c>
      <c r="L68" s="21" t="str" cm="1">
        <f t="array" ref="L6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69" spans="1:12" ht="16.5">
      <c r="A69" s="22" t="s">
        <v>70</v>
      </c>
      <c r="B69" s="23" t="str">
        <f>IFERROR(VLOOKUP(A69, Lookup_Persons!A:B, 2, FALSE), "Unknown")</f>
        <v>Person 9</v>
      </c>
      <c r="C69" t="s">
        <v>16</v>
      </c>
      <c r="D69">
        <v>2.2999999999999998</v>
      </c>
      <c r="E69" s="3">
        <v>45667</v>
      </c>
      <c r="F69" s="3">
        <f>IF(RawData[[#This Row],[Date Reviewed]]&lt;&gt;"", EDATE(RawData[[#This Row],[Date Reviewed]], 4), EDATE(RawData[[#This Row],[Last Review Date]], 4))</f>
        <v>45808</v>
      </c>
      <c r="G69" s="3">
        <v>45688</v>
      </c>
      <c r="H69" t="s">
        <v>20</v>
      </c>
      <c r="I69" t="str">
        <f>IFERROR(VLOOKUP(H69, Lookup_Persons!D:E, 2, FALSE), "Unknown")</f>
        <v>Staff B</v>
      </c>
      <c r="J6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69" s="4">
        <f ca="1">IF(RawData[[#This Row],[Status]]="Overdue", TODAY() - RawData[[#This Row],[Last Review Date]],
 IF(RawData[[#This Row],[Status]]="Late", RawData[[#This Row],[Date Reviewed]] - RawData[[#This Row],[Last Review Date]],
 ""))</f>
        <v>21</v>
      </c>
      <c r="L69" s="21" t="str" cm="1">
        <f t="array" ref="L6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0" spans="1:12" ht="16.5">
      <c r="A70" s="1" t="s">
        <v>70</v>
      </c>
      <c r="B70" s="20" t="str">
        <f>IFERROR(VLOOKUP(A70, Lookup_Persons!A:B, 2, FALSE), "Unknown")</f>
        <v>Person 9</v>
      </c>
      <c r="C70" t="s">
        <v>16</v>
      </c>
      <c r="D70">
        <v>2.4</v>
      </c>
      <c r="E70" s="3">
        <v>45667</v>
      </c>
      <c r="F70" s="3">
        <f>IF(RawData[[#This Row],[Date Reviewed]]&lt;&gt;"", EDATE(RawData[[#This Row],[Date Reviewed]], 4), EDATE(RawData[[#This Row],[Last Review Date]], 4))</f>
        <v>45809</v>
      </c>
      <c r="G70" s="3">
        <v>45689</v>
      </c>
      <c r="H70" t="s">
        <v>20</v>
      </c>
      <c r="I70" t="str">
        <f>IFERROR(VLOOKUP(H70, Lookup_Persons!D:E, 2, FALSE), "Unknown")</f>
        <v>Staff B</v>
      </c>
      <c r="J7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70" s="4">
        <f ca="1">IF(RawData[[#This Row],[Status]]="Overdue", TODAY() - RawData[[#This Row],[Last Review Date]],
 IF(RawData[[#This Row],[Status]]="Late", RawData[[#This Row],[Date Reviewed]] - RawData[[#This Row],[Last Review Date]],
 ""))</f>
        <v>22</v>
      </c>
      <c r="L70" s="21" t="str" cm="1">
        <f t="array" ref="L7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1" spans="1:12" ht="16.5">
      <c r="A71" s="22" t="s">
        <v>70</v>
      </c>
      <c r="B71" s="23" t="str">
        <f>IFERROR(VLOOKUP(A71, Lookup_Persons!A:B, 2, FALSE), "Unknown")</f>
        <v>Person 9</v>
      </c>
      <c r="C71" t="s">
        <v>16</v>
      </c>
      <c r="D71">
        <v>2.5</v>
      </c>
      <c r="E71" s="3">
        <v>45667</v>
      </c>
      <c r="F71" s="3">
        <f>IF(RawData[[#This Row],[Date Reviewed]]&lt;&gt;"", EDATE(RawData[[#This Row],[Date Reviewed]], 4), EDATE(RawData[[#This Row],[Last Review Date]], 4))</f>
        <v>45810</v>
      </c>
      <c r="G71" s="3">
        <v>45690</v>
      </c>
      <c r="H71" t="s">
        <v>20</v>
      </c>
      <c r="I71" t="str">
        <f>IFERROR(VLOOKUP(H71, Lookup_Persons!D:E, 2, FALSE), "Unknown")</f>
        <v>Staff B</v>
      </c>
      <c r="J7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71" s="4">
        <f ca="1">IF(RawData[[#This Row],[Status]]="Overdue", TODAY() - RawData[[#This Row],[Last Review Date]],
 IF(RawData[[#This Row],[Status]]="Late", RawData[[#This Row],[Date Reviewed]] - RawData[[#This Row],[Last Review Date]],
 ""))</f>
        <v>23</v>
      </c>
      <c r="L71" s="21" t="str" cm="1">
        <f t="array" ref="L7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2" spans="1:12" ht="16.5">
      <c r="A72" s="1" t="s">
        <v>70</v>
      </c>
      <c r="B72" s="20" t="str">
        <f>IFERROR(VLOOKUP(A72, Lookup_Persons!A:B, 2, FALSE), "Unknown")</f>
        <v>Person 9</v>
      </c>
      <c r="C72" t="s">
        <v>27</v>
      </c>
      <c r="D72">
        <v>4</v>
      </c>
      <c r="E72" s="3">
        <v>45761</v>
      </c>
      <c r="F72" s="3">
        <f>IF(RawData[[#This Row],[Date Reviewed]]&lt;&gt;"", EDATE(RawData[[#This Row],[Date Reviewed]], 4), EDATE(RawData[[#This Row],[Last Review Date]], 4))</f>
        <v>45883</v>
      </c>
      <c r="G72" s="3"/>
      <c r="H72" t="s">
        <v>20</v>
      </c>
      <c r="I72" t="str">
        <f>IFERROR(VLOOKUP(H72, Lookup_Persons!D:E, 2, FALSE), "Unknown")</f>
        <v>Staff B</v>
      </c>
      <c r="J72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72" s="4">
        <f ca="1">IF(RawData[[#This Row],[Status]]="Overdue", TODAY() - RawData[[#This Row],[Last Review Date]],
 IF(RawData[[#This Row],[Status]]="Late", RawData[[#This Row],[Date Reviewed]] - RawData[[#This Row],[Last Review Date]],
 ""))</f>
        <v>94</v>
      </c>
      <c r="L72" s="21" t="str" cm="1">
        <f t="array" ref="L7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3" spans="1:12" ht="16.5">
      <c r="A73" s="22" t="s">
        <v>70</v>
      </c>
      <c r="B73" s="23" t="str">
        <f>IFERROR(VLOOKUP(A73, Lookup_Persons!A:B, 2, FALSE), "Unknown")</f>
        <v>Person 9</v>
      </c>
      <c r="C73" t="s">
        <v>27</v>
      </c>
      <c r="D73">
        <v>4.2</v>
      </c>
      <c r="E73" s="3">
        <v>45761</v>
      </c>
      <c r="F73" s="3">
        <f>IF(RawData[[#This Row],[Date Reviewed]]&lt;&gt;"", EDATE(RawData[[#This Row],[Date Reviewed]], 4), EDATE(RawData[[#This Row],[Last Review Date]], 4))</f>
        <v>45921</v>
      </c>
      <c r="G73" s="3">
        <v>45798</v>
      </c>
      <c r="H73" t="s">
        <v>20</v>
      </c>
      <c r="I73" t="str">
        <f>IFERROR(VLOOKUP(H73, Lookup_Persons!D:E, 2, FALSE), "Unknown")</f>
        <v>Staff B</v>
      </c>
      <c r="J7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73" s="4">
        <f ca="1">IF(RawData[[#This Row],[Status]]="Overdue", TODAY() - RawData[[#This Row],[Last Review Date]],
 IF(RawData[[#This Row],[Status]]="Late", RawData[[#This Row],[Date Reviewed]] - RawData[[#This Row],[Last Review Date]],
 ""))</f>
        <v>37</v>
      </c>
      <c r="L73" s="21" t="str" cm="1">
        <f t="array" ref="L7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4" spans="1:12" ht="16.5">
      <c r="A74" s="1" t="s">
        <v>70</v>
      </c>
      <c r="B74" s="20" t="str">
        <f>IFERROR(VLOOKUP(A74, Lookup_Persons!A:B, 2, FALSE), "Unknown")</f>
        <v>Person 9</v>
      </c>
      <c r="C74" t="s">
        <v>27</v>
      </c>
      <c r="D74">
        <v>4.9000000000000004</v>
      </c>
      <c r="E74" s="3">
        <v>45761</v>
      </c>
      <c r="F74" s="3">
        <f>IF(RawData[[#This Row],[Date Reviewed]]&lt;&gt;"", EDATE(RawData[[#This Row],[Date Reviewed]], 4), EDATE(RawData[[#This Row],[Last Review Date]], 4))</f>
        <v>45921</v>
      </c>
      <c r="G74" s="3">
        <v>45798</v>
      </c>
      <c r="H74" t="s">
        <v>20</v>
      </c>
      <c r="I74" t="str">
        <f>IFERROR(VLOOKUP(H74, Lookup_Persons!D:E, 2, FALSE), "Unknown")</f>
        <v>Staff B</v>
      </c>
      <c r="J7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74" s="4">
        <f ca="1">IF(RawData[[#This Row],[Status]]="Overdue", TODAY() - RawData[[#This Row],[Last Review Date]],
 IF(RawData[[#This Row],[Status]]="Late", RawData[[#This Row],[Date Reviewed]] - RawData[[#This Row],[Last Review Date]],
 ""))</f>
        <v>37</v>
      </c>
      <c r="L74" s="21" t="str" cm="1">
        <f t="array" ref="L7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5" spans="1:12" ht="16.5">
      <c r="A75" s="22" t="s">
        <v>71</v>
      </c>
      <c r="B75" s="23" t="str">
        <f>IFERROR(VLOOKUP(A75, Lookup_Persons!A:B, 2, FALSE), "Unknown")</f>
        <v>Person 10</v>
      </c>
      <c r="C75" t="s">
        <v>16</v>
      </c>
      <c r="D75">
        <v>2.1</v>
      </c>
      <c r="E75" s="3">
        <v>45667</v>
      </c>
      <c r="F75" s="3">
        <f>IF(RawData[[#This Row],[Date Reviewed]]&lt;&gt;"", EDATE(RawData[[#This Row],[Date Reviewed]], 4), EDATE(RawData[[#This Row],[Last Review Date]], 4))</f>
        <v>45787</v>
      </c>
      <c r="G75" s="3"/>
      <c r="H75" t="s">
        <v>20</v>
      </c>
      <c r="I75" t="str">
        <f>IFERROR(VLOOKUP(H75, Lookup_Persons!D:E, 2, FALSE), "Unknown")</f>
        <v>Staff B</v>
      </c>
      <c r="J75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75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75" s="21" t="str" cm="1">
        <f t="array" ref="L7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6" spans="1:12" ht="16.5">
      <c r="A76" s="1" t="s">
        <v>71</v>
      </c>
      <c r="B76" s="20" t="str">
        <f>IFERROR(VLOOKUP(A76, Lookup_Persons!A:B, 2, FALSE), "Unknown")</f>
        <v>Person 10</v>
      </c>
      <c r="C76" t="s">
        <v>16</v>
      </c>
      <c r="D76">
        <v>2.2000000000000002</v>
      </c>
      <c r="E76" s="3">
        <v>45667</v>
      </c>
      <c r="F76" s="3">
        <f>IF(RawData[[#This Row],[Date Reviewed]]&lt;&gt;"", EDATE(RawData[[#This Row],[Date Reviewed]], 4), EDATE(RawData[[#This Row],[Last Review Date]], 4))</f>
        <v>45916</v>
      </c>
      <c r="G76" s="3">
        <v>45793</v>
      </c>
      <c r="H76" t="s">
        <v>20</v>
      </c>
      <c r="I76" t="str">
        <f>IFERROR(VLOOKUP(H76, Lookup_Persons!D:E, 2, FALSE), "Unknown")</f>
        <v>Staff B</v>
      </c>
      <c r="J7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76" s="4">
        <f ca="1">IF(RawData[[#This Row],[Status]]="Overdue", TODAY() - RawData[[#This Row],[Last Review Date]],
 IF(RawData[[#This Row],[Status]]="Late", RawData[[#This Row],[Date Reviewed]] - RawData[[#This Row],[Last Review Date]],
 ""))</f>
        <v>126</v>
      </c>
      <c r="L76" s="21" t="str" cm="1">
        <f t="array" ref="L7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7" spans="1:12" ht="16.5">
      <c r="A77" s="22" t="s">
        <v>71</v>
      </c>
      <c r="B77" s="23" t="str">
        <f>IFERROR(VLOOKUP(A77, Lookup_Persons!A:B, 2, FALSE), "Unknown")</f>
        <v>Person 10</v>
      </c>
      <c r="C77" t="s">
        <v>16</v>
      </c>
      <c r="D77">
        <v>2.2999999999999998</v>
      </c>
      <c r="E77" s="3">
        <v>45667</v>
      </c>
      <c r="F77" s="3">
        <f>IF(RawData[[#This Row],[Date Reviewed]]&lt;&gt;"", EDATE(RawData[[#This Row],[Date Reviewed]], 4), EDATE(RawData[[#This Row],[Last Review Date]], 4))</f>
        <v>45787</v>
      </c>
      <c r="G77" s="3"/>
      <c r="H77" t="s">
        <v>20</v>
      </c>
      <c r="I77" t="str">
        <f>IFERROR(VLOOKUP(H77, Lookup_Persons!D:E, 2, FALSE), "Unknown")</f>
        <v>Staff B</v>
      </c>
      <c r="J77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77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77" s="21" t="str" cm="1">
        <f t="array" ref="L7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8" spans="1:12" ht="16.5">
      <c r="A78" s="1" t="s">
        <v>71</v>
      </c>
      <c r="B78" s="20" t="str">
        <f>IFERROR(VLOOKUP(A78, Lookup_Persons!A:B, 2, FALSE), "Unknown")</f>
        <v>Person 10</v>
      </c>
      <c r="C78" t="s">
        <v>16</v>
      </c>
      <c r="D78">
        <v>2.4</v>
      </c>
      <c r="E78" s="3">
        <v>45667</v>
      </c>
      <c r="F78" s="3">
        <f>IF(RawData[[#This Row],[Date Reviewed]]&lt;&gt;"", EDATE(RawData[[#This Row],[Date Reviewed]], 4), EDATE(RawData[[#This Row],[Last Review Date]], 4))</f>
        <v>45787</v>
      </c>
      <c r="G78" s="3"/>
      <c r="H78" t="s">
        <v>20</v>
      </c>
      <c r="I78" t="str">
        <f>IFERROR(VLOOKUP(H78, Lookup_Persons!D:E, 2, FALSE), "Unknown")</f>
        <v>Staff B</v>
      </c>
      <c r="J78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78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78" s="21" t="str" cm="1">
        <f t="array" ref="L7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79" spans="1:12" ht="16.5">
      <c r="A79" s="22" t="s">
        <v>71</v>
      </c>
      <c r="B79" s="23" t="str">
        <f>IFERROR(VLOOKUP(A79, Lookup_Persons!A:B, 2, FALSE), "Unknown")</f>
        <v>Person 10</v>
      </c>
      <c r="C79" t="s">
        <v>16</v>
      </c>
      <c r="D79">
        <v>2.5</v>
      </c>
      <c r="E79" s="3">
        <v>45667</v>
      </c>
      <c r="F79" s="3">
        <f>IF(RawData[[#This Row],[Date Reviewed]]&lt;&gt;"", EDATE(RawData[[#This Row],[Date Reviewed]], 4), EDATE(RawData[[#This Row],[Last Review Date]], 4))</f>
        <v>45787</v>
      </c>
      <c r="G79" s="3"/>
      <c r="H79" t="s">
        <v>20</v>
      </c>
      <c r="I79" t="str">
        <f>IFERROR(VLOOKUP(H79, Lookup_Persons!D:E, 2, FALSE), "Unknown")</f>
        <v>Staff B</v>
      </c>
      <c r="J79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79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79" s="21" t="str" cm="1">
        <f t="array" ref="L7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0" spans="1:12" ht="16.5">
      <c r="A80" s="1" t="s">
        <v>71</v>
      </c>
      <c r="B80" s="20" t="str">
        <f>IFERROR(VLOOKUP(A80, Lookup_Persons!A:B, 2, FALSE), "Unknown")</f>
        <v>Person 10</v>
      </c>
      <c r="C80" t="s">
        <v>27</v>
      </c>
      <c r="D80">
        <v>4</v>
      </c>
      <c r="E80" s="3">
        <v>45735</v>
      </c>
      <c r="F80" s="3">
        <f>IF(RawData[[#This Row],[Date Reviewed]]&lt;&gt;"", EDATE(RawData[[#This Row],[Date Reviewed]], 4), EDATE(RawData[[#This Row],[Last Review Date]], 4))</f>
        <v>45857</v>
      </c>
      <c r="G80" s="3"/>
      <c r="H80" t="s">
        <v>20</v>
      </c>
      <c r="I80" t="str">
        <f>IFERROR(VLOOKUP(H80, Lookup_Persons!D:E, 2, FALSE), "Unknown")</f>
        <v>Staff B</v>
      </c>
      <c r="J80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80" s="4">
        <f ca="1">IF(RawData[[#This Row],[Status]]="Overdue", TODAY() - RawData[[#This Row],[Last Review Date]],
 IF(RawData[[#This Row],[Status]]="Late", RawData[[#This Row],[Date Reviewed]] - RawData[[#This Row],[Last Review Date]],
 ""))</f>
        <v>120</v>
      </c>
      <c r="L80" s="21" t="str" cm="1">
        <f t="array" ref="L8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1" spans="1:12" ht="16.5">
      <c r="A81" s="22" t="s">
        <v>71</v>
      </c>
      <c r="B81" s="23" t="str">
        <f>IFERROR(VLOOKUP(A81, Lookup_Persons!A:B, 2, FALSE), "Unknown")</f>
        <v>Person 10</v>
      </c>
      <c r="C81" t="s">
        <v>27</v>
      </c>
      <c r="D81">
        <v>4.2</v>
      </c>
      <c r="E81" s="3">
        <v>45735</v>
      </c>
      <c r="F81" s="3">
        <f>IF(RawData[[#This Row],[Date Reviewed]]&lt;&gt;"", EDATE(RawData[[#This Row],[Date Reviewed]], 4), EDATE(RawData[[#This Row],[Last Review Date]], 4))</f>
        <v>45870</v>
      </c>
      <c r="G81" s="3">
        <v>45748</v>
      </c>
      <c r="H81" t="s">
        <v>20</v>
      </c>
      <c r="I81" t="str">
        <f>IFERROR(VLOOKUP(H81, Lookup_Persons!D:E, 2, FALSE), "Unknown")</f>
        <v>Staff B</v>
      </c>
      <c r="J8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1" s="4">
        <f ca="1">IF(RawData[[#This Row],[Status]]="Overdue", TODAY() - RawData[[#This Row],[Last Review Date]],
 IF(RawData[[#This Row],[Status]]="Late", RawData[[#This Row],[Date Reviewed]] - RawData[[#This Row],[Last Review Date]],
 ""))</f>
        <v>13</v>
      </c>
      <c r="L81" s="21" t="str" cm="1">
        <f t="array" ref="L8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2" spans="1:12" ht="16.5">
      <c r="A82" s="1" t="s">
        <v>71</v>
      </c>
      <c r="B82" s="20" t="str">
        <f>IFERROR(VLOOKUP(A82, Lookup_Persons!A:B, 2, FALSE), "Unknown")</f>
        <v>Person 10</v>
      </c>
      <c r="C82" t="s">
        <v>27</v>
      </c>
      <c r="D82">
        <v>4.9000000000000004</v>
      </c>
      <c r="E82" s="3">
        <v>45735</v>
      </c>
      <c r="F82" s="3">
        <f>IF(RawData[[#This Row],[Date Reviewed]]&lt;&gt;"", EDATE(RawData[[#This Row],[Date Reviewed]], 4), EDATE(RawData[[#This Row],[Last Review Date]], 4))</f>
        <v>45870</v>
      </c>
      <c r="G82" s="3">
        <v>45748</v>
      </c>
      <c r="H82" t="s">
        <v>20</v>
      </c>
      <c r="I82" t="str">
        <f>IFERROR(VLOOKUP(H82, Lookup_Persons!D:E, 2, FALSE), "Unknown")</f>
        <v>Staff B</v>
      </c>
      <c r="J8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2" s="4">
        <f ca="1">IF(RawData[[#This Row],[Status]]="Overdue", TODAY() - RawData[[#This Row],[Last Review Date]],
 IF(RawData[[#This Row],[Status]]="Late", RawData[[#This Row],[Date Reviewed]] - RawData[[#This Row],[Last Review Date]],
 ""))</f>
        <v>13</v>
      </c>
      <c r="L82" s="21" t="str" cm="1">
        <f t="array" ref="L8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3" spans="1:12" ht="16.5">
      <c r="A83" s="22" t="s">
        <v>72</v>
      </c>
      <c r="B83" s="23" t="str">
        <f>IFERROR(VLOOKUP(A83, Lookup_Persons!A:B, 2, FALSE), "Unknown")</f>
        <v>Person 11</v>
      </c>
      <c r="C83" t="s">
        <v>16</v>
      </c>
      <c r="D83">
        <v>2.1</v>
      </c>
      <c r="E83" s="3">
        <v>45667</v>
      </c>
      <c r="F83" s="3">
        <f>IF(RawData[[#This Row],[Date Reviewed]]&lt;&gt;"", EDATE(RawData[[#This Row],[Date Reviewed]], 4), EDATE(RawData[[#This Row],[Last Review Date]], 4))</f>
        <v>45864</v>
      </c>
      <c r="G83" s="3">
        <v>45742</v>
      </c>
      <c r="H83" t="s">
        <v>28</v>
      </c>
      <c r="I83" t="str">
        <f>IFERROR(VLOOKUP(H83, Lookup_Persons!D:E, 2, FALSE), "Unknown")</f>
        <v>Staff F</v>
      </c>
      <c r="J8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3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83" s="21" t="str" cm="1">
        <f t="array" ref="L8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4" spans="1:12" ht="16.5">
      <c r="A84" s="1" t="s">
        <v>72</v>
      </c>
      <c r="B84" s="20" t="str">
        <f>IFERROR(VLOOKUP(A84, Lookup_Persons!A:B, 2, FALSE), "Unknown")</f>
        <v>Person 11</v>
      </c>
      <c r="C84" t="s">
        <v>16</v>
      </c>
      <c r="D84">
        <v>2.2000000000000002</v>
      </c>
      <c r="E84" s="3">
        <v>45667</v>
      </c>
      <c r="F84" s="3">
        <f>IF(RawData[[#This Row],[Date Reviewed]]&lt;&gt;"", EDATE(RawData[[#This Row],[Date Reviewed]], 4), EDATE(RawData[[#This Row],[Last Review Date]], 4))</f>
        <v>45864</v>
      </c>
      <c r="G84" s="3">
        <v>45742</v>
      </c>
      <c r="H84" t="s">
        <v>28</v>
      </c>
      <c r="I84" t="str">
        <f>IFERROR(VLOOKUP(H84, Lookup_Persons!D:E, 2, FALSE), "Unknown")</f>
        <v>Staff F</v>
      </c>
      <c r="J8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4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84" s="21" t="str" cm="1">
        <f t="array" ref="L8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5" spans="1:12" ht="16.5">
      <c r="A85" s="22" t="s">
        <v>72</v>
      </c>
      <c r="B85" s="23" t="str">
        <f>IFERROR(VLOOKUP(A85, Lookup_Persons!A:B, 2, FALSE), "Unknown")</f>
        <v>Person 11</v>
      </c>
      <c r="C85" t="s">
        <v>16</v>
      </c>
      <c r="D85">
        <v>2.2999999999999998</v>
      </c>
      <c r="E85" s="3">
        <v>45667</v>
      </c>
      <c r="F85" s="3">
        <f>IF(RawData[[#This Row],[Date Reviewed]]&lt;&gt;"", EDATE(RawData[[#This Row],[Date Reviewed]], 4), EDATE(RawData[[#This Row],[Last Review Date]], 4))</f>
        <v>45864</v>
      </c>
      <c r="G85" s="3">
        <v>45742</v>
      </c>
      <c r="H85" t="s">
        <v>28</v>
      </c>
      <c r="I85" t="str">
        <f>IFERROR(VLOOKUP(H85, Lookup_Persons!D:E, 2, FALSE), "Unknown")</f>
        <v>Staff F</v>
      </c>
      <c r="J8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5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85" s="21" t="str" cm="1">
        <f t="array" ref="L8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6" spans="1:12" ht="16.5">
      <c r="A86" s="1" t="s">
        <v>72</v>
      </c>
      <c r="B86" s="20" t="str">
        <f>IFERROR(VLOOKUP(A86, Lookup_Persons!A:B, 2, FALSE), "Unknown")</f>
        <v>Person 11</v>
      </c>
      <c r="C86" t="s">
        <v>16</v>
      </c>
      <c r="D86">
        <v>2.4</v>
      </c>
      <c r="E86" s="3">
        <v>45667</v>
      </c>
      <c r="F86" s="3">
        <f>IF(RawData[[#This Row],[Date Reviewed]]&lt;&gt;"", EDATE(RawData[[#This Row],[Date Reviewed]], 4), EDATE(RawData[[#This Row],[Last Review Date]], 4))</f>
        <v>45864</v>
      </c>
      <c r="G86" s="3">
        <v>45742</v>
      </c>
      <c r="H86" t="s">
        <v>28</v>
      </c>
      <c r="I86" t="str">
        <f>IFERROR(VLOOKUP(H86, Lookup_Persons!D:E, 2, FALSE), "Unknown")</f>
        <v>Staff F</v>
      </c>
      <c r="J8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6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86" s="21" t="str" cm="1">
        <f t="array" ref="L8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7" spans="1:12" ht="16.5">
      <c r="A87" s="22" t="s">
        <v>72</v>
      </c>
      <c r="B87" s="23" t="str">
        <f>IFERROR(VLOOKUP(A87, Lookup_Persons!A:B, 2, FALSE), "Unknown")</f>
        <v>Person 11</v>
      </c>
      <c r="C87" t="s">
        <v>16</v>
      </c>
      <c r="D87">
        <v>2.5</v>
      </c>
      <c r="E87" s="3">
        <v>45667</v>
      </c>
      <c r="F87" s="3">
        <f>IF(RawData[[#This Row],[Date Reviewed]]&lt;&gt;"", EDATE(RawData[[#This Row],[Date Reviewed]], 4), EDATE(RawData[[#This Row],[Last Review Date]], 4))</f>
        <v>45864</v>
      </c>
      <c r="G87" s="3">
        <v>45742</v>
      </c>
      <c r="H87" t="s">
        <v>28</v>
      </c>
      <c r="I87" t="str">
        <f>IFERROR(VLOOKUP(H87, Lookup_Persons!D:E, 2, FALSE), "Unknown")</f>
        <v>Staff F</v>
      </c>
      <c r="J8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7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87" s="21" t="str" cm="1">
        <f t="array" ref="L8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88" spans="1:12" ht="16.5">
      <c r="A88" s="1" t="s">
        <v>72</v>
      </c>
      <c r="B88" s="20" t="str">
        <f>IFERROR(VLOOKUP(A88, Lookup_Persons!A:B, 2, FALSE), "Unknown")</f>
        <v>Person 11</v>
      </c>
      <c r="C88" t="s">
        <v>27</v>
      </c>
      <c r="D88">
        <v>4</v>
      </c>
      <c r="E88" s="3">
        <v>45735</v>
      </c>
      <c r="F88" s="3">
        <f>IF(RawData[[#This Row],[Date Reviewed]]&lt;&gt;"", EDATE(RawData[[#This Row],[Date Reviewed]], 4), EDATE(RawData[[#This Row],[Last Review Date]], 4))</f>
        <v>45877</v>
      </c>
      <c r="G88" s="3">
        <v>45755</v>
      </c>
      <c r="H88" t="s">
        <v>33</v>
      </c>
      <c r="I88" t="str">
        <f>IFERROR(VLOOKUP(H88, Lookup_Persons!D:E, 2, FALSE), "Unknown")</f>
        <v>Staff I</v>
      </c>
      <c r="J8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8" s="4">
        <f ca="1">IF(RawData[[#This Row],[Status]]="Overdue", TODAY() - RawData[[#This Row],[Last Review Date]],
 IF(RawData[[#This Row],[Status]]="Late", RawData[[#This Row],[Date Reviewed]] - RawData[[#This Row],[Last Review Date]],
 ""))</f>
        <v>20</v>
      </c>
      <c r="L88" s="21" t="str" cm="1">
        <f t="array" ref="L8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89" spans="1:12" ht="16.5">
      <c r="A89" s="22" t="s">
        <v>72</v>
      </c>
      <c r="B89" s="23" t="str">
        <f>IFERROR(VLOOKUP(A89, Lookup_Persons!A:B, 2, FALSE), "Unknown")</f>
        <v>Person 11</v>
      </c>
      <c r="C89" t="s">
        <v>27</v>
      </c>
      <c r="D89">
        <v>4.2</v>
      </c>
      <c r="E89" s="3">
        <v>45735</v>
      </c>
      <c r="F89" s="3">
        <f>IF(RawData[[#This Row],[Date Reviewed]]&lt;&gt;"", EDATE(RawData[[#This Row],[Date Reviewed]], 4), EDATE(RawData[[#This Row],[Last Review Date]], 4))</f>
        <v>45877</v>
      </c>
      <c r="G89" s="3">
        <v>45755</v>
      </c>
      <c r="H89" t="s">
        <v>33</v>
      </c>
      <c r="I89" t="str">
        <f>IFERROR(VLOOKUP(H89, Lookup_Persons!D:E, 2, FALSE), "Unknown")</f>
        <v>Staff I</v>
      </c>
      <c r="J8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89" s="4">
        <f ca="1">IF(RawData[[#This Row],[Status]]="Overdue", TODAY() - RawData[[#This Row],[Last Review Date]],
 IF(RawData[[#This Row],[Status]]="Late", RawData[[#This Row],[Date Reviewed]] - RawData[[#This Row],[Last Review Date]],
 ""))</f>
        <v>20</v>
      </c>
      <c r="L89" s="21" t="str" cm="1">
        <f t="array" ref="L8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90" spans="1:12" ht="16.5">
      <c r="A90" s="1" t="s">
        <v>72</v>
      </c>
      <c r="B90" s="20" t="str">
        <f>IFERROR(VLOOKUP(A90, Lookup_Persons!A:B, 2, FALSE), "Unknown")</f>
        <v>Person 11</v>
      </c>
      <c r="C90" t="s">
        <v>27</v>
      </c>
      <c r="D90">
        <v>4.9000000000000004</v>
      </c>
      <c r="E90" s="3">
        <v>45735</v>
      </c>
      <c r="F90" s="3">
        <f>IF(RawData[[#This Row],[Date Reviewed]]&lt;&gt;"", EDATE(RawData[[#This Row],[Date Reviewed]], 4), EDATE(RawData[[#This Row],[Last Review Date]], 4))</f>
        <v>45877</v>
      </c>
      <c r="G90" s="3">
        <v>45755</v>
      </c>
      <c r="H90" t="s">
        <v>33</v>
      </c>
      <c r="I90" t="str">
        <f>IFERROR(VLOOKUP(H90, Lookup_Persons!D:E, 2, FALSE), "Unknown")</f>
        <v>Staff I</v>
      </c>
      <c r="J9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90" s="4">
        <f ca="1">IF(RawData[[#This Row],[Status]]="Overdue", TODAY() - RawData[[#This Row],[Last Review Date]],
 IF(RawData[[#This Row],[Status]]="Late", RawData[[#This Row],[Date Reviewed]] - RawData[[#This Row],[Last Review Date]],
 ""))</f>
        <v>20</v>
      </c>
      <c r="L90" s="21" t="str" cm="1">
        <f t="array" ref="L9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91" spans="1:12" ht="16.5">
      <c r="A91" s="22" t="s">
        <v>73</v>
      </c>
      <c r="B91" s="23" t="str">
        <f>IFERROR(VLOOKUP(A91, Lookup_Persons!A:B, 2, FALSE), "Unknown")</f>
        <v>Person 12</v>
      </c>
      <c r="C91" t="s">
        <v>16</v>
      </c>
      <c r="D91">
        <v>2.1</v>
      </c>
      <c r="E91" s="3">
        <v>45667</v>
      </c>
      <c r="F91" s="3">
        <f>IF(RawData[[#This Row],[Date Reviewed]]&lt;&gt;"", EDATE(RawData[[#This Row],[Date Reviewed]], 4), EDATE(RawData[[#This Row],[Last Review Date]], 4))</f>
        <v>45787</v>
      </c>
      <c r="G91" s="3"/>
      <c r="H91" t="s">
        <v>62</v>
      </c>
      <c r="I91" t="str">
        <f>IFERROR(VLOOKUP(H91, Lookup_Persons!D:E, 2, FALSE), "Unknown")</f>
        <v>Staff U</v>
      </c>
      <c r="J91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91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91" s="21" t="str" cm="1">
        <f t="array" ref="L9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2" spans="1:12" ht="16.5">
      <c r="A92" s="1" t="s">
        <v>73</v>
      </c>
      <c r="B92" s="20" t="str">
        <f>IFERROR(VLOOKUP(A92, Lookup_Persons!A:B, 2, FALSE), "Unknown")</f>
        <v>Person 12</v>
      </c>
      <c r="C92" t="s">
        <v>16</v>
      </c>
      <c r="D92">
        <v>2.2000000000000002</v>
      </c>
      <c r="E92" s="3">
        <v>45667</v>
      </c>
      <c r="F92" s="3">
        <f>IF(RawData[[#This Row],[Date Reviewed]]&lt;&gt;"", EDATE(RawData[[#This Row],[Date Reviewed]], 4), EDATE(RawData[[#This Row],[Last Review Date]], 4))</f>
        <v>45873</v>
      </c>
      <c r="G92" s="3">
        <v>45751</v>
      </c>
      <c r="H92" t="s">
        <v>62</v>
      </c>
      <c r="I92" t="str">
        <f>IFERROR(VLOOKUP(H92, Lookup_Persons!D:E, 2, FALSE), "Unknown")</f>
        <v>Staff U</v>
      </c>
      <c r="J9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92" s="4">
        <f ca="1">IF(RawData[[#This Row],[Status]]="Overdue", TODAY() - RawData[[#This Row],[Last Review Date]],
 IF(RawData[[#This Row],[Status]]="Late", RawData[[#This Row],[Date Reviewed]] - RawData[[#This Row],[Last Review Date]],
 ""))</f>
        <v>84</v>
      </c>
      <c r="L92" s="21" t="str" cm="1">
        <f t="array" ref="L9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3" spans="1:12" ht="16.5">
      <c r="A93" s="22" t="s">
        <v>73</v>
      </c>
      <c r="B93" s="23" t="str">
        <f>IFERROR(VLOOKUP(A93, Lookup_Persons!A:B, 2, FALSE), "Unknown")</f>
        <v>Person 12</v>
      </c>
      <c r="C93" t="s">
        <v>16</v>
      </c>
      <c r="D93">
        <v>2.2999999999999998</v>
      </c>
      <c r="E93" s="3">
        <v>45667</v>
      </c>
      <c r="F93" s="3">
        <f>IF(RawData[[#This Row],[Date Reviewed]]&lt;&gt;"", EDATE(RawData[[#This Row],[Date Reviewed]], 4), EDATE(RawData[[#This Row],[Last Review Date]], 4))</f>
        <v>45787</v>
      </c>
      <c r="G93" s="3"/>
      <c r="H93" t="s">
        <v>62</v>
      </c>
      <c r="I93" t="str">
        <f>IFERROR(VLOOKUP(H93, Lookup_Persons!D:E, 2, FALSE), "Unknown")</f>
        <v>Staff U</v>
      </c>
      <c r="J93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93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93" s="21" t="str" cm="1">
        <f t="array" ref="L9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4" spans="1:12" ht="16.5">
      <c r="A94" s="1" t="s">
        <v>73</v>
      </c>
      <c r="B94" s="20" t="str">
        <f>IFERROR(VLOOKUP(A94, Lookup_Persons!A:B, 2, FALSE), "Unknown")</f>
        <v>Person 12</v>
      </c>
      <c r="C94" t="s">
        <v>16</v>
      </c>
      <c r="D94">
        <v>2.4</v>
      </c>
      <c r="E94" s="3">
        <v>45667</v>
      </c>
      <c r="F94" s="3">
        <f>IF(RawData[[#This Row],[Date Reviewed]]&lt;&gt;"", EDATE(RawData[[#This Row],[Date Reviewed]], 4), EDATE(RawData[[#This Row],[Last Review Date]], 4))</f>
        <v>45787</v>
      </c>
      <c r="G94" s="3"/>
      <c r="H94" t="s">
        <v>62</v>
      </c>
      <c r="I94" t="str">
        <f>IFERROR(VLOOKUP(H94, Lookup_Persons!D:E, 2, FALSE), "Unknown")</f>
        <v>Staff U</v>
      </c>
      <c r="J94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94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94" s="21" t="str" cm="1">
        <f t="array" ref="L9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5" spans="1:12" ht="16.5">
      <c r="A95" s="22" t="s">
        <v>73</v>
      </c>
      <c r="B95" s="23" t="str">
        <f>IFERROR(VLOOKUP(A95, Lookup_Persons!A:B, 2, FALSE), "Unknown")</f>
        <v>Person 12</v>
      </c>
      <c r="C95" t="s">
        <v>16</v>
      </c>
      <c r="D95">
        <v>2.5</v>
      </c>
      <c r="E95" s="3">
        <v>45667</v>
      </c>
      <c r="F95" s="3">
        <f>IF(RawData[[#This Row],[Date Reviewed]]&lt;&gt;"", EDATE(RawData[[#This Row],[Date Reviewed]], 4), EDATE(RawData[[#This Row],[Last Review Date]], 4))</f>
        <v>45787</v>
      </c>
      <c r="G95" s="3"/>
      <c r="H95" t="s">
        <v>62</v>
      </c>
      <c r="I95" t="str">
        <f>IFERROR(VLOOKUP(H95, Lookup_Persons!D:E, 2, FALSE), "Unknown")</f>
        <v>Staff U</v>
      </c>
      <c r="J95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95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95" s="21" t="str" cm="1">
        <f t="array" ref="L9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6" spans="1:12" ht="16.5">
      <c r="A96" s="1" t="s">
        <v>73</v>
      </c>
      <c r="B96" s="20" t="str">
        <f>IFERROR(VLOOKUP(A96, Lookup_Persons!A:B, 2, FALSE), "Unknown")</f>
        <v>Person 12</v>
      </c>
      <c r="C96" t="s">
        <v>27</v>
      </c>
      <c r="D96">
        <v>4</v>
      </c>
      <c r="E96" s="3">
        <v>45748</v>
      </c>
      <c r="F96" s="3">
        <f>IF(RawData[[#This Row],[Date Reviewed]]&lt;&gt;"", EDATE(RawData[[#This Row],[Date Reviewed]], 4), EDATE(RawData[[#This Row],[Last Review Date]], 4))</f>
        <v>45873</v>
      </c>
      <c r="G96" s="3">
        <v>45751</v>
      </c>
      <c r="H96" t="s">
        <v>62</v>
      </c>
      <c r="I96" t="str">
        <f>IFERROR(VLOOKUP(H96, Lookup_Persons!D:E, 2, FALSE), "Unknown")</f>
        <v>Staff U</v>
      </c>
      <c r="J9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96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96" s="21" t="str" cm="1">
        <f t="array" ref="L9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7" spans="1:12" ht="16.5">
      <c r="A97" s="22" t="s">
        <v>73</v>
      </c>
      <c r="B97" s="23" t="str">
        <f>IFERROR(VLOOKUP(A97, Lookup_Persons!A:B, 2, FALSE), "Unknown")</f>
        <v>Person 12</v>
      </c>
      <c r="C97" t="s">
        <v>27</v>
      </c>
      <c r="D97">
        <v>4.2</v>
      </c>
      <c r="E97" s="3">
        <v>45748</v>
      </c>
      <c r="F97" s="3">
        <f>IF(RawData[[#This Row],[Date Reviewed]]&lt;&gt;"", EDATE(RawData[[#This Row],[Date Reviewed]], 4), EDATE(RawData[[#This Row],[Last Review Date]], 4))</f>
        <v>45873</v>
      </c>
      <c r="G97" s="3">
        <v>45751</v>
      </c>
      <c r="H97" t="s">
        <v>62</v>
      </c>
      <c r="I97" t="str">
        <f>IFERROR(VLOOKUP(H97, Lookup_Persons!D:E, 2, FALSE), "Unknown")</f>
        <v>Staff U</v>
      </c>
      <c r="J9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97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97" s="21" t="str" cm="1">
        <f t="array" ref="L9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8" spans="1:12" ht="16.5">
      <c r="A98" s="1" t="s">
        <v>73</v>
      </c>
      <c r="B98" s="20" t="str">
        <f>IFERROR(VLOOKUP(A98, Lookup_Persons!A:B, 2, FALSE), "Unknown")</f>
        <v>Person 12</v>
      </c>
      <c r="C98" t="s">
        <v>27</v>
      </c>
      <c r="D98">
        <v>4.9000000000000004</v>
      </c>
      <c r="E98" s="3">
        <v>45748</v>
      </c>
      <c r="F98" s="3">
        <f>IF(RawData[[#This Row],[Date Reviewed]]&lt;&gt;"", EDATE(RawData[[#This Row],[Date Reviewed]], 4), EDATE(RawData[[#This Row],[Last Review Date]], 4))</f>
        <v>45873</v>
      </c>
      <c r="G98" s="3">
        <v>45751</v>
      </c>
      <c r="H98" t="s">
        <v>62</v>
      </c>
      <c r="I98" t="str">
        <f>IFERROR(VLOOKUP(H98, Lookup_Persons!D:E, 2, FALSE), "Unknown")</f>
        <v>Staff U</v>
      </c>
      <c r="J9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98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98" s="21" t="str" cm="1">
        <f t="array" ref="L9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99" spans="1:12" ht="16.5">
      <c r="A99" t="s">
        <v>74</v>
      </c>
      <c r="B99" t="str">
        <f>IFERROR(VLOOKUP(A99, Lookup_Persons!A:B, 2, FALSE), "Unknown")</f>
        <v>Person 13</v>
      </c>
      <c r="C99" t="s">
        <v>16</v>
      </c>
      <c r="D99">
        <v>2.1</v>
      </c>
      <c r="E99" s="3">
        <v>45667</v>
      </c>
      <c r="F99" s="3">
        <f>IF(RawData[[#This Row],[Date Reviewed]]&lt;&gt;"", EDATE(RawData[[#This Row],[Date Reviewed]], 4), EDATE(RawData[[#This Row],[Last Review Date]], 4))</f>
        <v>45787</v>
      </c>
      <c r="G99" s="3"/>
      <c r="H99" t="s">
        <v>42</v>
      </c>
      <c r="I99" t="str">
        <f>IFERROR(VLOOKUP(H99, Lookup_Persons!D:E, 2, FALSE), "Unknown")</f>
        <v>Staff L</v>
      </c>
      <c r="J99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99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99" s="21" t="str" cm="1">
        <f t="array" ref="L9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0" spans="1:12" ht="16.5">
      <c r="A100" t="s">
        <v>74</v>
      </c>
      <c r="B100" t="str">
        <f>IFERROR(VLOOKUP(A100, Lookup_Persons!A:B, 2, FALSE), "Unknown")</f>
        <v>Person 13</v>
      </c>
      <c r="C100" t="s">
        <v>16</v>
      </c>
      <c r="D100">
        <v>2.2000000000000002</v>
      </c>
      <c r="E100" s="3">
        <v>45667</v>
      </c>
      <c r="F100" s="3">
        <f>IF(RawData[[#This Row],[Date Reviewed]]&lt;&gt;"", EDATE(RawData[[#This Row],[Date Reviewed]], 4), EDATE(RawData[[#This Row],[Last Review Date]], 4))</f>
        <v>45856</v>
      </c>
      <c r="G100" s="3">
        <v>45734</v>
      </c>
      <c r="H100" t="s">
        <v>34</v>
      </c>
      <c r="I100" t="str">
        <f>IFERROR(VLOOKUP(H100, Lookup_Persons!D:E, 2, FALSE), "Unknown")</f>
        <v>Staff H</v>
      </c>
      <c r="J10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00" s="4">
        <f ca="1">IF(RawData[[#This Row],[Status]]="Overdue", TODAY() - RawData[[#This Row],[Last Review Date]],
 IF(RawData[[#This Row],[Status]]="Late", RawData[[#This Row],[Date Reviewed]] - RawData[[#This Row],[Last Review Date]],
 ""))</f>
        <v>67</v>
      </c>
      <c r="L100" s="21" t="str" cm="1">
        <f t="array" ref="L10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01" spans="1:12" ht="16.5">
      <c r="A101" t="s">
        <v>74</v>
      </c>
      <c r="B101" t="str">
        <f>IFERROR(VLOOKUP(A101, Lookup_Persons!A:B, 2, FALSE), "Unknown")</f>
        <v>Person 13</v>
      </c>
      <c r="C101" t="s">
        <v>16</v>
      </c>
      <c r="D101">
        <v>2.2999999999999998</v>
      </c>
      <c r="E101" s="3">
        <v>45667</v>
      </c>
      <c r="F101" s="3">
        <f>IF(RawData[[#This Row],[Date Reviewed]]&lt;&gt;"", EDATE(RawData[[#This Row],[Date Reviewed]], 4), EDATE(RawData[[#This Row],[Last Review Date]], 4))</f>
        <v>45787</v>
      </c>
      <c r="G101" s="3"/>
      <c r="H101" t="s">
        <v>42</v>
      </c>
      <c r="I101" t="str">
        <f>IFERROR(VLOOKUP(H101, Lookup_Persons!D:E, 2, FALSE), "Unknown")</f>
        <v>Staff L</v>
      </c>
      <c r="J101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01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01" s="21" t="str" cm="1">
        <f t="array" ref="L10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2" spans="1:12" ht="16.5">
      <c r="A102" t="s">
        <v>74</v>
      </c>
      <c r="B102" t="str">
        <f>IFERROR(VLOOKUP(A102, Lookup_Persons!A:B, 2, FALSE), "Unknown")</f>
        <v>Person 13</v>
      </c>
      <c r="C102" t="s">
        <v>16</v>
      </c>
      <c r="D102">
        <v>2.4</v>
      </c>
      <c r="E102" s="3">
        <v>45667</v>
      </c>
      <c r="F102" s="3">
        <f>IF(RawData[[#This Row],[Date Reviewed]]&lt;&gt;"", EDATE(RawData[[#This Row],[Date Reviewed]], 4), EDATE(RawData[[#This Row],[Last Review Date]], 4))</f>
        <v>45787</v>
      </c>
      <c r="G102" s="3"/>
      <c r="H102" t="s">
        <v>42</v>
      </c>
      <c r="I102" t="str">
        <f>IFERROR(VLOOKUP(H102, Lookup_Persons!D:E, 2, FALSE), "Unknown")</f>
        <v>Staff L</v>
      </c>
      <c r="J102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02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02" s="21" t="str" cm="1">
        <f t="array" ref="L10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3" spans="1:12" ht="16.5">
      <c r="A103" t="s">
        <v>74</v>
      </c>
      <c r="B103" t="str">
        <f>IFERROR(VLOOKUP(A103, Lookup_Persons!A:B, 2, FALSE), "Unknown")</f>
        <v>Person 13</v>
      </c>
      <c r="C103" t="s">
        <v>16</v>
      </c>
      <c r="D103">
        <v>2.5</v>
      </c>
      <c r="E103" s="3">
        <v>45667</v>
      </c>
      <c r="F103" s="3">
        <f>IF(RawData[[#This Row],[Date Reviewed]]&lt;&gt;"", EDATE(RawData[[#This Row],[Date Reviewed]], 4), EDATE(RawData[[#This Row],[Last Review Date]], 4))</f>
        <v>45828</v>
      </c>
      <c r="G103" s="3">
        <v>45708</v>
      </c>
      <c r="H103" t="s">
        <v>42</v>
      </c>
      <c r="I103" t="str">
        <f>IFERROR(VLOOKUP(H103, Lookup_Persons!D:E, 2, FALSE), "Unknown")</f>
        <v>Staff L</v>
      </c>
      <c r="J10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03" s="4">
        <f ca="1">IF(RawData[[#This Row],[Status]]="Overdue", TODAY() - RawData[[#This Row],[Last Review Date]],
 IF(RawData[[#This Row],[Status]]="Late", RawData[[#This Row],[Date Reviewed]] - RawData[[#This Row],[Last Review Date]],
 ""))</f>
        <v>41</v>
      </c>
      <c r="L103" s="21" t="str" cm="1">
        <f t="array" ref="L10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4" spans="1:12" ht="16.5">
      <c r="A104" t="s">
        <v>74</v>
      </c>
      <c r="B104" t="str">
        <f>IFERROR(VLOOKUP(A104, Lookup_Persons!A:B, 2, FALSE), "Unknown")</f>
        <v>Person 13</v>
      </c>
      <c r="C104" t="s">
        <v>27</v>
      </c>
      <c r="D104">
        <v>4</v>
      </c>
      <c r="E104" s="3">
        <v>45749</v>
      </c>
      <c r="F104" s="3">
        <f>IF(RawData[[#This Row],[Date Reviewed]]&lt;&gt;"", EDATE(RawData[[#This Row],[Date Reviewed]], 4), EDATE(RawData[[#This Row],[Last Review Date]], 4))</f>
        <v>45828</v>
      </c>
      <c r="G104" s="3">
        <v>45708</v>
      </c>
      <c r="H104" t="s">
        <v>18</v>
      </c>
      <c r="I104" t="str">
        <f>IFERROR(VLOOKUP(H104, Lookup_Persons!D:E, 2, FALSE), "Unknown")</f>
        <v>Staff A</v>
      </c>
      <c r="J104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04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04" s="21" t="str" cm="1">
        <f t="array" ref="L10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5" spans="1:12" ht="16.5">
      <c r="A105" t="s">
        <v>74</v>
      </c>
      <c r="B105" t="str">
        <f>IFERROR(VLOOKUP(A105, Lookup_Persons!A:B, 2, FALSE), "Unknown")</f>
        <v>Person 13</v>
      </c>
      <c r="C105" t="s">
        <v>27</v>
      </c>
      <c r="D105">
        <v>4.2</v>
      </c>
      <c r="E105" s="3">
        <v>45749</v>
      </c>
      <c r="F105" s="3">
        <f>IF(RawData[[#This Row],[Date Reviewed]]&lt;&gt;"", EDATE(RawData[[#This Row],[Date Reviewed]], 4), EDATE(RawData[[#This Row],[Last Review Date]], 4))</f>
        <v>45828</v>
      </c>
      <c r="G105" s="3">
        <v>45708</v>
      </c>
      <c r="H105" t="s">
        <v>18</v>
      </c>
      <c r="I105" t="str">
        <f>IFERROR(VLOOKUP(H105, Lookup_Persons!D:E, 2, FALSE), "Unknown")</f>
        <v>Staff A</v>
      </c>
      <c r="J105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05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05" s="21" t="str" cm="1">
        <f t="array" ref="L10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6" spans="1:12" ht="16.5">
      <c r="A106" t="s">
        <v>74</v>
      </c>
      <c r="B106" t="str">
        <f>IFERROR(VLOOKUP(A106, Lookup_Persons!A:B, 2, FALSE), "Unknown")</f>
        <v>Person 13</v>
      </c>
      <c r="C106" t="s">
        <v>27</v>
      </c>
      <c r="D106">
        <v>4.9000000000000004</v>
      </c>
      <c r="E106" s="3">
        <v>45749</v>
      </c>
      <c r="F106" s="3">
        <f>IF(RawData[[#This Row],[Date Reviewed]]&lt;&gt;"", EDATE(RawData[[#This Row],[Date Reviewed]], 4), EDATE(RawData[[#This Row],[Last Review Date]], 4))</f>
        <v>45828</v>
      </c>
      <c r="G106" s="3">
        <v>45708</v>
      </c>
      <c r="H106" t="s">
        <v>18</v>
      </c>
      <c r="I106" t="str">
        <f>IFERROR(VLOOKUP(H106, Lookup_Persons!D:E, 2, FALSE), "Unknown")</f>
        <v>Staff A</v>
      </c>
      <c r="J106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06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06" s="21" t="str" cm="1">
        <f t="array" ref="L10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7" spans="1:12" ht="16.5">
      <c r="A107" t="s">
        <v>75</v>
      </c>
      <c r="B107" t="str">
        <f>IFERROR(VLOOKUP(A107, Lookup_Persons!A:B, 2, FALSE), "Unknown")</f>
        <v>Person 14</v>
      </c>
      <c r="C107" t="s">
        <v>16</v>
      </c>
      <c r="D107">
        <v>2.1</v>
      </c>
      <c r="E107" s="3">
        <v>45667</v>
      </c>
      <c r="F107" s="3">
        <f>IF(RawData[[#This Row],[Date Reviewed]]&lt;&gt;"", EDATE(RawData[[#This Row],[Date Reviewed]], 4), EDATE(RawData[[#This Row],[Last Review Date]], 4))</f>
        <v>45787</v>
      </c>
      <c r="G107" s="3"/>
      <c r="H107" t="s">
        <v>56</v>
      </c>
      <c r="I107" t="str">
        <f>IFERROR(VLOOKUP(H107, Lookup_Persons!D:E, 2, FALSE), "Unknown")</f>
        <v>Staff R</v>
      </c>
      <c r="J107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07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07" s="21" t="str" cm="1">
        <f t="array" ref="L10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08" spans="1:12" ht="16.5">
      <c r="A108" t="s">
        <v>75</v>
      </c>
      <c r="B108" t="str">
        <f>IFERROR(VLOOKUP(A108, Lookup_Persons!A:B, 2, FALSE), "Unknown")</f>
        <v>Person 14</v>
      </c>
      <c r="C108" t="s">
        <v>16</v>
      </c>
      <c r="D108">
        <v>2.2000000000000002</v>
      </c>
      <c r="E108" s="3">
        <v>45667</v>
      </c>
      <c r="F108" s="3">
        <f>IF(RawData[[#This Row],[Date Reviewed]]&lt;&gt;"", EDATE(RawData[[#This Row],[Date Reviewed]], 4), EDATE(RawData[[#This Row],[Last Review Date]], 4))</f>
        <v>45856</v>
      </c>
      <c r="G108" s="3">
        <v>45734</v>
      </c>
      <c r="H108" t="s">
        <v>34</v>
      </c>
      <c r="I108" t="str">
        <f>IFERROR(VLOOKUP(H108, Lookup_Persons!D:E, 2, FALSE), "Unknown")</f>
        <v>Staff H</v>
      </c>
      <c r="J10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08" s="4">
        <f ca="1">IF(RawData[[#This Row],[Status]]="Overdue", TODAY() - RawData[[#This Row],[Last Review Date]],
 IF(RawData[[#This Row],[Status]]="Late", RawData[[#This Row],[Date Reviewed]] - RawData[[#This Row],[Last Review Date]],
 ""))</f>
        <v>67</v>
      </c>
      <c r="L108" s="21" t="str" cm="1">
        <f t="array" ref="L10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09" spans="1:12" ht="16.5">
      <c r="A109" t="s">
        <v>75</v>
      </c>
      <c r="B109" t="str">
        <f>IFERROR(VLOOKUP(A109, Lookup_Persons!A:B, 2, FALSE), "Unknown")</f>
        <v>Person 14</v>
      </c>
      <c r="C109" t="s">
        <v>16</v>
      </c>
      <c r="D109">
        <v>2.2999999999999998</v>
      </c>
      <c r="E109" s="3">
        <v>45667</v>
      </c>
      <c r="F109" s="3">
        <f>IF(RawData[[#This Row],[Date Reviewed]]&lt;&gt;"", EDATE(RawData[[#This Row],[Date Reviewed]], 4), EDATE(RawData[[#This Row],[Last Review Date]], 4))</f>
        <v>45787</v>
      </c>
      <c r="G109" s="3"/>
      <c r="H109" t="s">
        <v>56</v>
      </c>
      <c r="I109" t="str">
        <f>IFERROR(VLOOKUP(H109, Lookup_Persons!D:E, 2, FALSE), "Unknown")</f>
        <v>Staff R</v>
      </c>
      <c r="J109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09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09" s="21" t="str" cm="1">
        <f t="array" ref="L10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10" spans="1:12" ht="16.5">
      <c r="A110" t="s">
        <v>75</v>
      </c>
      <c r="B110" t="str">
        <f>IFERROR(VLOOKUP(A110, Lookup_Persons!A:B, 2, FALSE), "Unknown")</f>
        <v>Person 14</v>
      </c>
      <c r="C110" t="s">
        <v>16</v>
      </c>
      <c r="D110">
        <v>2.4</v>
      </c>
      <c r="E110" s="3">
        <v>45667</v>
      </c>
      <c r="F110" s="3">
        <f>IF(RawData[[#This Row],[Date Reviewed]]&lt;&gt;"", EDATE(RawData[[#This Row],[Date Reviewed]], 4), EDATE(RawData[[#This Row],[Last Review Date]], 4))</f>
        <v>45787</v>
      </c>
      <c r="G110" s="3"/>
      <c r="H110" t="s">
        <v>56</v>
      </c>
      <c r="I110" t="str">
        <f>IFERROR(VLOOKUP(H110, Lookup_Persons!D:E, 2, FALSE), "Unknown")</f>
        <v>Staff R</v>
      </c>
      <c r="J110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10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10" s="21" t="str" cm="1">
        <f t="array" ref="L11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11" spans="1:12" ht="16.5">
      <c r="A111" t="s">
        <v>75</v>
      </c>
      <c r="B111" t="str">
        <f>IFERROR(VLOOKUP(A111, Lookup_Persons!A:B, 2, FALSE), "Unknown")</f>
        <v>Person 14</v>
      </c>
      <c r="C111" t="s">
        <v>16</v>
      </c>
      <c r="D111">
        <v>2.5</v>
      </c>
      <c r="E111" s="3">
        <v>45667</v>
      </c>
      <c r="F111" s="3">
        <f>IF(RawData[[#This Row],[Date Reviewed]]&lt;&gt;"", EDATE(RawData[[#This Row],[Date Reviewed]], 4), EDATE(RawData[[#This Row],[Last Review Date]], 4))</f>
        <v>45787</v>
      </c>
      <c r="G111" s="3"/>
      <c r="H111" t="s">
        <v>56</v>
      </c>
      <c r="I111" t="str">
        <f>IFERROR(VLOOKUP(H111, Lookup_Persons!D:E, 2, FALSE), "Unknown")</f>
        <v>Staff R</v>
      </c>
      <c r="J111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11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11" s="21" t="str" cm="1">
        <f t="array" ref="L11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12" spans="1:12" ht="16.5">
      <c r="A112" t="s">
        <v>75</v>
      </c>
      <c r="B112" t="str">
        <f>IFERROR(VLOOKUP(A112, Lookup_Persons!A:B, 2, FALSE), "Unknown")</f>
        <v>Person 14</v>
      </c>
      <c r="C112" t="s">
        <v>27</v>
      </c>
      <c r="D112">
        <v>4</v>
      </c>
      <c r="E112" s="3">
        <v>45747</v>
      </c>
      <c r="F112" s="3">
        <f>IF(RawData[[#This Row],[Date Reviewed]]&lt;&gt;"", EDATE(RawData[[#This Row],[Date Reviewed]], 4), EDATE(RawData[[#This Row],[Last Review Date]], 4))</f>
        <v>45869</v>
      </c>
      <c r="G112" s="3"/>
      <c r="H112" t="s">
        <v>56</v>
      </c>
      <c r="I112" t="str">
        <f>IFERROR(VLOOKUP(H112, Lookup_Persons!D:E, 2, FALSE), "Unknown")</f>
        <v>Staff R</v>
      </c>
      <c r="J112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12" s="4">
        <f ca="1">IF(RawData[[#This Row],[Status]]="Overdue", TODAY() - RawData[[#This Row],[Last Review Date]],
 IF(RawData[[#This Row],[Status]]="Late", RawData[[#This Row],[Date Reviewed]] - RawData[[#This Row],[Last Review Date]],
 ""))</f>
        <v>108</v>
      </c>
      <c r="L112" s="21" t="str" cm="1">
        <f t="array" ref="L11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13" spans="1:12" ht="16.5">
      <c r="A113" t="s">
        <v>75</v>
      </c>
      <c r="B113" t="str">
        <f>IFERROR(VLOOKUP(A113, Lookup_Persons!A:B, 2, FALSE), "Unknown")</f>
        <v>Person 14</v>
      </c>
      <c r="C113" t="s">
        <v>27</v>
      </c>
      <c r="D113">
        <v>4.2</v>
      </c>
      <c r="E113" s="3">
        <v>45747</v>
      </c>
      <c r="F113" s="3">
        <f>IF(RawData[[#This Row],[Date Reviewed]]&lt;&gt;"", EDATE(RawData[[#This Row],[Date Reviewed]], 4), EDATE(RawData[[#This Row],[Last Review Date]], 4))</f>
        <v>45892</v>
      </c>
      <c r="G113" s="3">
        <v>45770</v>
      </c>
      <c r="H113" t="s">
        <v>33</v>
      </c>
      <c r="I113" t="str">
        <f>IFERROR(VLOOKUP(H113, Lookup_Persons!D:E, 2, FALSE), "Unknown")</f>
        <v>Staff I</v>
      </c>
      <c r="J11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13" s="4">
        <f ca="1">IF(RawData[[#This Row],[Status]]="Overdue", TODAY() - RawData[[#This Row],[Last Review Date]],
 IF(RawData[[#This Row],[Status]]="Late", RawData[[#This Row],[Date Reviewed]] - RawData[[#This Row],[Last Review Date]],
 ""))</f>
        <v>23</v>
      </c>
      <c r="L113" s="21" t="str" cm="1">
        <f t="array" ref="L11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14" spans="1:12" ht="16.5">
      <c r="A114" t="s">
        <v>75</v>
      </c>
      <c r="B114" t="str">
        <f>IFERROR(VLOOKUP(A114, Lookup_Persons!A:B, 2, FALSE), "Unknown")</f>
        <v>Person 14</v>
      </c>
      <c r="C114" t="s">
        <v>27</v>
      </c>
      <c r="D114">
        <v>4.9000000000000004</v>
      </c>
      <c r="E114" s="3">
        <v>45747</v>
      </c>
      <c r="F114" s="3">
        <f>IF(RawData[[#This Row],[Date Reviewed]]&lt;&gt;"", EDATE(RawData[[#This Row],[Date Reviewed]], 4), EDATE(RawData[[#This Row],[Last Review Date]], 4))</f>
        <v>45892</v>
      </c>
      <c r="G114" s="3">
        <v>45770</v>
      </c>
      <c r="H114" t="s">
        <v>33</v>
      </c>
      <c r="I114" t="str">
        <f>IFERROR(VLOOKUP(H114, Lookup_Persons!D:E, 2, FALSE), "Unknown")</f>
        <v>Staff I</v>
      </c>
      <c r="J11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14" s="4">
        <f ca="1">IF(RawData[[#This Row],[Status]]="Overdue", TODAY() - RawData[[#This Row],[Last Review Date]],
 IF(RawData[[#This Row],[Status]]="Late", RawData[[#This Row],[Date Reviewed]] - RawData[[#This Row],[Last Review Date]],
 ""))</f>
        <v>23</v>
      </c>
      <c r="L114" s="21" t="str" cm="1">
        <f t="array" ref="L11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15" spans="1:12" ht="16.5">
      <c r="A115" s="22" t="s">
        <v>76</v>
      </c>
      <c r="B115" s="23" t="str">
        <f>IFERROR(VLOOKUP(A115, Lookup_Persons!A:B, 2, FALSE), "Unknown")</f>
        <v>Person 15</v>
      </c>
      <c r="C115" t="s">
        <v>16</v>
      </c>
      <c r="D115">
        <v>2.1</v>
      </c>
      <c r="E115" s="3">
        <v>45667</v>
      </c>
      <c r="F115" s="3">
        <f>IF(RawData[[#This Row],[Date Reviewed]]&lt;&gt;"", EDATE(RawData[[#This Row],[Date Reviewed]], 4), EDATE(RawData[[#This Row],[Last Review Date]], 4))</f>
        <v>45792</v>
      </c>
      <c r="G115" s="3">
        <v>45672</v>
      </c>
      <c r="H115" t="s">
        <v>42</v>
      </c>
      <c r="I115" t="str">
        <f>IFERROR(VLOOKUP(H115, Lookup_Persons!D:E, 2, FALSE), "Unknown")</f>
        <v>Staff L</v>
      </c>
      <c r="J11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15" s="4">
        <f ca="1">IF(RawData[[#This Row],[Status]]="Overdue", TODAY() - RawData[[#This Row],[Last Review Date]],
 IF(RawData[[#This Row],[Status]]="Late", RawData[[#This Row],[Date Reviewed]] - RawData[[#This Row],[Last Review Date]],
 ""))</f>
        <v>5</v>
      </c>
      <c r="L115" s="21" t="str" cm="1">
        <f t="array" ref="L11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16" spans="1:12" ht="16.5">
      <c r="A116" s="1" t="s">
        <v>76</v>
      </c>
      <c r="B116" s="20" t="str">
        <f>IFERROR(VLOOKUP(A116, Lookup_Persons!A:B, 2, FALSE), "Unknown")</f>
        <v>Person 15</v>
      </c>
      <c r="C116" t="s">
        <v>16</v>
      </c>
      <c r="D116">
        <v>2.2000000000000002</v>
      </c>
      <c r="E116" s="3">
        <v>45667</v>
      </c>
      <c r="F116" s="3">
        <f>IF(RawData[[#This Row],[Date Reviewed]]&lt;&gt;"", EDATE(RawData[[#This Row],[Date Reviewed]], 4), EDATE(RawData[[#This Row],[Last Review Date]], 4))</f>
        <v>45856</v>
      </c>
      <c r="G116" s="3">
        <v>45734</v>
      </c>
      <c r="H116" t="s">
        <v>42</v>
      </c>
      <c r="I116" t="str">
        <f>IFERROR(VLOOKUP(H116, Lookup_Persons!D:E, 2, FALSE), "Unknown")</f>
        <v>Staff L</v>
      </c>
      <c r="J11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16" s="4">
        <f ca="1">IF(RawData[[#This Row],[Status]]="Overdue", TODAY() - RawData[[#This Row],[Last Review Date]],
 IF(RawData[[#This Row],[Status]]="Late", RawData[[#This Row],[Date Reviewed]] - RawData[[#This Row],[Last Review Date]],
 ""))</f>
        <v>67</v>
      </c>
      <c r="L116" s="21" t="str" cm="1">
        <f t="array" ref="L11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17" spans="1:12" ht="16.5">
      <c r="A117" s="22" t="s">
        <v>76</v>
      </c>
      <c r="B117" s="23" t="str">
        <f>IFERROR(VLOOKUP(A117, Lookup_Persons!A:B, 2, FALSE), "Unknown")</f>
        <v>Person 15</v>
      </c>
      <c r="C117" t="s">
        <v>16</v>
      </c>
      <c r="D117">
        <v>2.2999999999999998</v>
      </c>
      <c r="E117" s="3">
        <v>45667</v>
      </c>
      <c r="F117" s="3">
        <f>IF(RawData[[#This Row],[Date Reviewed]]&lt;&gt;"", EDATE(RawData[[#This Row],[Date Reviewed]], 4), EDATE(RawData[[#This Row],[Last Review Date]], 4))</f>
        <v>45792</v>
      </c>
      <c r="G117" s="3">
        <v>45672</v>
      </c>
      <c r="H117" t="s">
        <v>42</v>
      </c>
      <c r="I117" t="str">
        <f>IFERROR(VLOOKUP(H117, Lookup_Persons!D:E, 2, FALSE), "Unknown")</f>
        <v>Staff L</v>
      </c>
      <c r="J11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17" s="4">
        <f ca="1">IF(RawData[[#This Row],[Status]]="Overdue", TODAY() - RawData[[#This Row],[Last Review Date]],
 IF(RawData[[#This Row],[Status]]="Late", RawData[[#This Row],[Date Reviewed]] - RawData[[#This Row],[Last Review Date]],
 ""))</f>
        <v>5</v>
      </c>
      <c r="L117" s="21" t="str" cm="1">
        <f t="array" ref="L11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18" spans="1:12" ht="16.5">
      <c r="A118" s="1" t="s">
        <v>76</v>
      </c>
      <c r="B118" s="20" t="str">
        <f>IFERROR(VLOOKUP(A118, Lookup_Persons!A:B, 2, FALSE), "Unknown")</f>
        <v>Person 15</v>
      </c>
      <c r="C118" t="s">
        <v>16</v>
      </c>
      <c r="D118">
        <v>2.4</v>
      </c>
      <c r="E118" s="3">
        <v>45667</v>
      </c>
      <c r="F118" s="3">
        <f>IF(RawData[[#This Row],[Date Reviewed]]&lt;&gt;"", EDATE(RawData[[#This Row],[Date Reviewed]], 4), EDATE(RawData[[#This Row],[Last Review Date]], 4))</f>
        <v>45792</v>
      </c>
      <c r="G118" s="3">
        <v>45672</v>
      </c>
      <c r="H118" t="s">
        <v>42</v>
      </c>
      <c r="I118" t="str">
        <f>IFERROR(VLOOKUP(H118, Lookup_Persons!D:E, 2, FALSE), "Unknown")</f>
        <v>Staff L</v>
      </c>
      <c r="J11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18" s="4">
        <f ca="1">IF(RawData[[#This Row],[Status]]="Overdue", TODAY() - RawData[[#This Row],[Last Review Date]],
 IF(RawData[[#This Row],[Status]]="Late", RawData[[#This Row],[Date Reviewed]] - RawData[[#This Row],[Last Review Date]],
 ""))</f>
        <v>5</v>
      </c>
      <c r="L118" s="21" t="str" cm="1">
        <f t="array" ref="L11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19" spans="1:12" ht="16.5">
      <c r="A119" s="22" t="s">
        <v>76</v>
      </c>
      <c r="B119" s="23" t="str">
        <f>IFERROR(VLOOKUP(A119, Lookup_Persons!A:B, 2, FALSE), "Unknown")</f>
        <v>Person 15</v>
      </c>
      <c r="C119" t="s">
        <v>16</v>
      </c>
      <c r="D119">
        <v>2.5</v>
      </c>
      <c r="E119" s="3">
        <v>45667</v>
      </c>
      <c r="F119" s="3">
        <f>IF(RawData[[#This Row],[Date Reviewed]]&lt;&gt;"", EDATE(RawData[[#This Row],[Date Reviewed]], 4), EDATE(RawData[[#This Row],[Last Review Date]], 4))</f>
        <v>45792</v>
      </c>
      <c r="G119" s="3">
        <v>45672</v>
      </c>
      <c r="H119" t="s">
        <v>44</v>
      </c>
      <c r="I119" t="str">
        <f>IFERROR(VLOOKUP(H119, Lookup_Persons!D:E, 2, FALSE), "Unknown")</f>
        <v>Staff M</v>
      </c>
      <c r="J11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19" s="4">
        <f ca="1">IF(RawData[[#This Row],[Status]]="Overdue", TODAY() - RawData[[#This Row],[Last Review Date]],
 IF(RawData[[#This Row],[Status]]="Late", RawData[[#This Row],[Date Reviewed]] - RawData[[#This Row],[Last Review Date]],
 ""))</f>
        <v>5</v>
      </c>
      <c r="L119" s="21" t="str" cm="1">
        <f t="array" ref="L11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20" spans="1:12" ht="16.5">
      <c r="A120" s="1" t="s">
        <v>76</v>
      </c>
      <c r="B120" s="20" t="str">
        <f>IFERROR(VLOOKUP(A120, Lookup_Persons!A:B, 2, FALSE), "Unknown")</f>
        <v>Person 15</v>
      </c>
      <c r="C120" t="s">
        <v>27</v>
      </c>
      <c r="D120">
        <v>4</v>
      </c>
      <c r="E120" s="3">
        <v>45744</v>
      </c>
      <c r="F120" s="3">
        <f>IF(RawData[[#This Row],[Date Reviewed]]&lt;&gt;"", EDATE(RawData[[#This Row],[Date Reviewed]], 4), EDATE(RawData[[#This Row],[Last Review Date]], 4))</f>
        <v>45848</v>
      </c>
      <c r="G120" s="3">
        <v>45726</v>
      </c>
      <c r="H120" t="s">
        <v>33</v>
      </c>
      <c r="I120" t="str">
        <f>IFERROR(VLOOKUP(H120, Lookup_Persons!D:E, 2, FALSE), "Unknown")</f>
        <v>Staff I</v>
      </c>
      <c r="J120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20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20" s="21" t="str" cm="1">
        <f t="array" ref="L12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21" spans="1:12" ht="16.5">
      <c r="A121" s="22" t="s">
        <v>76</v>
      </c>
      <c r="B121" s="23" t="str">
        <f>IFERROR(VLOOKUP(A121, Lookup_Persons!A:B, 2, FALSE), "Unknown")</f>
        <v>Person 15</v>
      </c>
      <c r="C121" t="s">
        <v>27</v>
      </c>
      <c r="D121">
        <v>4.2</v>
      </c>
      <c r="E121" s="3">
        <v>45744</v>
      </c>
      <c r="F121" s="3">
        <f>IF(RawData[[#This Row],[Date Reviewed]]&lt;&gt;"", EDATE(RawData[[#This Row],[Date Reviewed]], 4), EDATE(RawData[[#This Row],[Last Review Date]], 4))</f>
        <v>45848</v>
      </c>
      <c r="G121" s="3">
        <v>45726</v>
      </c>
      <c r="H121" t="s">
        <v>33</v>
      </c>
      <c r="I121" t="str">
        <f>IFERROR(VLOOKUP(H121, Lookup_Persons!D:E, 2, FALSE), "Unknown")</f>
        <v>Staff I</v>
      </c>
      <c r="J121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21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21" s="21" t="str" cm="1">
        <f t="array" ref="L12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22" spans="1:12" ht="16.5">
      <c r="A122" s="1" t="s">
        <v>76</v>
      </c>
      <c r="B122" s="20" t="str">
        <f>IFERROR(VLOOKUP(A122, Lookup_Persons!A:B, 2, FALSE), "Unknown")</f>
        <v>Person 15</v>
      </c>
      <c r="C122" t="s">
        <v>27</v>
      </c>
      <c r="D122">
        <v>4.9000000000000004</v>
      </c>
      <c r="E122" s="3">
        <v>45744</v>
      </c>
      <c r="F122" s="3">
        <f>IF(RawData[[#This Row],[Date Reviewed]]&lt;&gt;"", EDATE(RawData[[#This Row],[Date Reviewed]], 4), EDATE(RawData[[#This Row],[Last Review Date]], 4))</f>
        <v>45848</v>
      </c>
      <c r="G122" s="3">
        <v>45726</v>
      </c>
      <c r="H122" t="s">
        <v>33</v>
      </c>
      <c r="I122" t="str">
        <f>IFERROR(VLOOKUP(H122, Lookup_Persons!D:E, 2, FALSE), "Unknown")</f>
        <v>Staff I</v>
      </c>
      <c r="J12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22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22" s="21" t="str" cm="1">
        <f t="array" ref="L12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23" spans="1:12" ht="16.5">
      <c r="A123" s="22" t="s">
        <v>77</v>
      </c>
      <c r="B123" s="23" t="str">
        <f>IFERROR(VLOOKUP(A123, Lookup_Persons!A:B, 2, FALSE), "Unknown")</f>
        <v>Person 16</v>
      </c>
      <c r="C123" t="s">
        <v>16</v>
      </c>
      <c r="D123">
        <v>2.1</v>
      </c>
      <c r="E123" s="3">
        <v>45667</v>
      </c>
      <c r="F123" s="3">
        <f>IF(RawData[[#This Row],[Date Reviewed]]&lt;&gt;"", EDATE(RawData[[#This Row],[Date Reviewed]], 4), EDATE(RawData[[#This Row],[Last Review Date]], 4))</f>
        <v>45790</v>
      </c>
      <c r="G123" s="3">
        <v>45670</v>
      </c>
      <c r="H123" t="s">
        <v>56</v>
      </c>
      <c r="I123" t="str">
        <f>IFERROR(VLOOKUP(H123, Lookup_Persons!D:E, 2, FALSE), "Unknown")</f>
        <v>Staff R</v>
      </c>
      <c r="J12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23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23" s="21" t="str" cm="1">
        <f t="array" ref="L12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24" spans="1:12" ht="16.5">
      <c r="A124" s="1" t="s">
        <v>77</v>
      </c>
      <c r="B124" s="20" t="str">
        <f>IFERROR(VLOOKUP(A124, Lookup_Persons!A:B, 2, FALSE), "Unknown")</f>
        <v>Person 16</v>
      </c>
      <c r="C124" t="s">
        <v>16</v>
      </c>
      <c r="D124">
        <v>2.2000000000000002</v>
      </c>
      <c r="E124" s="3">
        <v>45667</v>
      </c>
      <c r="F124" s="3">
        <f>IF(RawData[[#This Row],[Date Reviewed]]&lt;&gt;"", EDATE(RawData[[#This Row],[Date Reviewed]], 4), EDATE(RawData[[#This Row],[Last Review Date]], 4))</f>
        <v>45856</v>
      </c>
      <c r="G124" s="3">
        <v>45734</v>
      </c>
      <c r="H124" t="s">
        <v>34</v>
      </c>
      <c r="I124" t="str">
        <f>IFERROR(VLOOKUP(H124, Lookup_Persons!D:E, 2, FALSE), "Unknown")</f>
        <v>Staff H</v>
      </c>
      <c r="J12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24" s="4">
        <f ca="1">IF(RawData[[#This Row],[Status]]="Overdue", TODAY() - RawData[[#This Row],[Last Review Date]],
 IF(RawData[[#This Row],[Status]]="Late", RawData[[#This Row],[Date Reviewed]] - RawData[[#This Row],[Last Review Date]],
 ""))</f>
        <v>67</v>
      </c>
      <c r="L124" s="21" t="str" cm="1">
        <f t="array" ref="L12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25" spans="1:12" ht="16.5">
      <c r="A125" s="22" t="s">
        <v>77</v>
      </c>
      <c r="B125" s="23" t="str">
        <f>IFERROR(VLOOKUP(A125, Lookup_Persons!A:B, 2, FALSE), "Unknown")</f>
        <v>Person 16</v>
      </c>
      <c r="C125" t="s">
        <v>16</v>
      </c>
      <c r="D125">
        <v>2.2999999999999998</v>
      </c>
      <c r="E125" s="3">
        <v>45667</v>
      </c>
      <c r="F125" s="3">
        <f>IF(RawData[[#This Row],[Date Reviewed]]&lt;&gt;"", EDATE(RawData[[#This Row],[Date Reviewed]], 4), EDATE(RawData[[#This Row],[Last Review Date]], 4))</f>
        <v>45790</v>
      </c>
      <c r="G125" s="3">
        <v>45670</v>
      </c>
      <c r="H125" t="s">
        <v>56</v>
      </c>
      <c r="I125" t="str">
        <f>IFERROR(VLOOKUP(H125, Lookup_Persons!D:E, 2, FALSE), "Unknown")</f>
        <v>Staff R</v>
      </c>
      <c r="J12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25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25" s="21" t="str" cm="1">
        <f t="array" ref="L12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26" spans="1:12" ht="16.5">
      <c r="A126" s="1" t="s">
        <v>77</v>
      </c>
      <c r="B126" s="20" t="str">
        <f>IFERROR(VLOOKUP(A126, Lookup_Persons!A:B, 2, FALSE), "Unknown")</f>
        <v>Person 16</v>
      </c>
      <c r="C126" t="s">
        <v>16</v>
      </c>
      <c r="D126">
        <v>2.4</v>
      </c>
      <c r="E126" s="3">
        <v>45667</v>
      </c>
      <c r="F126" s="3">
        <f>IF(RawData[[#This Row],[Date Reviewed]]&lt;&gt;"", EDATE(RawData[[#This Row],[Date Reviewed]], 4), EDATE(RawData[[#This Row],[Last Review Date]], 4))</f>
        <v>45790</v>
      </c>
      <c r="G126" s="3">
        <v>45670</v>
      </c>
      <c r="H126" t="s">
        <v>56</v>
      </c>
      <c r="I126" t="str">
        <f>IFERROR(VLOOKUP(H126, Lookup_Persons!D:E, 2, FALSE), "Unknown")</f>
        <v>Staff R</v>
      </c>
      <c r="J12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26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26" s="21" t="str" cm="1">
        <f t="array" ref="L12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27" spans="1:12" ht="16.5">
      <c r="A127" s="22" t="s">
        <v>77</v>
      </c>
      <c r="B127" s="23" t="str">
        <f>IFERROR(VLOOKUP(A127, Lookup_Persons!A:B, 2, FALSE), "Unknown")</f>
        <v>Person 16</v>
      </c>
      <c r="C127" t="s">
        <v>16</v>
      </c>
      <c r="D127">
        <v>2.5</v>
      </c>
      <c r="E127" s="3">
        <v>45667</v>
      </c>
      <c r="F127" s="3">
        <f>IF(RawData[[#This Row],[Date Reviewed]]&lt;&gt;"", EDATE(RawData[[#This Row],[Date Reviewed]], 4), EDATE(RawData[[#This Row],[Last Review Date]], 4))</f>
        <v>45790</v>
      </c>
      <c r="G127" s="3">
        <v>45670</v>
      </c>
      <c r="H127" t="s">
        <v>56</v>
      </c>
      <c r="I127" t="str">
        <f>IFERROR(VLOOKUP(H127, Lookup_Persons!D:E, 2, FALSE), "Unknown")</f>
        <v>Staff R</v>
      </c>
      <c r="J12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27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27" s="21" t="str" cm="1">
        <f t="array" ref="L12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28" spans="1:12" ht="16.5">
      <c r="A128" s="1" t="s">
        <v>77</v>
      </c>
      <c r="B128" s="20" t="str">
        <f>IFERROR(VLOOKUP(A128, Lookup_Persons!A:B, 2, FALSE), "Unknown")</f>
        <v>Person 16</v>
      </c>
      <c r="C128" t="s">
        <v>27</v>
      </c>
      <c r="D128">
        <v>4</v>
      </c>
      <c r="E128" s="3">
        <v>45747</v>
      </c>
      <c r="F128" s="3">
        <f>IF(RawData[[#This Row],[Date Reviewed]]&lt;&gt;"", EDATE(RawData[[#This Row],[Date Reviewed]], 4), EDATE(RawData[[#This Row],[Last Review Date]], 4))</f>
        <v>45843</v>
      </c>
      <c r="G128" s="3">
        <v>45721</v>
      </c>
      <c r="H128" t="s">
        <v>56</v>
      </c>
      <c r="I128" t="str">
        <f>IFERROR(VLOOKUP(H128, Lookup_Persons!D:E, 2, FALSE), "Unknown")</f>
        <v>Staff R</v>
      </c>
      <c r="J128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28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28" s="21" t="str" cm="1">
        <f t="array" ref="L12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29" spans="1:12" ht="16.5">
      <c r="A129" s="22" t="s">
        <v>77</v>
      </c>
      <c r="B129" s="23" t="str">
        <f>IFERROR(VLOOKUP(A129, Lookup_Persons!A:B, 2, FALSE), "Unknown")</f>
        <v>Person 16</v>
      </c>
      <c r="C129" t="s">
        <v>27</v>
      </c>
      <c r="D129">
        <v>4.2</v>
      </c>
      <c r="E129" s="3">
        <v>45747</v>
      </c>
      <c r="F129" s="3">
        <f>IF(RawData[[#This Row],[Date Reviewed]]&lt;&gt;"", EDATE(RawData[[#This Row],[Date Reviewed]], 4), EDATE(RawData[[#This Row],[Last Review Date]], 4))</f>
        <v>45843</v>
      </c>
      <c r="G129" s="3">
        <v>45721</v>
      </c>
      <c r="H129" t="s">
        <v>56</v>
      </c>
      <c r="I129" t="str">
        <f>IFERROR(VLOOKUP(H129, Lookup_Persons!D:E, 2, FALSE), "Unknown")</f>
        <v>Staff R</v>
      </c>
      <c r="J129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29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29" s="21" t="str" cm="1">
        <f t="array" ref="L12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0" spans="1:12" ht="16.5">
      <c r="A130" s="1" t="s">
        <v>77</v>
      </c>
      <c r="B130" s="20" t="str">
        <f>IFERROR(VLOOKUP(A130, Lookup_Persons!A:B, 2, FALSE), "Unknown")</f>
        <v>Person 16</v>
      </c>
      <c r="C130" t="s">
        <v>27</v>
      </c>
      <c r="D130">
        <v>4.9000000000000004</v>
      </c>
      <c r="E130" s="3">
        <v>45747</v>
      </c>
      <c r="F130" s="3">
        <f>IF(RawData[[#This Row],[Date Reviewed]]&lt;&gt;"", EDATE(RawData[[#This Row],[Date Reviewed]], 4), EDATE(RawData[[#This Row],[Last Review Date]], 4))</f>
        <v>45843</v>
      </c>
      <c r="G130" s="3">
        <v>45721</v>
      </c>
      <c r="H130" t="s">
        <v>33</v>
      </c>
      <c r="I130" t="str">
        <f>IFERROR(VLOOKUP(H130, Lookup_Persons!D:E, 2, FALSE), "Unknown")</f>
        <v>Staff I</v>
      </c>
      <c r="J130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30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30" s="21" t="str" cm="1">
        <f t="array" ref="L13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31" spans="1:12" ht="16.5">
      <c r="A131" t="s">
        <v>78</v>
      </c>
      <c r="B131" t="str">
        <f>IFERROR(VLOOKUP(A131, Lookup_Persons!A:B, 2, FALSE), "Unknown")</f>
        <v>Person 17</v>
      </c>
      <c r="C131" t="s">
        <v>16</v>
      </c>
      <c r="D131">
        <v>2.1</v>
      </c>
      <c r="E131" s="3">
        <v>45667</v>
      </c>
      <c r="F131" s="3">
        <f>IF(RawData[[#This Row],[Date Reviewed]]&lt;&gt;"", EDATE(RawData[[#This Row],[Date Reviewed]], 4), EDATE(RawData[[#This Row],[Last Review Date]], 4))</f>
        <v>45790</v>
      </c>
      <c r="G131" s="3">
        <v>45670</v>
      </c>
      <c r="H131" t="s">
        <v>23</v>
      </c>
      <c r="I131" t="str">
        <f>IFERROR(VLOOKUP(H131, Lookup_Persons!D:E, 2, FALSE), "Unknown")</f>
        <v>Staff D</v>
      </c>
      <c r="J13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31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31" s="21" t="str" cm="1">
        <f t="array" ref="L13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2" spans="1:12" ht="16.5">
      <c r="A132" t="s">
        <v>78</v>
      </c>
      <c r="B132" t="str">
        <f>IFERROR(VLOOKUP(A132, Lookup_Persons!A:B, 2, FALSE), "Unknown")</f>
        <v>Person 17</v>
      </c>
      <c r="C132" t="s">
        <v>16</v>
      </c>
      <c r="D132">
        <v>2.2000000000000002</v>
      </c>
      <c r="E132" s="3">
        <v>45667</v>
      </c>
      <c r="F132" s="3">
        <f>IF(RawData[[#This Row],[Date Reviewed]]&lt;&gt;"", EDATE(RawData[[#This Row],[Date Reviewed]], 4), EDATE(RawData[[#This Row],[Last Review Date]], 4))</f>
        <v>45790</v>
      </c>
      <c r="G132" s="3">
        <v>45670</v>
      </c>
      <c r="H132" t="s">
        <v>23</v>
      </c>
      <c r="I132" t="str">
        <f>IFERROR(VLOOKUP(H132, Lookup_Persons!D:E, 2, FALSE), "Unknown")</f>
        <v>Staff D</v>
      </c>
      <c r="J13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32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32" s="21" t="str" cm="1">
        <f t="array" ref="L13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3" spans="1:12" ht="16.5">
      <c r="A133" t="s">
        <v>78</v>
      </c>
      <c r="B133" t="str">
        <f>IFERROR(VLOOKUP(A133, Lookup_Persons!A:B, 2, FALSE), "Unknown")</f>
        <v>Person 17</v>
      </c>
      <c r="C133" t="s">
        <v>16</v>
      </c>
      <c r="D133">
        <v>2.2999999999999998</v>
      </c>
      <c r="E133" s="3">
        <v>45667</v>
      </c>
      <c r="F133" s="3">
        <f>IF(RawData[[#This Row],[Date Reviewed]]&lt;&gt;"", EDATE(RawData[[#This Row],[Date Reviewed]], 4), EDATE(RawData[[#This Row],[Last Review Date]], 4))</f>
        <v>45790</v>
      </c>
      <c r="G133" s="3">
        <v>45670</v>
      </c>
      <c r="H133" t="s">
        <v>23</v>
      </c>
      <c r="I133" t="str">
        <f>IFERROR(VLOOKUP(H133, Lookup_Persons!D:E, 2, FALSE), "Unknown")</f>
        <v>Staff D</v>
      </c>
      <c r="J13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33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33" s="21" t="str" cm="1">
        <f t="array" ref="L13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4" spans="1:12" ht="16.5">
      <c r="A134" t="s">
        <v>78</v>
      </c>
      <c r="B134" t="str">
        <f>IFERROR(VLOOKUP(A134, Lookup_Persons!A:B, 2, FALSE), "Unknown")</f>
        <v>Person 17</v>
      </c>
      <c r="C134" t="s">
        <v>16</v>
      </c>
      <c r="D134">
        <v>2.4</v>
      </c>
      <c r="E134" s="3">
        <v>45667</v>
      </c>
      <c r="F134" s="3">
        <f>IF(RawData[[#This Row],[Date Reviewed]]&lt;&gt;"", EDATE(RawData[[#This Row],[Date Reviewed]], 4), EDATE(RawData[[#This Row],[Last Review Date]], 4))</f>
        <v>45790</v>
      </c>
      <c r="G134" s="3">
        <v>45670</v>
      </c>
      <c r="H134" t="s">
        <v>23</v>
      </c>
      <c r="I134" t="str">
        <f>IFERROR(VLOOKUP(H134, Lookup_Persons!D:E, 2, FALSE), "Unknown")</f>
        <v>Staff D</v>
      </c>
      <c r="J13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34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34" s="21" t="str" cm="1">
        <f t="array" ref="L13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5" spans="1:12" ht="16.5">
      <c r="A135" t="s">
        <v>78</v>
      </c>
      <c r="B135" t="str">
        <f>IFERROR(VLOOKUP(A135, Lookup_Persons!A:B, 2, FALSE), "Unknown")</f>
        <v>Person 17</v>
      </c>
      <c r="C135" t="s">
        <v>16</v>
      </c>
      <c r="D135">
        <v>2.5</v>
      </c>
      <c r="E135" s="3">
        <v>45667</v>
      </c>
      <c r="F135" s="3">
        <f>IF(RawData[[#This Row],[Date Reviewed]]&lt;&gt;"", EDATE(RawData[[#This Row],[Date Reviewed]], 4), EDATE(RawData[[#This Row],[Last Review Date]], 4))</f>
        <v>45790</v>
      </c>
      <c r="G135" s="3">
        <v>45670</v>
      </c>
      <c r="H135" t="s">
        <v>23</v>
      </c>
      <c r="I135" t="str">
        <f>IFERROR(VLOOKUP(H135, Lookup_Persons!D:E, 2, FALSE), "Unknown")</f>
        <v>Staff D</v>
      </c>
      <c r="J13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35" s="4">
        <f ca="1">IF(RawData[[#This Row],[Status]]="Overdue", TODAY() - RawData[[#This Row],[Last Review Date]],
 IF(RawData[[#This Row],[Status]]="Late", RawData[[#This Row],[Date Reviewed]] - RawData[[#This Row],[Last Review Date]],
 ""))</f>
        <v>3</v>
      </c>
      <c r="L135" s="21" t="str" cm="1">
        <f t="array" ref="L13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6" spans="1:12" ht="16.5">
      <c r="A136" t="s">
        <v>78</v>
      </c>
      <c r="B136" t="str">
        <f>IFERROR(VLOOKUP(A136, Lookup_Persons!A:B, 2, FALSE), "Unknown")</f>
        <v>Person 17</v>
      </c>
      <c r="C136" t="s">
        <v>27</v>
      </c>
      <c r="D136">
        <v>4</v>
      </c>
      <c r="E136" s="3">
        <v>45817</v>
      </c>
      <c r="F136" s="3">
        <f>IF(RawData[[#This Row],[Date Reviewed]]&lt;&gt;"", EDATE(RawData[[#This Row],[Date Reviewed]], 4), EDATE(RawData[[#This Row],[Last Review Date]], 4))</f>
        <v>45939</v>
      </c>
      <c r="G136" s="3"/>
      <c r="H136" t="s">
        <v>23</v>
      </c>
      <c r="I136" t="str">
        <f>IFERROR(VLOOKUP(H136, Lookup_Persons!D:E, 2, FALSE), "Unknown")</f>
        <v>Staff D</v>
      </c>
      <c r="J136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36" s="4">
        <f ca="1">IF(RawData[[#This Row],[Status]]="Overdue", TODAY() - RawData[[#This Row],[Last Review Date]],
 IF(RawData[[#This Row],[Status]]="Late", RawData[[#This Row],[Date Reviewed]] - RawData[[#This Row],[Last Review Date]],
 ""))</f>
        <v>38</v>
      </c>
      <c r="L136" s="21" t="str" cm="1">
        <f t="array" ref="L13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7" spans="1:12" ht="16.5">
      <c r="A137" t="s">
        <v>78</v>
      </c>
      <c r="B137" t="str">
        <f>IFERROR(VLOOKUP(A137, Lookup_Persons!A:B, 2, FALSE), "Unknown")</f>
        <v>Person 17</v>
      </c>
      <c r="C137" t="s">
        <v>27</v>
      </c>
      <c r="D137">
        <v>4.2</v>
      </c>
      <c r="E137" s="3">
        <v>45817</v>
      </c>
      <c r="F137" s="3">
        <f>IF(RawData[[#This Row],[Date Reviewed]]&lt;&gt;"", EDATE(RawData[[#This Row],[Date Reviewed]], 4), EDATE(RawData[[#This Row],[Last Review Date]], 4))</f>
        <v>45843</v>
      </c>
      <c r="G137" s="3">
        <v>45721</v>
      </c>
      <c r="H137" t="s">
        <v>23</v>
      </c>
      <c r="I137" t="str">
        <f>IFERROR(VLOOKUP(H137, Lookup_Persons!D:E, 2, FALSE), "Unknown")</f>
        <v>Staff D</v>
      </c>
      <c r="J137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37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37" s="21" t="str" cm="1">
        <f t="array" ref="L13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8" spans="1:12" ht="16.5">
      <c r="A138" t="s">
        <v>78</v>
      </c>
      <c r="B138" t="str">
        <f>IFERROR(VLOOKUP(A138, Lookup_Persons!A:B, 2, FALSE), "Unknown")</f>
        <v>Person 17</v>
      </c>
      <c r="C138" t="s">
        <v>27</v>
      </c>
      <c r="D138">
        <v>4.9000000000000004</v>
      </c>
      <c r="E138" s="3">
        <v>45817</v>
      </c>
      <c r="F138" s="3">
        <f>IF(RawData[[#This Row],[Date Reviewed]]&lt;&gt;"", EDATE(RawData[[#This Row],[Date Reviewed]], 4), EDATE(RawData[[#This Row],[Last Review Date]], 4))</f>
        <v>45843</v>
      </c>
      <c r="G138" s="3">
        <v>45721</v>
      </c>
      <c r="H138" t="s">
        <v>23</v>
      </c>
      <c r="I138" t="str">
        <f>IFERROR(VLOOKUP(H138, Lookup_Persons!D:E, 2, FALSE), "Unknown")</f>
        <v>Staff D</v>
      </c>
      <c r="J138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38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38" s="21" t="str" cm="1">
        <f t="array" ref="L13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39" spans="1:12" ht="16.5">
      <c r="A139" t="s">
        <v>78</v>
      </c>
      <c r="B139" t="str">
        <f>IFERROR(VLOOKUP(A139, Lookup_Persons!A:B, 2, FALSE), "Unknown")</f>
        <v>Person 17</v>
      </c>
      <c r="C139" t="s">
        <v>27</v>
      </c>
      <c r="D139">
        <v>4.0999999999999996</v>
      </c>
      <c r="E139" s="3">
        <v>45817</v>
      </c>
      <c r="F139" s="3">
        <f>IF(RawData[[#This Row],[Date Reviewed]]&lt;&gt;"", EDATE(RawData[[#This Row],[Date Reviewed]], 4), EDATE(RawData[[#This Row],[Last Review Date]], 4))</f>
        <v>45843</v>
      </c>
      <c r="G139" s="3">
        <v>45721</v>
      </c>
      <c r="H139" t="s">
        <v>23</v>
      </c>
      <c r="I139" t="str">
        <f>IFERROR(VLOOKUP(H139, Lookup_Persons!D:E, 2, FALSE), "Unknown")</f>
        <v>Staff D</v>
      </c>
      <c r="J139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39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39" s="21" t="str" cm="1">
        <f t="array" ref="L13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40" spans="1:12" ht="16.5">
      <c r="A140" t="s">
        <v>78</v>
      </c>
      <c r="B140" t="str">
        <f>IFERROR(VLOOKUP(A140, Lookup_Persons!A:B, 2, FALSE), "Unknown")</f>
        <v>Person 17</v>
      </c>
      <c r="C140" t="s">
        <v>27</v>
      </c>
      <c r="D140">
        <v>4.1500000000000004</v>
      </c>
      <c r="E140" s="3">
        <v>45817</v>
      </c>
      <c r="F140" s="3">
        <f>IF(RawData[[#This Row],[Date Reviewed]]&lt;&gt;"", EDATE(RawData[[#This Row],[Date Reviewed]], 4), EDATE(RawData[[#This Row],[Last Review Date]], 4))</f>
        <v>45843</v>
      </c>
      <c r="G140" s="3">
        <v>45721</v>
      </c>
      <c r="H140" t="s">
        <v>23</v>
      </c>
      <c r="I140" t="str">
        <f>IFERROR(VLOOKUP(H140, Lookup_Persons!D:E, 2, FALSE), "Unknown")</f>
        <v>Staff D</v>
      </c>
      <c r="J140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40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40" s="21" t="str" cm="1">
        <f t="array" ref="L14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41" spans="1:12" ht="16.5">
      <c r="A141" t="s">
        <v>79</v>
      </c>
      <c r="B141" t="str">
        <f>IFERROR(VLOOKUP(A141, Lookup_Persons!A:B, 2, FALSE), "Unknown")</f>
        <v>Person 18</v>
      </c>
      <c r="C141" t="s">
        <v>16</v>
      </c>
      <c r="D141">
        <v>2.1</v>
      </c>
      <c r="E141" s="3">
        <v>45667</v>
      </c>
      <c r="F141" s="3">
        <f>IF(RawData[[#This Row],[Date Reviewed]]&lt;&gt;"", EDATE(RawData[[#This Row],[Date Reviewed]], 4), EDATE(RawData[[#This Row],[Last Review Date]], 4))</f>
        <v>45787</v>
      </c>
      <c r="G141" s="3"/>
      <c r="H141" t="s">
        <v>48</v>
      </c>
      <c r="I141" t="str">
        <f>IFERROR(VLOOKUP(H141, Lookup_Persons!D:E, 2, FALSE), "Unknown")</f>
        <v>Staff O</v>
      </c>
      <c r="J141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41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41" s="21" t="str" cm="1">
        <f t="array" ref="L14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42" spans="1:12" ht="16.5">
      <c r="A142" t="s">
        <v>79</v>
      </c>
      <c r="B142" t="str">
        <f>IFERROR(VLOOKUP(A142, Lookup_Persons!A:B, 2, FALSE), "Unknown")</f>
        <v>Person 18</v>
      </c>
      <c r="C142" t="s">
        <v>16</v>
      </c>
      <c r="D142">
        <v>2.2000000000000002</v>
      </c>
      <c r="E142" s="3">
        <v>45667</v>
      </c>
      <c r="F142" s="3">
        <f>IF(RawData[[#This Row],[Date Reviewed]]&lt;&gt;"", EDATE(RawData[[#This Row],[Date Reviewed]], 4), EDATE(RawData[[#This Row],[Last Review Date]], 4))</f>
        <v>45857</v>
      </c>
      <c r="G142" s="3">
        <v>45735</v>
      </c>
      <c r="H142" t="s">
        <v>34</v>
      </c>
      <c r="I142" t="str">
        <f>IFERROR(VLOOKUP(H142, Lookup_Persons!D:E, 2, FALSE), "Unknown")</f>
        <v>Staff H</v>
      </c>
      <c r="J14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42" s="4">
        <f ca="1">IF(RawData[[#This Row],[Status]]="Overdue", TODAY() - RawData[[#This Row],[Last Review Date]],
 IF(RawData[[#This Row],[Status]]="Late", RawData[[#This Row],[Date Reviewed]] - RawData[[#This Row],[Last Review Date]],
 ""))</f>
        <v>68</v>
      </c>
      <c r="L142" s="21" t="str" cm="1">
        <f t="array" ref="L14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43" spans="1:12" ht="16.5">
      <c r="A143" t="s">
        <v>79</v>
      </c>
      <c r="B143" t="str">
        <f>IFERROR(VLOOKUP(A143, Lookup_Persons!A:B, 2, FALSE), "Unknown")</f>
        <v>Person 18</v>
      </c>
      <c r="C143" t="s">
        <v>16</v>
      </c>
      <c r="D143">
        <v>2.2999999999999998</v>
      </c>
      <c r="E143" s="3">
        <v>45667</v>
      </c>
      <c r="F143" s="3">
        <f>IF(RawData[[#This Row],[Date Reviewed]]&lt;&gt;"", EDATE(RawData[[#This Row],[Date Reviewed]], 4), EDATE(RawData[[#This Row],[Last Review Date]], 4))</f>
        <v>45787</v>
      </c>
      <c r="G143" s="3"/>
      <c r="H143" t="s">
        <v>48</v>
      </c>
      <c r="I143" t="str">
        <f>IFERROR(VLOOKUP(H143, Lookup_Persons!D:E, 2, FALSE), "Unknown")</f>
        <v>Staff O</v>
      </c>
      <c r="J143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43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43" s="21" t="str" cm="1">
        <f t="array" ref="L14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44" spans="1:12" ht="16.5">
      <c r="A144" t="s">
        <v>79</v>
      </c>
      <c r="B144" t="str">
        <f>IFERROR(VLOOKUP(A144, Lookup_Persons!A:B, 2, FALSE), "Unknown")</f>
        <v>Person 18</v>
      </c>
      <c r="C144" t="s">
        <v>16</v>
      </c>
      <c r="D144">
        <v>2.4</v>
      </c>
      <c r="E144" s="3">
        <v>45667</v>
      </c>
      <c r="F144" s="3">
        <f>IF(RawData[[#This Row],[Date Reviewed]]&lt;&gt;"", EDATE(RawData[[#This Row],[Date Reviewed]], 4), EDATE(RawData[[#This Row],[Last Review Date]], 4))</f>
        <v>45787</v>
      </c>
      <c r="G144" s="3"/>
      <c r="H144" t="s">
        <v>48</v>
      </c>
      <c r="I144" t="str">
        <f>IFERROR(VLOOKUP(H144, Lookup_Persons!D:E, 2, FALSE), "Unknown")</f>
        <v>Staff O</v>
      </c>
      <c r="J144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44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44" s="21" t="str" cm="1">
        <f t="array" ref="L14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45" spans="1:12" ht="16.5">
      <c r="A145" t="s">
        <v>79</v>
      </c>
      <c r="B145" t="str">
        <f>IFERROR(VLOOKUP(A145, Lookup_Persons!A:B, 2, FALSE), "Unknown")</f>
        <v>Person 18</v>
      </c>
      <c r="C145" t="s">
        <v>16</v>
      </c>
      <c r="D145">
        <v>2.5</v>
      </c>
      <c r="E145" s="3">
        <v>45667</v>
      </c>
      <c r="F145" s="3">
        <f>IF(RawData[[#This Row],[Date Reviewed]]&lt;&gt;"", EDATE(RawData[[#This Row],[Date Reviewed]], 4), EDATE(RawData[[#This Row],[Last Review Date]], 4))</f>
        <v>45787</v>
      </c>
      <c r="G145" s="3"/>
      <c r="H145" t="s">
        <v>48</v>
      </c>
      <c r="I145" t="str">
        <f>IFERROR(VLOOKUP(H145, Lookup_Persons!D:E, 2, FALSE), "Unknown")</f>
        <v>Staff O</v>
      </c>
      <c r="J145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45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45" s="21" t="str" cm="1">
        <f t="array" ref="L14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46" spans="1:12" ht="16.5">
      <c r="A146" t="s">
        <v>79</v>
      </c>
      <c r="B146" t="str">
        <f>IFERROR(VLOOKUP(A146, Lookup_Persons!A:B, 2, FALSE), "Unknown")</f>
        <v>Person 18</v>
      </c>
      <c r="C146" t="s">
        <v>27</v>
      </c>
      <c r="D146">
        <v>4</v>
      </c>
      <c r="E146" s="3">
        <v>45736</v>
      </c>
      <c r="F146" s="3">
        <f>IF(RawData[[#This Row],[Date Reviewed]]&lt;&gt;"", EDATE(RawData[[#This Row],[Date Reviewed]], 4), EDATE(RawData[[#This Row],[Last Review Date]], 4))</f>
        <v>45858</v>
      </c>
      <c r="G146" s="3"/>
      <c r="H146" t="s">
        <v>48</v>
      </c>
      <c r="I146" t="str">
        <f>IFERROR(VLOOKUP(H146, Lookup_Persons!D:E, 2, FALSE), "Unknown")</f>
        <v>Staff O</v>
      </c>
      <c r="J146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46" s="4">
        <f ca="1">IF(RawData[[#This Row],[Status]]="Overdue", TODAY() - RawData[[#This Row],[Last Review Date]],
 IF(RawData[[#This Row],[Status]]="Late", RawData[[#This Row],[Date Reviewed]] - RawData[[#This Row],[Last Review Date]],
 ""))</f>
        <v>119</v>
      </c>
      <c r="L146" s="21" t="str" cm="1">
        <f t="array" ref="L14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47" spans="1:12" ht="16.5">
      <c r="A147" t="s">
        <v>79</v>
      </c>
      <c r="B147" t="str">
        <f>IFERROR(VLOOKUP(A147, Lookup_Persons!A:B, 2, FALSE), "Unknown")</f>
        <v>Person 18</v>
      </c>
      <c r="C147" t="s">
        <v>27</v>
      </c>
      <c r="D147">
        <v>4.2</v>
      </c>
      <c r="E147" s="3">
        <v>45736</v>
      </c>
      <c r="F147" s="3">
        <f>IF(RawData[[#This Row],[Date Reviewed]]&lt;&gt;"", EDATE(RawData[[#This Row],[Date Reviewed]], 4), EDATE(RawData[[#This Row],[Last Review Date]], 4))</f>
        <v>45877</v>
      </c>
      <c r="G147" s="3">
        <v>45755</v>
      </c>
      <c r="H147" t="s">
        <v>33</v>
      </c>
      <c r="I147" t="str">
        <f>IFERROR(VLOOKUP(H147, Lookup_Persons!D:E, 2, FALSE), "Unknown")</f>
        <v>Staff I</v>
      </c>
      <c r="J14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47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147" s="21" t="str" cm="1">
        <f t="array" ref="L14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48" spans="1:12" ht="16.5">
      <c r="A148" t="s">
        <v>79</v>
      </c>
      <c r="B148" t="str">
        <f>IFERROR(VLOOKUP(A148, Lookup_Persons!A:B, 2, FALSE), "Unknown")</f>
        <v>Person 18</v>
      </c>
      <c r="C148" t="s">
        <v>27</v>
      </c>
      <c r="D148">
        <v>4.5</v>
      </c>
      <c r="E148" s="3">
        <v>45736</v>
      </c>
      <c r="F148" s="3">
        <f>IF(RawData[[#This Row],[Date Reviewed]]&lt;&gt;"", EDATE(RawData[[#This Row],[Date Reviewed]], 4), EDATE(RawData[[#This Row],[Last Review Date]], 4))</f>
        <v>45877</v>
      </c>
      <c r="G148" s="3">
        <v>45755</v>
      </c>
      <c r="H148" t="s">
        <v>33</v>
      </c>
      <c r="I148" t="str">
        <f>IFERROR(VLOOKUP(H148, Lookup_Persons!D:E, 2, FALSE), "Unknown")</f>
        <v>Staff I</v>
      </c>
      <c r="J14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48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148" s="21" t="str" cm="1">
        <f t="array" ref="L14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49" spans="1:12" ht="16.5">
      <c r="A149" t="s">
        <v>79</v>
      </c>
      <c r="B149" t="str">
        <f>IFERROR(VLOOKUP(A149, Lookup_Persons!A:B, 2, FALSE), "Unknown")</f>
        <v>Person 18</v>
      </c>
      <c r="C149" t="s">
        <v>27</v>
      </c>
      <c r="D149">
        <v>4.9000000000000004</v>
      </c>
      <c r="E149" s="3">
        <v>45736</v>
      </c>
      <c r="F149" s="3">
        <f>IF(RawData[[#This Row],[Date Reviewed]]&lt;&gt;"", EDATE(RawData[[#This Row],[Date Reviewed]], 4), EDATE(RawData[[#This Row],[Last Review Date]], 4))</f>
        <v>45877</v>
      </c>
      <c r="G149" s="3">
        <v>45755</v>
      </c>
      <c r="H149" t="s">
        <v>33</v>
      </c>
      <c r="I149" t="str">
        <f>IFERROR(VLOOKUP(H149, Lookup_Persons!D:E, 2, FALSE), "Unknown")</f>
        <v>Staff I</v>
      </c>
      <c r="J14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49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149" s="21" t="str" cm="1">
        <f t="array" ref="L14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50" spans="1:12" ht="16.5">
      <c r="A150" t="s">
        <v>79</v>
      </c>
      <c r="B150" t="str">
        <f>IFERROR(VLOOKUP(A150, Lookup_Persons!A:B, 2, FALSE), "Unknown")</f>
        <v>Person 18</v>
      </c>
      <c r="C150" t="s">
        <v>27</v>
      </c>
      <c r="D150">
        <v>4.1399999999999997</v>
      </c>
      <c r="E150" s="3">
        <v>45736</v>
      </c>
      <c r="F150" s="3">
        <f>IF(RawData[[#This Row],[Date Reviewed]]&lt;&gt;"", EDATE(RawData[[#This Row],[Date Reviewed]], 4), EDATE(RawData[[#This Row],[Last Review Date]], 4))</f>
        <v>45877</v>
      </c>
      <c r="G150" s="3">
        <v>45755</v>
      </c>
      <c r="H150" t="s">
        <v>33</v>
      </c>
      <c r="I150" t="str">
        <f>IFERROR(VLOOKUP(H150, Lookup_Persons!D:E, 2, FALSE), "Unknown")</f>
        <v>Staff I</v>
      </c>
      <c r="J15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50" s="4">
        <f ca="1">IF(RawData[[#This Row],[Status]]="Overdue", TODAY() - RawData[[#This Row],[Last Review Date]],
 IF(RawData[[#This Row],[Status]]="Late", RawData[[#This Row],[Date Reviewed]] - RawData[[#This Row],[Last Review Date]],
 ""))</f>
        <v>19</v>
      </c>
      <c r="L150" s="21" t="str" cm="1">
        <f t="array" ref="L15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51" spans="1:12" ht="16.5">
      <c r="A151" t="s">
        <v>80</v>
      </c>
      <c r="B151" t="str">
        <f>IFERROR(VLOOKUP(A151, Lookup_Persons!A:B, 2, FALSE), "Unknown")</f>
        <v>Person 19</v>
      </c>
      <c r="C151" t="s">
        <v>16</v>
      </c>
      <c r="D151">
        <v>2.1</v>
      </c>
      <c r="E151" s="3">
        <v>45667</v>
      </c>
      <c r="F151" s="3">
        <f>IF(RawData[[#This Row],[Date Reviewed]]&lt;&gt;"", EDATE(RawData[[#This Row],[Date Reviewed]], 4), EDATE(RawData[[#This Row],[Last Review Date]], 4))</f>
        <v>45247</v>
      </c>
      <c r="G151" s="3">
        <v>45124</v>
      </c>
      <c r="H151" t="s">
        <v>20</v>
      </c>
      <c r="I151" t="str">
        <f>IFERROR(VLOOKUP(H151, Lookup_Persons!D:E, 2, FALSE), "Unknown")</f>
        <v>Staff B</v>
      </c>
      <c r="J151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51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51" s="21" t="str" cm="1">
        <f t="array" ref="L15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52" spans="1:12" ht="16.5">
      <c r="A152" t="s">
        <v>80</v>
      </c>
      <c r="B152" t="str">
        <f>IFERROR(VLOOKUP(A152, Lookup_Persons!A:B, 2, FALSE), "Unknown")</f>
        <v>Person 19</v>
      </c>
      <c r="C152" t="s">
        <v>16</v>
      </c>
      <c r="D152">
        <v>2.2000000000000002</v>
      </c>
      <c r="E152" s="3">
        <v>45667</v>
      </c>
      <c r="F152" s="3">
        <f>IF(RawData[[#This Row],[Date Reviewed]]&lt;&gt;"", EDATE(RawData[[#This Row],[Date Reviewed]], 4), EDATE(RawData[[#This Row],[Last Review Date]], 4))</f>
        <v>45737</v>
      </c>
      <c r="G152" s="3">
        <v>45617</v>
      </c>
      <c r="H152" t="s">
        <v>20</v>
      </c>
      <c r="I152" t="str">
        <f>IFERROR(VLOOKUP(H152, Lookup_Persons!D:E, 2, FALSE), "Unknown")</f>
        <v>Staff B</v>
      </c>
      <c r="J15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52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52" s="21" t="str" cm="1">
        <f t="array" ref="L15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53" spans="1:12" ht="16.5">
      <c r="A153" t="s">
        <v>80</v>
      </c>
      <c r="B153" t="str">
        <f>IFERROR(VLOOKUP(A153, Lookup_Persons!A:B, 2, FALSE), "Unknown")</f>
        <v>Person 19</v>
      </c>
      <c r="C153" t="s">
        <v>16</v>
      </c>
      <c r="D153">
        <v>2.2999999999999998</v>
      </c>
      <c r="E153" s="3">
        <v>45667</v>
      </c>
      <c r="F153" s="3">
        <f>IF(RawData[[#This Row],[Date Reviewed]]&lt;&gt;"", EDATE(RawData[[#This Row],[Date Reviewed]], 4), EDATE(RawData[[#This Row],[Last Review Date]], 4))</f>
        <v>45857</v>
      </c>
      <c r="G153" s="3">
        <v>45735</v>
      </c>
      <c r="H153" t="s">
        <v>20</v>
      </c>
      <c r="I153" t="str">
        <f>IFERROR(VLOOKUP(H153, Lookup_Persons!D:E, 2, FALSE), "Unknown")</f>
        <v>Staff B</v>
      </c>
      <c r="J15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53" s="4">
        <f ca="1">IF(RawData[[#This Row],[Status]]="Overdue", TODAY() - RawData[[#This Row],[Last Review Date]],
 IF(RawData[[#This Row],[Status]]="Late", RawData[[#This Row],[Date Reviewed]] - RawData[[#This Row],[Last Review Date]],
 ""))</f>
        <v>68</v>
      </c>
      <c r="L153" s="21" t="str" cm="1">
        <f t="array" ref="L15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54" spans="1:12" ht="16.5">
      <c r="A154" t="s">
        <v>80</v>
      </c>
      <c r="B154" t="str">
        <f>IFERROR(VLOOKUP(A154, Lookup_Persons!A:B, 2, FALSE), "Unknown")</f>
        <v>Person 19</v>
      </c>
      <c r="C154" t="s">
        <v>16</v>
      </c>
      <c r="D154">
        <v>2.4</v>
      </c>
      <c r="E154" s="3">
        <v>45667</v>
      </c>
      <c r="F154" s="3">
        <f>IF(RawData[[#This Row],[Date Reviewed]]&lt;&gt;"", EDATE(RawData[[#This Row],[Date Reviewed]], 4), EDATE(RawData[[#This Row],[Last Review Date]], 4))</f>
        <v>45247</v>
      </c>
      <c r="G154" s="3">
        <v>45124</v>
      </c>
      <c r="H154" t="s">
        <v>20</v>
      </c>
      <c r="I154" t="str">
        <f>IFERROR(VLOOKUP(H154, Lookup_Persons!D:E, 2, FALSE), "Unknown")</f>
        <v>Staff B</v>
      </c>
      <c r="J154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54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54" s="21" t="str" cm="1">
        <f t="array" ref="L15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55" spans="1:12" ht="16.5">
      <c r="A155" t="s">
        <v>80</v>
      </c>
      <c r="B155" t="str">
        <f>IFERROR(VLOOKUP(A155, Lookup_Persons!A:B, 2, FALSE), "Unknown")</f>
        <v>Person 19</v>
      </c>
      <c r="C155" t="s">
        <v>16</v>
      </c>
      <c r="D155">
        <v>2.5</v>
      </c>
      <c r="E155" s="3">
        <v>45667</v>
      </c>
      <c r="F155" s="3">
        <f>IF(RawData[[#This Row],[Date Reviewed]]&lt;&gt;"", EDATE(RawData[[#This Row],[Date Reviewed]], 4), EDATE(RawData[[#This Row],[Last Review Date]], 4))</f>
        <v>45247</v>
      </c>
      <c r="G155" s="3">
        <v>45124</v>
      </c>
      <c r="H155" t="s">
        <v>20</v>
      </c>
      <c r="I155" t="str">
        <f>IFERROR(VLOOKUP(H155, Lookup_Persons!D:E, 2, FALSE), "Unknown")</f>
        <v>Staff B</v>
      </c>
      <c r="J155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155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155" s="21" t="str" cm="1">
        <f t="array" ref="L15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56" spans="1:12" ht="16.5">
      <c r="A156" t="s">
        <v>80</v>
      </c>
      <c r="B156" t="str">
        <f>IFERROR(VLOOKUP(A156, Lookup_Persons!A:B, 2, FALSE), "Unknown")</f>
        <v>Person 19</v>
      </c>
      <c r="C156" t="s">
        <v>27</v>
      </c>
      <c r="D156">
        <v>4</v>
      </c>
      <c r="E156" s="3">
        <v>45729</v>
      </c>
      <c r="F156" s="3">
        <f>IF(RawData[[#This Row],[Date Reviewed]]&lt;&gt;"", EDATE(RawData[[#This Row],[Date Reviewed]], 4), EDATE(RawData[[#This Row],[Last Review Date]], 4))</f>
        <v>45851</v>
      </c>
      <c r="G156" s="3"/>
      <c r="H156" t="s">
        <v>20</v>
      </c>
      <c r="I156" t="str">
        <f>IFERROR(VLOOKUP(H156, Lookup_Persons!D:E, 2, FALSE), "Unknown")</f>
        <v>Staff B</v>
      </c>
      <c r="J156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56" s="4">
        <f ca="1">IF(RawData[[#This Row],[Status]]="Overdue", TODAY() - RawData[[#This Row],[Last Review Date]],
 IF(RawData[[#This Row],[Status]]="Late", RawData[[#This Row],[Date Reviewed]] - RawData[[#This Row],[Last Review Date]],
 ""))</f>
        <v>126</v>
      </c>
      <c r="L156" s="21" t="str" cm="1">
        <f t="array" ref="L15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57" spans="1:12" ht="16.5">
      <c r="A157" t="s">
        <v>80</v>
      </c>
      <c r="B157" t="str">
        <f>IFERROR(VLOOKUP(A157, Lookup_Persons!A:B, 2, FALSE), "Unknown")</f>
        <v>Person 19</v>
      </c>
      <c r="C157" t="s">
        <v>27</v>
      </c>
      <c r="D157">
        <v>4.2</v>
      </c>
      <c r="E157" s="3">
        <v>45729</v>
      </c>
      <c r="F157" s="3">
        <f>IF(RawData[[#This Row],[Date Reviewed]]&lt;&gt;"", EDATE(RawData[[#This Row],[Date Reviewed]], 4), EDATE(RawData[[#This Row],[Last Review Date]], 4))</f>
        <v>45921</v>
      </c>
      <c r="G157" s="3">
        <v>45798</v>
      </c>
      <c r="H157" t="s">
        <v>33</v>
      </c>
      <c r="I157" t="str">
        <f>IFERROR(VLOOKUP(H157, Lookup_Persons!D:E, 2, FALSE), "Unknown")</f>
        <v>Staff I</v>
      </c>
      <c r="J15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57" s="4">
        <f ca="1">IF(RawData[[#This Row],[Status]]="Overdue", TODAY() - RawData[[#This Row],[Last Review Date]],
 IF(RawData[[#This Row],[Status]]="Late", RawData[[#This Row],[Date Reviewed]] - RawData[[#This Row],[Last Review Date]],
 ""))</f>
        <v>69</v>
      </c>
      <c r="L157" s="21" t="str" cm="1">
        <f t="array" ref="L15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58" spans="1:12" ht="16.5">
      <c r="A158" t="s">
        <v>80</v>
      </c>
      <c r="B158" t="str">
        <f>IFERROR(VLOOKUP(A158, Lookup_Persons!A:B, 2, FALSE), "Unknown")</f>
        <v>Person 19</v>
      </c>
      <c r="C158" t="s">
        <v>27</v>
      </c>
      <c r="D158">
        <v>4.9000000000000004</v>
      </c>
      <c r="E158" s="3">
        <v>45729</v>
      </c>
      <c r="F158" s="3">
        <f>IF(RawData[[#This Row],[Date Reviewed]]&lt;&gt;"", EDATE(RawData[[#This Row],[Date Reviewed]], 4), EDATE(RawData[[#This Row],[Last Review Date]], 4))</f>
        <v>45921</v>
      </c>
      <c r="G158" s="3">
        <v>45798</v>
      </c>
      <c r="H158" t="s">
        <v>33</v>
      </c>
      <c r="I158" t="str">
        <f>IFERROR(VLOOKUP(H158, Lookup_Persons!D:E, 2, FALSE), "Unknown")</f>
        <v>Staff I</v>
      </c>
      <c r="J15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58" s="4">
        <f ca="1">IF(RawData[[#This Row],[Status]]="Overdue", TODAY() - RawData[[#This Row],[Last Review Date]],
 IF(RawData[[#This Row],[Status]]="Late", RawData[[#This Row],[Date Reviewed]] - RawData[[#This Row],[Last Review Date]],
 ""))</f>
        <v>69</v>
      </c>
      <c r="L158" s="21" t="str" cm="1">
        <f t="array" ref="L15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59" spans="1:12" ht="16.5">
      <c r="A159" t="s">
        <v>81</v>
      </c>
      <c r="B159" t="str">
        <f>IFERROR(VLOOKUP(A159, Lookup_Persons!A:B, 2, FALSE), "Unknown")</f>
        <v>Person 20</v>
      </c>
      <c r="C159" t="s">
        <v>16</v>
      </c>
      <c r="D159">
        <v>2.1</v>
      </c>
      <c r="E159" s="3">
        <v>45667</v>
      </c>
      <c r="F159" s="3">
        <f>IF(RawData[[#This Row],[Date Reviewed]]&lt;&gt;"", EDATE(RawData[[#This Row],[Date Reviewed]], 4), EDATE(RawData[[#This Row],[Last Review Date]], 4))</f>
        <v>45787</v>
      </c>
      <c r="G159" s="3"/>
      <c r="H159" t="s">
        <v>59</v>
      </c>
      <c r="I159" t="str">
        <f>IFERROR(VLOOKUP(H159, Lookup_Persons!D:E, 2, FALSE), "Unknown")</f>
        <v>Staff S</v>
      </c>
      <c r="J159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59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59" s="21" t="str" cm="1">
        <f t="array" ref="L15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60" spans="1:12" ht="16.5">
      <c r="A160" t="s">
        <v>81</v>
      </c>
      <c r="B160" t="str">
        <f>IFERROR(VLOOKUP(A160, Lookup_Persons!A:B, 2, FALSE), "Unknown")</f>
        <v>Person 20</v>
      </c>
      <c r="C160" t="s">
        <v>16</v>
      </c>
      <c r="D160">
        <v>2.2000000000000002</v>
      </c>
      <c r="E160" s="3">
        <v>45667</v>
      </c>
      <c r="F160" s="3">
        <f>IF(RawData[[#This Row],[Date Reviewed]]&lt;&gt;"", EDATE(RawData[[#This Row],[Date Reviewed]], 4), EDATE(RawData[[#This Row],[Last Review Date]], 4))</f>
        <v>45916</v>
      </c>
      <c r="G160" s="3">
        <v>45793</v>
      </c>
      <c r="H160" t="s">
        <v>34</v>
      </c>
      <c r="I160" t="str">
        <f>IFERROR(VLOOKUP(H160, Lookup_Persons!D:E, 2, FALSE), "Unknown")</f>
        <v>Staff H</v>
      </c>
      <c r="J16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60" s="4">
        <f ca="1">IF(RawData[[#This Row],[Status]]="Overdue", TODAY() - RawData[[#This Row],[Last Review Date]],
 IF(RawData[[#This Row],[Status]]="Late", RawData[[#This Row],[Date Reviewed]] - RawData[[#This Row],[Last Review Date]],
 ""))</f>
        <v>126</v>
      </c>
      <c r="L160" s="21" t="str" cm="1">
        <f t="array" ref="L16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61" spans="1:12" ht="16.5">
      <c r="A161" t="s">
        <v>81</v>
      </c>
      <c r="B161" t="str">
        <f>IFERROR(VLOOKUP(A161, Lookup_Persons!A:B, 2, FALSE), "Unknown")</f>
        <v>Person 20</v>
      </c>
      <c r="C161" t="s">
        <v>16</v>
      </c>
      <c r="D161">
        <v>2.2999999999999998</v>
      </c>
      <c r="E161" s="3">
        <v>45667</v>
      </c>
      <c r="F161" s="3">
        <f>IF(RawData[[#This Row],[Date Reviewed]]&lt;&gt;"", EDATE(RawData[[#This Row],[Date Reviewed]], 4), EDATE(RawData[[#This Row],[Last Review Date]], 4))</f>
        <v>45787</v>
      </c>
      <c r="G161" s="3"/>
      <c r="H161" t="s">
        <v>59</v>
      </c>
      <c r="I161" t="str">
        <f>IFERROR(VLOOKUP(H161, Lookup_Persons!D:E, 2, FALSE), "Unknown")</f>
        <v>Staff S</v>
      </c>
      <c r="J161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61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61" s="21" t="str" cm="1">
        <f t="array" ref="L16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62" spans="1:12" ht="16.5">
      <c r="A162" t="s">
        <v>81</v>
      </c>
      <c r="B162" t="str">
        <f>IFERROR(VLOOKUP(A162, Lookup_Persons!A:B, 2, FALSE), "Unknown")</f>
        <v>Person 20</v>
      </c>
      <c r="C162" t="s">
        <v>16</v>
      </c>
      <c r="D162">
        <v>2.4</v>
      </c>
      <c r="E162" s="3">
        <v>45667</v>
      </c>
      <c r="F162" s="3">
        <f>IF(RawData[[#This Row],[Date Reviewed]]&lt;&gt;"", EDATE(RawData[[#This Row],[Date Reviewed]], 4), EDATE(RawData[[#This Row],[Last Review Date]], 4))</f>
        <v>45787</v>
      </c>
      <c r="G162" s="3"/>
      <c r="H162" t="s">
        <v>59</v>
      </c>
      <c r="I162" t="str">
        <f>IFERROR(VLOOKUP(H162, Lookup_Persons!D:E, 2, FALSE), "Unknown")</f>
        <v>Staff S</v>
      </c>
      <c r="J162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62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62" s="21" t="str" cm="1">
        <f t="array" ref="L16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63" spans="1:12" ht="16.5">
      <c r="A163" t="s">
        <v>81</v>
      </c>
      <c r="B163" t="str">
        <f>IFERROR(VLOOKUP(A163, Lookup_Persons!A:B, 2, FALSE), "Unknown")</f>
        <v>Person 20</v>
      </c>
      <c r="C163" t="s">
        <v>16</v>
      </c>
      <c r="D163">
        <v>2.5</v>
      </c>
      <c r="E163" s="3">
        <v>45667</v>
      </c>
      <c r="F163" s="3">
        <f>IF(RawData[[#This Row],[Date Reviewed]]&lt;&gt;"", EDATE(RawData[[#This Row],[Date Reviewed]], 4), EDATE(RawData[[#This Row],[Last Review Date]], 4))</f>
        <v>45787</v>
      </c>
      <c r="G163" s="3"/>
      <c r="H163" t="s">
        <v>59</v>
      </c>
      <c r="I163" t="str">
        <f>IFERROR(VLOOKUP(H163, Lookup_Persons!D:E, 2, FALSE), "Unknown")</f>
        <v>Staff S</v>
      </c>
      <c r="J163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63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63" s="21" t="str" cm="1">
        <f t="array" ref="L16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64" spans="1:12" ht="16.5">
      <c r="A164" t="s">
        <v>81</v>
      </c>
      <c r="B164" t="str">
        <f>IFERROR(VLOOKUP(A164, Lookup_Persons!A:B, 2, FALSE), "Unknown")</f>
        <v>Person 20</v>
      </c>
      <c r="C164" t="s">
        <v>27</v>
      </c>
      <c r="D164">
        <v>4</v>
      </c>
      <c r="E164" s="3">
        <v>45761</v>
      </c>
      <c r="F164" s="3">
        <f>IF(RawData[[#This Row],[Date Reviewed]]&lt;&gt;"", EDATE(RawData[[#This Row],[Date Reviewed]], 4), EDATE(RawData[[#This Row],[Last Review Date]], 4))</f>
        <v>45883</v>
      </c>
      <c r="G164" s="3"/>
      <c r="H164" t="s">
        <v>59</v>
      </c>
      <c r="I164" t="str">
        <f>IFERROR(VLOOKUP(H164, Lookup_Persons!D:E, 2, FALSE), "Unknown")</f>
        <v>Staff S</v>
      </c>
      <c r="J164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64" s="4">
        <f ca="1">IF(RawData[[#This Row],[Status]]="Overdue", TODAY() - RawData[[#This Row],[Last Review Date]],
 IF(RawData[[#This Row],[Status]]="Late", RawData[[#This Row],[Date Reviewed]] - RawData[[#This Row],[Last Review Date]],
 ""))</f>
        <v>94</v>
      </c>
      <c r="L164" s="21" t="str" cm="1">
        <f t="array" ref="L16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65" spans="1:12" ht="16.5">
      <c r="A165" t="s">
        <v>81</v>
      </c>
      <c r="B165" t="str">
        <f>IFERROR(VLOOKUP(A165, Lookup_Persons!A:B, 2, FALSE), "Unknown")</f>
        <v>Person 20</v>
      </c>
      <c r="C165" t="s">
        <v>27</v>
      </c>
      <c r="D165">
        <v>4.2</v>
      </c>
      <c r="E165" s="3">
        <v>45761</v>
      </c>
      <c r="F165" s="3">
        <f>IF(RawData[[#This Row],[Date Reviewed]]&lt;&gt;"", EDATE(RawData[[#This Row],[Date Reviewed]], 4), EDATE(RawData[[#This Row],[Last Review Date]], 4))</f>
        <v>45919</v>
      </c>
      <c r="G165" s="3">
        <v>45796</v>
      </c>
      <c r="H165" t="s">
        <v>33</v>
      </c>
      <c r="I165" t="str">
        <f>IFERROR(VLOOKUP(H165, Lookup_Persons!D:E, 2, FALSE), "Unknown")</f>
        <v>Staff I</v>
      </c>
      <c r="J16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65" s="4">
        <f ca="1">IF(RawData[[#This Row],[Status]]="Overdue", TODAY() - RawData[[#This Row],[Last Review Date]],
 IF(RawData[[#This Row],[Status]]="Late", RawData[[#This Row],[Date Reviewed]] - RawData[[#This Row],[Last Review Date]],
 ""))</f>
        <v>35</v>
      </c>
      <c r="L165" s="21" t="str" cm="1">
        <f t="array" ref="L16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66" spans="1:12" ht="16.5">
      <c r="A166" t="s">
        <v>81</v>
      </c>
      <c r="B166" t="str">
        <f>IFERROR(VLOOKUP(A166, Lookup_Persons!A:B, 2, FALSE), "Unknown")</f>
        <v>Person 20</v>
      </c>
      <c r="C166" t="s">
        <v>27</v>
      </c>
      <c r="D166">
        <v>4.9000000000000004</v>
      </c>
      <c r="E166" s="3">
        <v>45761</v>
      </c>
      <c r="F166" s="3">
        <f>IF(RawData[[#This Row],[Date Reviewed]]&lt;&gt;"", EDATE(RawData[[#This Row],[Date Reviewed]], 4), EDATE(RawData[[#This Row],[Last Review Date]], 4))</f>
        <v>45919</v>
      </c>
      <c r="G166" s="3">
        <v>45796</v>
      </c>
      <c r="H166" t="s">
        <v>33</v>
      </c>
      <c r="I166" t="str">
        <f>IFERROR(VLOOKUP(H166, Lookup_Persons!D:E, 2, FALSE), "Unknown")</f>
        <v>Staff I</v>
      </c>
      <c r="J16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66" s="4">
        <f ca="1">IF(RawData[[#This Row],[Status]]="Overdue", TODAY() - RawData[[#This Row],[Last Review Date]],
 IF(RawData[[#This Row],[Status]]="Late", RawData[[#This Row],[Date Reviewed]] - RawData[[#This Row],[Last Review Date]],
 ""))</f>
        <v>35</v>
      </c>
      <c r="L166" s="21" t="str" cm="1">
        <f t="array" ref="L16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67" spans="1:12" ht="16.5">
      <c r="A167" t="s">
        <v>82</v>
      </c>
      <c r="B167" t="str">
        <f>IFERROR(VLOOKUP(A167, Lookup_Persons!A:B, 2, FALSE), "Unknown")</f>
        <v>Person 21</v>
      </c>
      <c r="C167" t="s">
        <v>16</v>
      </c>
      <c r="D167">
        <v>2.1</v>
      </c>
      <c r="E167" s="3">
        <v>45667</v>
      </c>
      <c r="F167" s="3">
        <f>IF(RawData[[#This Row],[Date Reviewed]]&lt;&gt;"", EDATE(RawData[[#This Row],[Date Reviewed]], 4), EDATE(RawData[[#This Row],[Last Review Date]], 4))</f>
        <v>45869</v>
      </c>
      <c r="G167" s="3">
        <v>45747</v>
      </c>
      <c r="H167" t="s">
        <v>33</v>
      </c>
      <c r="I167" t="str">
        <f>IFERROR(VLOOKUP(H167, Lookup_Persons!D:E, 2, FALSE), "Unknown")</f>
        <v>Staff I</v>
      </c>
      <c r="J16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67" s="4">
        <f ca="1">IF(RawData[[#This Row],[Status]]="Overdue", TODAY() - RawData[[#This Row],[Last Review Date]],
 IF(RawData[[#This Row],[Status]]="Late", RawData[[#This Row],[Date Reviewed]] - RawData[[#This Row],[Last Review Date]],
 ""))</f>
        <v>80</v>
      </c>
      <c r="L167" s="21" t="str" cm="1">
        <f t="array" ref="L16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68" spans="1:12" ht="16.5">
      <c r="A168" t="s">
        <v>82</v>
      </c>
      <c r="B168" t="str">
        <f>IFERROR(VLOOKUP(A168, Lookup_Persons!A:B, 2, FALSE), "Unknown")</f>
        <v>Person 21</v>
      </c>
      <c r="C168" t="s">
        <v>16</v>
      </c>
      <c r="D168">
        <v>2.2000000000000002</v>
      </c>
      <c r="E168" s="3">
        <v>45667</v>
      </c>
      <c r="F168" s="3">
        <f>IF(RawData[[#This Row],[Date Reviewed]]&lt;&gt;"", EDATE(RawData[[#This Row],[Date Reviewed]], 4), EDATE(RawData[[#This Row],[Last Review Date]], 4))</f>
        <v>45869</v>
      </c>
      <c r="G168" s="3">
        <v>45747</v>
      </c>
      <c r="H168" t="s">
        <v>33</v>
      </c>
      <c r="I168" t="str">
        <f>IFERROR(VLOOKUP(H168, Lookup_Persons!D:E, 2, FALSE), "Unknown")</f>
        <v>Staff I</v>
      </c>
      <c r="J16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68" s="4">
        <f ca="1">IF(RawData[[#This Row],[Status]]="Overdue", TODAY() - RawData[[#This Row],[Last Review Date]],
 IF(RawData[[#This Row],[Status]]="Late", RawData[[#This Row],[Date Reviewed]] - RawData[[#This Row],[Last Review Date]],
 ""))</f>
        <v>80</v>
      </c>
      <c r="L168" s="21" t="str" cm="1">
        <f t="array" ref="L16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69" spans="1:12" ht="16.5">
      <c r="A169" t="s">
        <v>82</v>
      </c>
      <c r="B169" t="str">
        <f>IFERROR(VLOOKUP(A169, Lookup_Persons!A:B, 2, FALSE), "Unknown")</f>
        <v>Person 21</v>
      </c>
      <c r="C169" t="s">
        <v>16</v>
      </c>
      <c r="D169">
        <v>2.2999999999999998</v>
      </c>
      <c r="E169" s="3">
        <v>45667</v>
      </c>
      <c r="F169" s="3">
        <f>IF(RawData[[#This Row],[Date Reviewed]]&lt;&gt;"", EDATE(RawData[[#This Row],[Date Reviewed]], 4), EDATE(RawData[[#This Row],[Last Review Date]], 4))</f>
        <v>45869</v>
      </c>
      <c r="G169" s="3">
        <v>45747</v>
      </c>
      <c r="H169" t="s">
        <v>33</v>
      </c>
      <c r="I169" t="str">
        <f>IFERROR(VLOOKUP(H169, Lookup_Persons!D:E, 2, FALSE), "Unknown")</f>
        <v>Staff I</v>
      </c>
      <c r="J16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69" s="4">
        <f ca="1">IF(RawData[[#This Row],[Status]]="Overdue", TODAY() - RawData[[#This Row],[Last Review Date]],
 IF(RawData[[#This Row],[Status]]="Late", RawData[[#This Row],[Date Reviewed]] - RawData[[#This Row],[Last Review Date]],
 ""))</f>
        <v>80</v>
      </c>
      <c r="L169" s="21" t="str" cm="1">
        <f t="array" ref="L16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0" spans="1:12" ht="16.5">
      <c r="A170" t="s">
        <v>82</v>
      </c>
      <c r="B170" t="str">
        <f>IFERROR(VLOOKUP(A170, Lookup_Persons!A:B, 2, FALSE), "Unknown")</f>
        <v>Person 21</v>
      </c>
      <c r="C170" t="s">
        <v>16</v>
      </c>
      <c r="D170">
        <v>2.4</v>
      </c>
      <c r="E170" s="3">
        <v>45667</v>
      </c>
      <c r="F170" s="3">
        <f>IF(RawData[[#This Row],[Date Reviewed]]&lt;&gt;"", EDATE(RawData[[#This Row],[Date Reviewed]], 4), EDATE(RawData[[#This Row],[Last Review Date]], 4))</f>
        <v>45869</v>
      </c>
      <c r="G170" s="3">
        <v>45747</v>
      </c>
      <c r="H170" t="s">
        <v>33</v>
      </c>
      <c r="I170" t="str">
        <f>IFERROR(VLOOKUP(H170, Lookup_Persons!D:E, 2, FALSE), "Unknown")</f>
        <v>Staff I</v>
      </c>
      <c r="J17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0" s="4">
        <f ca="1">IF(RawData[[#This Row],[Status]]="Overdue", TODAY() - RawData[[#This Row],[Last Review Date]],
 IF(RawData[[#This Row],[Status]]="Late", RawData[[#This Row],[Date Reviewed]] - RawData[[#This Row],[Last Review Date]],
 ""))</f>
        <v>80</v>
      </c>
      <c r="L170" s="21" t="str" cm="1">
        <f t="array" ref="L17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1" spans="1:12" ht="16.5">
      <c r="A171" t="s">
        <v>82</v>
      </c>
      <c r="B171" t="str">
        <f>IFERROR(VLOOKUP(A171, Lookup_Persons!A:B, 2, FALSE), "Unknown")</f>
        <v>Person 21</v>
      </c>
      <c r="C171" t="s">
        <v>16</v>
      </c>
      <c r="D171">
        <v>2.5</v>
      </c>
      <c r="E171" s="3">
        <v>45667</v>
      </c>
      <c r="F171" s="3">
        <f>IF(RawData[[#This Row],[Date Reviewed]]&lt;&gt;"", EDATE(RawData[[#This Row],[Date Reviewed]], 4), EDATE(RawData[[#This Row],[Last Review Date]], 4))</f>
        <v>45869</v>
      </c>
      <c r="G171" s="3">
        <v>45747</v>
      </c>
      <c r="H171" t="s">
        <v>33</v>
      </c>
      <c r="I171" t="str">
        <f>IFERROR(VLOOKUP(H171, Lookup_Persons!D:E, 2, FALSE), "Unknown")</f>
        <v>Staff I</v>
      </c>
      <c r="J17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1" s="4">
        <f ca="1">IF(RawData[[#This Row],[Status]]="Overdue", TODAY() - RawData[[#This Row],[Last Review Date]],
 IF(RawData[[#This Row],[Status]]="Late", RawData[[#This Row],[Date Reviewed]] - RawData[[#This Row],[Last Review Date]],
 ""))</f>
        <v>80</v>
      </c>
      <c r="L171" s="21" t="str" cm="1">
        <f t="array" ref="L17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2" spans="1:12" ht="16.5">
      <c r="A172" t="s">
        <v>82</v>
      </c>
      <c r="B172" t="str">
        <f>IFERROR(VLOOKUP(A172, Lookup_Persons!A:B, 2, FALSE), "Unknown")</f>
        <v>Person 21</v>
      </c>
      <c r="C172" t="s">
        <v>27</v>
      </c>
      <c r="D172">
        <v>4</v>
      </c>
      <c r="E172" s="3">
        <v>45743</v>
      </c>
      <c r="F172" s="3">
        <f>IF(RawData[[#This Row],[Date Reviewed]]&lt;&gt;"", EDATE(RawData[[#This Row],[Date Reviewed]], 4), EDATE(RawData[[#This Row],[Last Review Date]], 4))</f>
        <v>45869</v>
      </c>
      <c r="G172" s="3">
        <v>45747</v>
      </c>
      <c r="H172" t="s">
        <v>33</v>
      </c>
      <c r="I172" t="str">
        <f>IFERROR(VLOOKUP(H172, Lookup_Persons!D:E, 2, FALSE), "Unknown")</f>
        <v>Staff I</v>
      </c>
      <c r="J17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2" s="4">
        <f ca="1">IF(RawData[[#This Row],[Status]]="Overdue", TODAY() - RawData[[#This Row],[Last Review Date]],
 IF(RawData[[#This Row],[Status]]="Late", RawData[[#This Row],[Date Reviewed]] - RawData[[#This Row],[Last Review Date]],
 ""))</f>
        <v>4</v>
      </c>
      <c r="L172" s="21" t="str" cm="1">
        <f t="array" ref="L17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3" spans="1:12" ht="16.5">
      <c r="A173" t="s">
        <v>82</v>
      </c>
      <c r="B173" t="str">
        <f>IFERROR(VLOOKUP(A173, Lookup_Persons!A:B, 2, FALSE), "Unknown")</f>
        <v>Person 21</v>
      </c>
      <c r="C173" t="s">
        <v>27</v>
      </c>
      <c r="D173">
        <v>4.2</v>
      </c>
      <c r="E173" s="3">
        <v>45743</v>
      </c>
      <c r="F173" s="3">
        <f>IF(RawData[[#This Row],[Date Reviewed]]&lt;&gt;"", EDATE(RawData[[#This Row],[Date Reviewed]], 4), EDATE(RawData[[#This Row],[Last Review Date]], 4))</f>
        <v>45869</v>
      </c>
      <c r="G173" s="3">
        <v>45747</v>
      </c>
      <c r="H173" t="s">
        <v>33</v>
      </c>
      <c r="I173" t="str">
        <f>IFERROR(VLOOKUP(H173, Lookup_Persons!D:E, 2, FALSE), "Unknown")</f>
        <v>Staff I</v>
      </c>
      <c r="J17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3" s="4">
        <f ca="1">IF(RawData[[#This Row],[Status]]="Overdue", TODAY() - RawData[[#This Row],[Last Review Date]],
 IF(RawData[[#This Row],[Status]]="Late", RawData[[#This Row],[Date Reviewed]] - RawData[[#This Row],[Last Review Date]],
 ""))</f>
        <v>4</v>
      </c>
      <c r="L173" s="21" t="str" cm="1">
        <f t="array" ref="L17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4" spans="1:12" ht="16.5">
      <c r="A174" t="s">
        <v>82</v>
      </c>
      <c r="B174" t="str">
        <f>IFERROR(VLOOKUP(A174, Lookup_Persons!A:B, 2, FALSE), "Unknown")</f>
        <v>Person 21</v>
      </c>
      <c r="C174" t="s">
        <v>27</v>
      </c>
      <c r="D174">
        <v>4.9000000000000004</v>
      </c>
      <c r="E174" s="3">
        <v>45743</v>
      </c>
      <c r="F174" s="3">
        <f>IF(RawData[[#This Row],[Date Reviewed]]&lt;&gt;"", EDATE(RawData[[#This Row],[Date Reviewed]], 4), EDATE(RawData[[#This Row],[Last Review Date]], 4))</f>
        <v>45869</v>
      </c>
      <c r="G174" s="3">
        <v>45747</v>
      </c>
      <c r="H174" t="s">
        <v>33</v>
      </c>
      <c r="I174" t="str">
        <f>IFERROR(VLOOKUP(H174, Lookup_Persons!D:E, 2, FALSE), "Unknown")</f>
        <v>Staff I</v>
      </c>
      <c r="J17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4" s="4">
        <f ca="1">IF(RawData[[#This Row],[Status]]="Overdue", TODAY() - RawData[[#This Row],[Last Review Date]],
 IF(RawData[[#This Row],[Status]]="Late", RawData[[#This Row],[Date Reviewed]] - RawData[[#This Row],[Last Review Date]],
 ""))</f>
        <v>4</v>
      </c>
      <c r="L174" s="21" t="str" cm="1">
        <f t="array" ref="L17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5" spans="1:12" ht="16.5">
      <c r="A175" t="s">
        <v>83</v>
      </c>
      <c r="B175" t="str">
        <f>IFERROR(VLOOKUP(A175, Lookup_Persons!A:B, 2, FALSE), "Unknown")</f>
        <v>Person 22</v>
      </c>
      <c r="C175" t="s">
        <v>16</v>
      </c>
      <c r="D175">
        <v>2.1</v>
      </c>
      <c r="E175" s="3">
        <v>45667</v>
      </c>
      <c r="F175" s="3">
        <f>IF(RawData[[#This Row],[Date Reviewed]]&lt;&gt;"", EDATE(RawData[[#This Row],[Date Reviewed]], 4), EDATE(RawData[[#This Row],[Last Review Date]], 4))</f>
        <v>45864</v>
      </c>
      <c r="G175" s="3">
        <v>45742</v>
      </c>
      <c r="H175" t="s">
        <v>33</v>
      </c>
      <c r="I175" t="str">
        <f>IFERROR(VLOOKUP(H175, Lookup_Persons!D:E, 2, FALSE), "Unknown")</f>
        <v>Staff I</v>
      </c>
      <c r="J17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5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175" s="21" t="str" cm="1">
        <f t="array" ref="L17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6" spans="1:12" ht="16.5">
      <c r="A176" t="s">
        <v>83</v>
      </c>
      <c r="B176" t="str">
        <f>IFERROR(VLOOKUP(A176, Lookup_Persons!A:B, 2, FALSE), "Unknown")</f>
        <v>Person 22</v>
      </c>
      <c r="C176" t="s">
        <v>16</v>
      </c>
      <c r="D176">
        <v>2.2000000000000002</v>
      </c>
      <c r="E176" s="3">
        <v>45667</v>
      </c>
      <c r="F176" s="3">
        <f>IF(RawData[[#This Row],[Date Reviewed]]&lt;&gt;"", EDATE(RawData[[#This Row],[Date Reviewed]], 4), EDATE(RawData[[#This Row],[Last Review Date]], 4))</f>
        <v>45864</v>
      </c>
      <c r="G176" s="3">
        <v>45742</v>
      </c>
      <c r="H176" t="s">
        <v>33</v>
      </c>
      <c r="I176" t="str">
        <f>IFERROR(VLOOKUP(H176, Lookup_Persons!D:E, 2, FALSE), "Unknown")</f>
        <v>Staff I</v>
      </c>
      <c r="J176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6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176" s="21" t="str" cm="1">
        <f t="array" ref="L17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7" spans="1:12" ht="16.5">
      <c r="A177" t="s">
        <v>83</v>
      </c>
      <c r="B177" t="str">
        <f>IFERROR(VLOOKUP(A177, Lookup_Persons!A:B, 2, FALSE), "Unknown")</f>
        <v>Person 22</v>
      </c>
      <c r="C177" t="s">
        <v>16</v>
      </c>
      <c r="D177">
        <v>2.2999999999999998</v>
      </c>
      <c r="E177" s="3">
        <v>45667</v>
      </c>
      <c r="F177" s="3">
        <f>IF(RawData[[#This Row],[Date Reviewed]]&lt;&gt;"", EDATE(RawData[[#This Row],[Date Reviewed]], 4), EDATE(RawData[[#This Row],[Last Review Date]], 4))</f>
        <v>45864</v>
      </c>
      <c r="G177" s="3">
        <v>45742</v>
      </c>
      <c r="H177" t="s">
        <v>33</v>
      </c>
      <c r="I177" t="str">
        <f>IFERROR(VLOOKUP(H177, Lookup_Persons!D:E, 2, FALSE), "Unknown")</f>
        <v>Staff I</v>
      </c>
      <c r="J17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7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177" s="21" t="str" cm="1">
        <f t="array" ref="L17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8" spans="1:12" ht="16.5">
      <c r="A178" t="s">
        <v>83</v>
      </c>
      <c r="B178" t="str">
        <f>IFERROR(VLOOKUP(A178, Lookup_Persons!A:B, 2, FALSE), "Unknown")</f>
        <v>Person 22</v>
      </c>
      <c r="C178" t="s">
        <v>16</v>
      </c>
      <c r="D178">
        <v>2.4</v>
      </c>
      <c r="E178" s="3">
        <v>45667</v>
      </c>
      <c r="F178" s="3">
        <f>IF(RawData[[#This Row],[Date Reviewed]]&lt;&gt;"", EDATE(RawData[[#This Row],[Date Reviewed]], 4), EDATE(RawData[[#This Row],[Last Review Date]], 4))</f>
        <v>45864</v>
      </c>
      <c r="G178" s="3">
        <v>45742</v>
      </c>
      <c r="H178" t="s">
        <v>33</v>
      </c>
      <c r="I178" t="str">
        <f>IFERROR(VLOOKUP(H178, Lookup_Persons!D:E, 2, FALSE), "Unknown")</f>
        <v>Staff I</v>
      </c>
      <c r="J17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8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178" s="21" t="str" cm="1">
        <f t="array" ref="L17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79" spans="1:12" ht="16.5">
      <c r="A179" t="s">
        <v>83</v>
      </c>
      <c r="B179" t="str">
        <f>IFERROR(VLOOKUP(A179, Lookup_Persons!A:B, 2, FALSE), "Unknown")</f>
        <v>Person 22</v>
      </c>
      <c r="C179" t="s">
        <v>16</v>
      </c>
      <c r="D179">
        <v>2.5</v>
      </c>
      <c r="E179" s="3">
        <v>45667</v>
      </c>
      <c r="F179" s="3">
        <f>IF(RawData[[#This Row],[Date Reviewed]]&lt;&gt;"", EDATE(RawData[[#This Row],[Date Reviewed]], 4), EDATE(RawData[[#This Row],[Last Review Date]], 4))</f>
        <v>45864</v>
      </c>
      <c r="G179" s="3">
        <v>45742</v>
      </c>
      <c r="H179" t="s">
        <v>33</v>
      </c>
      <c r="I179" t="str">
        <f>IFERROR(VLOOKUP(H179, Lookup_Persons!D:E, 2, FALSE), "Unknown")</f>
        <v>Staff I</v>
      </c>
      <c r="J17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79" s="4">
        <f ca="1">IF(RawData[[#This Row],[Status]]="Overdue", TODAY() - RawData[[#This Row],[Last Review Date]],
 IF(RawData[[#This Row],[Status]]="Late", RawData[[#This Row],[Date Reviewed]] - RawData[[#This Row],[Last Review Date]],
 ""))</f>
        <v>75</v>
      </c>
      <c r="L179" s="21" t="str" cm="1">
        <f t="array" ref="L17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80" spans="1:12" ht="16.5">
      <c r="A180" t="s">
        <v>83</v>
      </c>
      <c r="B180" t="str">
        <f>IFERROR(VLOOKUP(A180, Lookup_Persons!A:B, 2, FALSE), "Unknown")</f>
        <v>Person 22</v>
      </c>
      <c r="C180" t="s">
        <v>27</v>
      </c>
      <c r="D180">
        <v>4</v>
      </c>
      <c r="E180" s="3">
        <v>45735</v>
      </c>
      <c r="F180" s="3">
        <f>IF(RawData[[#This Row],[Date Reviewed]]&lt;&gt;"", EDATE(RawData[[#This Row],[Date Reviewed]], 4), EDATE(RawData[[#This Row],[Last Review Date]], 4))</f>
        <v>45857</v>
      </c>
      <c r="G180" s="3"/>
      <c r="H180" t="s">
        <v>31</v>
      </c>
      <c r="I180" t="str">
        <f>IFERROR(VLOOKUP(H180, Lookup_Persons!D:E, 2, FALSE), "Unknown")</f>
        <v>Staff G</v>
      </c>
      <c r="J180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80" s="4">
        <f ca="1">IF(RawData[[#This Row],[Status]]="Overdue", TODAY() - RawData[[#This Row],[Last Review Date]],
 IF(RawData[[#This Row],[Status]]="Late", RawData[[#This Row],[Date Reviewed]] - RawData[[#This Row],[Last Review Date]],
 ""))</f>
        <v>120</v>
      </c>
      <c r="L180" s="21" t="str" cm="1">
        <f t="array" ref="L18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81" spans="1:12" ht="16.5">
      <c r="A181" t="s">
        <v>83</v>
      </c>
      <c r="B181" t="str">
        <f>IFERROR(VLOOKUP(A181, Lookup_Persons!A:B, 2, FALSE), "Unknown")</f>
        <v>Person 22</v>
      </c>
      <c r="C181" t="s">
        <v>27</v>
      </c>
      <c r="D181">
        <v>4.2</v>
      </c>
      <c r="E181" s="3">
        <v>45735</v>
      </c>
      <c r="F181" s="3">
        <f>IF(RawData[[#This Row],[Date Reviewed]]&lt;&gt;"", EDATE(RawData[[#This Row],[Date Reviewed]], 4), EDATE(RawData[[#This Row],[Last Review Date]], 4))</f>
        <v>45864</v>
      </c>
      <c r="G181" s="3">
        <v>45742</v>
      </c>
      <c r="H181" t="s">
        <v>33</v>
      </c>
      <c r="I181" t="str">
        <f>IFERROR(VLOOKUP(H181, Lookup_Persons!D:E, 2, FALSE), "Unknown")</f>
        <v>Staff I</v>
      </c>
      <c r="J18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81" s="4">
        <f ca="1">IF(RawData[[#This Row],[Status]]="Overdue", TODAY() - RawData[[#This Row],[Last Review Date]],
 IF(RawData[[#This Row],[Status]]="Late", RawData[[#This Row],[Date Reviewed]] - RawData[[#This Row],[Last Review Date]],
 ""))</f>
        <v>7</v>
      </c>
      <c r="L181" s="21" t="str" cm="1">
        <f t="array" ref="L18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82" spans="1:12" ht="16.5">
      <c r="A182" t="s">
        <v>83</v>
      </c>
      <c r="B182" t="str">
        <f>IFERROR(VLOOKUP(A182, Lookup_Persons!A:B, 2, FALSE), "Unknown")</f>
        <v>Person 22</v>
      </c>
      <c r="C182" t="s">
        <v>27</v>
      </c>
      <c r="D182">
        <v>4.9000000000000004</v>
      </c>
      <c r="E182" s="3">
        <v>45735</v>
      </c>
      <c r="F182" s="3">
        <f>IF(RawData[[#This Row],[Date Reviewed]]&lt;&gt;"", EDATE(RawData[[#This Row],[Date Reviewed]], 4), EDATE(RawData[[#This Row],[Last Review Date]], 4))</f>
        <v>45864</v>
      </c>
      <c r="G182" s="3">
        <v>45742</v>
      </c>
      <c r="H182" t="s">
        <v>33</v>
      </c>
      <c r="I182" t="str">
        <f>IFERROR(VLOOKUP(H182, Lookup_Persons!D:E, 2, FALSE), "Unknown")</f>
        <v>Staff I</v>
      </c>
      <c r="J18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82" s="4">
        <f ca="1">IF(RawData[[#This Row],[Status]]="Overdue", TODAY() - RawData[[#This Row],[Last Review Date]],
 IF(RawData[[#This Row],[Status]]="Late", RawData[[#This Row],[Date Reviewed]] - RawData[[#This Row],[Last Review Date]],
 ""))</f>
        <v>7</v>
      </c>
      <c r="L182" s="21" t="str" cm="1">
        <f t="array" ref="L18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183" spans="1:12" ht="16.5">
      <c r="A183" t="s">
        <v>84</v>
      </c>
      <c r="B183" t="str">
        <f>IFERROR(VLOOKUP(A183, Lookup_Persons!A:B, 2, FALSE), "Unknown")</f>
        <v>Person 24</v>
      </c>
      <c r="C183" t="s">
        <v>16</v>
      </c>
      <c r="D183">
        <v>2.1</v>
      </c>
      <c r="E183" s="3">
        <v>45667</v>
      </c>
      <c r="F183" s="3">
        <f>IF(RawData[[#This Row],[Date Reviewed]]&lt;&gt;"", EDATE(RawData[[#This Row],[Date Reviewed]], 4), EDATE(RawData[[#This Row],[Last Review Date]], 4))</f>
        <v>45787</v>
      </c>
      <c r="G183" s="3"/>
      <c r="H183" t="s">
        <v>40</v>
      </c>
      <c r="I183" t="str">
        <f>IFERROR(VLOOKUP(H183, Lookup_Persons!D:E, 2, FALSE), "Unknown")</f>
        <v>Staff K</v>
      </c>
      <c r="J183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83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83" s="21" t="str" cm="1">
        <f t="array" ref="L18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84" spans="1:12" ht="16.5">
      <c r="A184" t="s">
        <v>84</v>
      </c>
      <c r="B184" t="str">
        <f>IFERROR(VLOOKUP(A184, Lookup_Persons!A:B, 2, FALSE), "Unknown")</f>
        <v>Person 24</v>
      </c>
      <c r="C184" t="s">
        <v>16</v>
      </c>
      <c r="D184">
        <v>2.2000000000000002</v>
      </c>
      <c r="E184" s="3">
        <v>45667</v>
      </c>
      <c r="F184" s="3">
        <f>IF(RawData[[#This Row],[Date Reviewed]]&lt;&gt;"", EDATE(RawData[[#This Row],[Date Reviewed]], 4), EDATE(RawData[[#This Row],[Last Review Date]], 4))</f>
        <v>45787</v>
      </c>
      <c r="G184" s="3"/>
      <c r="H184" t="s">
        <v>40</v>
      </c>
      <c r="I184" t="str">
        <f>IFERROR(VLOOKUP(H184, Lookup_Persons!D:E, 2, FALSE), "Unknown")</f>
        <v>Staff K</v>
      </c>
      <c r="J184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84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84" s="21" t="str" cm="1">
        <f t="array" ref="L18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85" spans="1:12" ht="16.5">
      <c r="A185" t="s">
        <v>84</v>
      </c>
      <c r="B185" t="str">
        <f>IFERROR(VLOOKUP(A185, Lookup_Persons!A:B, 2, FALSE), "Unknown")</f>
        <v>Person 24</v>
      </c>
      <c r="C185" t="s">
        <v>16</v>
      </c>
      <c r="D185">
        <v>2.2999999999999998</v>
      </c>
      <c r="E185" s="3">
        <v>45667</v>
      </c>
      <c r="F185" s="3">
        <f>IF(RawData[[#This Row],[Date Reviewed]]&lt;&gt;"", EDATE(RawData[[#This Row],[Date Reviewed]], 4), EDATE(RawData[[#This Row],[Last Review Date]], 4))</f>
        <v>45787</v>
      </c>
      <c r="G185" s="3"/>
      <c r="H185" t="s">
        <v>40</v>
      </c>
      <c r="I185" t="str">
        <f>IFERROR(VLOOKUP(H185, Lookup_Persons!D:E, 2, FALSE), "Unknown")</f>
        <v>Staff K</v>
      </c>
      <c r="J185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85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85" s="21" t="str" cm="1">
        <f t="array" ref="L18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86" spans="1:12" ht="16.5">
      <c r="A186" t="s">
        <v>84</v>
      </c>
      <c r="B186" t="str">
        <f>IFERROR(VLOOKUP(A186, Lookup_Persons!A:B, 2, FALSE), "Unknown")</f>
        <v>Person 24</v>
      </c>
      <c r="C186" t="s">
        <v>16</v>
      </c>
      <c r="D186">
        <v>2.4</v>
      </c>
      <c r="E186" s="3">
        <v>45667</v>
      </c>
      <c r="F186" s="3">
        <f>IF(RawData[[#This Row],[Date Reviewed]]&lt;&gt;"", EDATE(RawData[[#This Row],[Date Reviewed]], 4), EDATE(RawData[[#This Row],[Last Review Date]], 4))</f>
        <v>45787</v>
      </c>
      <c r="G186" s="3"/>
      <c r="H186" t="s">
        <v>40</v>
      </c>
      <c r="I186" t="str">
        <f>IFERROR(VLOOKUP(H186, Lookup_Persons!D:E, 2, FALSE), "Unknown")</f>
        <v>Staff K</v>
      </c>
      <c r="J186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86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86" s="21" t="str" cm="1">
        <f t="array" ref="L18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87" spans="1:12" ht="16.5">
      <c r="A187" t="s">
        <v>84</v>
      </c>
      <c r="B187" t="str">
        <f>IFERROR(VLOOKUP(A187, Lookup_Persons!A:B, 2, FALSE), "Unknown")</f>
        <v>Person 24</v>
      </c>
      <c r="C187" t="s">
        <v>16</v>
      </c>
      <c r="D187">
        <v>2.5</v>
      </c>
      <c r="E187" s="3">
        <v>45667</v>
      </c>
      <c r="F187" s="3">
        <f>IF(RawData[[#This Row],[Date Reviewed]]&lt;&gt;"", EDATE(RawData[[#This Row],[Date Reviewed]], 4), EDATE(RawData[[#This Row],[Last Review Date]], 4))</f>
        <v>45787</v>
      </c>
      <c r="G187" s="3"/>
      <c r="H187" t="s">
        <v>40</v>
      </c>
      <c r="I187" t="str">
        <f>IFERROR(VLOOKUP(H187, Lookup_Persons!D:E, 2, FALSE), "Unknown")</f>
        <v>Staff K</v>
      </c>
      <c r="J187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87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87" s="21" t="str" cm="1">
        <f t="array" ref="L18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88" spans="1:12" ht="16.5">
      <c r="A188" t="s">
        <v>84</v>
      </c>
      <c r="B188" t="str">
        <f>IFERROR(VLOOKUP(A188, Lookup_Persons!A:B, 2, FALSE), "Unknown")</f>
        <v>Person 24</v>
      </c>
      <c r="C188" t="s">
        <v>27</v>
      </c>
      <c r="D188">
        <v>4</v>
      </c>
      <c r="E188" s="3">
        <v>45729</v>
      </c>
      <c r="F188" s="3">
        <f>IF(RawData[[#This Row],[Date Reviewed]]&lt;&gt;"", EDATE(RawData[[#This Row],[Date Reviewed]], 4), EDATE(RawData[[#This Row],[Last Review Date]], 4))</f>
        <v>45877</v>
      </c>
      <c r="G188" s="3">
        <v>45755</v>
      </c>
      <c r="H188" t="s">
        <v>40</v>
      </c>
      <c r="I188" t="str">
        <f>IFERROR(VLOOKUP(H188, Lookup_Persons!D:E, 2, FALSE), "Unknown")</f>
        <v>Staff K</v>
      </c>
      <c r="J18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88" s="4">
        <f ca="1">IF(RawData[[#This Row],[Status]]="Overdue", TODAY() - RawData[[#This Row],[Last Review Date]],
 IF(RawData[[#This Row],[Status]]="Late", RawData[[#This Row],[Date Reviewed]] - RawData[[#This Row],[Last Review Date]],
 ""))</f>
        <v>26</v>
      </c>
      <c r="L188" s="21" t="str" cm="1">
        <f t="array" ref="L18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89" spans="1:12" ht="16.5">
      <c r="A189" t="s">
        <v>84</v>
      </c>
      <c r="B189" t="str">
        <f>IFERROR(VLOOKUP(A189, Lookup_Persons!A:B, 2, FALSE), "Unknown")</f>
        <v>Person 24</v>
      </c>
      <c r="C189" t="s">
        <v>27</v>
      </c>
      <c r="D189">
        <v>4.0999999999999996</v>
      </c>
      <c r="E189" s="3">
        <v>45729</v>
      </c>
      <c r="F189" s="3">
        <f>IF(RawData[[#This Row],[Date Reviewed]]&lt;&gt;"", EDATE(RawData[[#This Row],[Date Reviewed]], 4), EDATE(RawData[[#This Row],[Last Review Date]], 4))</f>
        <v>45877</v>
      </c>
      <c r="G189" s="3">
        <v>45755</v>
      </c>
      <c r="H189" t="s">
        <v>40</v>
      </c>
      <c r="I189" t="str">
        <f>IFERROR(VLOOKUP(H189, Lookup_Persons!D:E, 2, FALSE), "Unknown")</f>
        <v>Staff K</v>
      </c>
      <c r="J18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89" s="4">
        <f ca="1">IF(RawData[[#This Row],[Status]]="Overdue", TODAY() - RawData[[#This Row],[Last Review Date]],
 IF(RawData[[#This Row],[Status]]="Late", RawData[[#This Row],[Date Reviewed]] - RawData[[#This Row],[Last Review Date]],
 ""))</f>
        <v>26</v>
      </c>
      <c r="L189" s="21" t="str" cm="1">
        <f t="array" ref="L18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0" spans="1:12" ht="16.5">
      <c r="A190" t="s">
        <v>84</v>
      </c>
      <c r="B190" t="str">
        <f>IFERROR(VLOOKUP(A190, Lookup_Persons!A:B, 2, FALSE), "Unknown")</f>
        <v>Person 24</v>
      </c>
      <c r="C190" t="s">
        <v>27</v>
      </c>
      <c r="D190">
        <v>4.2</v>
      </c>
      <c r="E190" s="3">
        <v>45729</v>
      </c>
      <c r="F190" s="3">
        <f>IF(RawData[[#This Row],[Date Reviewed]]&lt;&gt;"", EDATE(RawData[[#This Row],[Date Reviewed]], 4), EDATE(RawData[[#This Row],[Last Review Date]], 4))</f>
        <v>45877</v>
      </c>
      <c r="G190" s="3">
        <v>45755</v>
      </c>
      <c r="H190" t="s">
        <v>40</v>
      </c>
      <c r="I190" t="str">
        <f>IFERROR(VLOOKUP(H190, Lookup_Persons!D:E, 2, FALSE), "Unknown")</f>
        <v>Staff K</v>
      </c>
      <c r="J19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90" s="4">
        <f ca="1">IF(RawData[[#This Row],[Status]]="Overdue", TODAY() - RawData[[#This Row],[Last Review Date]],
 IF(RawData[[#This Row],[Status]]="Late", RawData[[#This Row],[Date Reviewed]] - RawData[[#This Row],[Last Review Date]],
 ""))</f>
        <v>26</v>
      </c>
      <c r="L190" s="21" t="str" cm="1">
        <f t="array" ref="L19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1" spans="1:12" ht="16.5">
      <c r="A191" t="s">
        <v>84</v>
      </c>
      <c r="B191" t="str">
        <f>IFERROR(VLOOKUP(A191, Lookup_Persons!A:B, 2, FALSE), "Unknown")</f>
        <v>Person 24</v>
      </c>
      <c r="C191" t="s">
        <v>27</v>
      </c>
      <c r="D191">
        <v>4.5</v>
      </c>
      <c r="E191" s="3">
        <v>45729</v>
      </c>
      <c r="F191" s="3">
        <f>IF(RawData[[#This Row],[Date Reviewed]]&lt;&gt;"", EDATE(RawData[[#This Row],[Date Reviewed]], 4), EDATE(RawData[[#This Row],[Last Review Date]], 4))</f>
        <v>45877</v>
      </c>
      <c r="G191" s="3">
        <v>45755</v>
      </c>
      <c r="H191" t="s">
        <v>40</v>
      </c>
      <c r="I191" t="str">
        <f>IFERROR(VLOOKUP(H191, Lookup_Persons!D:E, 2, FALSE), "Unknown")</f>
        <v>Staff K</v>
      </c>
      <c r="J19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91" s="4">
        <f ca="1">IF(RawData[[#This Row],[Status]]="Overdue", TODAY() - RawData[[#This Row],[Last Review Date]],
 IF(RawData[[#This Row],[Status]]="Late", RawData[[#This Row],[Date Reviewed]] - RawData[[#This Row],[Last Review Date]],
 ""))</f>
        <v>26</v>
      </c>
      <c r="L191" s="21" t="str" cm="1">
        <f t="array" ref="L19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2" spans="1:12" ht="16.5">
      <c r="A192" t="s">
        <v>84</v>
      </c>
      <c r="B192" t="str">
        <f>IFERROR(VLOOKUP(A192, Lookup_Persons!A:B, 2, FALSE), "Unknown")</f>
        <v>Person 24</v>
      </c>
      <c r="C192" t="s">
        <v>27</v>
      </c>
      <c r="D192">
        <v>4.9000000000000004</v>
      </c>
      <c r="E192" s="3">
        <v>45729</v>
      </c>
      <c r="F192" s="3">
        <f>IF(RawData[[#This Row],[Date Reviewed]]&lt;&gt;"", EDATE(RawData[[#This Row],[Date Reviewed]], 4), EDATE(RawData[[#This Row],[Last Review Date]], 4))</f>
        <v>45877</v>
      </c>
      <c r="G192" s="3">
        <v>45755</v>
      </c>
      <c r="H192" t="s">
        <v>40</v>
      </c>
      <c r="I192" t="str">
        <f>IFERROR(VLOOKUP(H192, Lookup_Persons!D:E, 2, FALSE), "Unknown")</f>
        <v>Staff K</v>
      </c>
      <c r="J19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92" s="4">
        <f ca="1">IF(RawData[[#This Row],[Status]]="Overdue", TODAY() - RawData[[#This Row],[Last Review Date]],
 IF(RawData[[#This Row],[Status]]="Late", RawData[[#This Row],[Date Reviewed]] - RawData[[#This Row],[Last Review Date]],
 ""))</f>
        <v>26</v>
      </c>
      <c r="L192" s="21" t="str" cm="1">
        <f t="array" ref="L19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3" spans="1:12" ht="16.5">
      <c r="A193" t="s">
        <v>84</v>
      </c>
      <c r="B193" t="str">
        <f>IFERROR(VLOOKUP(A193, Lookup_Persons!A:B, 2, FALSE), "Unknown")</f>
        <v>Person 24</v>
      </c>
      <c r="C193" t="s">
        <v>27</v>
      </c>
      <c r="D193">
        <v>4.1500000000000004</v>
      </c>
      <c r="E193" s="3">
        <v>45729</v>
      </c>
      <c r="F193" s="3">
        <f>IF(RawData[[#This Row],[Date Reviewed]]&lt;&gt;"", EDATE(RawData[[#This Row],[Date Reviewed]], 4), EDATE(RawData[[#This Row],[Last Review Date]], 4))</f>
        <v>45877</v>
      </c>
      <c r="G193" s="3">
        <v>45755</v>
      </c>
      <c r="H193" t="s">
        <v>40</v>
      </c>
      <c r="I193" t="str">
        <f>IFERROR(VLOOKUP(H193, Lookup_Persons!D:E, 2, FALSE), "Unknown")</f>
        <v>Staff K</v>
      </c>
      <c r="J19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93" s="4">
        <f ca="1">IF(RawData[[#This Row],[Status]]="Overdue", TODAY() - RawData[[#This Row],[Last Review Date]],
 IF(RawData[[#This Row],[Status]]="Late", RawData[[#This Row],[Date Reviewed]] - RawData[[#This Row],[Last Review Date]],
 ""))</f>
        <v>26</v>
      </c>
      <c r="L193" s="21" t="str" cm="1">
        <f t="array" ref="L19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4" spans="1:12" ht="16.5">
      <c r="A194" t="s">
        <v>85</v>
      </c>
      <c r="B194" t="str">
        <f>IFERROR(VLOOKUP(A194, Lookup_Persons!A:B, 2, FALSE), "Unknown")</f>
        <v>Person 23</v>
      </c>
      <c r="C194" t="s">
        <v>16</v>
      </c>
      <c r="D194">
        <v>2.1</v>
      </c>
      <c r="E194" s="3">
        <v>45667</v>
      </c>
      <c r="F194" s="3">
        <f>IF(RawData[[#This Row],[Date Reviewed]]&lt;&gt;"", EDATE(RawData[[#This Row],[Date Reviewed]], 4), EDATE(RawData[[#This Row],[Last Review Date]], 4))</f>
        <v>45787</v>
      </c>
      <c r="G194" s="3"/>
      <c r="H194" t="s">
        <v>33</v>
      </c>
      <c r="I194" t="str">
        <f>IFERROR(VLOOKUP(H194, Lookup_Persons!D:E, 2, FALSE), "Unknown")</f>
        <v>Staff I</v>
      </c>
      <c r="J194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94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94" s="21" t="str" cm="1">
        <f t="array" ref="L19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5" spans="1:12" ht="16.5">
      <c r="A195" t="s">
        <v>85</v>
      </c>
      <c r="B195" t="str">
        <f>IFERROR(VLOOKUP(A195, Lookup_Persons!A:B, 2, FALSE), "Unknown")</f>
        <v>Person 23</v>
      </c>
      <c r="C195" t="s">
        <v>16</v>
      </c>
      <c r="D195">
        <v>2.2000000000000002</v>
      </c>
      <c r="E195" s="3">
        <v>45667</v>
      </c>
      <c r="F195" s="3">
        <f>IF(RawData[[#This Row],[Date Reviewed]]&lt;&gt;"", EDATE(RawData[[#This Row],[Date Reviewed]], 4), EDATE(RawData[[#This Row],[Last Review Date]], 4))</f>
        <v>45856</v>
      </c>
      <c r="G195" s="3">
        <v>45734</v>
      </c>
      <c r="H195" t="s">
        <v>33</v>
      </c>
      <c r="I195" t="str">
        <f>IFERROR(VLOOKUP(H195, Lookup_Persons!D:E, 2, FALSE), "Unknown")</f>
        <v>Staff I</v>
      </c>
      <c r="J195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95" s="4">
        <f ca="1">IF(RawData[[#This Row],[Status]]="Overdue", TODAY() - RawData[[#This Row],[Last Review Date]],
 IF(RawData[[#This Row],[Status]]="Late", RawData[[#This Row],[Date Reviewed]] - RawData[[#This Row],[Last Review Date]],
 ""))</f>
        <v>67</v>
      </c>
      <c r="L195" s="21" t="str" cm="1">
        <f t="array" ref="L19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6" spans="1:12" ht="16.5">
      <c r="A196" t="s">
        <v>85</v>
      </c>
      <c r="B196" t="str">
        <f>IFERROR(VLOOKUP(A196, Lookup_Persons!A:B, 2, FALSE), "Unknown")</f>
        <v>Person 23</v>
      </c>
      <c r="C196" t="s">
        <v>16</v>
      </c>
      <c r="D196">
        <v>2.2999999999999998</v>
      </c>
      <c r="E196" s="3">
        <v>45667</v>
      </c>
      <c r="F196" s="3">
        <f>IF(RawData[[#This Row],[Date Reviewed]]&lt;&gt;"", EDATE(RawData[[#This Row],[Date Reviewed]], 4), EDATE(RawData[[#This Row],[Last Review Date]], 4))</f>
        <v>45787</v>
      </c>
      <c r="G196" s="3"/>
      <c r="H196" t="s">
        <v>33</v>
      </c>
      <c r="I196" t="str">
        <f>IFERROR(VLOOKUP(H196, Lookup_Persons!D:E, 2, FALSE), "Unknown")</f>
        <v>Staff I</v>
      </c>
      <c r="J196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96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96" s="21" t="str" cm="1">
        <f t="array" ref="L19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7" spans="1:12" ht="16.5">
      <c r="A197" t="s">
        <v>85</v>
      </c>
      <c r="B197" t="str">
        <f>IFERROR(VLOOKUP(A197, Lookup_Persons!A:B, 2, FALSE), "Unknown")</f>
        <v>Person 23</v>
      </c>
      <c r="C197" t="s">
        <v>16</v>
      </c>
      <c r="D197">
        <v>2.4</v>
      </c>
      <c r="E197" s="3">
        <v>45667</v>
      </c>
      <c r="F197" s="3">
        <f>IF(RawData[[#This Row],[Date Reviewed]]&lt;&gt;"", EDATE(RawData[[#This Row],[Date Reviewed]], 4), EDATE(RawData[[#This Row],[Last Review Date]], 4))</f>
        <v>45787</v>
      </c>
      <c r="G197" s="3"/>
      <c r="H197" t="s">
        <v>33</v>
      </c>
      <c r="I197" t="str">
        <f>IFERROR(VLOOKUP(H197, Lookup_Persons!D:E, 2, FALSE), "Unknown")</f>
        <v>Staff I</v>
      </c>
      <c r="J197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97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97" s="21" t="str" cm="1">
        <f t="array" ref="L19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8" spans="1:12" ht="16.5">
      <c r="A198" t="s">
        <v>85</v>
      </c>
      <c r="B198" t="str">
        <f>IFERROR(VLOOKUP(A198, Lookup_Persons!A:B, 2, FALSE), "Unknown")</f>
        <v>Person 23</v>
      </c>
      <c r="C198" t="s">
        <v>16</v>
      </c>
      <c r="D198">
        <v>2.5</v>
      </c>
      <c r="E198" s="3">
        <v>45667</v>
      </c>
      <c r="F198" s="3">
        <f>IF(RawData[[#This Row],[Date Reviewed]]&lt;&gt;"", EDATE(RawData[[#This Row],[Date Reviewed]], 4), EDATE(RawData[[#This Row],[Last Review Date]], 4))</f>
        <v>45787</v>
      </c>
      <c r="G198" s="3"/>
      <c r="H198" t="s">
        <v>33</v>
      </c>
      <c r="I198" t="str">
        <f>IFERROR(VLOOKUP(H198, Lookup_Persons!D:E, 2, FALSE), "Unknown")</f>
        <v>Staff I</v>
      </c>
      <c r="J198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198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198" s="21" t="str" cm="1">
        <f t="array" ref="L19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199" spans="1:12" ht="16.5">
      <c r="A199" t="s">
        <v>85</v>
      </c>
      <c r="B199" t="str">
        <f>IFERROR(VLOOKUP(A199, Lookup_Persons!A:B, 2, FALSE), "Unknown")</f>
        <v>Person 23</v>
      </c>
      <c r="C199" t="s">
        <v>27</v>
      </c>
      <c r="D199">
        <v>4</v>
      </c>
      <c r="E199" s="3">
        <v>45734</v>
      </c>
      <c r="F199" s="3">
        <f>IF(RawData[[#This Row],[Date Reviewed]]&lt;&gt;"", EDATE(RawData[[#This Row],[Date Reviewed]], 4), EDATE(RawData[[#This Row],[Last Review Date]], 4))</f>
        <v>45921</v>
      </c>
      <c r="G199" s="3">
        <v>45798</v>
      </c>
      <c r="H199" t="s">
        <v>33</v>
      </c>
      <c r="I199" t="str">
        <f>IFERROR(VLOOKUP(H199, Lookup_Persons!D:E, 2, FALSE), "Unknown")</f>
        <v>Staff I</v>
      </c>
      <c r="J19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199" s="4">
        <f ca="1">IF(RawData[[#This Row],[Status]]="Overdue", TODAY() - RawData[[#This Row],[Last Review Date]],
 IF(RawData[[#This Row],[Status]]="Late", RawData[[#This Row],[Date Reviewed]] - RawData[[#This Row],[Last Review Date]],
 ""))</f>
        <v>64</v>
      </c>
      <c r="L199" s="21" t="str" cm="1">
        <f t="array" ref="L19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00" spans="1:12" ht="16.5">
      <c r="A200" t="s">
        <v>85</v>
      </c>
      <c r="B200" t="str">
        <f>IFERROR(VLOOKUP(A200, Lookup_Persons!A:B, 2, FALSE), "Unknown")</f>
        <v>Person 23</v>
      </c>
      <c r="C200" t="s">
        <v>27</v>
      </c>
      <c r="D200">
        <v>4.2</v>
      </c>
      <c r="E200" s="3">
        <v>45734</v>
      </c>
      <c r="F200" s="3">
        <f>IF(RawData[[#This Row],[Date Reviewed]]&lt;&gt;"", EDATE(RawData[[#This Row],[Date Reviewed]], 4), EDATE(RawData[[#This Row],[Last Review Date]], 4))</f>
        <v>45921</v>
      </c>
      <c r="G200" s="3">
        <v>45798</v>
      </c>
      <c r="H200" t="s">
        <v>33</v>
      </c>
      <c r="I200" t="str">
        <f>IFERROR(VLOOKUP(H200, Lookup_Persons!D:E, 2, FALSE), "Unknown")</f>
        <v>Staff I</v>
      </c>
      <c r="J20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00" s="4">
        <f ca="1">IF(RawData[[#This Row],[Status]]="Overdue", TODAY() - RawData[[#This Row],[Last Review Date]],
 IF(RawData[[#This Row],[Status]]="Late", RawData[[#This Row],[Date Reviewed]] - RawData[[#This Row],[Last Review Date]],
 ""))</f>
        <v>64</v>
      </c>
      <c r="L200" s="21" t="str" cm="1">
        <f t="array" ref="L20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01" spans="1:12" ht="16.5">
      <c r="A201" t="s">
        <v>85</v>
      </c>
      <c r="B201" t="str">
        <f>IFERROR(VLOOKUP(A201, Lookup_Persons!A:B, 2, FALSE), "Unknown")</f>
        <v>Person 23</v>
      </c>
      <c r="C201" t="s">
        <v>27</v>
      </c>
      <c r="D201">
        <v>4.9000000000000004</v>
      </c>
      <c r="E201" s="3">
        <v>45734</v>
      </c>
      <c r="F201" s="3">
        <f>IF(RawData[[#This Row],[Date Reviewed]]&lt;&gt;"", EDATE(RawData[[#This Row],[Date Reviewed]], 4), EDATE(RawData[[#This Row],[Last Review Date]], 4))</f>
        <v>45921</v>
      </c>
      <c r="G201" s="3">
        <v>45798</v>
      </c>
      <c r="H201" t="s">
        <v>33</v>
      </c>
      <c r="I201" t="str">
        <f>IFERROR(VLOOKUP(H201, Lookup_Persons!D:E, 2, FALSE), "Unknown")</f>
        <v>Staff I</v>
      </c>
      <c r="J20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01" s="4">
        <f ca="1">IF(RawData[[#This Row],[Status]]="Overdue", TODAY() - RawData[[#This Row],[Last Review Date]],
 IF(RawData[[#This Row],[Status]]="Late", RawData[[#This Row],[Date Reviewed]] - RawData[[#This Row],[Last Review Date]],
 ""))</f>
        <v>64</v>
      </c>
      <c r="L201" s="21" t="str" cm="1">
        <f t="array" ref="L20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02" spans="1:12" ht="16.5">
      <c r="A202" t="s">
        <v>86</v>
      </c>
      <c r="B202" t="str">
        <f>IFERROR(VLOOKUP(A202, Lookup_Persons!A:B, 2, FALSE), "Unknown")</f>
        <v>Person 25</v>
      </c>
      <c r="C202" t="s">
        <v>16</v>
      </c>
      <c r="D202">
        <v>2.1</v>
      </c>
      <c r="E202" s="3">
        <v>45667</v>
      </c>
      <c r="F202" s="3">
        <f>IF(RawData[[#This Row],[Date Reviewed]]&lt;&gt;"", EDATE(RawData[[#This Row],[Date Reviewed]], 4), EDATE(RawData[[#This Row],[Last Review Date]], 4))</f>
        <v>45787</v>
      </c>
      <c r="G202" s="3"/>
      <c r="H202" t="s">
        <v>34</v>
      </c>
      <c r="I202" t="str">
        <f>IFERROR(VLOOKUP(H202, Lookup_Persons!D:E, 2, FALSE), "Unknown")</f>
        <v>Staff H</v>
      </c>
      <c r="J202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202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202" s="21" t="str" cm="1">
        <f t="array" ref="L20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03" spans="1:12" ht="16.5">
      <c r="A203" t="s">
        <v>86</v>
      </c>
      <c r="B203" t="str">
        <f>IFERROR(VLOOKUP(A203, Lookup_Persons!A:B, 2, FALSE), "Unknown")</f>
        <v>Person 25</v>
      </c>
      <c r="C203" t="s">
        <v>16</v>
      </c>
      <c r="D203">
        <v>2.2000000000000002</v>
      </c>
      <c r="E203" s="3">
        <v>45667</v>
      </c>
      <c r="F203" s="3">
        <f>IF(RawData[[#This Row],[Date Reviewed]]&lt;&gt;"", EDATE(RawData[[#This Row],[Date Reviewed]], 4), EDATE(RawData[[#This Row],[Last Review Date]], 4))</f>
        <v>45873</v>
      </c>
      <c r="G203" s="3">
        <v>45751</v>
      </c>
      <c r="H203" t="s">
        <v>34</v>
      </c>
      <c r="I203" t="str">
        <f>IFERROR(VLOOKUP(H203, Lookup_Persons!D:E, 2, FALSE), "Unknown")</f>
        <v>Staff H</v>
      </c>
      <c r="J20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03" s="4">
        <f ca="1">IF(RawData[[#This Row],[Status]]="Overdue", TODAY() - RawData[[#This Row],[Last Review Date]],
 IF(RawData[[#This Row],[Status]]="Late", RawData[[#This Row],[Date Reviewed]] - RawData[[#This Row],[Last Review Date]],
 ""))</f>
        <v>84</v>
      </c>
      <c r="L203" s="21" t="str" cm="1">
        <f t="array" ref="L20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04" spans="1:12" ht="16.5">
      <c r="A204" t="s">
        <v>86</v>
      </c>
      <c r="B204" t="str">
        <f>IFERROR(VLOOKUP(A204, Lookup_Persons!A:B, 2, FALSE), "Unknown")</f>
        <v>Person 25</v>
      </c>
      <c r="C204" t="s">
        <v>16</v>
      </c>
      <c r="D204">
        <v>2.2999999999999998</v>
      </c>
      <c r="E204" s="3">
        <v>45667</v>
      </c>
      <c r="F204" s="3">
        <f>IF(RawData[[#This Row],[Date Reviewed]]&lt;&gt;"", EDATE(RawData[[#This Row],[Date Reviewed]], 4), EDATE(RawData[[#This Row],[Last Review Date]], 4))</f>
        <v>45787</v>
      </c>
      <c r="G204" s="3"/>
      <c r="H204" t="s">
        <v>34</v>
      </c>
      <c r="I204" t="str">
        <f>IFERROR(VLOOKUP(H204, Lookup_Persons!D:E, 2, FALSE), "Unknown")</f>
        <v>Staff H</v>
      </c>
      <c r="J204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204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204" s="21" t="str" cm="1">
        <f t="array" ref="L20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05" spans="1:12" ht="16.5">
      <c r="A205" t="s">
        <v>86</v>
      </c>
      <c r="B205" t="str">
        <f>IFERROR(VLOOKUP(A205, Lookup_Persons!A:B, 2, FALSE), "Unknown")</f>
        <v>Person 25</v>
      </c>
      <c r="C205" t="s">
        <v>16</v>
      </c>
      <c r="D205">
        <v>2.4</v>
      </c>
      <c r="E205" s="3">
        <v>45667</v>
      </c>
      <c r="F205" s="3">
        <f>IF(RawData[[#This Row],[Date Reviewed]]&lt;&gt;"", EDATE(RawData[[#This Row],[Date Reviewed]], 4), EDATE(RawData[[#This Row],[Last Review Date]], 4))</f>
        <v>45787</v>
      </c>
      <c r="G205" s="3"/>
      <c r="H205" t="s">
        <v>34</v>
      </c>
      <c r="I205" t="str">
        <f>IFERROR(VLOOKUP(H205, Lookup_Persons!D:E, 2, FALSE), "Unknown")</f>
        <v>Staff H</v>
      </c>
      <c r="J205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205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205" s="21" t="str" cm="1">
        <f t="array" ref="L20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06" spans="1:12" ht="16.5">
      <c r="A206" t="s">
        <v>86</v>
      </c>
      <c r="B206" t="str">
        <f>IFERROR(VLOOKUP(A206, Lookup_Persons!A:B, 2, FALSE), "Unknown")</f>
        <v>Person 25</v>
      </c>
      <c r="C206" t="s">
        <v>16</v>
      </c>
      <c r="D206">
        <v>2.5</v>
      </c>
      <c r="E206" s="3">
        <v>45667</v>
      </c>
      <c r="F206" s="3">
        <f>IF(RawData[[#This Row],[Date Reviewed]]&lt;&gt;"", EDATE(RawData[[#This Row],[Date Reviewed]], 4), EDATE(RawData[[#This Row],[Last Review Date]], 4))</f>
        <v>45787</v>
      </c>
      <c r="G206" s="3"/>
      <c r="H206" t="s">
        <v>34</v>
      </c>
      <c r="I206" t="str">
        <f>IFERROR(VLOOKUP(H206, Lookup_Persons!D:E, 2, FALSE), "Unknown")</f>
        <v>Staff H</v>
      </c>
      <c r="J206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206" s="4">
        <f ca="1">IF(RawData[[#This Row],[Status]]="Overdue", TODAY() - RawData[[#This Row],[Last Review Date]],
 IF(RawData[[#This Row],[Status]]="Late", RawData[[#This Row],[Date Reviewed]] - RawData[[#This Row],[Last Review Date]],
 ""))</f>
        <v>188</v>
      </c>
      <c r="L206" s="21" t="str" cm="1">
        <f t="array" ref="L20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07" spans="1:12" ht="16.5">
      <c r="A207" t="s">
        <v>86</v>
      </c>
      <c r="B207" t="str">
        <f>IFERROR(VLOOKUP(A207, Lookup_Persons!A:B, 2, FALSE), "Unknown")</f>
        <v>Person 25</v>
      </c>
      <c r="C207" t="s">
        <v>27</v>
      </c>
      <c r="D207">
        <v>4</v>
      </c>
      <c r="E207" s="3">
        <v>45782</v>
      </c>
      <c r="F207" s="3">
        <f>IF(RawData[[#This Row],[Date Reviewed]]&lt;&gt;"", EDATE(RawData[[#This Row],[Date Reviewed]], 4), EDATE(RawData[[#This Row],[Last Review Date]], 4))</f>
        <v>45919</v>
      </c>
      <c r="G207" s="3">
        <v>45796</v>
      </c>
      <c r="H207" t="s">
        <v>33</v>
      </c>
      <c r="I207" t="str">
        <f>IFERROR(VLOOKUP(H207, Lookup_Persons!D:E, 2, FALSE), "Unknown")</f>
        <v>Staff I</v>
      </c>
      <c r="J20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07" s="4">
        <f ca="1">IF(RawData[[#This Row],[Status]]="Overdue", TODAY() - RawData[[#This Row],[Last Review Date]],
 IF(RawData[[#This Row],[Status]]="Late", RawData[[#This Row],[Date Reviewed]] - RawData[[#This Row],[Last Review Date]],
 ""))</f>
        <v>14</v>
      </c>
      <c r="L207" s="21" t="str" cm="1">
        <f t="array" ref="L20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08" spans="1:12" ht="16.5">
      <c r="A208" t="s">
        <v>86</v>
      </c>
      <c r="B208" t="str">
        <f>IFERROR(VLOOKUP(A208, Lookup_Persons!A:B, 2, FALSE), "Unknown")</f>
        <v>Person 25</v>
      </c>
      <c r="C208" t="s">
        <v>27</v>
      </c>
      <c r="D208">
        <v>4.2</v>
      </c>
      <c r="E208" s="3">
        <v>45782</v>
      </c>
      <c r="F208" s="3">
        <f>IF(RawData[[#This Row],[Date Reviewed]]&lt;&gt;"", EDATE(RawData[[#This Row],[Date Reviewed]], 4), EDATE(RawData[[#This Row],[Last Review Date]], 4))</f>
        <v>45919</v>
      </c>
      <c r="G208" s="3">
        <v>45796</v>
      </c>
      <c r="H208" t="s">
        <v>33</v>
      </c>
      <c r="I208" t="str">
        <f>IFERROR(VLOOKUP(H208, Lookup_Persons!D:E, 2, FALSE), "Unknown")</f>
        <v>Staff I</v>
      </c>
      <c r="J208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08" s="4">
        <f ca="1">IF(RawData[[#This Row],[Status]]="Overdue", TODAY() - RawData[[#This Row],[Last Review Date]],
 IF(RawData[[#This Row],[Status]]="Late", RawData[[#This Row],[Date Reviewed]] - RawData[[#This Row],[Last Review Date]],
 ""))</f>
        <v>14</v>
      </c>
      <c r="L208" s="21" t="str" cm="1">
        <f t="array" ref="L20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09" spans="1:12" ht="16.5">
      <c r="A209" t="s">
        <v>86</v>
      </c>
      <c r="B209" t="str">
        <f>IFERROR(VLOOKUP(A209, Lookup_Persons!A:B, 2, FALSE), "Unknown")</f>
        <v>Person 25</v>
      </c>
      <c r="C209" t="s">
        <v>27</v>
      </c>
      <c r="D209">
        <v>4.9000000000000004</v>
      </c>
      <c r="E209" s="3">
        <v>45782</v>
      </c>
      <c r="F209" s="3">
        <f>IF(RawData[[#This Row],[Date Reviewed]]&lt;&gt;"", EDATE(RawData[[#This Row],[Date Reviewed]], 4), EDATE(RawData[[#This Row],[Last Review Date]], 4))</f>
        <v>45919</v>
      </c>
      <c r="G209" s="3">
        <v>45796</v>
      </c>
      <c r="H209" t="s">
        <v>33</v>
      </c>
      <c r="I209" t="str">
        <f>IFERROR(VLOOKUP(H209, Lookup_Persons!D:E, 2, FALSE), "Unknown")</f>
        <v>Staff I</v>
      </c>
      <c r="J20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09" s="4">
        <f ca="1">IF(RawData[[#This Row],[Status]]="Overdue", TODAY() - RawData[[#This Row],[Last Review Date]],
 IF(RawData[[#This Row],[Status]]="Late", RawData[[#This Row],[Date Reviewed]] - RawData[[#This Row],[Last Review Date]],
 ""))</f>
        <v>14</v>
      </c>
      <c r="L209" s="21" t="str" cm="1">
        <f t="array" ref="L20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10" spans="1:12" ht="16.5">
      <c r="A210" t="s">
        <v>87</v>
      </c>
      <c r="B210" t="str">
        <f>IFERROR(VLOOKUP(A210, Lookup_Persons!A:B, 2, FALSE), "Unknown")</f>
        <v>Person 26</v>
      </c>
      <c r="C210" t="s">
        <v>16</v>
      </c>
      <c r="D210">
        <v>2.1</v>
      </c>
      <c r="E210" s="3">
        <v>45667</v>
      </c>
      <c r="F210" s="3">
        <f>IF(RawData[[#This Row],[Date Reviewed]]&lt;&gt;"", EDATE(RawData[[#This Row],[Date Reviewed]], 4), EDATE(RawData[[#This Row],[Last Review Date]], 4))</f>
        <v>45826</v>
      </c>
      <c r="G210" s="3">
        <v>45706</v>
      </c>
      <c r="H210" t="s">
        <v>40</v>
      </c>
      <c r="I210" t="str">
        <f>IFERROR(VLOOKUP(H210, Lookup_Persons!D:E, 2, FALSE), "Unknown")</f>
        <v>Staff K</v>
      </c>
      <c r="J21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10" s="4">
        <f ca="1">IF(RawData[[#This Row],[Status]]="Overdue", TODAY() - RawData[[#This Row],[Last Review Date]],
 IF(RawData[[#This Row],[Status]]="Late", RawData[[#This Row],[Date Reviewed]] - RawData[[#This Row],[Last Review Date]],
 ""))</f>
        <v>39</v>
      </c>
      <c r="L210" s="21" t="str" cm="1">
        <f t="array" ref="L21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1" spans="1:12" ht="16.5">
      <c r="A211" t="s">
        <v>87</v>
      </c>
      <c r="B211" t="str">
        <f>IFERROR(VLOOKUP(A211, Lookup_Persons!A:B, 2, FALSE), "Unknown")</f>
        <v>Person 26</v>
      </c>
      <c r="C211" t="s">
        <v>16</v>
      </c>
      <c r="D211">
        <v>2.2000000000000002</v>
      </c>
      <c r="E211" s="3">
        <v>45667</v>
      </c>
      <c r="F211" s="3">
        <f>IF(RawData[[#This Row],[Date Reviewed]]&lt;&gt;"", EDATE(RawData[[#This Row],[Date Reviewed]], 4), EDATE(RawData[[#This Row],[Last Review Date]], 4))</f>
        <v>45826</v>
      </c>
      <c r="G211" s="3">
        <v>45706</v>
      </c>
      <c r="H211" t="s">
        <v>40</v>
      </c>
      <c r="I211" t="str">
        <f>IFERROR(VLOOKUP(H211, Lookup_Persons!D:E, 2, FALSE), "Unknown")</f>
        <v>Staff K</v>
      </c>
      <c r="J21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11" s="4">
        <f ca="1">IF(RawData[[#This Row],[Status]]="Overdue", TODAY() - RawData[[#This Row],[Last Review Date]],
 IF(RawData[[#This Row],[Status]]="Late", RawData[[#This Row],[Date Reviewed]] - RawData[[#This Row],[Last Review Date]],
 ""))</f>
        <v>39</v>
      </c>
      <c r="L211" s="21" t="str" cm="1">
        <f t="array" ref="L21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2" spans="1:12" ht="16.5">
      <c r="A212" t="s">
        <v>87</v>
      </c>
      <c r="B212" t="str">
        <f>IFERROR(VLOOKUP(A212, Lookup_Persons!A:B, 2, FALSE), "Unknown")</f>
        <v>Person 26</v>
      </c>
      <c r="C212" t="s">
        <v>16</v>
      </c>
      <c r="D212">
        <v>2.2999999999999998</v>
      </c>
      <c r="E212" s="3">
        <v>45667</v>
      </c>
      <c r="F212" s="3">
        <f>IF(RawData[[#This Row],[Date Reviewed]]&lt;&gt;"", EDATE(RawData[[#This Row],[Date Reviewed]], 4), EDATE(RawData[[#This Row],[Last Review Date]], 4))</f>
        <v>45826</v>
      </c>
      <c r="G212" s="3">
        <v>45706</v>
      </c>
      <c r="H212" t="s">
        <v>44</v>
      </c>
      <c r="I212" t="str">
        <f>IFERROR(VLOOKUP(H212, Lookup_Persons!D:E, 2, FALSE), "Unknown")</f>
        <v>Staff M</v>
      </c>
      <c r="J21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12" s="4">
        <f ca="1">IF(RawData[[#This Row],[Status]]="Overdue", TODAY() - RawData[[#This Row],[Last Review Date]],
 IF(RawData[[#This Row],[Status]]="Late", RawData[[#This Row],[Date Reviewed]] - RawData[[#This Row],[Last Review Date]],
 ""))</f>
        <v>39</v>
      </c>
      <c r="L212" s="21" t="str" cm="1">
        <f t="array" ref="L21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3" spans="1:12" ht="16.5">
      <c r="A213" t="s">
        <v>87</v>
      </c>
      <c r="B213" t="str">
        <f>IFERROR(VLOOKUP(A213, Lookup_Persons!A:B, 2, FALSE), "Unknown")</f>
        <v>Person 26</v>
      </c>
      <c r="C213" t="s">
        <v>16</v>
      </c>
      <c r="D213">
        <v>2.4</v>
      </c>
      <c r="E213" s="3">
        <v>45667</v>
      </c>
      <c r="F213" s="3">
        <f>IF(RawData[[#This Row],[Date Reviewed]]&lt;&gt;"", EDATE(RawData[[#This Row],[Date Reviewed]], 4), EDATE(RawData[[#This Row],[Last Review Date]], 4))</f>
        <v>45826</v>
      </c>
      <c r="G213" s="3">
        <v>45706</v>
      </c>
      <c r="H213" t="s">
        <v>44</v>
      </c>
      <c r="I213" t="str">
        <f>IFERROR(VLOOKUP(H213, Lookup_Persons!D:E, 2, FALSE), "Unknown")</f>
        <v>Staff M</v>
      </c>
      <c r="J21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13" s="4">
        <f ca="1">IF(RawData[[#This Row],[Status]]="Overdue", TODAY() - RawData[[#This Row],[Last Review Date]],
 IF(RawData[[#This Row],[Status]]="Late", RawData[[#This Row],[Date Reviewed]] - RawData[[#This Row],[Last Review Date]],
 ""))</f>
        <v>39</v>
      </c>
      <c r="L213" s="21" t="str" cm="1">
        <f t="array" ref="L21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4" spans="1:12" ht="16.5">
      <c r="A214" t="s">
        <v>87</v>
      </c>
      <c r="B214" t="str">
        <f>IFERROR(VLOOKUP(A214, Lookup_Persons!A:B, 2, FALSE), "Unknown")</f>
        <v>Person 26</v>
      </c>
      <c r="C214" t="s">
        <v>16</v>
      </c>
      <c r="D214">
        <v>2.5</v>
      </c>
      <c r="E214" s="3">
        <v>45667</v>
      </c>
      <c r="F214" s="3">
        <f>IF(RawData[[#This Row],[Date Reviewed]]&lt;&gt;"", EDATE(RawData[[#This Row],[Date Reviewed]], 4), EDATE(RawData[[#This Row],[Last Review Date]], 4))</f>
        <v>45826</v>
      </c>
      <c r="G214" s="3">
        <v>45706</v>
      </c>
      <c r="H214" t="s">
        <v>44</v>
      </c>
      <c r="I214" t="str">
        <f>IFERROR(VLOOKUP(H214, Lookup_Persons!D:E, 2, FALSE), "Unknown")</f>
        <v>Staff M</v>
      </c>
      <c r="J214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14" s="4">
        <f ca="1">IF(RawData[[#This Row],[Status]]="Overdue", TODAY() - RawData[[#This Row],[Last Review Date]],
 IF(RawData[[#This Row],[Status]]="Late", RawData[[#This Row],[Date Reviewed]] - RawData[[#This Row],[Last Review Date]],
 ""))</f>
        <v>39</v>
      </c>
      <c r="L214" s="21" t="str" cm="1">
        <f t="array" ref="L21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5" spans="1:12" ht="16.5">
      <c r="A215" t="s">
        <v>87</v>
      </c>
      <c r="B215" t="str">
        <f>IFERROR(VLOOKUP(A215, Lookup_Persons!A:B, 2, FALSE), "Unknown")</f>
        <v>Person 26</v>
      </c>
      <c r="C215" t="s">
        <v>27</v>
      </c>
      <c r="D215">
        <v>4</v>
      </c>
      <c r="E215" s="3">
        <v>45726</v>
      </c>
      <c r="F215" s="3">
        <f>IF(RawData[[#This Row],[Date Reviewed]]&lt;&gt;"", EDATE(RawData[[#This Row],[Date Reviewed]], 4), EDATE(RawData[[#This Row],[Last Review Date]], 4))</f>
        <v>45848</v>
      </c>
      <c r="G215" s="3"/>
      <c r="H215" t="s">
        <v>40</v>
      </c>
      <c r="I215" t="str">
        <f>IFERROR(VLOOKUP(H215, Lookup_Persons!D:E, 2, FALSE), "Unknown")</f>
        <v>Staff K</v>
      </c>
      <c r="J215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215" s="4">
        <f ca="1">IF(RawData[[#This Row],[Status]]="Overdue", TODAY() - RawData[[#This Row],[Last Review Date]],
 IF(RawData[[#This Row],[Status]]="Late", RawData[[#This Row],[Date Reviewed]] - RawData[[#This Row],[Last Review Date]],
 ""))</f>
        <v>129</v>
      </c>
      <c r="L215" s="21" t="str" cm="1">
        <f t="array" ref="L21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6" spans="1:12" ht="16.5">
      <c r="A216" t="s">
        <v>87</v>
      </c>
      <c r="B216" t="str">
        <f>IFERROR(VLOOKUP(A216, Lookup_Persons!A:B, 2, FALSE), "Unknown")</f>
        <v>Person 26</v>
      </c>
      <c r="C216" t="s">
        <v>27</v>
      </c>
      <c r="D216">
        <v>4.0999999999999996</v>
      </c>
      <c r="E216" s="3">
        <v>45726</v>
      </c>
      <c r="F216" s="3">
        <f>IF(RawData[[#This Row],[Date Reviewed]]&lt;&gt;"", EDATE(RawData[[#This Row],[Date Reviewed]], 4), EDATE(RawData[[#This Row],[Last Review Date]], 4))</f>
        <v>45848</v>
      </c>
      <c r="G216" s="3">
        <v>45726</v>
      </c>
      <c r="H216" t="s">
        <v>40</v>
      </c>
      <c r="I216" t="str">
        <f>IFERROR(VLOOKUP(H216, Lookup_Persons!D:E, 2, FALSE), "Unknown")</f>
        <v>Staff K</v>
      </c>
      <c r="J216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16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16" s="21" t="str" cm="1">
        <f t="array" ref="L21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7" spans="1:12" ht="16.5">
      <c r="A217" t="s">
        <v>87</v>
      </c>
      <c r="B217" t="str">
        <f>IFERROR(VLOOKUP(A217, Lookup_Persons!A:B, 2, FALSE), "Unknown")</f>
        <v>Person 26</v>
      </c>
      <c r="C217" t="s">
        <v>27</v>
      </c>
      <c r="D217">
        <v>4.2</v>
      </c>
      <c r="E217" s="3">
        <v>45726</v>
      </c>
      <c r="F217" s="3">
        <f>IF(RawData[[#This Row],[Date Reviewed]]&lt;&gt;"", EDATE(RawData[[#This Row],[Date Reviewed]], 4), EDATE(RawData[[#This Row],[Last Review Date]], 4))</f>
        <v>45848</v>
      </c>
      <c r="G217" s="3">
        <v>45726</v>
      </c>
      <c r="H217" t="s">
        <v>40</v>
      </c>
      <c r="I217" t="str">
        <f>IFERROR(VLOOKUP(H217, Lookup_Persons!D:E, 2, FALSE), "Unknown")</f>
        <v>Staff K</v>
      </c>
      <c r="J217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17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17" s="21" t="str" cm="1">
        <f t="array" ref="L21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8" spans="1:12" ht="16.5">
      <c r="A218" t="s">
        <v>88</v>
      </c>
      <c r="B218" t="str">
        <f>IFERROR(VLOOKUP(A218, Lookup_Persons!A:B, 2, FALSE), "Unknown")</f>
        <v>Person 26</v>
      </c>
      <c r="C218" t="s">
        <v>27</v>
      </c>
      <c r="D218">
        <v>4.5</v>
      </c>
      <c r="E218" s="3">
        <v>45726</v>
      </c>
      <c r="F218" s="3">
        <f>IF(RawData[[#This Row],[Date Reviewed]]&lt;&gt;"", EDATE(RawData[[#This Row],[Date Reviewed]], 4), EDATE(RawData[[#This Row],[Last Review Date]], 4))</f>
        <v>45848</v>
      </c>
      <c r="G218" s="3">
        <v>45726</v>
      </c>
      <c r="H218" t="s">
        <v>40</v>
      </c>
      <c r="I218" t="str">
        <f>IFERROR(VLOOKUP(H218, Lookup_Persons!D:E, 2, FALSE), "Unknown")</f>
        <v>Staff K</v>
      </c>
      <c r="J218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18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18" s="21" t="str" cm="1">
        <f t="array" ref="L21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19" spans="1:12" ht="16.5">
      <c r="A219" t="s">
        <v>87</v>
      </c>
      <c r="B219" t="str">
        <f>IFERROR(VLOOKUP(A219, Lookup_Persons!A:B, 2, FALSE), "Unknown")</f>
        <v>Person 26</v>
      </c>
      <c r="C219" t="s">
        <v>27</v>
      </c>
      <c r="D219">
        <v>4.9000000000000004</v>
      </c>
      <c r="E219" s="3">
        <v>45726</v>
      </c>
      <c r="F219" s="3">
        <f>IF(RawData[[#This Row],[Date Reviewed]]&lt;&gt;"", EDATE(RawData[[#This Row],[Date Reviewed]], 4), EDATE(RawData[[#This Row],[Last Review Date]], 4))</f>
        <v>45848</v>
      </c>
      <c r="G219" s="3">
        <v>45726</v>
      </c>
      <c r="H219" t="s">
        <v>40</v>
      </c>
      <c r="I219" t="str">
        <f>IFERROR(VLOOKUP(H219, Lookup_Persons!D:E, 2, FALSE), "Unknown")</f>
        <v>Staff K</v>
      </c>
      <c r="J219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19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19" s="21" t="str" cm="1">
        <f t="array" ref="L21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0" spans="1:12" ht="16.5">
      <c r="A220" t="s">
        <v>87</v>
      </c>
      <c r="B220" t="str">
        <f>IFERROR(VLOOKUP(A220, Lookup_Persons!A:B, 2, FALSE), "Unknown")</f>
        <v>Person 26</v>
      </c>
      <c r="C220" t="s">
        <v>27</v>
      </c>
      <c r="D220">
        <v>4.1500000000000004</v>
      </c>
      <c r="E220" s="3">
        <v>45726</v>
      </c>
      <c r="F220" s="3">
        <f>IF(RawData[[#This Row],[Date Reviewed]]&lt;&gt;"", EDATE(RawData[[#This Row],[Date Reviewed]], 4), EDATE(RawData[[#This Row],[Last Review Date]], 4))</f>
        <v>45848</v>
      </c>
      <c r="G220" s="3">
        <v>45726</v>
      </c>
      <c r="H220" t="s">
        <v>40</v>
      </c>
      <c r="I220" t="str">
        <f>IFERROR(VLOOKUP(H220, Lookup_Persons!D:E, 2, FALSE), "Unknown")</f>
        <v>Staff K</v>
      </c>
      <c r="J220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0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0" s="21" t="str" cm="1">
        <f t="array" ref="L22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1" spans="1:12" ht="16.5">
      <c r="A221" t="s">
        <v>89</v>
      </c>
      <c r="B221" t="str">
        <f>IFERROR(VLOOKUP(A221, Lookup_Persons!A:B, 2, FALSE), "Unknown")</f>
        <v>Person 27</v>
      </c>
      <c r="C221" t="s">
        <v>16</v>
      </c>
      <c r="D221">
        <v>2.1</v>
      </c>
      <c r="E221" s="3">
        <v>45667</v>
      </c>
      <c r="F221" s="3">
        <f>IF(RawData[[#This Row],[Date Reviewed]]&lt;&gt;"", EDATE(RawData[[#This Row],[Date Reviewed]], 4), EDATE(RawData[[#This Row],[Last Review Date]], 4))</f>
        <v>45787</v>
      </c>
      <c r="G221" s="3">
        <v>45667</v>
      </c>
      <c r="H221" t="s">
        <v>34</v>
      </c>
      <c r="I221" t="str">
        <f>IFERROR(VLOOKUP(H221, Lookup_Persons!D:E, 2, FALSE), "Unknown")</f>
        <v>Staff H</v>
      </c>
      <c r="J221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1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1" s="21" t="str" cm="1">
        <f t="array" ref="L22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2" spans="1:12" ht="16.5">
      <c r="A222" t="s">
        <v>89</v>
      </c>
      <c r="B222" t="str">
        <f>IFERROR(VLOOKUP(A222, Lookup_Persons!A:B, 2, FALSE), "Unknown")</f>
        <v>Person 27</v>
      </c>
      <c r="C222" t="s">
        <v>16</v>
      </c>
      <c r="D222">
        <v>2.2000000000000002</v>
      </c>
      <c r="E222" s="3">
        <v>45667</v>
      </c>
      <c r="F222" s="3">
        <f>IF(RawData[[#This Row],[Date Reviewed]]&lt;&gt;"", EDATE(RawData[[#This Row],[Date Reviewed]], 4), EDATE(RawData[[#This Row],[Last Review Date]], 4))</f>
        <v>45787</v>
      </c>
      <c r="G222" s="3">
        <v>45667</v>
      </c>
      <c r="H222" t="s">
        <v>34</v>
      </c>
      <c r="I222" t="str">
        <f>IFERROR(VLOOKUP(H222, Lookup_Persons!D:E, 2, FALSE), "Unknown")</f>
        <v>Staff H</v>
      </c>
      <c r="J22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2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2" s="21" t="str" cm="1">
        <f t="array" ref="L22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3" spans="1:12" ht="16.5">
      <c r="A223" t="s">
        <v>89</v>
      </c>
      <c r="B223" t="str">
        <f>IFERROR(VLOOKUP(A223, Lookup_Persons!A:B, 2, FALSE), "Unknown")</f>
        <v>Person 27</v>
      </c>
      <c r="C223" t="s">
        <v>16</v>
      </c>
      <c r="D223">
        <v>2.2999999999999998</v>
      </c>
      <c r="E223" s="3">
        <v>45667</v>
      </c>
      <c r="F223" s="3">
        <f>IF(RawData[[#This Row],[Date Reviewed]]&lt;&gt;"", EDATE(RawData[[#This Row],[Date Reviewed]], 4), EDATE(RawData[[#This Row],[Last Review Date]], 4))</f>
        <v>45787</v>
      </c>
      <c r="G223" s="3">
        <v>45667</v>
      </c>
      <c r="H223" t="s">
        <v>34</v>
      </c>
      <c r="I223" t="str">
        <f>IFERROR(VLOOKUP(H223, Lookup_Persons!D:E, 2, FALSE), "Unknown")</f>
        <v>Staff H</v>
      </c>
      <c r="J223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3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3" s="21" t="str" cm="1">
        <f t="array" ref="L22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4" spans="1:12" ht="16.5">
      <c r="A224" t="s">
        <v>89</v>
      </c>
      <c r="B224" t="str">
        <f>IFERROR(VLOOKUP(A224, Lookup_Persons!A:B, 2, FALSE), "Unknown")</f>
        <v>Person 27</v>
      </c>
      <c r="C224" t="s">
        <v>16</v>
      </c>
      <c r="D224">
        <v>2.4</v>
      </c>
      <c r="E224" s="3">
        <v>45667</v>
      </c>
      <c r="F224" s="3">
        <f>IF(RawData[[#This Row],[Date Reviewed]]&lt;&gt;"", EDATE(RawData[[#This Row],[Date Reviewed]], 4), EDATE(RawData[[#This Row],[Last Review Date]], 4))</f>
        <v>45787</v>
      </c>
      <c r="G224" s="3">
        <v>45667</v>
      </c>
      <c r="H224" t="s">
        <v>34</v>
      </c>
      <c r="I224" t="str">
        <f>IFERROR(VLOOKUP(H224, Lookup_Persons!D:E, 2, FALSE), "Unknown")</f>
        <v>Staff H</v>
      </c>
      <c r="J224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4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4" s="21" t="str" cm="1">
        <f t="array" ref="L22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5" spans="1:12" ht="16.5">
      <c r="A225" t="s">
        <v>89</v>
      </c>
      <c r="B225" t="str">
        <f>IFERROR(VLOOKUP(A225, Lookup_Persons!A:B, 2, FALSE), "Unknown")</f>
        <v>Person 27</v>
      </c>
      <c r="C225" t="s">
        <v>16</v>
      </c>
      <c r="D225">
        <v>2.5</v>
      </c>
      <c r="E225" s="3">
        <v>45667</v>
      </c>
      <c r="F225" s="3">
        <f>IF(RawData[[#This Row],[Date Reviewed]]&lt;&gt;"", EDATE(RawData[[#This Row],[Date Reviewed]], 4), EDATE(RawData[[#This Row],[Last Review Date]], 4))</f>
        <v>45787</v>
      </c>
      <c r="G225" s="3">
        <v>45667</v>
      </c>
      <c r="H225" t="s">
        <v>34</v>
      </c>
      <c r="I225" t="str">
        <f>IFERROR(VLOOKUP(H225, Lookup_Persons!D:E, 2, FALSE), "Unknown")</f>
        <v>Staff H</v>
      </c>
      <c r="J225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5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5" s="21" t="str" cm="1">
        <f t="array" ref="L22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6" spans="1:12" ht="16.5">
      <c r="A226" t="s">
        <v>89</v>
      </c>
      <c r="B226" t="str">
        <f>IFERROR(VLOOKUP(A226, Lookup_Persons!A:B, 2, FALSE), "Unknown")</f>
        <v>Person 27</v>
      </c>
      <c r="C226" t="s">
        <v>27</v>
      </c>
      <c r="D226">
        <v>4</v>
      </c>
      <c r="E226" s="3">
        <v>45734</v>
      </c>
      <c r="F226" s="3">
        <f>IF(RawData[[#This Row],[Date Reviewed]]&lt;&gt;"", EDATE(RawData[[#This Row],[Date Reviewed]], 4), EDATE(RawData[[#This Row],[Last Review Date]], 4))</f>
        <v>45856</v>
      </c>
      <c r="G226" s="3">
        <v>45734</v>
      </c>
      <c r="H226" t="s">
        <v>34</v>
      </c>
      <c r="I226" t="str">
        <f>IFERROR(VLOOKUP(H226, Lookup_Persons!D:E, 2, FALSE), "Unknown")</f>
        <v>Staff H</v>
      </c>
      <c r="J226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6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6" s="21" t="str" cm="1">
        <f t="array" ref="L22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7" spans="1:12" ht="16.5">
      <c r="A227" t="s">
        <v>89</v>
      </c>
      <c r="B227" t="str">
        <f>IFERROR(VLOOKUP(A227, Lookup_Persons!A:B, 2, FALSE), "Unknown")</f>
        <v>Person 27</v>
      </c>
      <c r="C227" t="s">
        <v>27</v>
      </c>
      <c r="D227">
        <v>4.2</v>
      </c>
      <c r="E227" s="3">
        <v>45734</v>
      </c>
      <c r="F227" s="3">
        <f>IF(RawData[[#This Row],[Date Reviewed]]&lt;&gt;"", EDATE(RawData[[#This Row],[Date Reviewed]], 4), EDATE(RawData[[#This Row],[Last Review Date]], 4))</f>
        <v>45856</v>
      </c>
      <c r="G227" s="3">
        <v>45734</v>
      </c>
      <c r="H227" t="s">
        <v>34</v>
      </c>
      <c r="I227" t="str">
        <f>IFERROR(VLOOKUP(H227, Lookup_Persons!D:E, 2, FALSE), "Unknown")</f>
        <v>Staff H</v>
      </c>
      <c r="J227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7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7" s="21" t="str" cm="1">
        <f t="array" ref="L227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8" spans="1:12" ht="16.5">
      <c r="A228" t="s">
        <v>89</v>
      </c>
      <c r="B228" t="str">
        <f>IFERROR(VLOOKUP(A228, Lookup_Persons!A:B, 2, FALSE), "Unknown")</f>
        <v>Person 27</v>
      </c>
      <c r="C228" t="s">
        <v>27</v>
      </c>
      <c r="D228">
        <v>4.9000000000000004</v>
      </c>
      <c r="E228" s="3">
        <v>45734</v>
      </c>
      <c r="F228" s="3">
        <f>IF(RawData[[#This Row],[Date Reviewed]]&lt;&gt;"", EDATE(RawData[[#This Row],[Date Reviewed]], 4), EDATE(RawData[[#This Row],[Last Review Date]], 4))</f>
        <v>45856</v>
      </c>
      <c r="G228" s="3">
        <v>45734</v>
      </c>
      <c r="H228" t="s">
        <v>34</v>
      </c>
      <c r="I228" t="str">
        <f>IFERROR(VLOOKUP(H228, Lookup_Persons!D:E, 2, FALSE), "Unknown")</f>
        <v>Staff H</v>
      </c>
      <c r="J228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28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28" s="21" t="str" cm="1">
        <f t="array" ref="L228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29" spans="1:12" ht="16.5">
      <c r="A229" t="s">
        <v>90</v>
      </c>
      <c r="B229" t="str">
        <f>IFERROR(VLOOKUP(A229, Lookup_Persons!A:B, 2, FALSE), "Unknown")</f>
        <v>Person 28</v>
      </c>
      <c r="C229" t="s">
        <v>16</v>
      </c>
      <c r="D229">
        <v>2.1</v>
      </c>
      <c r="E229" s="3">
        <v>45667</v>
      </c>
      <c r="F229" s="3">
        <f>IF(RawData[[#This Row],[Date Reviewed]]&lt;&gt;"", EDATE(RawData[[#This Row],[Date Reviewed]], 4), EDATE(RawData[[#This Row],[Last Review Date]], 4))</f>
        <v>45849</v>
      </c>
      <c r="G229" s="3">
        <v>45727</v>
      </c>
      <c r="H229" t="s">
        <v>48</v>
      </c>
      <c r="I229" t="str">
        <f>IFERROR(VLOOKUP(H229, Lookup_Persons!D:E, 2, FALSE), "Unknown")</f>
        <v>Staff O</v>
      </c>
      <c r="J229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29" s="4">
        <f ca="1">IF(RawData[[#This Row],[Status]]="Overdue", TODAY() - RawData[[#This Row],[Last Review Date]],
 IF(RawData[[#This Row],[Status]]="Late", RawData[[#This Row],[Date Reviewed]] - RawData[[#This Row],[Last Review Date]],
 ""))</f>
        <v>60</v>
      </c>
      <c r="L229" s="21" t="str" cm="1">
        <f t="array" ref="L229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30" spans="1:12" ht="16.5">
      <c r="A230" t="s">
        <v>90</v>
      </c>
      <c r="B230" t="str">
        <f>IFERROR(VLOOKUP(A230, Lookup_Persons!A:B, 2, FALSE), "Unknown")</f>
        <v>Person 28</v>
      </c>
      <c r="C230" t="s">
        <v>16</v>
      </c>
      <c r="D230">
        <v>2.2000000000000002</v>
      </c>
      <c r="E230" s="3">
        <v>45667</v>
      </c>
      <c r="F230" s="3">
        <f>IF(RawData[[#This Row],[Date Reviewed]]&lt;&gt;"", EDATE(RawData[[#This Row],[Date Reviewed]], 4), EDATE(RawData[[#This Row],[Last Review Date]], 4))</f>
        <v>45849</v>
      </c>
      <c r="G230" s="3">
        <v>45727</v>
      </c>
      <c r="H230" t="s">
        <v>48</v>
      </c>
      <c r="I230" t="str">
        <f>IFERROR(VLOOKUP(H230, Lookup_Persons!D:E, 2, FALSE), "Unknown")</f>
        <v>Staff O</v>
      </c>
      <c r="J230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30" s="4">
        <f ca="1">IF(RawData[[#This Row],[Status]]="Overdue", TODAY() - RawData[[#This Row],[Last Review Date]],
 IF(RawData[[#This Row],[Status]]="Late", RawData[[#This Row],[Date Reviewed]] - RawData[[#This Row],[Last Review Date]],
 ""))</f>
        <v>60</v>
      </c>
      <c r="L230" s="21" t="str" cm="1">
        <f t="array" ref="L230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31" spans="1:12" ht="16.5">
      <c r="A231" t="s">
        <v>90</v>
      </c>
      <c r="B231" t="str">
        <f>IFERROR(VLOOKUP(A231, Lookup_Persons!A:B, 2, FALSE), "Unknown")</f>
        <v>Person 28</v>
      </c>
      <c r="C231" t="s">
        <v>16</v>
      </c>
      <c r="D231">
        <v>2.2999999999999998</v>
      </c>
      <c r="E231" s="3">
        <v>45667</v>
      </c>
      <c r="F231" s="3">
        <f>IF(RawData[[#This Row],[Date Reviewed]]&lt;&gt;"", EDATE(RawData[[#This Row],[Date Reviewed]], 4), EDATE(RawData[[#This Row],[Last Review Date]], 4))</f>
        <v>45849</v>
      </c>
      <c r="G231" s="3">
        <v>45727</v>
      </c>
      <c r="H231" t="s">
        <v>48</v>
      </c>
      <c r="I231" t="str">
        <f>IFERROR(VLOOKUP(H231, Lookup_Persons!D:E, 2, FALSE), "Unknown")</f>
        <v>Staff O</v>
      </c>
      <c r="J231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31" s="4">
        <f ca="1">IF(RawData[[#This Row],[Status]]="Overdue", TODAY() - RawData[[#This Row],[Last Review Date]],
 IF(RawData[[#This Row],[Status]]="Late", RawData[[#This Row],[Date Reviewed]] - RawData[[#This Row],[Last Review Date]],
 ""))</f>
        <v>60</v>
      </c>
      <c r="L231" s="21" t="str" cm="1">
        <f t="array" ref="L231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32" spans="1:12" ht="16.5">
      <c r="A232" t="s">
        <v>90</v>
      </c>
      <c r="B232" t="str">
        <f>IFERROR(VLOOKUP(A232, Lookup_Persons!A:B, 2, FALSE), "Unknown")</f>
        <v>Person 28</v>
      </c>
      <c r="C232" t="s">
        <v>16</v>
      </c>
      <c r="D232">
        <v>2.4</v>
      </c>
      <c r="E232" s="3">
        <v>45667</v>
      </c>
      <c r="F232" s="3">
        <f>IF(RawData[[#This Row],[Date Reviewed]]&lt;&gt;"", EDATE(RawData[[#This Row],[Date Reviewed]], 4), EDATE(RawData[[#This Row],[Last Review Date]], 4))</f>
        <v>45849</v>
      </c>
      <c r="G232" s="3">
        <v>45727</v>
      </c>
      <c r="H232" t="s">
        <v>48</v>
      </c>
      <c r="I232" t="str">
        <f>IFERROR(VLOOKUP(H232, Lookup_Persons!D:E, 2, FALSE), "Unknown")</f>
        <v>Staff O</v>
      </c>
      <c r="J23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32" s="4">
        <f ca="1">IF(RawData[[#This Row],[Status]]="Overdue", TODAY() - RawData[[#This Row],[Last Review Date]],
 IF(RawData[[#This Row],[Status]]="Late", RawData[[#This Row],[Date Reviewed]] - RawData[[#This Row],[Last Review Date]],
 ""))</f>
        <v>60</v>
      </c>
      <c r="L232" s="21" t="str" cm="1">
        <f t="array" ref="L232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33" spans="1:12" ht="15.75" customHeight="1">
      <c r="A233" t="s">
        <v>90</v>
      </c>
      <c r="B233" t="str">
        <f>IFERROR(VLOOKUP(A233, Lookup_Persons!A:B, 2, FALSE), "Unknown")</f>
        <v>Person 28</v>
      </c>
      <c r="C233" t="s">
        <v>16</v>
      </c>
      <c r="D233">
        <v>2.5</v>
      </c>
      <c r="E233" s="3">
        <v>45667</v>
      </c>
      <c r="F233" s="3">
        <f>IF(RawData[[#This Row],[Date Reviewed]]&lt;&gt;"", EDATE(RawData[[#This Row],[Date Reviewed]], 4), EDATE(RawData[[#This Row],[Last Review Date]], 4))</f>
        <v>45849</v>
      </c>
      <c r="G233" s="3">
        <v>45727</v>
      </c>
      <c r="H233" t="s">
        <v>48</v>
      </c>
      <c r="I233" t="str">
        <f>IFERROR(VLOOKUP(H233, Lookup_Persons!D:E, 2, FALSE), "Unknown")</f>
        <v>Staff O</v>
      </c>
      <c r="J233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233" s="4">
        <f ca="1">IF(RawData[[#This Row],[Status]]="Overdue", TODAY() - RawData[[#This Row],[Last Review Date]],
 IF(RawData[[#This Row],[Status]]="Late", RawData[[#This Row],[Date Reviewed]] - RawData[[#This Row],[Last Review Date]],
 ""))</f>
        <v>60</v>
      </c>
      <c r="L233" s="21" t="str" cm="1">
        <f t="array" ref="L233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✔️ Assigned Staff</v>
      </c>
    </row>
    <row r="234" spans="1:12" ht="15.75" customHeight="1">
      <c r="A234" t="s">
        <v>90</v>
      </c>
      <c r="B234" t="str">
        <f>IFERROR(VLOOKUP(A234, Lookup_Persons!A:B, 2, FALSE), "Unknown")</f>
        <v>Person 28</v>
      </c>
      <c r="C234" t="s">
        <v>27</v>
      </c>
      <c r="D234">
        <v>4</v>
      </c>
      <c r="E234" s="3">
        <v>45722</v>
      </c>
      <c r="F234" s="3">
        <f>IF(RawData[[#This Row],[Date Reviewed]]&lt;&gt;"", EDATE(RawData[[#This Row],[Date Reviewed]], 4), EDATE(RawData[[#This Row],[Last Review Date]], 4))</f>
        <v>45844</v>
      </c>
      <c r="G234" s="3">
        <v>45722</v>
      </c>
      <c r="H234" t="s">
        <v>18</v>
      </c>
      <c r="I234" t="str">
        <f>IFERROR(VLOOKUP(H234, Lookup_Persons!D:E, 2, FALSE), "Unknown")</f>
        <v>Staff A</v>
      </c>
      <c r="J234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34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34" s="21" t="str" cm="1">
        <f t="array" ref="L234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35" spans="1:12" ht="16.5">
      <c r="A235" t="s">
        <v>90</v>
      </c>
      <c r="B235" t="str">
        <f>IFERROR(VLOOKUP(A235, Lookup_Persons!A:B, 2, FALSE), "Unknown")</f>
        <v>Person 28</v>
      </c>
      <c r="C235" t="s">
        <v>27</v>
      </c>
      <c r="D235">
        <v>4.2</v>
      </c>
      <c r="E235" s="3">
        <v>45722</v>
      </c>
      <c r="F235" s="3">
        <f>IF(RawData[[#This Row],[Date Reviewed]]&lt;&gt;"", EDATE(RawData[[#This Row],[Date Reviewed]], 4), EDATE(RawData[[#This Row],[Last Review Date]], 4))</f>
        <v>45844</v>
      </c>
      <c r="G235" s="3">
        <v>45722</v>
      </c>
      <c r="H235" t="s">
        <v>18</v>
      </c>
      <c r="I235" t="str">
        <f>IFERROR(VLOOKUP(H235, Lookup_Persons!D:E, 2, FALSE), "Unknown")</f>
        <v>Staff A</v>
      </c>
      <c r="J235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35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35" s="21" t="str" cm="1">
        <f t="array" ref="L235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  <row r="236" spans="1:12" ht="16.5">
      <c r="A236" t="s">
        <v>90</v>
      </c>
      <c r="B236" t="str">
        <f>IFERROR(VLOOKUP(A236, Lookup_Persons!A:B, 2, FALSE), "Unknown")</f>
        <v>Person 28</v>
      </c>
      <c r="C236" t="s">
        <v>27</v>
      </c>
      <c r="D236">
        <v>4.9000000000000004</v>
      </c>
      <c r="E236" s="3">
        <v>45722</v>
      </c>
      <c r="F236" s="3">
        <f>IF(RawData[[#This Row],[Date Reviewed]]&lt;&gt;"", EDATE(RawData[[#This Row],[Date Reviewed]], 4), EDATE(RawData[[#This Row],[Last Review Date]], 4))</f>
        <v>45844</v>
      </c>
      <c r="G236" s="3">
        <v>45722</v>
      </c>
      <c r="H236" t="s">
        <v>18</v>
      </c>
      <c r="I236" t="str">
        <f>IFERROR(VLOOKUP(H236, Lookup_Persons!D:E, 2, FALSE), "Unknown")</f>
        <v>Staff A</v>
      </c>
      <c r="J236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236" s="4" t="str">
        <f ca="1">IF(RawData[[#This Row],[Status]]="Overdue", TODAY() - RawData[[#This Row],[Last Review Date]],
 IF(RawData[[#This Row],[Status]]="Late", RawData[[#This Row],[Date Reviewed]] - RawData[[#This Row],[Last Review Date]],
 ""))</f>
        <v/>
      </c>
      <c r="L236" s="21" t="str" cm="1">
        <f t="array" ref="L236">IF(
    IFERROR(_xlfn.XLOOKUP(RawData[[#This Row],[Reviewed By (Staff Member)]], 'Staff Members'!A:A, 'Staff Members'!C:C, ""), "") = "Service Leader",
    "⚠️ Service Leader",
    IF(
        ISNUMBER(
            MATCH(
                RawData[[#This Row],[Reviewed By (Staff Member)]],
                _xlfn._xlws.FILTER('Staff Members'!A:A, 'Staff Members'!E:E = RawData[[#This Row],[Person Supported Anonmyized]]),
                0
            )
        ),
        "✔️ Assigned Staff",
        "⚠️ Not Assigned Staff"
    ))</f>
        <v>⚠️ Not Assigned Staff</v>
      </c>
    </row>
  </sheetData>
  <conditionalFormatting sqref="J3:J236">
    <cfRule type="containsText" dxfId="19" priority="9" operator="containsText" text="On Time">
      <formula>NOT(ISERROR(SEARCH("On Time",J3)))</formula>
    </cfRule>
  </conditionalFormatting>
  <conditionalFormatting sqref="J3:J236">
    <cfRule type="containsText" dxfId="18" priority="7" operator="containsText" text="Late">
      <formula>NOT(ISERROR(SEARCH("Late",J3)))</formula>
    </cfRule>
  </conditionalFormatting>
  <conditionalFormatting sqref="J3:J236">
    <cfRule type="containsText" dxfId="17" priority="8" operator="containsText" text="Overdue">
      <formula>NOT(ISERROR(SEARCH("Overdue",J3)))</formula>
    </cfRule>
  </conditionalFormatting>
  <dataValidations count="2">
    <dataValidation allowBlank="1" showInputMessage="1" showErrorMessage="1" sqref="J3:J236" xr:uid="{B7DF42B8-C71F-4F63-9ED0-05B46ED184FA}"/>
    <dataValidation type="list" allowBlank="1" showInputMessage="1" showErrorMessage="1" sqref="J2" xr:uid="{69E0753A-EF61-41F2-A56C-49C8C5CE46B1}">
      <formula1>$D:$D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BB6D-4D85-4A3C-831D-AC3A720EA920}">
  <dimension ref="A2:L61"/>
  <sheetViews>
    <sheetView workbookViewId="0">
      <selection activeCell="A2" sqref="A2"/>
    </sheetView>
  </sheetViews>
  <sheetFormatPr defaultRowHeight="15"/>
  <cols>
    <col min="1" max="1" width="19.7109375" bestFit="1" customWidth="1"/>
    <col min="2" max="2" width="17.7109375" customWidth="1"/>
    <col min="3" max="3" width="19.28515625" bestFit="1" customWidth="1"/>
    <col min="4" max="4" width="17.7109375" customWidth="1"/>
    <col min="5" max="5" width="30.7109375" bestFit="1" customWidth="1"/>
    <col min="6" max="6" width="13" customWidth="1"/>
  </cols>
  <sheetData>
    <row r="2" spans="1:5">
      <c r="A2" t="s">
        <v>0</v>
      </c>
      <c r="B2" t="s">
        <v>3</v>
      </c>
      <c r="C2" t="s">
        <v>91</v>
      </c>
      <c r="D2" t="s">
        <v>92</v>
      </c>
      <c r="E2" t="s">
        <v>93</v>
      </c>
    </row>
    <row r="3" spans="1:5">
      <c r="A3" t="s">
        <v>71</v>
      </c>
      <c r="B3">
        <v>2.1</v>
      </c>
      <c r="C3" s="3">
        <v>45320</v>
      </c>
      <c r="D3" t="s">
        <v>20</v>
      </c>
      <c r="E3" t="s">
        <v>94</v>
      </c>
    </row>
    <row r="4" spans="1:5">
      <c r="A4" t="s">
        <v>71</v>
      </c>
      <c r="B4">
        <v>2.2999999999999998</v>
      </c>
      <c r="C4" s="3">
        <v>45320</v>
      </c>
      <c r="D4" t="s">
        <v>20</v>
      </c>
      <c r="E4" t="s">
        <v>94</v>
      </c>
    </row>
    <row r="5" spans="1:5">
      <c r="A5" t="s">
        <v>71</v>
      </c>
      <c r="B5">
        <v>2.4</v>
      </c>
      <c r="C5" s="3">
        <v>45320</v>
      </c>
      <c r="D5" t="s">
        <v>20</v>
      </c>
      <c r="E5" t="s">
        <v>94</v>
      </c>
    </row>
    <row r="6" spans="1:5">
      <c r="A6" t="s">
        <v>71</v>
      </c>
      <c r="B6">
        <v>2.5</v>
      </c>
      <c r="C6" s="3">
        <v>45320</v>
      </c>
      <c r="D6" t="s">
        <v>20</v>
      </c>
      <c r="E6" t="s">
        <v>94</v>
      </c>
    </row>
    <row r="7" spans="1:5">
      <c r="A7" t="s">
        <v>73</v>
      </c>
      <c r="B7">
        <v>2.1</v>
      </c>
      <c r="C7" s="3">
        <v>45318</v>
      </c>
      <c r="D7" t="s">
        <v>62</v>
      </c>
      <c r="E7" t="s">
        <v>94</v>
      </c>
    </row>
    <row r="8" spans="1:5">
      <c r="A8" t="s">
        <v>73</v>
      </c>
      <c r="B8">
        <v>2.2999999999999998</v>
      </c>
      <c r="C8" s="3">
        <v>45318</v>
      </c>
      <c r="D8" t="s">
        <v>62</v>
      </c>
      <c r="E8" t="s">
        <v>94</v>
      </c>
    </row>
    <row r="9" spans="1:5">
      <c r="A9" t="s">
        <v>73</v>
      </c>
      <c r="B9">
        <v>2.4</v>
      </c>
      <c r="C9" s="3">
        <v>45494</v>
      </c>
      <c r="D9" t="s">
        <v>62</v>
      </c>
      <c r="E9" t="s">
        <v>94</v>
      </c>
    </row>
    <row r="10" spans="1:5">
      <c r="A10" t="s">
        <v>73</v>
      </c>
      <c r="B10">
        <v>2.5</v>
      </c>
      <c r="C10" s="3">
        <v>45494</v>
      </c>
      <c r="D10" t="s">
        <v>62</v>
      </c>
      <c r="E10" t="s">
        <v>94</v>
      </c>
    </row>
    <row r="11" spans="1:5">
      <c r="A11" t="s">
        <v>74</v>
      </c>
      <c r="B11">
        <v>2.1</v>
      </c>
      <c r="C11" s="3">
        <v>45342</v>
      </c>
      <c r="D11" t="s">
        <v>95</v>
      </c>
      <c r="E11" t="s">
        <v>94</v>
      </c>
    </row>
    <row r="12" spans="1:5">
      <c r="A12" t="s">
        <v>74</v>
      </c>
      <c r="B12">
        <v>2.2999999999999998</v>
      </c>
      <c r="C12" s="3">
        <v>45342</v>
      </c>
      <c r="D12" t="s">
        <v>95</v>
      </c>
      <c r="E12" t="s">
        <v>94</v>
      </c>
    </row>
    <row r="13" spans="1:5">
      <c r="A13" t="s">
        <v>74</v>
      </c>
      <c r="B13">
        <v>2.4</v>
      </c>
      <c r="C13" s="3">
        <v>45342</v>
      </c>
      <c r="D13" t="s">
        <v>95</v>
      </c>
      <c r="E13" t="s">
        <v>94</v>
      </c>
    </row>
    <row r="14" spans="1:5">
      <c r="A14" t="s">
        <v>75</v>
      </c>
      <c r="B14">
        <v>2.1</v>
      </c>
      <c r="C14" s="3">
        <v>45124</v>
      </c>
      <c r="D14" t="s">
        <v>56</v>
      </c>
      <c r="E14" t="s">
        <v>94</v>
      </c>
    </row>
    <row r="15" spans="1:5">
      <c r="A15" t="s">
        <v>75</v>
      </c>
      <c r="B15">
        <v>2.2999999999999998</v>
      </c>
      <c r="C15" s="3">
        <v>45124</v>
      </c>
      <c r="D15" t="s">
        <v>56</v>
      </c>
      <c r="E15" t="s">
        <v>94</v>
      </c>
    </row>
    <row r="16" spans="1:5">
      <c r="A16" t="s">
        <v>75</v>
      </c>
      <c r="B16">
        <v>2.4</v>
      </c>
      <c r="C16" s="3">
        <v>45124</v>
      </c>
      <c r="D16" t="s">
        <v>56</v>
      </c>
      <c r="E16" t="s">
        <v>94</v>
      </c>
    </row>
    <row r="17" spans="1:5">
      <c r="A17" t="s">
        <v>75</v>
      </c>
      <c r="B17">
        <v>2.5</v>
      </c>
      <c r="C17" s="3">
        <v>45124</v>
      </c>
      <c r="D17" t="s">
        <v>56</v>
      </c>
      <c r="E17" t="s">
        <v>94</v>
      </c>
    </row>
    <row r="18" spans="1:5">
      <c r="A18" t="s">
        <v>81</v>
      </c>
      <c r="B18">
        <v>2.1</v>
      </c>
      <c r="C18" s="3">
        <v>45124</v>
      </c>
      <c r="D18" t="s">
        <v>81</v>
      </c>
      <c r="E18" t="s">
        <v>94</v>
      </c>
    </row>
    <row r="19" spans="1:5">
      <c r="A19" t="s">
        <v>81</v>
      </c>
      <c r="B19">
        <v>2.2999999999999998</v>
      </c>
      <c r="C19" s="3">
        <v>45124</v>
      </c>
      <c r="D19" t="s">
        <v>81</v>
      </c>
      <c r="E19" t="s">
        <v>94</v>
      </c>
    </row>
    <row r="20" spans="1:5">
      <c r="A20" t="s">
        <v>81</v>
      </c>
      <c r="B20">
        <v>2.4</v>
      </c>
      <c r="C20" s="3">
        <v>45124</v>
      </c>
      <c r="D20" t="s">
        <v>81</v>
      </c>
      <c r="E20" t="s">
        <v>94</v>
      </c>
    </row>
    <row r="21" spans="1:5">
      <c r="A21" t="s">
        <v>81</v>
      </c>
      <c r="B21">
        <v>2.5</v>
      </c>
      <c r="C21" s="3">
        <v>45124</v>
      </c>
      <c r="D21" t="s">
        <v>81</v>
      </c>
      <c r="E21" t="s">
        <v>94</v>
      </c>
    </row>
    <row r="22" spans="1:5">
      <c r="A22" t="s">
        <v>84</v>
      </c>
      <c r="B22">
        <v>2.1</v>
      </c>
      <c r="C22" s="3">
        <v>45504</v>
      </c>
      <c r="D22" t="s">
        <v>40</v>
      </c>
      <c r="E22" t="s">
        <v>94</v>
      </c>
    </row>
    <row r="23" spans="1:5">
      <c r="A23" t="s">
        <v>84</v>
      </c>
      <c r="B23">
        <v>2.2999999999999998</v>
      </c>
      <c r="C23" s="3">
        <v>45504</v>
      </c>
      <c r="D23" t="s">
        <v>40</v>
      </c>
      <c r="E23" t="s">
        <v>94</v>
      </c>
    </row>
    <row r="24" spans="1:5">
      <c r="A24" t="s">
        <v>84</v>
      </c>
      <c r="B24">
        <v>2.4</v>
      </c>
      <c r="C24" s="3">
        <v>45124</v>
      </c>
      <c r="D24" t="s">
        <v>40</v>
      </c>
      <c r="E24" t="s">
        <v>94</v>
      </c>
    </row>
    <row r="25" spans="1:5">
      <c r="A25" t="s">
        <v>84</v>
      </c>
      <c r="B25">
        <v>2.5</v>
      </c>
      <c r="C25" s="3">
        <v>45124</v>
      </c>
      <c r="D25" t="s">
        <v>40</v>
      </c>
      <c r="E25" t="s">
        <v>94</v>
      </c>
    </row>
    <row r="26" spans="1:5">
      <c r="A26" t="s">
        <v>85</v>
      </c>
      <c r="B26">
        <v>2.1</v>
      </c>
      <c r="C26" s="3">
        <v>45315</v>
      </c>
      <c r="D26" t="s">
        <v>33</v>
      </c>
      <c r="E26" t="s">
        <v>94</v>
      </c>
    </row>
    <row r="27" spans="1:5">
      <c r="A27" t="s">
        <v>85</v>
      </c>
      <c r="B27">
        <v>2.2999999999999998</v>
      </c>
      <c r="C27" s="3">
        <v>45315</v>
      </c>
      <c r="D27" t="s">
        <v>33</v>
      </c>
      <c r="E27" t="s">
        <v>94</v>
      </c>
    </row>
    <row r="28" spans="1:5">
      <c r="A28" t="s">
        <v>85</v>
      </c>
      <c r="B28">
        <v>2.4</v>
      </c>
      <c r="C28" s="3">
        <v>45315</v>
      </c>
      <c r="D28" t="s">
        <v>33</v>
      </c>
      <c r="E28" t="s">
        <v>94</v>
      </c>
    </row>
    <row r="29" spans="1:5">
      <c r="A29" t="s">
        <v>85</v>
      </c>
      <c r="B29">
        <v>2.5</v>
      </c>
      <c r="C29" s="3">
        <v>45315</v>
      </c>
      <c r="D29" t="s">
        <v>33</v>
      </c>
      <c r="E29" t="s">
        <v>94</v>
      </c>
    </row>
    <row r="30" spans="1:5">
      <c r="A30" t="s">
        <v>86</v>
      </c>
      <c r="B30">
        <v>2.1</v>
      </c>
      <c r="C30" s="3">
        <v>45124</v>
      </c>
      <c r="D30" t="s">
        <v>96</v>
      </c>
      <c r="E30" t="s">
        <v>94</v>
      </c>
    </row>
    <row r="31" spans="1:5">
      <c r="A31" t="s">
        <v>86</v>
      </c>
      <c r="B31">
        <v>2.2999999999999998</v>
      </c>
      <c r="C31" s="3">
        <v>45124</v>
      </c>
      <c r="D31" t="s">
        <v>96</v>
      </c>
      <c r="E31" t="s">
        <v>94</v>
      </c>
    </row>
    <row r="32" spans="1:5">
      <c r="A32" t="s">
        <v>86</v>
      </c>
      <c r="B32">
        <v>2.4</v>
      </c>
      <c r="C32" s="3">
        <v>45597</v>
      </c>
      <c r="D32" t="s">
        <v>96</v>
      </c>
      <c r="E32" t="s">
        <v>94</v>
      </c>
    </row>
    <row r="33" spans="1:12">
      <c r="A33" t="s">
        <v>86</v>
      </c>
      <c r="B33">
        <v>2.5</v>
      </c>
      <c r="C33" s="3">
        <v>45124</v>
      </c>
      <c r="D33" t="s">
        <v>96</v>
      </c>
      <c r="E33" t="s">
        <v>94</v>
      </c>
    </row>
    <row r="34" spans="1:12">
      <c r="A34" t="s">
        <v>79</v>
      </c>
      <c r="B34">
        <v>2.1</v>
      </c>
      <c r="C34" s="3">
        <v>45595</v>
      </c>
      <c r="D34" t="s">
        <v>48</v>
      </c>
      <c r="E34" t="s">
        <v>94</v>
      </c>
    </row>
    <row r="35" spans="1:12">
      <c r="A35" t="s">
        <v>79</v>
      </c>
      <c r="B35">
        <v>2.2999999999999998</v>
      </c>
      <c r="C35" s="3">
        <v>45595</v>
      </c>
      <c r="D35" t="s">
        <v>48</v>
      </c>
      <c r="E35" t="s">
        <v>94</v>
      </c>
    </row>
    <row r="36" spans="1:12">
      <c r="A36" t="s">
        <v>79</v>
      </c>
      <c r="B36">
        <v>2.4</v>
      </c>
      <c r="C36" s="3">
        <v>45595</v>
      </c>
      <c r="D36" t="s">
        <v>48</v>
      </c>
      <c r="E36" t="s">
        <v>94</v>
      </c>
    </row>
    <row r="37" spans="1:12">
      <c r="A37" t="s">
        <v>79</v>
      </c>
      <c r="B37">
        <v>2.5</v>
      </c>
      <c r="C37" s="3">
        <v>45595</v>
      </c>
      <c r="D37" t="s">
        <v>48</v>
      </c>
      <c r="E37" t="s">
        <v>94</v>
      </c>
    </row>
    <row r="38" spans="1:12">
      <c r="A38" t="s">
        <v>15</v>
      </c>
      <c r="B38">
        <v>2.1</v>
      </c>
      <c r="C38" s="3">
        <v>45320</v>
      </c>
      <c r="D38" t="s">
        <v>17</v>
      </c>
      <c r="E38" t="s">
        <v>94</v>
      </c>
    </row>
    <row r="46" spans="1:12">
      <c r="A46" s="26" t="s">
        <v>97</v>
      </c>
      <c r="B46" s="27" t="str">
        <f>IFERROR(VLOOKUP(A46, Lookup_Persons!A:B, 2, FALSE), "Unknown")</f>
        <v>Unknown</v>
      </c>
      <c r="C46" s="27" t="s">
        <v>16</v>
      </c>
      <c r="D46" s="27">
        <v>2.1</v>
      </c>
      <c r="E46" s="27"/>
      <c r="F46" s="28">
        <f>IF(RawData[[#This Row],[Date Reviewed]]&lt;&gt;"", EDATE(RawData[[#This Row],[Date Reviewed]], 4), EDATE(RawData[[#This Row],[Last Review Date]], 4))</f>
        <v>45790</v>
      </c>
      <c r="G46" s="28"/>
      <c r="H46" s="27"/>
      <c r="I46" s="27" t="str">
        <f>IFERROR(VLOOKUP(H46, Lookup_Persons!D:E, 2, FALSE), "Unknown")</f>
        <v>Unknown</v>
      </c>
      <c r="J46" s="2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6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3 Days Late</v>
      </c>
      <c r="L46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47" spans="1:12">
      <c r="A47" s="31" t="s">
        <v>97</v>
      </c>
      <c r="B47" s="32" t="str">
        <f>IFERROR(VLOOKUP(A47, Lookup_Persons!A:B, 2, FALSE), "Unknown")</f>
        <v>Unknown</v>
      </c>
      <c r="C47" s="32" t="s">
        <v>16</v>
      </c>
      <c r="D47" s="32">
        <v>2.2000000000000002</v>
      </c>
      <c r="E47" s="32"/>
      <c r="F47" s="33">
        <f>IF(RawData[[#This Row],[Date Reviewed]]&lt;&gt;"", EDATE(RawData[[#This Row],[Date Reviewed]], 4), EDATE(RawData[[#This Row],[Last Review Date]], 4))</f>
        <v>45790</v>
      </c>
      <c r="G47" s="33"/>
      <c r="H47" s="32"/>
      <c r="I47" s="32" t="str">
        <f>IFERROR(VLOOKUP(H47, Lookup_Persons!D:E, 2, FALSE), "Unknown")</f>
        <v>Unknown</v>
      </c>
      <c r="J47" s="3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7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3 Days Late</v>
      </c>
      <c r="L47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48" spans="1:12">
      <c r="A48" s="26" t="s">
        <v>97</v>
      </c>
      <c r="B48" s="27" t="str">
        <f>IFERROR(VLOOKUP(A48, Lookup_Persons!A:B, 2, FALSE), "Unknown")</f>
        <v>Unknown</v>
      </c>
      <c r="C48" s="27" t="s">
        <v>16</v>
      </c>
      <c r="D48" s="27">
        <v>2.2999999999999998</v>
      </c>
      <c r="E48" s="27"/>
      <c r="F48" s="28">
        <f>IF(RawData[[#This Row],[Date Reviewed]]&lt;&gt;"", EDATE(RawData[[#This Row],[Date Reviewed]], 4), EDATE(RawData[[#This Row],[Last Review Date]], 4))</f>
        <v>45843</v>
      </c>
      <c r="G48" s="28"/>
      <c r="H48" s="27"/>
      <c r="I48" s="27" t="str">
        <f>IFERROR(VLOOKUP(H48, Lookup_Persons!D:E, 2, FALSE), "Unknown")</f>
        <v>Unknown</v>
      </c>
      <c r="J48" s="2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8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51 Days Late</v>
      </c>
      <c r="L48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49" spans="1:12">
      <c r="A49" s="31" t="s">
        <v>97</v>
      </c>
      <c r="B49" s="32" t="str">
        <f>IFERROR(VLOOKUP(A49, Lookup_Persons!A:B, 2, FALSE), "Unknown")</f>
        <v>Unknown</v>
      </c>
      <c r="C49" s="32" t="s">
        <v>16</v>
      </c>
      <c r="D49" s="32">
        <v>2.4</v>
      </c>
      <c r="E49" s="32"/>
      <c r="F49" s="33">
        <f>IF(RawData[[#This Row],[Date Reviewed]]&lt;&gt;"", EDATE(RawData[[#This Row],[Date Reviewed]], 4), EDATE(RawData[[#This Row],[Last Review Date]], 4))</f>
        <v>45843</v>
      </c>
      <c r="G49" s="33"/>
      <c r="H49" s="32"/>
      <c r="I49" s="32" t="str">
        <f>IFERROR(VLOOKUP(H49, Lookup_Persons!D:E, 2, FALSE), "Unknown")</f>
        <v>Unknown</v>
      </c>
      <c r="J49" s="3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49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51 Days Late</v>
      </c>
      <c r="L49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50" spans="1:12">
      <c r="A50" s="26" t="s">
        <v>97</v>
      </c>
      <c r="B50" s="27" t="str">
        <f>IFERROR(VLOOKUP(A50, Lookup_Persons!A:B, 2, FALSE), "Unknown")</f>
        <v>Unknown</v>
      </c>
      <c r="C50" s="27" t="s">
        <v>16</v>
      </c>
      <c r="D50" s="27">
        <v>2.5</v>
      </c>
      <c r="E50" s="27"/>
      <c r="F50" s="28">
        <f>IF(RawData[[#This Row],[Date Reviewed]]&lt;&gt;"", EDATE(RawData[[#This Row],[Date Reviewed]], 4), EDATE(RawData[[#This Row],[Last Review Date]], 4))</f>
        <v>45843</v>
      </c>
      <c r="G50" s="28"/>
      <c r="H50" s="27"/>
      <c r="I50" s="27" t="str">
        <f>IFERROR(VLOOKUP(H50, Lookup_Persons!D:E, 2, FALSE), "Unknown")</f>
        <v>Unknown</v>
      </c>
      <c r="J50" s="2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0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51 Days Late</v>
      </c>
      <c r="L50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51" spans="1:12">
      <c r="A51" s="31" t="s">
        <v>97</v>
      </c>
      <c r="B51" s="32" t="str">
        <f>IFERROR(VLOOKUP(A51, Lookup_Persons!A:B, 2, FALSE), "Unknown")</f>
        <v>Unknown</v>
      </c>
      <c r="C51" s="32" t="s">
        <v>27</v>
      </c>
      <c r="D51" s="32">
        <v>4</v>
      </c>
      <c r="E51" s="32"/>
      <c r="F51" s="33">
        <f>IF(RawData[[#This Row],[Date Reviewed]]&lt;&gt;"", EDATE(RawData[[#This Row],[Date Reviewed]], 4), EDATE(RawData[[#This Row],[Last Review Date]], 4))</f>
        <v>45828</v>
      </c>
      <c r="G51" s="33"/>
      <c r="H51" s="32"/>
      <c r="I51" s="32" t="str">
        <f>IFERROR(VLOOKUP(H51, Lookup_Persons!D:E, 2, FALSE), "Unknown")</f>
        <v>Unknown</v>
      </c>
      <c r="J51" s="3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1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41 Days Late</v>
      </c>
      <c r="L51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⚠️ Not Assigned Staff</v>
      </c>
    </row>
    <row r="52" spans="1:12">
      <c r="A52" s="26" t="s">
        <v>97</v>
      </c>
      <c r="B52" s="27" t="str">
        <f>IFERROR(VLOOKUP(A52, Lookup_Persons!A:B, 2, FALSE), "Unknown")</f>
        <v>Unknown</v>
      </c>
      <c r="C52" s="27" t="s">
        <v>27</v>
      </c>
      <c r="D52" s="27">
        <v>4.2</v>
      </c>
      <c r="E52" s="27"/>
      <c r="F52" s="28">
        <f>IF(RawData[[#This Row],[Date Reviewed]]&lt;&gt;"", EDATE(RawData[[#This Row],[Date Reviewed]], 4), EDATE(RawData[[#This Row],[Last Review Date]], 4))</f>
        <v>45828</v>
      </c>
      <c r="G52" s="28"/>
      <c r="H52" s="27"/>
      <c r="I52" s="27" t="str">
        <f>IFERROR(VLOOKUP(H52, Lookup_Persons!D:E, 2, FALSE), "Unknown")</f>
        <v>Unknown</v>
      </c>
      <c r="J52" s="2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2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41 Days Late</v>
      </c>
      <c r="L52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⚠️ Not Assigned Staff</v>
      </c>
    </row>
    <row r="53" spans="1:12">
      <c r="A53" s="31" t="s">
        <v>97</v>
      </c>
      <c r="B53" s="32" t="str">
        <f>IFERROR(VLOOKUP(A53, Lookup_Persons!A:B, 2, FALSE), "Unknown")</f>
        <v>Unknown</v>
      </c>
      <c r="C53" s="32" t="s">
        <v>27</v>
      </c>
      <c r="D53" s="32">
        <v>4.9000000000000004</v>
      </c>
      <c r="E53" s="32"/>
      <c r="F53" s="33">
        <f>IF(RawData[[#This Row],[Date Reviewed]]&lt;&gt;"", EDATE(RawData[[#This Row],[Date Reviewed]], 4), EDATE(RawData[[#This Row],[Last Review Date]], 4))</f>
        <v>45828</v>
      </c>
      <c r="G53" s="33"/>
      <c r="H53" s="32"/>
      <c r="I53" s="32" t="str">
        <f>IFERROR(VLOOKUP(H53, Lookup_Persons!D:E, 2, FALSE), "Unknown")</f>
        <v>Unknown</v>
      </c>
      <c r="J53" s="3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3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41 Days Late</v>
      </c>
      <c r="L53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⚠️ Not Assigned Staff</v>
      </c>
    </row>
    <row r="54" spans="1:12">
      <c r="A54" s="26" t="s">
        <v>98</v>
      </c>
      <c r="B54" s="27" t="str">
        <f>IFERROR(VLOOKUP(A54, Lookup_Persons!A:B, 2, FALSE), "Unknown")</f>
        <v>Unknown</v>
      </c>
      <c r="C54" s="27" t="s">
        <v>16</v>
      </c>
      <c r="D54" s="27">
        <v>2.1</v>
      </c>
      <c r="E54" s="27"/>
      <c r="F54" s="28">
        <f>IF(RawData[[#This Row],[Date Reviewed]]&lt;&gt;"", EDATE(RawData[[#This Row],[Date Reviewed]], 4), EDATE(RawData[[#This Row],[Last Review Date]], 4))</f>
        <v>45828</v>
      </c>
      <c r="G54" s="28"/>
      <c r="H54" s="27"/>
      <c r="I54" s="27" t="str">
        <f>IFERROR(VLOOKUP(H54, Lookup_Persons!D:E, 2, FALSE), "Unknown")</f>
        <v>Unknown</v>
      </c>
      <c r="J54" s="27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4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41 Days Late</v>
      </c>
      <c r="L54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⚠️ Not Assigned Staff</v>
      </c>
    </row>
    <row r="55" spans="1:12">
      <c r="A55" s="31" t="s">
        <v>98</v>
      </c>
      <c r="B55" s="32" t="str">
        <f>IFERROR(VLOOKUP(A55, Lookup_Persons!A:B, 2, FALSE), "Unknown")</f>
        <v>Unknown</v>
      </c>
      <c r="C55" s="32" t="s">
        <v>16</v>
      </c>
      <c r="D55" s="32">
        <v>2.2000000000000002</v>
      </c>
      <c r="E55" s="32"/>
      <c r="F55" s="33">
        <f>IF(RawData[[#This Row],[Date Reviewed]]&lt;&gt;"", EDATE(RawData[[#This Row],[Date Reviewed]], 4), EDATE(RawData[[#This Row],[Last Review Date]], 4))</f>
        <v>45828</v>
      </c>
      <c r="G55" s="33"/>
      <c r="H55" s="32"/>
      <c r="I55" s="32" t="str">
        <f>IFERROR(VLOOKUP(H55, Lookup_Persons!D:E, 2, FALSE), "Unknown")</f>
        <v>Unknown</v>
      </c>
      <c r="J55" s="32" t="str">
        <f ca="1">IF(RawData[[#This Row],[Date Reviewed]]="", IF(RawData[[#This Row],[Last Review Date]]&lt;TODAY(), "Overdue"), IF(RawData[[#This Row],[Date Reviewed]]&lt;=RawData[[#This Row],[Last Review Date]], "On Time", "Late"))</f>
        <v>Late</v>
      </c>
      <c r="K55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41 Days Late</v>
      </c>
      <c r="L55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⚠️ Not Assigned Staff</v>
      </c>
    </row>
    <row r="56" spans="1:12">
      <c r="A56" s="26" t="s">
        <v>98</v>
      </c>
      <c r="B56" s="27" t="str">
        <f>IFERROR(VLOOKUP(A56, Lookup_Persons!A:B, 2, FALSE), "Unknown")</f>
        <v>Unknown</v>
      </c>
      <c r="C56" s="27" t="s">
        <v>16</v>
      </c>
      <c r="D56" s="27">
        <v>2.2999999999999998</v>
      </c>
      <c r="E56" s="27"/>
      <c r="F56" s="28">
        <f>IF(RawData[[#This Row],[Date Reviewed]]&lt;&gt;"", EDATE(RawData[[#This Row],[Date Reviewed]], 4), EDATE(RawData[[#This Row],[Last Review Date]], 4))</f>
        <v>45828</v>
      </c>
      <c r="G56" s="28"/>
      <c r="H56" s="27"/>
      <c r="I56" s="27" t="str">
        <f>IFERROR(VLOOKUP(H56, Lookup_Persons!D:E, 2, FALSE), "Unknown")</f>
        <v>Unknown</v>
      </c>
      <c r="J56" s="27" t="str">
        <f ca="1">IF(RawData[[#This Row],[Date Reviewed]]="", IF(RawData[[#This Row],[Last Review Date]]&lt;TODAY(), "Overdue"), IF(RawData[[#This Row],[Date Reviewed]]&lt;=RawData[[#This Row],[Last Review Date]], "On Time", "Late"))</f>
        <v>Overdue</v>
      </c>
      <c r="K56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>147 Days Overdue</v>
      </c>
      <c r="L56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⚠️ Not Assigned Staff</v>
      </c>
    </row>
    <row r="57" spans="1:12">
      <c r="A57" s="31" t="s">
        <v>98</v>
      </c>
      <c r="B57" s="32" t="str">
        <f>IFERROR(VLOOKUP(A57, Lookup_Persons!A:B, 2, FALSE), "Unknown")</f>
        <v>Unknown</v>
      </c>
      <c r="C57" s="32" t="s">
        <v>16</v>
      </c>
      <c r="D57" s="32">
        <v>2.4</v>
      </c>
      <c r="E57" s="32"/>
      <c r="F57" s="33">
        <f>IF(RawData[[#This Row],[Date Reviewed]]&lt;&gt;"", EDATE(RawData[[#This Row],[Date Reviewed]], 4), EDATE(RawData[[#This Row],[Last Review Date]], 4))</f>
        <v>45828</v>
      </c>
      <c r="G57" s="33"/>
      <c r="H57" s="32"/>
      <c r="I57" s="32" t="str">
        <f>IFERROR(VLOOKUP(H57, Lookup_Persons!D:E, 2, FALSE), "Unknown")</f>
        <v>Unknown</v>
      </c>
      <c r="J57" s="3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57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/>
      </c>
      <c r="L57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58" spans="1:12">
      <c r="A58" s="26" t="s">
        <v>98</v>
      </c>
      <c r="B58" s="27" t="str">
        <f>IFERROR(VLOOKUP(A58, Lookup_Persons!A:B, 2, FALSE), "Unknown")</f>
        <v>Unknown</v>
      </c>
      <c r="C58" s="27" t="s">
        <v>16</v>
      </c>
      <c r="D58" s="27">
        <v>2.5</v>
      </c>
      <c r="E58" s="27"/>
      <c r="F58" s="28">
        <f>IF(RawData[[#This Row],[Date Reviewed]]&lt;&gt;"", EDATE(RawData[[#This Row],[Date Reviewed]], 4), EDATE(RawData[[#This Row],[Last Review Date]], 4))</f>
        <v>45828</v>
      </c>
      <c r="G58" s="28"/>
      <c r="H58" s="27"/>
      <c r="I58" s="27" t="str">
        <f>IFERROR(VLOOKUP(H58, Lookup_Persons!D:E, 2, FALSE), "Unknown")</f>
        <v>Unknown</v>
      </c>
      <c r="J58" s="27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58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/>
      </c>
      <c r="L58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59" spans="1:12">
      <c r="A59" s="31" t="s">
        <v>98</v>
      </c>
      <c r="B59" s="32" t="str">
        <f>IFERROR(VLOOKUP(A59, Lookup_Persons!A:B, 2, FALSE), "Unknown")</f>
        <v>Unknown</v>
      </c>
      <c r="C59" s="32" t="s">
        <v>27</v>
      </c>
      <c r="D59" s="32">
        <v>4</v>
      </c>
      <c r="E59" s="32"/>
      <c r="F59" s="33">
        <f>IF(RawData[[#This Row],[Date Reviewed]]&lt;&gt;"", EDATE(RawData[[#This Row],[Date Reviewed]], 4), EDATE(RawData[[#This Row],[Last Review Date]], 4))</f>
        <v>45787</v>
      </c>
      <c r="G59" s="33"/>
      <c r="H59" s="32"/>
      <c r="I59" s="32" t="str">
        <f>IFERROR(VLOOKUP(H59, Lookup_Persons!D:E, 2, FALSE), "Unknown")</f>
        <v>Unknown</v>
      </c>
      <c r="J59" s="3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59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/>
      </c>
      <c r="L59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60" spans="1:12">
      <c r="A60" s="26" t="s">
        <v>98</v>
      </c>
      <c r="B60" s="27" t="str">
        <f>IFERROR(VLOOKUP(A60, Lookup_Persons!A:B, 2, FALSE), "Unknown")</f>
        <v>Unknown</v>
      </c>
      <c r="C60" s="27" t="s">
        <v>27</v>
      </c>
      <c r="D60" s="27">
        <v>4.2</v>
      </c>
      <c r="E60" s="27"/>
      <c r="F60" s="28">
        <f>IF(RawData[[#This Row],[Date Reviewed]]&lt;&gt;"", EDATE(RawData[[#This Row],[Date Reviewed]], 4), EDATE(RawData[[#This Row],[Last Review Date]], 4))</f>
        <v>45787</v>
      </c>
      <c r="G60" s="28"/>
      <c r="H60" s="27"/>
      <c r="I60" s="27" t="str">
        <f>IFERROR(VLOOKUP(H60, Lookup_Persons!D:E, 2, FALSE), "Unknown")</f>
        <v>Unknown</v>
      </c>
      <c r="J60" s="27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0" s="29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/>
      </c>
      <c r="L60" s="30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  <row r="61" spans="1:12">
      <c r="A61" s="31" t="s">
        <v>98</v>
      </c>
      <c r="B61" s="32" t="str">
        <f>IFERROR(VLOOKUP(A61, Lookup_Persons!A:B, 2, FALSE), "Unknown")</f>
        <v>Unknown</v>
      </c>
      <c r="C61" s="32" t="s">
        <v>27</v>
      </c>
      <c r="D61" s="32">
        <v>4.9000000000000004</v>
      </c>
      <c r="E61" s="32"/>
      <c r="F61" s="33">
        <f>IF(RawData[[#This Row],[Date Reviewed]]&lt;&gt;"", EDATE(RawData[[#This Row],[Date Reviewed]], 4), EDATE(RawData[[#This Row],[Last Review Date]], 4))</f>
        <v>45787</v>
      </c>
      <c r="G61" s="33"/>
      <c r="H61" s="32"/>
      <c r="I61" s="32" t="str">
        <f>IFERROR(VLOOKUP(H61, Lookup_Persons!D:E, 2, FALSE), "Unknown")</f>
        <v>Unknown</v>
      </c>
      <c r="J61" s="32" t="str">
        <f ca="1">IF(RawData[[#This Row],[Date Reviewed]]="", IF(RawData[[#This Row],[Last Review Date]]&lt;TODAY(), "Overdue"), IF(RawData[[#This Row],[Date Reviewed]]&lt;=RawData[[#This Row],[Last Review Date]], "On Time", "Late"))</f>
        <v>On Time</v>
      </c>
      <c r="K61" s="34" t="str">
        <f ca="1">IF(RawData[[#This Row],[Status]]="Overdue", TODAY() - RawData[[#This Row],[Last Review Date]] &amp; " Days Overdue",
 IF(RawData[[#This Row],[Status]]="Late", RawData[[#This Row],[Date Reviewed]] - RawData[[#This Row],[Last Review Date]] &amp; " Days Late",
 ""))</f>
        <v/>
      </c>
      <c r="L61" s="35" t="str">
        <f>IF(
    IFERROR(_xlfn.XLOOKUP(RawData[[#This Row],[Reviewed By (Staff Member)]], 'Staff Members'!A:A, 'Staff Members'!C:C, ""), "") = "Service Leader",
    "⚠️ Service Leader",
    IF(
        RawData[[#This Row],[Reviewed By (Staff Member)]] &lt;&gt; IFERROR(_xlfn.XLOOKUP(RawData[[#This Row],[Person Supported Anonmyized]], 'Staff Members'!E:E, 'Staff Members'!A:A, ""), ""),
        "⚠️ Not Assigned Staff",
        "✔️ Assigned Reviewer"
    )
)</f>
        <v>✔️ Assigned Reviewer</v>
      </c>
    </row>
  </sheetData>
  <conditionalFormatting sqref="J46:J61">
    <cfRule type="containsText" dxfId="6" priority="3" operator="containsText" text="On Time">
      <formula>NOT(ISERROR(SEARCH("On Time",J46)))</formula>
    </cfRule>
  </conditionalFormatting>
  <conditionalFormatting sqref="J46:J61">
    <cfRule type="containsText" dxfId="5" priority="1" operator="containsText" text="Late">
      <formula>NOT(ISERROR(SEARCH("Late",J46)))</formula>
    </cfRule>
  </conditionalFormatting>
  <conditionalFormatting sqref="J46:J61">
    <cfRule type="containsText" dxfId="4" priority="2" operator="containsText" text="Overdue">
      <formula>NOT(ISERROR(SEARCH("Overdue",J46)))</formula>
    </cfRule>
  </conditionalFormatting>
  <dataValidations count="1">
    <dataValidation allowBlank="1" showInputMessage="1" showErrorMessage="1" sqref="J46:J61" xr:uid="{B7DF42B8-C71F-4F63-9ED0-05B46ED184FA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5360-555D-4640-A33C-6CFA0FC22B35}">
  <dimension ref="A2:O81"/>
  <sheetViews>
    <sheetView topLeftCell="B1" workbookViewId="0">
      <selection activeCell="D1" sqref="D1:D1048576"/>
    </sheetView>
  </sheetViews>
  <sheetFormatPr defaultRowHeight="15"/>
  <cols>
    <col min="1" max="1" width="29.140625" hidden="1" customWidth="1"/>
    <col min="2" max="3" width="18.5703125" customWidth="1"/>
    <col min="4" max="4" width="58.5703125" hidden="1" customWidth="1"/>
    <col min="5" max="5" width="16.140625" customWidth="1"/>
    <col min="6" max="6" width="16.7109375" bestFit="1" customWidth="1"/>
    <col min="7" max="7" width="57.85546875" bestFit="1" customWidth="1"/>
    <col min="8" max="8" width="17.7109375" bestFit="1" customWidth="1"/>
    <col min="9" max="9" width="38.42578125" bestFit="1" customWidth="1"/>
    <col min="10" max="10" width="14.42578125" bestFit="1" customWidth="1"/>
    <col min="11" max="11" width="40.140625" bestFit="1" customWidth="1"/>
    <col min="12" max="12" width="26.140625" bestFit="1" customWidth="1"/>
    <col min="13" max="13" width="12.140625" bestFit="1" customWidth="1"/>
    <col min="14" max="14" width="9" bestFit="1" customWidth="1"/>
    <col min="15" max="15" width="37.28515625" bestFit="1" customWidth="1"/>
    <col min="16" max="16" width="20.5703125" bestFit="1" customWidth="1"/>
    <col min="17" max="17" width="26.42578125" bestFit="1" customWidth="1"/>
    <col min="18" max="18" width="15" bestFit="1" customWidth="1"/>
    <col min="19" max="19" width="57.42578125" bestFit="1" customWidth="1"/>
    <col min="20" max="20" width="52.5703125" bestFit="1" customWidth="1"/>
    <col min="21" max="21" width="40.85546875" bestFit="1" customWidth="1"/>
    <col min="22" max="22" width="29.5703125" bestFit="1" customWidth="1"/>
    <col min="23" max="23" width="59.42578125" bestFit="1" customWidth="1"/>
    <col min="24" max="24" width="20.28515625" bestFit="1" customWidth="1"/>
    <col min="25" max="25" width="30.5703125" bestFit="1" customWidth="1"/>
    <col min="26" max="26" width="7.42578125" bestFit="1" customWidth="1"/>
    <col min="27" max="27" width="11.7109375" bestFit="1" customWidth="1"/>
    <col min="28" max="28" width="14.140625" bestFit="1" customWidth="1"/>
    <col min="29" max="29" width="11.7109375" bestFit="1" customWidth="1"/>
  </cols>
  <sheetData>
    <row r="2" spans="1:5">
      <c r="A2" t="s">
        <v>99</v>
      </c>
      <c r="B2" t="s">
        <v>13</v>
      </c>
      <c r="C2" t="s">
        <v>100</v>
      </c>
      <c r="D2" t="s">
        <v>101</v>
      </c>
      <c r="E2" t="s">
        <v>102</v>
      </c>
    </row>
    <row r="3" spans="1:5">
      <c r="A3" t="s">
        <v>18</v>
      </c>
      <c r="B3" t="str">
        <f>IFERROR(VLOOKUP(A3, Lookup_Persons!D:E, 2, FALSE), "Unknown")</f>
        <v>Staff A</v>
      </c>
      <c r="C3" t="s">
        <v>103</v>
      </c>
      <c r="D3" t="s">
        <v>67</v>
      </c>
      <c r="E3" t="str">
        <f>IFERROR(VLOOKUP(D3, Lookup_Persons!A:B, 2, FALSE), "Unknown")</f>
        <v>Person 7</v>
      </c>
    </row>
    <row r="4" spans="1:5">
      <c r="A4" t="s">
        <v>18</v>
      </c>
      <c r="B4" t="str">
        <f>IFERROR(VLOOKUP(A4, Lookup_Persons!D:E, 2, FALSE), "Unknown")</f>
        <v>Staff A</v>
      </c>
      <c r="C4" t="s">
        <v>103</v>
      </c>
      <c r="D4" t="s">
        <v>74</v>
      </c>
      <c r="E4" t="str">
        <f>IFERROR(VLOOKUP(D4, Lookup_Persons!A:B, 2, FALSE), "Unknown")</f>
        <v>Person 13</v>
      </c>
    </row>
    <row r="5" spans="1:5">
      <c r="A5" t="s">
        <v>20</v>
      </c>
      <c r="B5" t="str">
        <f>IFERROR(VLOOKUP(A5, Lookup_Persons!D:E, 2, FALSE), "Unknown")</f>
        <v>Staff B</v>
      </c>
      <c r="C5" t="s">
        <v>103</v>
      </c>
      <c r="D5" t="s">
        <v>80</v>
      </c>
      <c r="E5" t="str">
        <f>IFERROR(VLOOKUP(D5, Lookup_Persons!A:B, 2, FALSE), "Unknown")</f>
        <v>Person 19</v>
      </c>
    </row>
    <row r="6" spans="1:5">
      <c r="A6" t="s">
        <v>20</v>
      </c>
      <c r="B6" t="str">
        <f>IFERROR(VLOOKUP(A6, Lookup_Persons!D:E, 2, FALSE), "Unknown")</f>
        <v>Staff B</v>
      </c>
      <c r="C6" t="s">
        <v>103</v>
      </c>
      <c r="D6" t="s">
        <v>71</v>
      </c>
      <c r="E6" t="str">
        <f>IFERROR(VLOOKUP(D6, Lookup_Persons!A:B, 2, FALSE), "Unknown")</f>
        <v>Person 10</v>
      </c>
    </row>
    <row r="7" spans="1:5">
      <c r="A7" t="s">
        <v>20</v>
      </c>
      <c r="B7" t="str">
        <f>IFERROR(VLOOKUP(A7, Lookup_Persons!D:E, 2, FALSE), "Unknown")</f>
        <v>Staff B</v>
      </c>
      <c r="C7" t="s">
        <v>103</v>
      </c>
      <c r="D7" t="s">
        <v>81</v>
      </c>
      <c r="E7" t="str">
        <f>IFERROR(VLOOKUP(D7, Lookup_Persons!A:B, 2, FALSE), "Unknown")</f>
        <v>Person 20</v>
      </c>
    </row>
    <row r="8" spans="1:5">
      <c r="A8" t="s">
        <v>20</v>
      </c>
      <c r="B8" t="str">
        <f>IFERROR(VLOOKUP(A8, Lookup_Persons!D:E, 2, FALSE), "Unknown")</f>
        <v>Staff B</v>
      </c>
      <c r="C8" t="s">
        <v>103</v>
      </c>
      <c r="D8" t="s">
        <v>70</v>
      </c>
      <c r="E8" t="str">
        <f>IFERROR(VLOOKUP(D8, Lookup_Persons!A:B, 2, FALSE), "Unknown")</f>
        <v>Person 9</v>
      </c>
    </row>
    <row r="9" spans="1:5">
      <c r="A9" t="s">
        <v>17</v>
      </c>
      <c r="B9" t="str">
        <f>IFERROR(VLOOKUP(A9, Lookup_Persons!D:E, 2, FALSE), "Unknown")</f>
        <v>Staff C</v>
      </c>
      <c r="C9" t="s">
        <v>103</v>
      </c>
      <c r="D9" t="s">
        <v>15</v>
      </c>
      <c r="E9" t="str">
        <f>IFERROR(VLOOKUP(D9, Lookup_Persons!A:B, 2, FALSE), "Unknown")</f>
        <v>Person 1</v>
      </c>
    </row>
    <row r="10" spans="1:5">
      <c r="A10" t="s">
        <v>23</v>
      </c>
      <c r="B10" t="str">
        <f>IFERROR(VLOOKUP(A10, Lookup_Persons!D:E, 2, FALSE), "Unknown")</f>
        <v>Staff D</v>
      </c>
      <c r="C10" t="s">
        <v>103</v>
      </c>
      <c r="D10" t="s">
        <v>78</v>
      </c>
      <c r="E10" t="str">
        <f>IFERROR(VLOOKUP(D10, Lookup_Persons!A:B, 2, FALSE), "Unknown")</f>
        <v>Person 17</v>
      </c>
    </row>
    <row r="11" spans="1:5">
      <c r="A11" t="s">
        <v>25</v>
      </c>
      <c r="B11" t="str">
        <f>IFERROR(VLOOKUP(A11, Lookup_Persons!D:E, 2, FALSE), "Unknown")</f>
        <v>Staff E</v>
      </c>
      <c r="C11" t="s">
        <v>103</v>
      </c>
      <c r="D11" t="s">
        <v>76</v>
      </c>
      <c r="E11" t="str">
        <f>IFERROR(VLOOKUP(D11, Lookup_Persons!A:B, 2, FALSE), "Unknown")</f>
        <v>Person 15</v>
      </c>
    </row>
    <row r="12" spans="1:5">
      <c r="A12" t="s">
        <v>25</v>
      </c>
      <c r="B12" t="str">
        <f>IFERROR(VLOOKUP(A12, Lookup_Persons!D:E, 2, FALSE), "Unknown")</f>
        <v>Staff E</v>
      </c>
      <c r="C12" t="s">
        <v>103</v>
      </c>
      <c r="D12" t="s">
        <v>15</v>
      </c>
      <c r="E12" t="str">
        <f>IFERROR(VLOOKUP(D12, Lookup_Persons!A:B, 2, FALSE), "Unknown")</f>
        <v>Person 1</v>
      </c>
    </row>
    <row r="13" spans="1:5">
      <c r="A13" t="s">
        <v>25</v>
      </c>
      <c r="B13" t="str">
        <f>IFERROR(VLOOKUP(A13, Lookup_Persons!D:E, 2, FALSE), "Unknown")</f>
        <v>Staff E</v>
      </c>
      <c r="C13" t="s">
        <v>103</v>
      </c>
      <c r="D13" t="s">
        <v>36</v>
      </c>
      <c r="E13" t="str">
        <f>IFERROR(VLOOKUP(D13, Lookup_Persons!A:B, 2, FALSE), "Unknown")</f>
        <v>Person 2</v>
      </c>
    </row>
    <row r="14" spans="1:5">
      <c r="A14" t="s">
        <v>28</v>
      </c>
      <c r="B14" t="str">
        <f>IFERROR(VLOOKUP(A14, Lookup_Persons!D:E, 2, FALSE), "Unknown")</f>
        <v>Staff F</v>
      </c>
      <c r="C14" t="s">
        <v>103</v>
      </c>
      <c r="D14" t="s">
        <v>85</v>
      </c>
      <c r="E14" t="str">
        <f>IFERROR(VLOOKUP(D14, Lookup_Persons!A:B, 2, FALSE), "Unknown")</f>
        <v>Person 23</v>
      </c>
    </row>
    <row r="15" spans="1:5">
      <c r="A15" t="s">
        <v>28</v>
      </c>
      <c r="B15" t="str">
        <f>IFERROR(VLOOKUP(A15, Lookup_Persons!D:E, 2, FALSE), "Unknown")</f>
        <v>Staff F</v>
      </c>
      <c r="C15" t="s">
        <v>103</v>
      </c>
      <c r="D15" t="s">
        <v>72</v>
      </c>
      <c r="E15" t="str">
        <f>IFERROR(VLOOKUP(D15, Lookup_Persons!A:B, 2, FALSE), "Unknown")</f>
        <v>Person 11</v>
      </c>
    </row>
    <row r="16" spans="1:5">
      <c r="A16" t="s">
        <v>28</v>
      </c>
      <c r="B16" t="str">
        <f>IFERROR(VLOOKUP(A16, Lookup_Persons!D:E, 2, FALSE), "Unknown")</f>
        <v>Staff F</v>
      </c>
      <c r="C16" t="s">
        <v>103</v>
      </c>
      <c r="D16" t="s">
        <v>90</v>
      </c>
      <c r="E16" t="str">
        <f>IFERROR(VLOOKUP(D16, Lookup_Persons!A:B, 2, FALSE), "Unknown")</f>
        <v>Person 28</v>
      </c>
    </row>
    <row r="17" spans="1:5">
      <c r="A17" t="s">
        <v>28</v>
      </c>
      <c r="B17" t="str">
        <f>IFERROR(VLOOKUP(A17, Lookup_Persons!D:E, 2, FALSE), "Unknown")</f>
        <v>Staff F</v>
      </c>
      <c r="C17" t="s">
        <v>103</v>
      </c>
      <c r="D17" t="s">
        <v>67</v>
      </c>
      <c r="E17" t="str">
        <f>IFERROR(VLOOKUP(D17, Lookup_Persons!A:B, 2, FALSE), "Unknown")</f>
        <v>Person 7</v>
      </c>
    </row>
    <row r="18" spans="1:5">
      <c r="A18" t="s">
        <v>31</v>
      </c>
      <c r="B18" t="str">
        <f>IFERROR(VLOOKUP(A18, Lookup_Persons!D:E, 2, FALSE), "Unknown")</f>
        <v>Staff G</v>
      </c>
      <c r="C18" t="s">
        <v>103</v>
      </c>
      <c r="D18" t="s">
        <v>83</v>
      </c>
      <c r="E18" t="str">
        <f>IFERROR(VLOOKUP(D18, Lookup_Persons!A:B, 2, FALSE), "Unknown")</f>
        <v>Person 22</v>
      </c>
    </row>
    <row r="19" spans="1:5">
      <c r="A19" t="s">
        <v>31</v>
      </c>
      <c r="B19" t="str">
        <f>IFERROR(VLOOKUP(A19, Lookup_Persons!D:E, 2, FALSE), "Unknown")</f>
        <v>Staff G</v>
      </c>
      <c r="C19" t="s">
        <v>103</v>
      </c>
      <c r="D19" t="s">
        <v>72</v>
      </c>
      <c r="E19" t="str">
        <f>IFERROR(VLOOKUP(D19, Lookup_Persons!A:B, 2, FALSE), "Unknown")</f>
        <v>Person 11</v>
      </c>
    </row>
    <row r="20" spans="1:5">
      <c r="A20" t="s">
        <v>34</v>
      </c>
      <c r="B20" t="str">
        <f>IFERROR(VLOOKUP(A20, Lookup_Persons!D:E, 2, FALSE), "Unknown")</f>
        <v>Staff H</v>
      </c>
      <c r="C20" t="s">
        <v>103</v>
      </c>
      <c r="D20" t="s">
        <v>36</v>
      </c>
      <c r="E20" t="str">
        <f>IFERROR(VLOOKUP(D20, Lookup_Persons!A:B, 2, FALSE), "Unknown")</f>
        <v>Person 2</v>
      </c>
    </row>
    <row r="21" spans="1:5">
      <c r="A21" t="s">
        <v>34</v>
      </c>
      <c r="B21" t="str">
        <f>IFERROR(VLOOKUP(A21, Lookup_Persons!D:E, 2, FALSE), "Unknown")</f>
        <v>Staff H</v>
      </c>
      <c r="C21" t="s">
        <v>103</v>
      </c>
      <c r="D21" t="s">
        <v>69</v>
      </c>
      <c r="E21" t="str">
        <f>IFERROR(VLOOKUP(D21, Lookup_Persons!A:B, 2, FALSE), "Unknown")</f>
        <v>Person 8</v>
      </c>
    </row>
    <row r="22" spans="1:5">
      <c r="A22" t="s">
        <v>34</v>
      </c>
      <c r="B22" t="str">
        <f>IFERROR(VLOOKUP(A22, Lookup_Persons!D:E, 2, FALSE), "Unknown")</f>
        <v>Staff H</v>
      </c>
      <c r="C22" t="s">
        <v>103</v>
      </c>
      <c r="D22" t="s">
        <v>89</v>
      </c>
      <c r="E22" t="str">
        <f>IFERROR(VLOOKUP(D22, Lookup_Persons!A:B, 2, FALSE), "Unknown")</f>
        <v>Person 27</v>
      </c>
    </row>
    <row r="23" spans="1:5">
      <c r="A23" t="s">
        <v>33</v>
      </c>
      <c r="B23" t="str">
        <f>IFERROR(VLOOKUP(A23, Lookup_Persons!D:E, 2, FALSE), "Unknown")</f>
        <v>Staff I</v>
      </c>
      <c r="C23" t="s">
        <v>103</v>
      </c>
      <c r="D23" t="s">
        <v>85</v>
      </c>
      <c r="E23" t="str">
        <f>IFERROR(VLOOKUP(D23, Lookup_Persons!A:B, 2, FALSE), "Unknown")</f>
        <v>Person 23</v>
      </c>
    </row>
    <row r="24" spans="1:5">
      <c r="A24" t="s">
        <v>38</v>
      </c>
      <c r="B24" t="str">
        <f>IFERROR(VLOOKUP(A24, Lookup_Persons!D:E, 2, FALSE), "Unknown")</f>
        <v>Staff J</v>
      </c>
      <c r="C24" t="s">
        <v>103</v>
      </c>
      <c r="D24" t="s">
        <v>76</v>
      </c>
      <c r="E24" t="str">
        <f>IFERROR(VLOOKUP(D24, Lookup_Persons!A:B, 2, FALSE), "Unknown")</f>
        <v>Person 15</v>
      </c>
    </row>
    <row r="25" spans="1:5">
      <c r="A25" t="s">
        <v>40</v>
      </c>
      <c r="B25" t="str">
        <f>IFERROR(VLOOKUP(A25, Lookup_Persons!D:E, 2, FALSE), "Unknown")</f>
        <v>Staff K</v>
      </c>
      <c r="C25" t="s">
        <v>103</v>
      </c>
      <c r="D25" t="s">
        <v>66</v>
      </c>
      <c r="E25" t="str">
        <f>IFERROR(VLOOKUP(D25, Lookup_Persons!A:B, 2, FALSE), "Unknown")</f>
        <v>Person 6</v>
      </c>
    </row>
    <row r="26" spans="1:5">
      <c r="A26" t="s">
        <v>40</v>
      </c>
      <c r="B26" t="str">
        <f>IFERROR(VLOOKUP(A26, Lookup_Persons!D:E, 2, FALSE), "Unknown")</f>
        <v>Staff K</v>
      </c>
      <c r="C26" t="s">
        <v>103</v>
      </c>
      <c r="D26" t="s">
        <v>84</v>
      </c>
      <c r="E26" t="str">
        <f>IFERROR(VLOOKUP(D26, Lookup_Persons!A:B, 2, FALSE), "Unknown")</f>
        <v>Person 24</v>
      </c>
    </row>
    <row r="27" spans="1:5">
      <c r="A27" t="s">
        <v>40</v>
      </c>
      <c r="B27" t="str">
        <f>IFERROR(VLOOKUP(A27, Lookup_Persons!D:E, 2, FALSE), "Unknown")</f>
        <v>Staff K</v>
      </c>
      <c r="C27" t="s">
        <v>103</v>
      </c>
      <c r="D27" t="s">
        <v>87</v>
      </c>
      <c r="E27" t="str">
        <f>IFERROR(VLOOKUP(D27, Lookup_Persons!A:B, 2, FALSE), "Unknown")</f>
        <v>Person 26</v>
      </c>
    </row>
    <row r="28" spans="1:5">
      <c r="A28" t="s">
        <v>42</v>
      </c>
      <c r="B28" t="str">
        <f>IFERROR(VLOOKUP(A28, Lookup_Persons!D:E, 2, FALSE), "Unknown")</f>
        <v>Staff L</v>
      </c>
      <c r="C28" t="s">
        <v>103</v>
      </c>
      <c r="D28" t="s">
        <v>82</v>
      </c>
      <c r="E28" t="str">
        <f>IFERROR(VLOOKUP(D28, Lookup_Persons!A:B, 2, FALSE), "Unknown")</f>
        <v>Person 21</v>
      </c>
    </row>
    <row r="29" spans="1:5">
      <c r="A29" t="s">
        <v>42</v>
      </c>
      <c r="B29" t="str">
        <f>IFERROR(VLOOKUP(A29, Lookup_Persons!D:E, 2, FALSE), "Unknown")</f>
        <v>Staff L</v>
      </c>
      <c r="C29" t="s">
        <v>103</v>
      </c>
      <c r="D29" t="s">
        <v>74</v>
      </c>
      <c r="E29" t="str">
        <f>IFERROR(VLOOKUP(D29, Lookup_Persons!A:B, 2, FALSE), "Unknown")</f>
        <v>Person 13</v>
      </c>
    </row>
    <row r="30" spans="1:5">
      <c r="A30" t="s">
        <v>42</v>
      </c>
      <c r="B30" t="str">
        <f>IFERROR(VLOOKUP(A30, Lookup_Persons!D:E, 2, FALSE), "Unknown")</f>
        <v>Staff L</v>
      </c>
      <c r="C30" t="s">
        <v>103</v>
      </c>
      <c r="D30" t="s">
        <v>83</v>
      </c>
      <c r="E30" t="str">
        <f>IFERROR(VLOOKUP(D30, Lookup_Persons!A:B, 2, FALSE), "Unknown")</f>
        <v>Person 22</v>
      </c>
    </row>
    <row r="31" spans="1:5">
      <c r="A31" t="s">
        <v>44</v>
      </c>
      <c r="B31" t="str">
        <f>IFERROR(VLOOKUP(A31, Lookup_Persons!D:E, 2, FALSE), "Unknown")</f>
        <v>Staff M</v>
      </c>
      <c r="C31" t="s">
        <v>103</v>
      </c>
      <c r="D31" t="s">
        <v>76</v>
      </c>
      <c r="E31" t="str">
        <f>IFERROR(VLOOKUP(D31, Lookup_Persons!A:B, 2, FALSE), "Unknown")</f>
        <v>Person 15</v>
      </c>
    </row>
    <row r="32" spans="1:5">
      <c r="A32" t="s">
        <v>44</v>
      </c>
      <c r="B32" t="str">
        <f>IFERROR(VLOOKUP(A32, Lookup_Persons!D:E, 2, FALSE), "Unknown")</f>
        <v>Staff M</v>
      </c>
      <c r="C32" t="s">
        <v>103</v>
      </c>
      <c r="D32" t="s">
        <v>87</v>
      </c>
      <c r="E32" t="str">
        <f>IFERROR(VLOOKUP(D32, Lookup_Persons!A:B, 2, FALSE), "Unknown")</f>
        <v>Person 26</v>
      </c>
    </row>
    <row r="33" spans="1:5">
      <c r="A33" t="s">
        <v>46</v>
      </c>
      <c r="B33" t="str">
        <f>IFERROR(VLOOKUP(A33, Lookup_Persons!D:E, 2, FALSE), "Unknown")</f>
        <v>Staff N</v>
      </c>
      <c r="C33" t="s">
        <v>103</v>
      </c>
      <c r="D33" t="s">
        <v>64</v>
      </c>
      <c r="E33" t="str">
        <f>IFERROR(VLOOKUP(D33, Lookup_Persons!A:B, 2, FALSE), "Unknown")</f>
        <v>Person 4</v>
      </c>
    </row>
    <row r="34" spans="1:5">
      <c r="A34" t="s">
        <v>48</v>
      </c>
      <c r="B34" t="str">
        <f>IFERROR(VLOOKUP(A34, Lookup_Persons!D:E, 2, FALSE), "Unknown")</f>
        <v>Staff O</v>
      </c>
      <c r="C34" t="s">
        <v>103</v>
      </c>
      <c r="D34" t="s">
        <v>90</v>
      </c>
      <c r="E34" t="str">
        <f>IFERROR(VLOOKUP(D34, Lookup_Persons!A:B, 2, FALSE), "Unknown")</f>
        <v>Person 28</v>
      </c>
    </row>
    <row r="35" spans="1:5">
      <c r="A35" t="s">
        <v>48</v>
      </c>
      <c r="B35" t="str">
        <f>IFERROR(VLOOKUP(A35, Lookup_Persons!D:E, 2, FALSE), "Unknown")</f>
        <v>Staff O</v>
      </c>
      <c r="C35" t="s">
        <v>103</v>
      </c>
      <c r="D35" t="s">
        <v>79</v>
      </c>
      <c r="E35" t="str">
        <f>IFERROR(VLOOKUP(D35, Lookup_Persons!A:B, 2, FALSE), "Unknown")</f>
        <v>Person 18</v>
      </c>
    </row>
    <row r="36" spans="1:5">
      <c r="A36" t="s">
        <v>50</v>
      </c>
      <c r="B36" t="str">
        <f>IFERROR(VLOOKUP(A36, Lookup_Persons!D:E, 2, FALSE), "Unknown")</f>
        <v>Staff P</v>
      </c>
      <c r="C36" t="s">
        <v>103</v>
      </c>
      <c r="D36" t="s">
        <v>86</v>
      </c>
      <c r="E36" t="str">
        <f>IFERROR(VLOOKUP(D36, Lookup_Persons!A:B, 2, FALSE), "Unknown")</f>
        <v>Person 25</v>
      </c>
    </row>
    <row r="37" spans="1:5">
      <c r="A37" t="s">
        <v>53</v>
      </c>
      <c r="B37" t="str">
        <f>IFERROR(VLOOKUP(A37, Lookup_Persons!D:E, 2, FALSE), "Unknown")</f>
        <v>Staff Q</v>
      </c>
      <c r="C37" t="s">
        <v>103</v>
      </c>
      <c r="D37" t="s">
        <v>52</v>
      </c>
      <c r="E37" t="str">
        <f>IFERROR(VLOOKUP(D37, Lookup_Persons!A:B, 2, FALSE), "Unknown")</f>
        <v>Person 3</v>
      </c>
    </row>
    <row r="38" spans="1:5">
      <c r="A38" t="s">
        <v>56</v>
      </c>
      <c r="B38" t="str">
        <f>IFERROR(VLOOKUP(A38, Lookup_Persons!D:E, 2, FALSE), "Unknown")</f>
        <v>Staff R</v>
      </c>
      <c r="C38" t="s">
        <v>103</v>
      </c>
      <c r="D38" t="s">
        <v>77</v>
      </c>
      <c r="E38" t="str">
        <f>IFERROR(VLOOKUP(D38, Lookup_Persons!A:B, 2, FALSE), "Unknown")</f>
        <v>Person 16</v>
      </c>
    </row>
    <row r="39" spans="1:5">
      <c r="A39" t="s">
        <v>56</v>
      </c>
      <c r="B39" t="str">
        <f>IFERROR(VLOOKUP(A39, Lookup_Persons!D:E, 2, FALSE), "Unknown")</f>
        <v>Staff R</v>
      </c>
      <c r="C39" t="s">
        <v>103</v>
      </c>
      <c r="D39" t="s">
        <v>75</v>
      </c>
      <c r="E39" t="str">
        <f>IFERROR(VLOOKUP(D39, Lookup_Persons!A:B, 2, FALSE), "Unknown")</f>
        <v>Person 14</v>
      </c>
    </row>
    <row r="40" spans="1:5">
      <c r="A40" t="s">
        <v>59</v>
      </c>
      <c r="B40" t="str">
        <f>IFERROR(VLOOKUP(A40, Lookup_Persons!D:E, 2, FALSE), "Unknown")</f>
        <v>Staff S</v>
      </c>
      <c r="C40" t="s">
        <v>103</v>
      </c>
      <c r="D40" t="s">
        <v>81</v>
      </c>
      <c r="E40" t="str">
        <f>IFERROR(VLOOKUP(D40, Lookup_Persons!A:B, 2, FALSE), "Unknown")</f>
        <v>Person 20</v>
      </c>
    </row>
    <row r="41" spans="1:5">
      <c r="A41" t="s">
        <v>59</v>
      </c>
      <c r="B41" t="str">
        <f>IFERROR(VLOOKUP(A41, Lookup_Persons!D:E, 2, FALSE), "Unknown")</f>
        <v>Staff S</v>
      </c>
      <c r="C41" t="s">
        <v>103</v>
      </c>
      <c r="D41" t="s">
        <v>76</v>
      </c>
      <c r="E41" t="str">
        <f>IFERROR(VLOOKUP(D41, Lookup_Persons!A:B, 2, FALSE), "Unknown")</f>
        <v>Person 15</v>
      </c>
    </row>
    <row r="42" spans="1:5">
      <c r="A42" t="s">
        <v>59</v>
      </c>
      <c r="B42" t="str">
        <f>IFERROR(VLOOKUP(A42, Lookup_Persons!D:E, 2, FALSE), "Unknown")</f>
        <v>Staff S</v>
      </c>
      <c r="C42" t="s">
        <v>103</v>
      </c>
      <c r="D42" t="s">
        <v>86</v>
      </c>
      <c r="E42" t="str">
        <f>IFERROR(VLOOKUP(D42, Lookup_Persons!A:B, 2, FALSE), "Unknown")</f>
        <v>Person 25</v>
      </c>
    </row>
    <row r="43" spans="1:5">
      <c r="A43" t="s">
        <v>59</v>
      </c>
      <c r="B43" t="str">
        <f>IFERROR(VLOOKUP(A43, Lookup_Persons!D:E, 2, FALSE), "Unknown")</f>
        <v>Staff S</v>
      </c>
      <c r="C43" t="s">
        <v>103</v>
      </c>
      <c r="D43" t="s">
        <v>66</v>
      </c>
      <c r="E43" t="str">
        <f>IFERROR(VLOOKUP(D43, Lookup_Persons!A:B, 2, FALSE), "Unknown")</f>
        <v>Person 6</v>
      </c>
    </row>
    <row r="44" spans="1:5">
      <c r="A44" t="s">
        <v>55</v>
      </c>
      <c r="B44" t="str">
        <f>IFERROR(VLOOKUP(A44, Lookup_Persons!D:E, 2, FALSE), "Unknown")</f>
        <v>Staff T</v>
      </c>
      <c r="C44" t="s">
        <v>103</v>
      </c>
      <c r="D44" t="s">
        <v>52</v>
      </c>
      <c r="E44" t="str">
        <f>IFERROR(VLOOKUP(D44, Lookup_Persons!A:B, 2, FALSE), "Unknown")</f>
        <v>Person 3</v>
      </c>
    </row>
    <row r="45" spans="1:5">
      <c r="A45" t="s">
        <v>55</v>
      </c>
      <c r="B45" t="str">
        <f>IFERROR(VLOOKUP(A45, Lookup_Persons!D:E, 2, FALSE), "Unknown")</f>
        <v>Staff T</v>
      </c>
      <c r="C45" t="s">
        <v>103</v>
      </c>
      <c r="D45" t="s">
        <v>86</v>
      </c>
      <c r="E45" t="str">
        <f>IFERROR(VLOOKUP(D45, Lookup_Persons!A:B, 2, FALSE), "Unknown")</f>
        <v>Person 25</v>
      </c>
    </row>
    <row r="46" spans="1:5">
      <c r="A46" t="s">
        <v>62</v>
      </c>
      <c r="B46" t="str">
        <f>IFERROR(VLOOKUP(A46, Lookup_Persons!D:E, 2, FALSE), "Unknown")</f>
        <v>Staff U</v>
      </c>
      <c r="C46" t="s">
        <v>103</v>
      </c>
      <c r="D46" t="s">
        <v>73</v>
      </c>
      <c r="E46" t="str">
        <f>IFERROR(VLOOKUP(D46, Lookup_Persons!A:B, 2, FALSE), "Unknown")</f>
        <v>Person 12</v>
      </c>
    </row>
    <row r="47" spans="1:5">
      <c r="A47" t="s">
        <v>30</v>
      </c>
      <c r="B47" t="str">
        <f>IFERROR(VLOOKUP(A47, Lookup_Persons!D:E, 2, FALSE), "Unknown")</f>
        <v>Service Leader</v>
      </c>
      <c r="C47" t="s">
        <v>104</v>
      </c>
      <c r="E47" t="str">
        <f>IFERROR(VLOOKUP(D47, Lookup_Persons!A:B, 2, FALSE), "Unknown")</f>
        <v>Unknown</v>
      </c>
    </row>
    <row r="81" spans="15:15">
      <c r="O81" t="s">
        <v>105</v>
      </c>
    </row>
  </sheetData>
  <sortState xmlns:xlrd2="http://schemas.microsoft.com/office/spreadsheetml/2017/richdata2" ref="A3:A46">
    <sortCondition ref="A3:A46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8766-250E-49A4-92FB-9B75767E5EC0}">
  <dimension ref="A3:K47"/>
  <sheetViews>
    <sheetView topLeftCell="B3" workbookViewId="0">
      <selection sqref="A1:A1048576"/>
    </sheetView>
  </sheetViews>
  <sheetFormatPr defaultRowHeight="15"/>
  <cols>
    <col min="1" max="1" width="19.85546875" hidden="1" customWidth="1"/>
    <col min="2" max="2" width="18.85546875" customWidth="1"/>
    <col min="3" max="3" width="17.85546875" customWidth="1"/>
    <col min="4" max="4" width="21.85546875" hidden="1" customWidth="1"/>
    <col min="5" max="5" width="18" customWidth="1"/>
  </cols>
  <sheetData>
    <row r="3" spans="1:11">
      <c r="A3" t="s">
        <v>106</v>
      </c>
      <c r="B3" t="s">
        <v>107</v>
      </c>
      <c r="D3" t="s">
        <v>12</v>
      </c>
      <c r="E3" t="s">
        <v>13</v>
      </c>
    </row>
    <row r="4" spans="1:11">
      <c r="A4" t="s">
        <v>15</v>
      </c>
      <c r="B4" t="s">
        <v>108</v>
      </c>
      <c r="D4" s="18" t="s">
        <v>18</v>
      </c>
      <c r="E4" t="s">
        <v>19</v>
      </c>
    </row>
    <row r="5" spans="1:11">
      <c r="A5" t="s">
        <v>36</v>
      </c>
      <c r="B5" t="s">
        <v>109</v>
      </c>
      <c r="D5" s="18" t="s">
        <v>20</v>
      </c>
      <c r="E5" t="s">
        <v>21</v>
      </c>
    </row>
    <row r="6" spans="1:11">
      <c r="A6" t="s">
        <v>52</v>
      </c>
      <c r="B6" t="s">
        <v>110</v>
      </c>
      <c r="D6" s="18" t="s">
        <v>17</v>
      </c>
      <c r="E6" t="s">
        <v>22</v>
      </c>
    </row>
    <row r="7" spans="1:11">
      <c r="A7" t="s">
        <v>64</v>
      </c>
      <c r="B7" t="s">
        <v>111</v>
      </c>
      <c r="D7" s="18" t="s">
        <v>23</v>
      </c>
      <c r="E7" t="s">
        <v>24</v>
      </c>
    </row>
    <row r="8" spans="1:11">
      <c r="A8" t="s">
        <v>65</v>
      </c>
      <c r="B8" t="s">
        <v>112</v>
      </c>
      <c r="D8" s="18" t="s">
        <v>25</v>
      </c>
      <c r="E8" t="s">
        <v>26</v>
      </c>
    </row>
    <row r="9" spans="1:11">
      <c r="A9" t="s">
        <v>66</v>
      </c>
      <c r="B9" t="s">
        <v>113</v>
      </c>
      <c r="D9" s="18" t="s">
        <v>28</v>
      </c>
      <c r="E9" t="s">
        <v>29</v>
      </c>
    </row>
    <row r="10" spans="1:11">
      <c r="A10" t="s">
        <v>67</v>
      </c>
      <c r="B10" t="s">
        <v>114</v>
      </c>
      <c r="D10" s="18" t="s">
        <v>31</v>
      </c>
      <c r="E10" t="s">
        <v>32</v>
      </c>
    </row>
    <row r="11" spans="1:11">
      <c r="A11" t="s">
        <v>69</v>
      </c>
      <c r="B11" t="s">
        <v>115</v>
      </c>
      <c r="D11" s="18" t="s">
        <v>34</v>
      </c>
      <c r="E11" t="s">
        <v>35</v>
      </c>
    </row>
    <row r="12" spans="1:11">
      <c r="A12" t="s">
        <v>70</v>
      </c>
      <c r="B12" t="s">
        <v>116</v>
      </c>
      <c r="D12" s="18" t="s">
        <v>33</v>
      </c>
      <c r="E12" t="s">
        <v>37</v>
      </c>
    </row>
    <row r="13" spans="1:11">
      <c r="A13" t="s">
        <v>71</v>
      </c>
      <c r="B13" t="s">
        <v>117</v>
      </c>
      <c r="D13" s="18" t="s">
        <v>38</v>
      </c>
      <c r="E13" t="s">
        <v>39</v>
      </c>
    </row>
    <row r="14" spans="1:11">
      <c r="A14" t="s">
        <v>72</v>
      </c>
      <c r="B14" t="s">
        <v>118</v>
      </c>
      <c r="D14" s="18" t="s">
        <v>40</v>
      </c>
      <c r="E14" t="s">
        <v>41</v>
      </c>
    </row>
    <row r="15" spans="1:11">
      <c r="A15" t="s">
        <v>73</v>
      </c>
      <c r="B15" t="s">
        <v>119</v>
      </c>
      <c r="D15" s="18" t="s">
        <v>42</v>
      </c>
      <c r="E15" t="s">
        <v>43</v>
      </c>
      <c r="G15" s="10"/>
      <c r="H15" s="11"/>
      <c r="I15" s="11"/>
      <c r="J15" s="11"/>
      <c r="K15" s="12"/>
    </row>
    <row r="16" spans="1:11">
      <c r="A16" t="s">
        <v>74</v>
      </c>
      <c r="B16" t="s">
        <v>120</v>
      </c>
      <c r="D16" s="18" t="s">
        <v>44</v>
      </c>
      <c r="E16" t="s">
        <v>45</v>
      </c>
      <c r="G16" s="13"/>
      <c r="I16" s="10"/>
      <c r="J16" s="12"/>
      <c r="K16" s="14"/>
    </row>
    <row r="17" spans="1:11">
      <c r="A17" t="s">
        <v>75</v>
      </c>
      <c r="B17" t="s">
        <v>121</v>
      </c>
      <c r="D17" s="18" t="s">
        <v>46</v>
      </c>
      <c r="E17" t="s">
        <v>47</v>
      </c>
      <c r="G17" s="13"/>
      <c r="I17" s="13"/>
      <c r="J17" s="14"/>
      <c r="K17" s="14"/>
    </row>
    <row r="18" spans="1:11">
      <c r="A18" t="s">
        <v>76</v>
      </c>
      <c r="B18" t="s">
        <v>122</v>
      </c>
      <c r="D18" s="18" t="s">
        <v>48</v>
      </c>
      <c r="E18" t="s">
        <v>49</v>
      </c>
      <c r="G18" s="15"/>
      <c r="H18" s="16"/>
      <c r="I18" s="15"/>
      <c r="J18" s="17"/>
      <c r="K18" s="17"/>
    </row>
    <row r="19" spans="1:11">
      <c r="A19" t="s">
        <v>77</v>
      </c>
      <c r="B19" t="s">
        <v>123</v>
      </c>
      <c r="D19" s="18" t="s">
        <v>50</v>
      </c>
      <c r="E19" t="s">
        <v>51</v>
      </c>
    </row>
    <row r="20" spans="1:11">
      <c r="A20" t="s">
        <v>78</v>
      </c>
      <c r="B20" t="s">
        <v>124</v>
      </c>
      <c r="D20" s="18" t="s">
        <v>53</v>
      </c>
      <c r="E20" t="s">
        <v>54</v>
      </c>
    </row>
    <row r="21" spans="1:11">
      <c r="A21" t="s">
        <v>79</v>
      </c>
      <c r="B21" t="s">
        <v>125</v>
      </c>
      <c r="D21" s="18" t="s">
        <v>56</v>
      </c>
      <c r="E21" t="s">
        <v>57</v>
      </c>
    </row>
    <row r="22" spans="1:11">
      <c r="A22" t="s">
        <v>80</v>
      </c>
      <c r="B22" t="s">
        <v>126</v>
      </c>
      <c r="D22" s="18" t="s">
        <v>30</v>
      </c>
      <c r="E22" t="s">
        <v>104</v>
      </c>
    </row>
    <row r="23" spans="1:11">
      <c r="A23" t="s">
        <v>81</v>
      </c>
      <c r="B23" t="s">
        <v>127</v>
      </c>
      <c r="D23" s="18" t="s">
        <v>59</v>
      </c>
      <c r="E23" t="s">
        <v>60</v>
      </c>
    </row>
    <row r="24" spans="1:11">
      <c r="A24" t="s">
        <v>82</v>
      </c>
      <c r="B24" t="s">
        <v>128</v>
      </c>
      <c r="D24" s="18" t="s">
        <v>55</v>
      </c>
      <c r="E24" t="s">
        <v>61</v>
      </c>
    </row>
    <row r="25" spans="1:11">
      <c r="A25" t="s">
        <v>83</v>
      </c>
      <c r="B25" t="s">
        <v>129</v>
      </c>
      <c r="D25" s="19" t="s">
        <v>62</v>
      </c>
      <c r="E25" t="s">
        <v>63</v>
      </c>
    </row>
    <row r="26" spans="1:11">
      <c r="A26" t="s">
        <v>85</v>
      </c>
      <c r="B26" t="s">
        <v>130</v>
      </c>
      <c r="D26" s="19"/>
    </row>
    <row r="27" spans="1:11">
      <c r="A27" t="s">
        <v>84</v>
      </c>
      <c r="B27" t="s">
        <v>131</v>
      </c>
      <c r="D27" s="20"/>
    </row>
    <row r="28" spans="1:11">
      <c r="A28" t="s">
        <v>86</v>
      </c>
      <c r="B28" t="s">
        <v>132</v>
      </c>
      <c r="D28" s="20"/>
    </row>
    <row r="29" spans="1:11">
      <c r="A29" t="s">
        <v>87</v>
      </c>
      <c r="B29" t="s">
        <v>133</v>
      </c>
      <c r="D29" s="20"/>
    </row>
    <row r="30" spans="1:11">
      <c r="A30" t="s">
        <v>89</v>
      </c>
      <c r="B30" t="s">
        <v>134</v>
      </c>
      <c r="D30" s="20"/>
    </row>
    <row r="31" spans="1:11">
      <c r="A31" t="s">
        <v>90</v>
      </c>
      <c r="B31" t="s">
        <v>135</v>
      </c>
      <c r="D31" s="20"/>
    </row>
    <row r="32" spans="1:11">
      <c r="D32" s="20"/>
    </row>
    <row r="33" spans="4:4">
      <c r="D33" s="20"/>
    </row>
    <row r="34" spans="4:4">
      <c r="D34" s="20"/>
    </row>
    <row r="35" spans="4:4">
      <c r="D35" s="20"/>
    </row>
    <row r="36" spans="4:4">
      <c r="D36" s="20"/>
    </row>
    <row r="37" spans="4:4">
      <c r="D37" s="20"/>
    </row>
    <row r="38" spans="4:4">
      <c r="D38" s="20"/>
    </row>
    <row r="39" spans="4:4">
      <c r="D39" s="20"/>
    </row>
    <row r="40" spans="4:4">
      <c r="D40" s="20"/>
    </row>
    <row r="41" spans="4:4">
      <c r="D41" s="20"/>
    </row>
    <row r="42" spans="4:4">
      <c r="D42" s="20"/>
    </row>
    <row r="43" spans="4:4">
      <c r="D43" s="20"/>
    </row>
    <row r="44" spans="4:4">
      <c r="D44" s="20"/>
    </row>
    <row r="45" spans="4:4">
      <c r="D45" s="20"/>
    </row>
    <row r="46" spans="4:4">
      <c r="D46" s="20"/>
    </row>
    <row r="47" spans="4:4">
      <c r="D47" s="20"/>
    </row>
  </sheetData>
  <sortState xmlns:xlrd2="http://schemas.microsoft.com/office/spreadsheetml/2017/richdata2" ref="D4:D47">
    <sortCondition ref="D4:D47"/>
  </sortState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C4C7-820F-436B-98AB-E09D7F587F44}">
  <dimension ref="L32:M33"/>
  <sheetViews>
    <sheetView workbookViewId="0">
      <selection activeCell="Z32" sqref="Z32"/>
    </sheetView>
  </sheetViews>
  <sheetFormatPr defaultRowHeight="15"/>
  <cols>
    <col min="12" max="12" width="18.28515625" bestFit="1" customWidth="1"/>
    <col min="13" max="13" width="16.28515625" bestFit="1" customWidth="1"/>
    <col min="15" max="15" width="23" bestFit="1" customWidth="1"/>
    <col min="16" max="16" width="20.85546875" customWidth="1"/>
    <col min="17" max="17" width="11.7109375" bestFit="1" customWidth="1"/>
    <col min="24" max="24" width="11.7109375" bestFit="1" customWidth="1"/>
    <col min="25" max="25" width="15" bestFit="1" customWidth="1"/>
  </cols>
  <sheetData>
    <row r="32" spans="12:13">
      <c r="L32" t="s">
        <v>136</v>
      </c>
      <c r="M32" t="s">
        <v>137</v>
      </c>
    </row>
    <row r="33" spans="12:13">
      <c r="L33">
        <f>SUM('Manager Dashboard'!X3:X4)</f>
        <v>186</v>
      </c>
      <c r="M33">
        <v>103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2935-3BF3-4478-89C8-D9140BDC5693}">
  <dimension ref="Q2:X27"/>
  <sheetViews>
    <sheetView tabSelected="1" workbookViewId="0">
      <selection activeCell="R2" sqref="R2"/>
    </sheetView>
  </sheetViews>
  <sheetFormatPr defaultRowHeight="15"/>
  <cols>
    <col min="17" max="17" width="30.42578125" hidden="1" customWidth="1"/>
    <col min="18" max="18" width="9.85546875" customWidth="1"/>
    <col min="19" max="19" width="8.5703125" customWidth="1"/>
    <col min="20" max="20" width="8.85546875" customWidth="1"/>
    <col min="21" max="21" width="11.7109375" customWidth="1"/>
    <col min="22" max="22" width="11.7109375" bestFit="1" customWidth="1"/>
    <col min="23" max="23" width="11.7109375" customWidth="1"/>
    <col min="24" max="24" width="15" customWidth="1"/>
    <col min="26" max="26" width="34" bestFit="1" customWidth="1"/>
    <col min="27" max="27" width="9.85546875" bestFit="1" customWidth="1"/>
    <col min="28" max="28" width="8.5703125" bestFit="1" customWidth="1"/>
    <col min="29" max="29" width="8.85546875" bestFit="1" customWidth="1"/>
    <col min="30" max="30" width="11.7109375" bestFit="1" customWidth="1"/>
    <col min="31" max="35" width="8" bestFit="1" customWidth="1"/>
    <col min="36" max="36" width="6.85546875" bestFit="1" customWidth="1"/>
    <col min="37" max="40" width="8" bestFit="1" customWidth="1"/>
    <col min="41" max="45" width="6.85546875" bestFit="1" customWidth="1"/>
    <col min="46" max="46" width="11.7109375" bestFit="1" customWidth="1"/>
  </cols>
  <sheetData>
    <row r="2" spans="17:24">
      <c r="Q2" s="7" t="s">
        <v>138</v>
      </c>
      <c r="R2" s="7" t="s">
        <v>9</v>
      </c>
      <c r="S2" s="9"/>
      <c r="T2" s="9"/>
      <c r="U2" s="9"/>
      <c r="W2" s="6" t="s">
        <v>9</v>
      </c>
      <c r="X2" s="5" t="s">
        <v>138</v>
      </c>
    </row>
    <row r="3" spans="17:24">
      <c r="Q3" s="6" t="s">
        <v>8</v>
      </c>
      <c r="R3" s="8" t="s">
        <v>139</v>
      </c>
      <c r="S3" s="8" t="s">
        <v>140</v>
      </c>
      <c r="T3" s="8" t="s">
        <v>141</v>
      </c>
      <c r="U3" s="8" t="s">
        <v>142</v>
      </c>
      <c r="W3" s="5" t="s">
        <v>139</v>
      </c>
      <c r="X3" s="41">
        <v>131</v>
      </c>
    </row>
    <row r="4" spans="17:24">
      <c r="Q4" s="5" t="s">
        <v>104</v>
      </c>
      <c r="R4" s="41">
        <v>2</v>
      </c>
      <c r="S4" s="41"/>
      <c r="T4" s="41">
        <v>1</v>
      </c>
      <c r="U4" s="41">
        <v>3</v>
      </c>
      <c r="W4" s="5" t="s">
        <v>140</v>
      </c>
      <c r="X4" s="41">
        <v>55</v>
      </c>
    </row>
    <row r="5" spans="17:24">
      <c r="Q5" s="5" t="s">
        <v>19</v>
      </c>
      <c r="R5" s="41">
        <v>3</v>
      </c>
      <c r="S5" s="41">
        <v>9</v>
      </c>
      <c r="T5" s="41"/>
      <c r="U5" s="41">
        <v>12</v>
      </c>
      <c r="W5" s="5" t="s">
        <v>141</v>
      </c>
      <c r="X5" s="41">
        <v>48</v>
      </c>
    </row>
    <row r="6" spans="17:24">
      <c r="Q6" s="5" t="s">
        <v>21</v>
      </c>
      <c r="R6" s="41">
        <v>11</v>
      </c>
      <c r="S6" s="41">
        <v>4</v>
      </c>
      <c r="T6" s="41">
        <v>7</v>
      </c>
      <c r="U6" s="41">
        <v>22</v>
      </c>
      <c r="W6" s="5" t="s">
        <v>142</v>
      </c>
      <c r="X6" s="41">
        <v>234</v>
      </c>
    </row>
    <row r="7" spans="17:24">
      <c r="Q7" s="5" t="s">
        <v>22</v>
      </c>
      <c r="R7" s="41">
        <v>5</v>
      </c>
      <c r="S7" s="41"/>
      <c r="T7" s="41">
        <v>1</v>
      </c>
      <c r="U7" s="41">
        <v>6</v>
      </c>
    </row>
    <row r="8" spans="17:24">
      <c r="Q8" s="5" t="s">
        <v>24</v>
      </c>
      <c r="R8" s="41">
        <v>5</v>
      </c>
      <c r="S8" s="41">
        <v>4</v>
      </c>
      <c r="T8" s="41">
        <v>1</v>
      </c>
      <c r="U8" s="41">
        <v>10</v>
      </c>
    </row>
    <row r="9" spans="17:24">
      <c r="Q9" s="5" t="s">
        <v>29</v>
      </c>
      <c r="R9" s="41">
        <v>10</v>
      </c>
      <c r="S9" s="41"/>
      <c r="T9" s="41">
        <v>1</v>
      </c>
      <c r="U9" s="41">
        <v>11</v>
      </c>
      <c r="W9" t="s">
        <v>143</v>
      </c>
    </row>
    <row r="10" spans="17:24">
      <c r="Q10" s="5" t="s">
        <v>32</v>
      </c>
      <c r="R10" s="41"/>
      <c r="S10" s="41"/>
      <c r="T10" s="41">
        <v>1</v>
      </c>
      <c r="U10" s="41">
        <v>1</v>
      </c>
      <c r="W10" s="25">
        <f ca="1">IF(COUNTIF(RawData[Status], "&lt;&gt;")=0, "", COUNTIFS(RawData[Status], "On Time") / COUNTIF(RawData[Status], "&lt;&gt;"))</f>
        <v>0.23504273504273504</v>
      </c>
    </row>
    <row r="11" spans="17:24">
      <c r="Q11" s="5" t="s">
        <v>35</v>
      </c>
      <c r="R11" s="41">
        <v>8</v>
      </c>
      <c r="S11" s="41">
        <v>25</v>
      </c>
      <c r="T11" s="41">
        <v>4</v>
      </c>
      <c r="U11" s="41">
        <v>37</v>
      </c>
    </row>
    <row r="12" spans="17:24">
      <c r="Q12" s="5" t="s">
        <v>37</v>
      </c>
      <c r="R12" s="41">
        <v>41</v>
      </c>
      <c r="S12" s="41">
        <v>5</v>
      </c>
      <c r="T12" s="41">
        <v>4</v>
      </c>
      <c r="U12" s="41">
        <v>50</v>
      </c>
    </row>
    <row r="13" spans="17:24">
      <c r="Q13" s="5" t="s">
        <v>41</v>
      </c>
      <c r="R13" s="41">
        <v>16</v>
      </c>
      <c r="S13" s="41">
        <v>5</v>
      </c>
      <c r="T13" s="41">
        <v>6</v>
      </c>
      <c r="U13" s="41">
        <v>27</v>
      </c>
    </row>
    <row r="14" spans="17:24">
      <c r="Q14" s="5" t="s">
        <v>43</v>
      </c>
      <c r="R14" s="41">
        <v>5</v>
      </c>
      <c r="S14" s="41"/>
      <c r="T14" s="41">
        <v>3</v>
      </c>
      <c r="U14" s="41">
        <v>8</v>
      </c>
    </row>
    <row r="15" spans="17:24">
      <c r="Q15" s="5" t="s">
        <v>45</v>
      </c>
      <c r="R15" s="41">
        <v>4</v>
      </c>
      <c r="S15" s="41"/>
      <c r="T15" s="41"/>
      <c r="U15" s="41">
        <v>4</v>
      </c>
    </row>
    <row r="16" spans="17:24">
      <c r="Q16" s="5" t="s">
        <v>47</v>
      </c>
      <c r="R16" s="41">
        <v>2</v>
      </c>
      <c r="S16" s="41"/>
      <c r="T16" s="41"/>
      <c r="U16" s="41">
        <v>2</v>
      </c>
    </row>
    <row r="17" spans="17:21">
      <c r="Q17" s="5" t="s">
        <v>49</v>
      </c>
      <c r="R17" s="41">
        <v>5</v>
      </c>
      <c r="S17" s="41"/>
      <c r="T17" s="41">
        <v>5</v>
      </c>
      <c r="U17" s="41">
        <v>10</v>
      </c>
    </row>
    <row r="18" spans="17:21">
      <c r="Q18" s="5" t="s">
        <v>54</v>
      </c>
      <c r="R18" s="41">
        <v>3</v>
      </c>
      <c r="S18" s="41">
        <v>1</v>
      </c>
      <c r="T18" s="41"/>
      <c r="U18" s="41">
        <v>4</v>
      </c>
    </row>
    <row r="19" spans="17:21">
      <c r="Q19" s="5" t="s">
        <v>57</v>
      </c>
      <c r="R19" s="41">
        <v>4</v>
      </c>
      <c r="S19" s="41">
        <v>2</v>
      </c>
      <c r="T19" s="41">
        <v>5</v>
      </c>
      <c r="U19" s="41">
        <v>11</v>
      </c>
    </row>
    <row r="20" spans="17:21">
      <c r="Q20" s="5" t="s">
        <v>60</v>
      </c>
      <c r="R20" s="41"/>
      <c r="S20" s="41"/>
      <c r="T20" s="41">
        <v>5</v>
      </c>
      <c r="U20" s="41">
        <v>5</v>
      </c>
    </row>
    <row r="21" spans="17:21">
      <c r="Q21" s="5" t="s">
        <v>61</v>
      </c>
      <c r="R21" s="41">
        <v>3</v>
      </c>
      <c r="S21" s="41"/>
      <c r="T21" s="41"/>
      <c r="U21" s="41">
        <v>3</v>
      </c>
    </row>
    <row r="22" spans="17:21">
      <c r="Q22" s="5" t="s">
        <v>63</v>
      </c>
      <c r="R22" s="41">
        <v>4</v>
      </c>
      <c r="S22" s="41"/>
      <c r="T22" s="41">
        <v>4</v>
      </c>
      <c r="U22" s="41">
        <v>8</v>
      </c>
    </row>
    <row r="23" spans="17:21">
      <c r="Q23" s="5" t="s">
        <v>142</v>
      </c>
      <c r="R23" s="41">
        <v>131</v>
      </c>
      <c r="S23" s="41">
        <v>55</v>
      </c>
      <c r="T23" s="41">
        <v>48</v>
      </c>
      <c r="U23" s="41">
        <v>234</v>
      </c>
    </row>
    <row r="25" spans="17:21">
      <c r="R25" s="24" t="s">
        <v>11</v>
      </c>
    </row>
    <row r="26" spans="17:21">
      <c r="R26" t="s">
        <v>144</v>
      </c>
      <c r="S26" t="s">
        <v>145</v>
      </c>
      <c r="T26" t="s">
        <v>146</v>
      </c>
      <c r="U26" t="s">
        <v>142</v>
      </c>
    </row>
    <row r="27" spans="17:21">
      <c r="Q27" t="s">
        <v>147</v>
      </c>
      <c r="R27" s="40">
        <v>66</v>
      </c>
      <c r="S27" s="40">
        <v>3</v>
      </c>
      <c r="T27" s="40">
        <v>165</v>
      </c>
      <c r="U27" s="40">
        <v>234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2023-09-18T10:09:20Z</dcterms:created>
  <dcterms:modified xsi:type="dcterms:W3CDTF">2025-07-17T19:52:35Z</dcterms:modified>
  <cp:category/>
  <cp:contentStatus/>
</cp:coreProperties>
</file>