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Ex3.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Jay\Desktop\TOPS\Projects\"/>
    </mc:Choice>
  </mc:AlternateContent>
  <xr:revisionPtr revIDLastSave="0" documentId="13_ncr:1_{85D507B6-6D91-428E-80C5-85B4EAC5E378}" xr6:coauthVersionLast="47" xr6:coauthVersionMax="47" xr10:uidLastSave="{00000000-0000-0000-0000-000000000000}"/>
  <bookViews>
    <workbookView xWindow="-120" yWindow="-120" windowWidth="20730" windowHeight="11160" xr2:uid="{C5E70F0C-CB9C-4D5C-907B-F79461B7792B}"/>
  </bookViews>
  <sheets>
    <sheet name="Measure of central tendency" sheetId="2" r:id="rId1"/>
    <sheet name="Measure of Dispersion" sheetId="5" r:id="rId2"/>
    <sheet name="Frequency &amp; Histogram" sheetId="1" r:id="rId3"/>
    <sheet name="Box plot" sheetId="6" r:id="rId4"/>
    <sheet name="Hypothesis_one tail" sheetId="7" r:id="rId5"/>
    <sheet name="Hypothesis_two tail" sheetId="8" r:id="rId6"/>
    <sheet name="Skewness &amp; Kurtosis" sheetId="12" r:id="rId7"/>
    <sheet name="Percentile &amp; Quartiles" sheetId="13" r:id="rId8"/>
    <sheet name="Correlation &amp; Covariance" sheetId="14" r:id="rId9"/>
    <sheet name="Z test" sheetId="15" r:id="rId10"/>
  </sheets>
  <definedNames>
    <definedName name="_xlchart.v1.0" hidden="1">'Measure of Dispersion'!$C$9:$C$58</definedName>
    <definedName name="_xlchart.v1.1" hidden="1">'Frequency &amp; Histogram'!$C$9:$C$28</definedName>
    <definedName name="_xlchart.v1.2" hidden="1">'Box plot'!$B$5</definedName>
    <definedName name="_xlchart.v1.3" hidden="1">'Box plot'!$B$6:$B$25</definedName>
  </definedNames>
  <calcPr calcId="191029"/>
  <pivotCaches>
    <pivotCache cacheId="0" r:id="rId11"/>
    <pivotCache cacheId="1" r:id="rId12"/>
    <pivotCache cacheId="2"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5" l="1"/>
  <c r="F14" i="15"/>
  <c r="C17" i="14"/>
  <c r="C15" i="14"/>
  <c r="F28" i="13"/>
  <c r="F26" i="13"/>
  <c r="F24" i="13"/>
  <c r="F20" i="13"/>
  <c r="F18" i="13"/>
  <c r="F16" i="13"/>
  <c r="G16" i="12"/>
  <c r="G14" i="12"/>
  <c r="E9" i="6" l="1"/>
  <c r="E8" i="6"/>
  <c r="E7" i="6"/>
  <c r="E10" i="6"/>
  <c r="E6" i="6"/>
  <c r="K64" i="5"/>
  <c r="K66" i="5" s="1"/>
  <c r="K62" i="5"/>
  <c r="G51" i="1"/>
  <c r="G49" i="1"/>
  <c r="G47" i="1"/>
  <c r="K36" i="2"/>
  <c r="K34" i="2"/>
  <c r="K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tc={160A2AAC-87E5-4E2A-B63D-63C8262E6B79}</author>
  </authors>
  <commentList>
    <comment ref="O6" authorId="0" shapeId="0" xr:uid="{160A2AAC-87E5-4E2A-B63D-63C8262E6B79}">
      <text>
        <t>[Threaded comment]
Your version of Excel allows you to read this threaded comment; however, any edits to it will get removed if the file is opened in a newer version of Excel. Learn more: https://go.microsoft.com/fwlink/?linkid=870924
Comment:
    By using excel formula in table we can analyze the delivery time.</t>
      </text>
    </comment>
  </commentList>
</comments>
</file>

<file path=xl/sharedStrings.xml><?xml version="1.0" encoding="utf-8"?>
<sst xmlns="http://schemas.openxmlformats.org/spreadsheetml/2006/main" count="206" uniqueCount="164">
  <si>
    <t>Constructing frequency table and histogram</t>
  </si>
  <si>
    <t>Question on measure of central tendency</t>
  </si>
  <si>
    <t>Problem : A person wants to analyze the timing of web series so he can manage the watch time of every web series.</t>
  </si>
  <si>
    <t>Data:</t>
  </si>
  <si>
    <t>Let's cinsider the timing of 20 web series</t>
  </si>
  <si>
    <t>Web series</t>
  </si>
  <si>
    <t>Time(min)</t>
  </si>
  <si>
    <t>Question</t>
  </si>
  <si>
    <t>Ans.</t>
  </si>
  <si>
    <t>Mean</t>
  </si>
  <si>
    <t xml:space="preserve"> Median</t>
  </si>
  <si>
    <t>Mode</t>
  </si>
  <si>
    <t>What is the average waiting time for web series?</t>
  </si>
  <si>
    <t xml:space="preserve"> What is the typical or central time to finish the web series?</t>
  </si>
  <si>
    <t>Are there any recurring or most frequently occurring watching time for finish web series?</t>
  </si>
  <si>
    <t>Problem : Analyze the height of persons to understand the height distribution and create histogram also</t>
  </si>
  <si>
    <t>Let's consider the height of 20 persons</t>
  </si>
  <si>
    <t>Person</t>
  </si>
  <si>
    <t>Height(cm)</t>
  </si>
  <si>
    <t>Frequency Distribution:</t>
  </si>
  <si>
    <t>Create a frequency distribution table for the ages of the
 employees.</t>
  </si>
  <si>
    <t>MODE</t>
  </si>
  <si>
    <t>MEDIAN</t>
  </si>
  <si>
    <t>RANGE</t>
  </si>
  <si>
    <t>Row Labels</t>
  </si>
  <si>
    <t>Grand Total</t>
  </si>
  <si>
    <t>Count of Height(cm)</t>
  </si>
  <si>
    <t>140-149</t>
  </si>
  <si>
    <t>150-159</t>
  </si>
  <si>
    <t>160-169</t>
  </si>
  <si>
    <t>170-179</t>
  </si>
  <si>
    <t>180-190</t>
  </si>
  <si>
    <t xml:space="preserve"> What is the mode (most common height) among the persons?</t>
  </si>
  <si>
    <t xml:space="preserve"> What is the median height of the persons?</t>
  </si>
  <si>
    <t xml:space="preserve"> What is the range of heights among the persons?</t>
  </si>
  <si>
    <t>Questions on measure of dispersion</t>
  </si>
  <si>
    <t>Problem: An e-commerce platform wants to analyze the delivery times of its
 shipments to understand the variability in order fulfillment and optimize its
 logistics operations.</t>
  </si>
  <si>
    <t xml:space="preserve"> Data:</t>
  </si>
  <si>
    <t xml:space="preserve"> Let's consider the delivery times (in days) for a sample of 50 shipments:</t>
  </si>
  <si>
    <t>SHIPMENT</t>
  </si>
  <si>
    <t>DELIVERY TIME(DAYS)</t>
  </si>
  <si>
    <t>Range</t>
  </si>
  <si>
    <t>What is the range of the delivery times?</t>
  </si>
  <si>
    <t>Variance</t>
  </si>
  <si>
    <t xml:space="preserve"> What is the variance of the delivery times?</t>
  </si>
  <si>
    <t>Standard deviation</t>
  </si>
  <si>
    <t>What is the standard deviation of the delivery times?</t>
  </si>
  <si>
    <t>Count of DELIVERY TIME(DAYS)</t>
  </si>
  <si>
    <t>1-2.5</t>
  </si>
  <si>
    <t>2.5-4</t>
  </si>
  <si>
    <t>4-5.5</t>
  </si>
  <si>
    <t>5.5-7</t>
  </si>
  <si>
    <t>Creating Box-plot with single data set</t>
  </si>
  <si>
    <t>Let's consider the data of transation amount.</t>
  </si>
  <si>
    <t>Tnx amount</t>
  </si>
  <si>
    <t>Minimum</t>
  </si>
  <si>
    <t>Quartile 1</t>
  </si>
  <si>
    <t>Quartile 2</t>
  </si>
  <si>
    <t>Quartile 3</t>
  </si>
  <si>
    <t>Maximum</t>
  </si>
  <si>
    <t>During the pandemic ,there are a lot of returning students to continue their education. It causes the mean age of BMCC students,and now it is claimed that the average age is older than 20 years old.</t>
  </si>
  <si>
    <t>Ho :</t>
  </si>
  <si>
    <t>µ ≤ 20</t>
  </si>
  <si>
    <t>Ha :</t>
  </si>
  <si>
    <t>µ &gt; 20</t>
  </si>
  <si>
    <t>Let's consider the age of 30 students :</t>
  </si>
  <si>
    <t>Age</t>
  </si>
  <si>
    <t>Standard Error</t>
  </si>
  <si>
    <t>Median</t>
  </si>
  <si>
    <t>Standard Deviation</t>
  </si>
  <si>
    <t>Sample Variance</t>
  </si>
  <si>
    <t>Kurtosis</t>
  </si>
  <si>
    <t>Skewness</t>
  </si>
  <si>
    <t>Sum</t>
  </si>
  <si>
    <t>Count</t>
  </si>
  <si>
    <t>Confidence Level(95.0%)</t>
  </si>
  <si>
    <t>Population</t>
  </si>
  <si>
    <t>Observations</t>
  </si>
  <si>
    <t>Hypothesized Mean Difference</t>
  </si>
  <si>
    <t>df</t>
  </si>
  <si>
    <t>t Stat</t>
  </si>
  <si>
    <t>P(T&lt;=t) one-tail</t>
  </si>
  <si>
    <t>t Critical one-tail</t>
  </si>
  <si>
    <t>P(T&lt;=t) two-tail</t>
  </si>
  <si>
    <t>t Critical two-tail</t>
  </si>
  <si>
    <t>Hypothesized Mean</t>
  </si>
  <si>
    <t>Conclusion :</t>
  </si>
  <si>
    <r>
      <t xml:space="preserve">and p value is also greater than </t>
    </r>
    <r>
      <rPr>
        <sz val="11"/>
        <color theme="1"/>
        <rFont val="Calibri"/>
        <family val="2"/>
      </rPr>
      <t>α value(p &gt; α)</t>
    </r>
  </si>
  <si>
    <t>so,the claimed is rejected and null hypothesis accepted.</t>
  </si>
  <si>
    <t>t-Test: one-Sample one tail</t>
  </si>
  <si>
    <r>
      <t xml:space="preserve">Many people live in ahmedabad and work in baroda. Aaisha wants to know that how many minutes ahmedabad residents spend going to work in baroda. Based on her observation, she claims the average commuting time is about 80 minutes. Is there enough evidence to reject her claim? </t>
    </r>
    <r>
      <rPr>
        <b/>
        <sz val="11"/>
        <color theme="1"/>
        <rFont val="Calibri"/>
        <family val="2"/>
      </rPr>
      <t>α = 0.10,analyze he claim.</t>
    </r>
    <r>
      <rPr>
        <b/>
        <sz val="11"/>
        <color theme="1"/>
        <rFont val="Calibri"/>
        <family val="2"/>
        <scheme val="minor"/>
      </rPr>
      <t xml:space="preserve"> </t>
    </r>
  </si>
  <si>
    <t>Commuting time</t>
  </si>
  <si>
    <t>t-Test: one-Sample two tail</t>
  </si>
  <si>
    <t>so the t stat value is in the range of one tail t critical value 1.699 on graph.</t>
  </si>
  <si>
    <t>t Critical two-tail = 2.756 &gt; t stat = -1.935</t>
  </si>
  <si>
    <t>t Critical one-tail = 1.699 &gt; t stat = 1.419</t>
  </si>
  <si>
    <t>so the t stat value is in the range of two tail t critical value (-2.756,+2.756)on graph.</t>
  </si>
  <si>
    <t>Questions on Measure of Skewness and Kurtosis</t>
  </si>
  <si>
    <t>Question : A company wants to analyze the waiting times of customers at a
service center to improve operational efficiency.</t>
  </si>
  <si>
    <t>Let's consider the waiting times (in minutes) for a sample of 100 customers:</t>
  </si>
  <si>
    <t>CUSTOMER</t>
  </si>
  <si>
    <t>WAITING TIME(MIN)</t>
  </si>
  <si>
    <t>Questions:</t>
  </si>
  <si>
    <t>1. Skewness: Calculate the skewness of the house price distribution.</t>
  </si>
  <si>
    <t>2. Kurtosis: Calculate the kurtosis of the house price distribution.</t>
  </si>
  <si>
    <t>3. Interpretation: Based on the skewness and kurtosis values, what can be inferred
about the distribution of house prices?</t>
  </si>
  <si>
    <t>We get Mean&lt;Mode(Negatively skewed) &amp; value of skewness is -0.335 which is in between -0.5 to 0.5 and value of kurtosis is less than 3,so  based on the value of skewness and kurtosis we can say that the distribution is fairly symmetric and curve with less peakedness.</t>
  </si>
  <si>
    <t>Questions on Percentile and Quartiles</t>
  </si>
  <si>
    <t>Question : A study wants to analyze the distribution of commute times of
employees to determine the average time spent traveling to work.</t>
  </si>
  <si>
    <t>Let's consider the commute times (in minutes) of a sample of 250 employees:</t>
  </si>
  <si>
    <t>EMPLOYEE</t>
  </si>
  <si>
    <t>TIME(Min)</t>
  </si>
  <si>
    <t>1. Quartiles: Calculate the first quartile (Q1), median (Q2), and third quartile (Q3) of the
commute time distribution.</t>
  </si>
  <si>
    <t>Quartile(Q1)</t>
  </si>
  <si>
    <t>Median(Q2)</t>
  </si>
  <si>
    <t>Quartile(Q3)</t>
  </si>
  <si>
    <t>2. Percentiles: Calculate the 30th percentile, 50th percentile, and 70th percentile of the
commute time distribution</t>
  </si>
  <si>
    <t>30th Percentile</t>
  </si>
  <si>
    <t>50th Percentile</t>
  </si>
  <si>
    <t>70th Percentile</t>
  </si>
  <si>
    <t>3. Interpretation: Based on the quartiles and percentiles, what can be inferred about the
average commute time of the employees?</t>
  </si>
  <si>
    <t>We can inferred about the amount distribution of the sample….</t>
  </si>
  <si>
    <t>Based on the first quartile value, 25% of the time falls below 163.75 min</t>
  </si>
  <si>
    <t>Based on the second quartile value, 50% of the time falls below 312.5 min</t>
  </si>
  <si>
    <t>Based on the third quartile value, 75% of the time falls below 461.25 min</t>
  </si>
  <si>
    <t>193.5 min in 30th percentile is higher than 30% of all the time for that sample.</t>
  </si>
  <si>
    <t>312.5 min in 50th percentile is higher than 50% of all the time for that sample.</t>
  </si>
  <si>
    <t>431.5 min in 70th percentile is higher than 70% of all the time for that sample.</t>
  </si>
  <si>
    <t>Questions on Correlation and Covariance</t>
  </si>
  <si>
    <t>Question : An investment analyst wants to assess the relationship between the
stock prices of two companies to identify potential investment opportunities.</t>
  </si>
  <si>
    <t>Let's consider the daily closing prices (in dollars) of Company A and Company B for a
sample of 20 trading days:</t>
  </si>
  <si>
    <t>Company A</t>
  </si>
  <si>
    <t>Company B</t>
  </si>
  <si>
    <t>Calculate the covariance between the stock prices of Company A and Company B.
Interpret the value of the covariance and explain the nature of the relationship between
the two stocks.</t>
  </si>
  <si>
    <t>Correlation</t>
  </si>
  <si>
    <t>Covariance</t>
  </si>
  <si>
    <r>
      <rPr>
        <b/>
        <sz val="11"/>
        <color theme="1"/>
        <rFont val="Calibri"/>
        <family val="2"/>
        <scheme val="minor"/>
      </rPr>
      <t xml:space="preserve">Interpretation : </t>
    </r>
    <r>
      <rPr>
        <sz val="11"/>
        <color theme="1"/>
        <rFont val="Calibri"/>
        <family val="2"/>
        <scheme val="minor"/>
      </rPr>
      <t>The nature of the relationship between two stocks is proposanally related becauseThe value of correlation coefficient in almost 1 , where 1 means a complete correlation.</t>
    </r>
  </si>
  <si>
    <t>Count of Time(min)</t>
  </si>
  <si>
    <t>180-279</t>
  </si>
  <si>
    <t>280-379</t>
  </si>
  <si>
    <t>380-479</t>
  </si>
  <si>
    <t>480-579</t>
  </si>
  <si>
    <t>580-679</t>
  </si>
  <si>
    <t>Z test</t>
  </si>
  <si>
    <t>Age_F</t>
  </si>
  <si>
    <t>Age_M</t>
  </si>
  <si>
    <t>A person wants to know that there is any significant difference between the mean of age of male and female or not. Another person claims that there is a significant difference, analyze the data.</t>
  </si>
  <si>
    <t>Ho: There is no significant difference between the mean age of males and females.</t>
  </si>
  <si>
    <t xml:space="preserve">Ha : There is a significant difference between the mean age of males and females. </t>
  </si>
  <si>
    <r>
      <t xml:space="preserve">Significance level </t>
    </r>
    <r>
      <rPr>
        <sz val="11"/>
        <color theme="1"/>
        <rFont val="Calibri"/>
        <family val="2"/>
      </rPr>
      <t>α = 0.05</t>
    </r>
  </si>
  <si>
    <t xml:space="preserve">if the p value &gt; α than accept the null hypothesis </t>
  </si>
  <si>
    <t>if the p value &lt; α than reject the null hypothesis</t>
  </si>
  <si>
    <t>Var.M</t>
  </si>
  <si>
    <t>Var.F</t>
  </si>
  <si>
    <t>z-Test: Two Sample for Means</t>
  </si>
  <si>
    <t>Known Variance</t>
  </si>
  <si>
    <t>z</t>
  </si>
  <si>
    <t>P(Z&lt;=z) one-tail</t>
  </si>
  <si>
    <t>z Critical one-tail</t>
  </si>
  <si>
    <t>P(Z&lt;=z) two-tail</t>
  </si>
  <si>
    <t>z Critical two-tail</t>
  </si>
  <si>
    <t>Conclusion:</t>
  </si>
  <si>
    <t xml:space="preserve">Here the p value for one tail and two tail is greater than significance level and z ctitical value for one tail and two tail is also greater than z stat value so null hypothesis that there is no significant difference between the mean age of males and females is accepted </t>
  </si>
  <si>
    <t xml:space="preserve">Hypohesis T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</si>
</sst>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8"/>
      <name val="Calibri"/>
      <family val="2"/>
      <scheme val="minor"/>
    </font>
    <font>
      <sz val="11"/>
      <color theme="1"/>
      <name val="Calibri"/>
      <family val="2"/>
    </font>
    <font>
      <i/>
      <sz val="11"/>
      <color theme="1"/>
      <name val="Calibri"/>
      <family val="2"/>
      <scheme val="minor"/>
    </font>
    <font>
      <b/>
      <sz val="11"/>
      <color theme="1"/>
      <name val="Calibri"/>
      <family val="2"/>
    </font>
    <font>
      <b/>
      <sz val="16"/>
      <color theme="1"/>
      <name val="Calibri"/>
      <family val="2"/>
      <scheme val="minor"/>
    </font>
  </fonts>
  <fills count="15">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5"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54">
    <xf numFmtId="0" fontId="0" fillId="0" borderId="0" xfId="0"/>
    <xf numFmtId="0" fontId="0" fillId="2" borderId="0" xfId="0" applyFill="1" applyAlignment="1">
      <alignment horizontal="center" vertical="center"/>
    </xf>
    <xf numFmtId="0" fontId="0" fillId="3" borderId="0" xfId="0" applyFill="1"/>
    <xf numFmtId="0" fontId="0" fillId="0" borderId="0" xfId="0" applyAlignment="1">
      <alignment horizontal="left" vertical="center"/>
    </xf>
    <xf numFmtId="0" fontId="0" fillId="3" borderId="0" xfId="0" applyFill="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1" xfId="0" applyBorder="1"/>
    <xf numFmtId="0" fontId="0" fillId="0" borderId="0" xfId="0" applyAlignment="1">
      <alignment horizontal="centerContinuous"/>
    </xf>
    <xf numFmtId="0" fontId="3" fillId="0" borderId="0" xfId="0" applyFont="1" applyAlignment="1">
      <alignment horizontal="centerContinuous"/>
    </xf>
    <xf numFmtId="0" fontId="1" fillId="4" borderId="0" xfId="0" applyFont="1" applyFill="1"/>
    <xf numFmtId="0" fontId="0" fillId="5" borderId="0" xfId="0" applyFill="1"/>
    <xf numFmtId="0" fontId="0" fillId="0" borderId="1" xfId="0" applyBorder="1" applyAlignment="1">
      <alignment horizontal="center" vertical="center"/>
    </xf>
    <xf numFmtId="0" fontId="0" fillId="0" borderId="0" xfId="0" applyAlignment="1">
      <alignment horizontal="left"/>
    </xf>
    <xf numFmtId="0" fontId="0" fillId="0" borderId="0" xfId="0" applyAlignment="1">
      <alignment vertical="center"/>
    </xf>
    <xf numFmtId="0" fontId="0" fillId="0" borderId="0" xfId="0" pivotButton="1"/>
    <xf numFmtId="0" fontId="0" fillId="6" borderId="1" xfId="0" applyFill="1" applyBorder="1"/>
    <xf numFmtId="0" fontId="2" fillId="6" borderId="1" xfId="0" applyFont="1" applyFill="1" applyBorder="1"/>
    <xf numFmtId="0" fontId="0" fillId="0" borderId="0" xfId="0" applyAlignment="1">
      <alignment vertical="center" wrapText="1"/>
    </xf>
    <xf numFmtId="0" fontId="6" fillId="0" borderId="0" xfId="0" applyFont="1"/>
    <xf numFmtId="0" fontId="0" fillId="0" borderId="2" xfId="0" applyBorder="1"/>
    <xf numFmtId="0" fontId="7" fillId="0" borderId="3" xfId="0" applyFont="1" applyBorder="1" applyAlignment="1">
      <alignment horizontal="center"/>
    </xf>
    <xf numFmtId="0" fontId="2" fillId="0" borderId="0" xfId="0" applyFont="1"/>
    <xf numFmtId="0" fontId="0" fillId="7" borderId="0" xfId="0" applyFill="1"/>
    <xf numFmtId="0" fontId="3" fillId="0" borderId="0" xfId="0" applyFont="1"/>
    <xf numFmtId="0" fontId="2" fillId="0" borderId="1" xfId="0" applyFont="1" applyBorder="1" applyAlignment="1">
      <alignment horizontal="center" vertical="center"/>
    </xf>
    <xf numFmtId="0" fontId="7" fillId="0" borderId="3" xfId="0" applyFont="1" applyBorder="1" applyAlignment="1">
      <alignment horizontal="centerContinuous"/>
    </xf>
    <xf numFmtId="0" fontId="0" fillId="9" borderId="0" xfId="0" applyFill="1"/>
    <xf numFmtId="0" fontId="0" fillId="10" borderId="0" xfId="0" applyFill="1"/>
    <xf numFmtId="0" fontId="0" fillId="11" borderId="0" xfId="0" applyFill="1"/>
    <xf numFmtId="0" fontId="7" fillId="11" borderId="0" xfId="0" applyFont="1" applyFill="1" applyAlignment="1">
      <alignment horizontal="left" vertical="center" wrapText="1"/>
    </xf>
    <xf numFmtId="0" fontId="7" fillId="0" borderId="0" xfId="0" applyFont="1" applyAlignment="1">
      <alignment horizontal="centerContinuous"/>
    </xf>
    <xf numFmtId="0" fontId="0" fillId="0" borderId="0" xfId="0" applyAlignment="1">
      <alignment horizontal="left" vertical="center"/>
    </xf>
    <xf numFmtId="0" fontId="0" fillId="0" borderId="0" xfId="0" applyAlignment="1">
      <alignment horizontal="center"/>
    </xf>
    <xf numFmtId="0" fontId="3" fillId="0" borderId="0" xfId="0" applyFont="1" applyAlignment="1">
      <alignment horizontal="center" vertical="center"/>
    </xf>
    <xf numFmtId="0" fontId="4" fillId="14" borderId="0" xfId="0" applyFont="1" applyFill="1" applyAlignment="1">
      <alignment horizontal="left" vertical="center" wrapText="1"/>
    </xf>
    <xf numFmtId="0" fontId="4" fillId="14" borderId="0" xfId="0" applyFont="1" applyFill="1" applyAlignment="1">
      <alignment horizontal="left" vertical="center"/>
    </xf>
    <xf numFmtId="0" fontId="2" fillId="14" borderId="0" xfId="0" applyFont="1" applyFill="1" applyAlignment="1">
      <alignment horizontal="left" vertical="center"/>
    </xf>
    <xf numFmtId="0" fontId="0" fillId="8" borderId="0" xfId="0" applyFill="1" applyAlignment="1">
      <alignment horizontal="left" vertical="center"/>
    </xf>
    <xf numFmtId="0" fontId="9" fillId="0" borderId="0" xfId="0" applyFont="1" applyAlignment="1">
      <alignment horizontal="center" vertical="center"/>
    </xf>
    <xf numFmtId="0" fontId="2" fillId="14" borderId="0" xfId="0" applyFont="1" applyFill="1" applyAlignment="1">
      <alignment horizontal="left" vertical="center" wrapText="1"/>
    </xf>
    <xf numFmtId="0" fontId="1" fillId="0" borderId="0" xfId="0" applyFont="1" applyAlignment="1">
      <alignment horizontal="center" vertical="center"/>
    </xf>
    <xf numFmtId="0" fontId="0" fillId="7" borderId="0" xfId="0" applyFill="1" applyAlignment="1">
      <alignment horizontal="left" vertical="center"/>
    </xf>
    <xf numFmtId="0" fontId="1" fillId="14" borderId="0" xfId="0" applyFont="1" applyFill="1" applyAlignment="1">
      <alignment horizontal="left" vertical="center" wrapText="1"/>
    </xf>
    <xf numFmtId="0" fontId="0" fillId="10" borderId="0" xfId="0" applyFill="1" applyAlignment="1">
      <alignment horizontal="left" vertical="center"/>
    </xf>
    <xf numFmtId="0" fontId="3" fillId="14" borderId="0" xfId="0" applyFont="1" applyFill="1" applyAlignment="1">
      <alignment horizontal="left" vertical="center"/>
    </xf>
    <xf numFmtId="0" fontId="0" fillId="12" borderId="0" xfId="0" applyFill="1" applyAlignment="1">
      <alignment horizontal="left" vertical="center"/>
    </xf>
    <xf numFmtId="0" fontId="0" fillId="10" borderId="0" xfId="0" applyFill="1" applyAlignment="1">
      <alignment horizontal="left" vertical="center" wrapText="1"/>
    </xf>
    <xf numFmtId="0" fontId="2" fillId="0" borderId="1" xfId="0" applyFont="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13" borderId="0" xfId="0" applyFill="1" applyAlignment="1">
      <alignment horizontal="left" vertical="center" wrapText="1"/>
    </xf>
    <xf numFmtId="0" fontId="2" fillId="8"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3" Type="http://schemas.microsoft.com/office/2011/relationships/chartColorStyle" Target="colors6.xml"/><Relationship Id="rId2" Type="http://schemas.microsoft.com/office/2011/relationships/chartStyle" Target="style6.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[Project_Statistics.xlsx]Measure of central tendency!PivotTable6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10"/>
      <c:rAngAx val="0"/>
      <c:perspective val="4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'Measure of central tendency'!$F$8</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'Measure of central tendency'!$E$9:$E$14</c:f>
              <c:strCache>
                <c:ptCount val="5"/>
                <c:pt idx="0">
                  <c:v>180-279</c:v>
                </c:pt>
                <c:pt idx="1">
                  <c:v>280-379</c:v>
                </c:pt>
                <c:pt idx="2">
                  <c:v>380-479</c:v>
                </c:pt>
                <c:pt idx="3">
                  <c:v>480-579</c:v>
                </c:pt>
                <c:pt idx="4">
                  <c:v>580-679</c:v>
                </c:pt>
              </c:strCache>
            </c:strRef>
          </c:cat>
          <c:val>
            <c:numRef>
              <c:f>'Measure of central tendency'!$F$9:$F$14</c:f>
              <c:numCache>
                <c:formatCode>General</c:formatCode>
                <c:ptCount val="5"/>
                <c:pt idx="0">
                  <c:v>8</c:v>
                </c:pt>
                <c:pt idx="1">
                  <c:v>2</c:v>
                </c:pt>
                <c:pt idx="2">
                  <c:v>4</c:v>
                </c:pt>
                <c:pt idx="3">
                  <c:v>4</c:v>
                </c:pt>
                <c:pt idx="4">
                  <c:v>2</c:v>
                </c:pt>
              </c:numCache>
            </c:numRef>
          </c:val>
          <c:extLst>
            <c:ext xmlns:c16="http://schemas.microsoft.com/office/drawing/2014/chart" uri="{C3380CC4-5D6E-409C-BE32-E72D297353CC}">
              <c16:uniqueId val="{00000000-D0CB-4D2E-A055-421ACA29C37B}"/>
            </c:ext>
          </c:extLst>
        </c:ser>
        <c:dLbls>
          <c:showLegendKey val="0"/>
          <c:showVal val="1"/>
          <c:showCatName val="0"/>
          <c:showSerName val="0"/>
          <c:showPercent val="0"/>
          <c:showBubbleSize val="0"/>
        </c:dLbls>
        <c:gapWidth val="154"/>
        <c:gapDepth val="0"/>
        <c:shape val="box"/>
        <c:axId val="1717757199"/>
        <c:axId val="387204416"/>
        <c:axId val="1809844047"/>
      </c:bar3DChart>
      <c:catAx>
        <c:axId val="1717757199"/>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87204416"/>
        <c:crosses val="autoZero"/>
        <c:auto val="1"/>
        <c:lblAlgn val="ctr"/>
        <c:lblOffset val="100"/>
        <c:noMultiLvlLbl val="0"/>
      </c:catAx>
      <c:valAx>
        <c:axId val="387204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7757199"/>
        <c:crosses val="autoZero"/>
        <c:crossBetween val="between"/>
      </c:valAx>
      <c:serAx>
        <c:axId val="1809844047"/>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8720441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Text" lastClr="000000">
        <a:lumMod val="65000"/>
        <a:lumOff val="35000"/>
      </a:sysClr>
    </a:solidFill>
    <a:ln w="9525" cap="flat" cmpd="sng" algn="ctr">
      <a:solidFill>
        <a:schemeClr val="accent1"/>
      </a:solidFill>
      <a:round/>
    </a:ln>
    <a:effectLst/>
    <a:scene3d>
      <a:camera prst="orthographicFront"/>
      <a:lightRig rig="threePt" dir="t"/>
    </a:scene3d>
    <a:sp3d>
      <a:bevelT prst="relaxedInse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[Project_Statistics.xlsx]Measure of Dispersion!PivotTable2</c:name>
    <c:fmtId val="1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'Measure of Dispersion'!$F$8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'Measure of Dispersion'!$E$9:$E$13</c:f>
              <c:strCache>
                <c:ptCount val="4"/>
                <c:pt idx="0">
                  <c:v>1-2.5</c:v>
                </c:pt>
                <c:pt idx="1">
                  <c:v>2.5-4</c:v>
                </c:pt>
                <c:pt idx="2">
                  <c:v>4-5.5</c:v>
                </c:pt>
                <c:pt idx="3">
                  <c:v>5.5-7</c:v>
                </c:pt>
              </c:strCache>
            </c:strRef>
          </c:cat>
          <c:val>
            <c:numRef>
              <c:f>'Measure of Dispersion'!$F$9:$F$13</c:f>
              <c:numCache>
                <c:formatCode>General</c:formatCode>
                <c:ptCount val="4"/>
                <c:pt idx="0">
                  <c:v>12</c:v>
                </c:pt>
                <c:pt idx="1">
                  <c:v>19</c:v>
                </c:pt>
                <c:pt idx="2">
                  <c:v>13</c:v>
                </c:pt>
                <c:pt idx="3">
                  <c:v>6</c:v>
                </c:pt>
              </c:numCache>
            </c:numRef>
          </c:val>
          <c:extLst>
            <c:ext xmlns:c16="http://schemas.microsoft.com/office/drawing/2014/chart" uri="{C3380CC4-5D6E-409C-BE32-E72D297353CC}">
              <c16:uniqueId val="{00000000-41EB-4496-A516-6EB9A8901745}"/>
            </c:ext>
          </c:extLst>
        </c:ser>
        <c:dLbls>
          <c:showLegendKey val="0"/>
          <c:showVal val="1"/>
          <c:showCatName val="0"/>
          <c:showSerName val="0"/>
          <c:showPercent val="0"/>
          <c:showBubbleSize val="0"/>
        </c:dLbls>
        <c:gapWidth val="79"/>
        <c:shape val="box"/>
        <c:axId val="99394352"/>
        <c:axId val="98370144"/>
        <c:axId val="0"/>
      </c:bar3DChart>
      <c:catAx>
        <c:axId val="9939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8370144"/>
        <c:crosses val="autoZero"/>
        <c:auto val="1"/>
        <c:lblAlgn val="ctr"/>
        <c:lblOffset val="100"/>
        <c:noMultiLvlLbl val="0"/>
      </c:catAx>
      <c:valAx>
        <c:axId val="98370144"/>
        <c:scaling>
          <c:orientation val="minMax"/>
        </c:scaling>
        <c:delete val="1"/>
        <c:axPos val="l"/>
        <c:numFmt formatCode="General" sourceLinked="1"/>
        <c:majorTickMark val="none"/>
        <c:minorTickMark val="none"/>
        <c:tickLblPos val="nextTo"/>
        <c:crossAx val="9939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[Project_Statistics.xlsx]Frequency &amp; Histogram!PivotTable1</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'Frequency &amp; Histogram'!$B$35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'Frequency &amp; Histogram'!$A$36:$A$41</c:f>
              <c:strCache>
                <c:ptCount val="5"/>
                <c:pt idx="0">
                  <c:v>140-149</c:v>
                </c:pt>
                <c:pt idx="1">
                  <c:v>150-159</c:v>
                </c:pt>
                <c:pt idx="2">
                  <c:v>160-169</c:v>
                </c:pt>
                <c:pt idx="3">
                  <c:v>170-179</c:v>
                </c:pt>
                <c:pt idx="4">
                  <c:v>180-190</c:v>
                </c:pt>
              </c:strCache>
            </c:strRef>
          </c:cat>
          <c:val>
            <c:numRef>
              <c:f>'Frequency &amp; Histogram'!$B$36:$B$41</c:f>
              <c:numCache>
                <c:formatCode>General</c:formatCode>
                <c:ptCount val="5"/>
                <c:pt idx="0">
                  <c:v>3</c:v>
                </c:pt>
                <c:pt idx="1">
                  <c:v>3</c:v>
                </c:pt>
                <c:pt idx="2">
                  <c:v>3</c:v>
                </c:pt>
                <c:pt idx="3">
                  <c:v>6</c:v>
                </c:pt>
                <c:pt idx="4">
                  <c:v>5</c:v>
                </c:pt>
              </c:numCache>
            </c:numRef>
          </c:val>
          <c:extLst>
            <c:ext xmlns:c16="http://schemas.microsoft.com/office/drawing/2014/chart" uri="{C3380CC4-5D6E-409C-BE32-E72D297353CC}">
              <c16:uniqueId val="{00000000-7310-45F9-B599-9EC7296BF44F}"/>
            </c:ext>
          </c:extLst>
        </c:ser>
        <c:dLbls>
          <c:dLblPos val="inEnd"/>
          <c:showLegendKey val="0"/>
          <c:showVal val="1"/>
          <c:showCatName val="0"/>
          <c:showSerName val="0"/>
          <c:showPercent val="0"/>
          <c:showBubbleSize val="0"/>
        </c:dLbls>
        <c:gapWidth val="65"/>
        <c:axId val="99393392"/>
        <c:axId val="1726104527"/>
      </c:barChart>
      <c:catAx>
        <c:axId val="99393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26104527"/>
        <c:crosses val="autoZero"/>
        <c:auto val="1"/>
        <c:lblAlgn val="ctr"/>
        <c:lblOffset val="100"/>
        <c:noMultiLvlLbl val="0"/>
      </c:catAx>
      <c:valAx>
        <c:axId val="1726104527"/>
        <c:scaling>
          <c:orientation val="minMax"/>
        </c:scaling>
        <c:delete val="1"/>
        <c:axPos val="l"/>
        <c:numFmt formatCode="General" sourceLinked="1"/>
        <c:majorTickMark val="none"/>
        <c:minorTickMark val="none"/>
        <c:tickLblPos val="nextTo"/>
        <c:crossAx val="993933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10AEEE57-3652-4D9E-930B-65D137D886E3}">
          <cx:dataLabels pos="outEnd">
            <cx:visibility seriesName="0" categoryName="0" value="1"/>
            <cx:separator>, </cx:separator>
          </cx:dataLabels>
          <cx:dataId val="0"/>
          <cx:layoutPr>
            <cx:binning intervalClosed="r"/>
          </cx:layoutPr>
        </cx:series>
      </cx:plotAreaRegion>
      <cx:axis id="0">
        <cx:catScaling gapWidth="0.00999999978"/>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8C93D0FC-CA3E-470B-BBC2-F69F376BB4B9}">
          <cx:spPr>
            <a:pattFill prst="pct90">
              <a:fgClr>
                <a:sysClr val="windowText" lastClr="000000">
                  <a:lumMod val="65000"/>
                  <a:lumOff val="35000"/>
                </a:sysClr>
              </a:fgClr>
              <a:bgClr>
                <a:schemeClr val="bg1"/>
              </a:bgClr>
            </a:pattFill>
          </cx:spPr>
          <cx:dataLabels pos="outEnd">
            <cx:visibility seriesName="0" categoryName="0" value="1"/>
            <cx:separator>, </cx:separator>
          </cx:dataLabels>
          <cx:dataId val="0"/>
          <cx:layoutPr>
            <cx:binning intervalClosed="r"/>
          </cx:layoutPr>
        </cx:series>
      </cx:plotAreaRegion>
      <cx:axis id="0">
        <cx:catScaling gapWidth="0"/>
        <cx:tickLabels/>
      </cx:axis>
      <cx:axis id="1" hidden="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3CB73FCE-CC0A-41E4-B470-92E0A9330CED}">
          <cx:tx>
            <cx:txData>
              <cx:f>_xlchart.v1.2</cx:f>
              <cx:v>Tnx amount</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tickLabels/>
      </cx:axis>
    </cx:plotArea>
    <cx:legend pos="t" align="ctr" overlay="0"/>
  </cx:chart>
  <cx:spPr>
    <a:blipFill dpi="0" rotWithShape="1">
      <a:blip r:embed="rId1"/>
      <a:srcRect/>
      <a:tile tx="0" ty="0" sx="100000" sy="100000" flip="none" algn="tl"/>
    </a:blip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4</xdr:col>
      <xdr:colOff>9525</xdr:colOff>
      <xdr:row>15</xdr:row>
      <xdr:rowOff>14287</xdr:rowOff>
    </xdr:from>
    <xdr:to>
      <xdr:col>8</xdr:col>
      <xdr:colOff>466725</xdr:colOff>
      <xdr:row>28</xdr:row>
      <xdr:rowOff>28575</xdr:rowOff>
    </xdr:to>
    <xdr:graphicFrame macro="">
      <xdr:nvGraphicFramePr>
        <xdr:cNvPr id="2" name="Chart 1">
          <a:extLst>
            <a:ext uri="{FF2B5EF4-FFF2-40B4-BE49-F238E27FC236}">
              <a16:creationId xmlns:a16="http://schemas.microsoft.com/office/drawing/2014/main" id="{F2C2ED18-6C46-CB54-5712-4899B8126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85725</xdr:colOff>
      <xdr:row>6</xdr:row>
      <xdr:rowOff>157162</xdr:rowOff>
    </xdr:from>
    <xdr:to>
      <xdr:col>11</xdr:col>
      <xdr:colOff>361950</xdr:colOff>
      <xdr:row>15</xdr:row>
      <xdr:rowOff>28575</xdr:rowOff>
    </xdr:to>
    <xdr:graphicFrame macro="">
      <xdr:nvGraphicFramePr>
        <xdr:cNvPr id="2" name="Chart 1">
          <a:extLst>
            <a:ext uri="{FF2B5EF4-FFF2-40B4-BE49-F238E27FC236}">
              <a16:creationId xmlns:a16="http://schemas.microsoft.com/office/drawing/2014/main" id="{695062FF-F2AD-F8DB-8EB4-54F77A9FA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16</xdr:row>
      <xdr:rowOff>166687</xdr:rowOff>
    </xdr:from>
    <xdr:to>
      <xdr:col>11</xdr:col>
      <xdr:colOff>333375</xdr:colOff>
      <xdr:row>26</xdr:row>
      <xdr:rowOff>95250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BFCC366-61DD-88B2-1811-D08BA6C6CD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00850" y="3805237"/>
              <a:ext cx="3295650" cy="18335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171450</xdr:colOff>
      <xdr:row>34</xdr:row>
      <xdr:rowOff>14287</xdr:rowOff>
    </xdr:from>
    <xdr:to>
      <xdr:col>8</xdr:col>
      <xdr:colOff>47625</xdr:colOff>
      <xdr:row>44</xdr:row>
      <xdr:rowOff>66675</xdr:rowOff>
    </xdr:to>
    <xdr:graphicFrame macro="">
      <xdr:nvGraphicFramePr>
        <xdr:cNvPr id="4" name="Chart 3">
          <a:extLst>
            <a:ext uri="{FF2B5EF4-FFF2-40B4-BE49-F238E27FC236}">
              <a16:creationId xmlns:a16="http://schemas.microsoft.com/office/drawing/2014/main" id="{223FCBFE-11E2-5395-2F1D-6C5F9F574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352425</xdr:colOff>
      <xdr:row>34</xdr:row>
      <xdr:rowOff>14287</xdr:rowOff>
    </xdr:from>
    <xdr:to>
      <xdr:col>14</xdr:col>
      <xdr:colOff>276225</xdr:colOff>
      <xdr:row>44</xdr:row>
      <xdr:rowOff>66675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BF22CAF-396A-D061-733A-9DFEBA359C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86575" y="6548437"/>
              <a:ext cx="3581400" cy="19573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xdr:colOff>
      <xdr:row>5</xdr:row>
      <xdr:rowOff>14286</xdr:rowOff>
    </xdr:from>
    <xdr:to>
      <xdr:col>13</xdr:col>
      <xdr:colOff>219075</xdr:colOff>
      <xdr:row>19</xdr:row>
      <xdr:rowOff>133349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2990F4C-743A-0053-399E-2D863291F6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52875" y="1023936"/>
              <a:ext cx="4476750" cy="27860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Jay Parekh" id="{562682D7-5E23-4B4E-9A9C-441712A859BC}" userId="S::Carpediem@chikusha.onmicrosoft.com::b8eb0229-6ed1-4544-a646-a5e7e1152195"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refreshedDate="45325.891366782409" createdVersion="8" refreshedVersion="8" minRefreshableVersion="3" recordCount="20" xr:uid="{1CE1E094-A257-4B58-829F-CAF8DC73B614}">
  <cacheSource type="worksheet">
    <worksheetSource ref="C8:C28" sheet="Frequency &amp; Histogram"/>
  </cacheSource>
  <cacheFields count="1">
    <cacheField name="Height(cm)" numFmtId="0">
      <sharedItems containsSemiMixedTypes="0" containsString="0" containsNumber="1" containsInteger="1" minValue="140" maxValue="190" count="15">
        <n v="140"/>
        <n v="144"/>
        <n v="145"/>
        <n v="150"/>
        <n v="158"/>
        <n v="160"/>
        <n v="166"/>
        <n v="170"/>
        <n v="172"/>
        <n v="175"/>
        <n v="176"/>
        <n v="180"/>
        <n v="184"/>
        <n v="185"/>
        <n v="190"/>
      </sharedItems>
      <fieldGroup base="0">
        <rangePr startNum="140" endNum="190" groupInterval="10"/>
        <groupItems count="7">
          <s v="&lt;140"/>
          <s v="140-149"/>
          <s v="150-159"/>
          <s v="160-169"/>
          <s v="170-179"/>
          <s v="180-190"/>
          <s v="&gt;19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refreshedDate="45325.904503240738" createdVersion="8" refreshedVersion="8" minRefreshableVersion="3" recordCount="50" xr:uid="{BC64D707-9271-4114-A2FB-3964AAE06129}">
  <cacheSource type="worksheet">
    <worksheetSource ref="C8:C58" sheet="Measure of Dispersion"/>
  </cacheSource>
  <cacheFields count="1">
    <cacheField name="DELIVERY TIME(DAYS)" numFmtId="0">
      <sharedItems containsSemiMixedTypes="0" containsString="0" containsNumber="1" minValue="1" maxValue="7" count="12">
        <n v="2.5"/>
        <n v="5"/>
        <n v="3"/>
        <n v="4"/>
        <n v="6"/>
        <n v="2"/>
        <n v="4.5"/>
        <n v="7"/>
        <n v="5.5"/>
        <n v="1"/>
        <n v="3.5"/>
        <n v="6.5"/>
      </sharedItems>
      <fieldGroup base="0">
        <rangePr startNum="1" endNum="7" groupInterval="1.5"/>
        <groupItems count="6">
          <s v="&lt;1"/>
          <s v="1-2.5"/>
          <s v="2.5-4"/>
          <s v="4-5.5"/>
          <s v="5.5-7"/>
          <s v="&gt;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refreshedDate="45326.499555555558" createdVersion="8" refreshedVersion="8" minRefreshableVersion="3" recordCount="20" xr:uid="{E5DA96EA-1652-4351-9F5B-5579BDDE7ABF}">
  <cacheSource type="worksheet">
    <worksheetSource ref="B8:C28" sheet="Measure of central tendency"/>
  </cacheSource>
  <cacheFields count="2">
    <cacheField name="Web series" numFmtId="0">
      <sharedItems containsSemiMixedTypes="0" containsString="0" containsNumber="1" containsInteger="1" minValue="1" maxValue="20"/>
    </cacheField>
    <cacheField name="Time(min)" numFmtId="0">
      <sharedItems containsSemiMixedTypes="0" containsString="0" containsNumber="1" containsInteger="1" minValue="180" maxValue="645" count="13">
        <n v="270"/>
        <n v="180"/>
        <n v="450"/>
        <n v="290"/>
        <n v="330"/>
        <n v="250"/>
        <n v="640"/>
        <n v="539"/>
        <n v="260"/>
        <n v="470"/>
        <n v="645"/>
        <n v="500"/>
        <n v="490"/>
      </sharedItems>
      <fieldGroup base="1">
        <rangePr startNum="180" endNum="645" groupInterval="100"/>
        <groupItems count="7">
          <s v="&lt;180"/>
          <s v="180-279"/>
          <s v="280-379"/>
          <s v="380-479"/>
          <s v="480-579"/>
          <s v="580-679"/>
          <s v="&gt;68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r>
  <r>
    <x v="1"/>
  </r>
  <r>
    <x v="2"/>
  </r>
  <r>
    <x v="3"/>
  </r>
  <r>
    <x v="3"/>
  </r>
  <r>
    <x v="4"/>
  </r>
  <r>
    <x v="5"/>
  </r>
  <r>
    <x v="5"/>
  </r>
  <r>
    <x v="6"/>
  </r>
  <r>
    <x v="7"/>
  </r>
  <r>
    <x v="7"/>
  </r>
  <r>
    <x v="8"/>
  </r>
  <r>
    <x v="9"/>
  </r>
  <r>
    <x v="9"/>
  </r>
  <r>
    <x v="10"/>
  </r>
  <r>
    <x v="11"/>
  </r>
  <r>
    <x v="11"/>
  </r>
  <r>
    <x v="12"/>
  </r>
  <r>
    <x v="13"/>
  </r>
  <r>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r>
  <r>
    <x v="1"/>
  </r>
  <r>
    <x v="2"/>
  </r>
  <r>
    <x v="3"/>
  </r>
  <r>
    <x v="4"/>
  </r>
  <r>
    <x v="5"/>
  </r>
  <r>
    <x v="0"/>
  </r>
  <r>
    <x v="3"/>
  </r>
  <r>
    <x v="5"/>
  </r>
  <r>
    <x v="6"/>
  </r>
  <r>
    <x v="7"/>
  </r>
  <r>
    <x v="2"/>
  </r>
  <r>
    <x v="0"/>
  </r>
  <r>
    <x v="3"/>
  </r>
  <r>
    <x v="5"/>
  </r>
  <r>
    <x v="6"/>
  </r>
  <r>
    <x v="5"/>
  </r>
  <r>
    <x v="2"/>
  </r>
  <r>
    <x v="1"/>
  </r>
  <r>
    <x v="8"/>
  </r>
  <r>
    <x v="2"/>
  </r>
  <r>
    <x v="5"/>
  </r>
  <r>
    <x v="9"/>
  </r>
  <r>
    <x v="10"/>
  </r>
  <r>
    <x v="2"/>
  </r>
  <r>
    <x v="3"/>
  </r>
  <r>
    <x v="1"/>
  </r>
  <r>
    <x v="2"/>
  </r>
  <r>
    <x v="5"/>
  </r>
  <r>
    <x v="11"/>
  </r>
  <r>
    <x v="5"/>
  </r>
  <r>
    <x v="2"/>
  </r>
  <r>
    <x v="10"/>
  </r>
  <r>
    <x v="1"/>
  </r>
  <r>
    <x v="9"/>
  </r>
  <r>
    <x v="4"/>
  </r>
  <r>
    <x v="5"/>
  </r>
  <r>
    <x v="10"/>
  </r>
  <r>
    <x v="2"/>
  </r>
  <r>
    <x v="1"/>
  </r>
  <r>
    <x v="2"/>
  </r>
  <r>
    <x v="3"/>
  </r>
  <r>
    <x v="10"/>
  </r>
  <r>
    <x v="5"/>
  </r>
  <r>
    <x v="8"/>
  </r>
  <r>
    <x v="2"/>
  </r>
  <r>
    <x v="5"/>
  </r>
  <r>
    <x v="10"/>
  </r>
  <r>
    <x v="1"/>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r>
  <r>
    <n v="2"/>
    <x v="1"/>
  </r>
  <r>
    <n v="3"/>
    <x v="2"/>
  </r>
  <r>
    <n v="4"/>
    <x v="3"/>
  </r>
  <r>
    <n v="5"/>
    <x v="4"/>
  </r>
  <r>
    <n v="6"/>
    <x v="5"/>
  </r>
  <r>
    <n v="7"/>
    <x v="6"/>
  </r>
  <r>
    <n v="8"/>
    <x v="7"/>
  </r>
  <r>
    <n v="9"/>
    <x v="8"/>
  </r>
  <r>
    <n v="10"/>
    <x v="9"/>
  </r>
  <r>
    <n v="11"/>
    <x v="10"/>
  </r>
  <r>
    <n v="12"/>
    <x v="1"/>
  </r>
  <r>
    <n v="13"/>
    <x v="1"/>
  </r>
  <r>
    <n v="14"/>
    <x v="0"/>
  </r>
  <r>
    <n v="15"/>
    <x v="2"/>
  </r>
  <r>
    <n v="16"/>
    <x v="2"/>
  </r>
  <r>
    <n v="17"/>
    <x v="1"/>
  </r>
  <r>
    <n v="18"/>
    <x v="11"/>
  </r>
  <r>
    <n v="19"/>
    <x v="11"/>
  </r>
  <r>
    <n v="20"/>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4E29D6-B1F4-4AFD-B40D-782D6D7EC31B}"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8:F14" firstHeaderRow="1" firstDataRow="1" firstDataCol="1"/>
  <pivotFields count="2">
    <pivotField showAll="0"/>
    <pivotField axis="axisRow" dataField="1" showAll="0">
      <items count="8">
        <item x="0"/>
        <item x="1"/>
        <item x="2"/>
        <item x="3"/>
        <item x="4"/>
        <item x="5"/>
        <item x="6"/>
        <item t="default"/>
      </items>
    </pivotField>
  </pivotFields>
  <rowFields count="1">
    <field x="1"/>
  </rowFields>
  <rowItems count="6">
    <i>
      <x v="1"/>
    </i>
    <i>
      <x v="2"/>
    </i>
    <i>
      <x v="3"/>
    </i>
    <i>
      <x v="4"/>
    </i>
    <i>
      <x v="5"/>
    </i>
    <i t="grand">
      <x/>
    </i>
  </rowItems>
  <colItems count="1">
    <i/>
  </colItems>
  <dataFields count="1">
    <dataField name="Count of Time(min)" fld="1"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DCB6A7-F775-40CC-8254-106C9A221D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8:F13" firstHeaderRow="1" firstDataRow="1" firstDataCol="1"/>
  <pivotFields count="1">
    <pivotField axis="axisRow" dataField="1" showAll="0">
      <items count="7">
        <item x="0"/>
        <item x="1"/>
        <item x="2"/>
        <item x="3"/>
        <item x="4"/>
        <item x="5"/>
        <item t="default"/>
      </items>
    </pivotField>
  </pivotFields>
  <rowFields count="1">
    <field x="0"/>
  </rowFields>
  <rowItems count="5">
    <i>
      <x v="1"/>
    </i>
    <i>
      <x v="2"/>
    </i>
    <i>
      <x v="3"/>
    </i>
    <i>
      <x v="4"/>
    </i>
    <i t="grand">
      <x/>
    </i>
  </rowItems>
  <colItems count="1">
    <i/>
  </colItems>
  <dataFields count="1">
    <dataField name="Count of DELIVERY TIME(DAYS)" fld="0" subtotal="count" baseField="0" baseItem="0"/>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7DE2B6-F5C9-4839-8DC0-82D0B007EF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5:B41" firstHeaderRow="1" firstDataRow="1" firstDataCol="1"/>
  <pivotFields count="1">
    <pivotField axis="axisRow" dataField="1" showAll="0">
      <items count="8">
        <item x="0"/>
        <item x="1"/>
        <item x="2"/>
        <item x="3"/>
        <item x="4"/>
        <item x="5"/>
        <item x="6"/>
        <item t="default"/>
      </items>
    </pivotField>
  </pivotFields>
  <rowFields count="1">
    <field x="0"/>
  </rowFields>
  <rowItems count="6">
    <i>
      <x v="1"/>
    </i>
    <i>
      <x v="2"/>
    </i>
    <i>
      <x v="3"/>
    </i>
    <i>
      <x v="4"/>
    </i>
    <i>
      <x v="5"/>
    </i>
    <i t="grand">
      <x/>
    </i>
  </rowItems>
  <colItems count="1">
    <i/>
  </colItems>
  <dataFields count="1">
    <dataField name="Count of Height(cm)" fld="0" subtotal="count" baseField="0" baseItem="0"/>
  </dataFields>
  <chartFormats count="1">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 dT="2023-12-14T01:00:51.33" personId="{562682D7-5E23-4B4E-9A9C-441712A859BC}" id="{160A2AAC-87E5-4E2A-B63D-63C8262E6B79}">
    <text>By using excel formula in table we can analyze the delivery time.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ivotTable" Target="../pivotTables/pivotTable2.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6664E-E2CB-42D4-AFDE-F4C0CF265CB7}">
  <dimension ref="A1:K36"/>
  <sheetViews>
    <sheetView tabSelected="1" workbookViewId="0">
      <selection activeCell="I8" sqref="I8"/>
    </sheetView>
  </sheetViews>
  <sheetFormatPr defaultRowHeight="15" x14ac:dyDescent="0.25"/>
  <cols>
    <col min="2" max="2" width="10.85546875" bestFit="1" customWidth="1"/>
    <col min="3" max="3" width="10.28515625" bestFit="1" customWidth="1"/>
    <col min="5" max="5" width="13.140625" bestFit="1" customWidth="1"/>
    <col min="6" max="6" width="18.5703125" bestFit="1" customWidth="1"/>
  </cols>
  <sheetData>
    <row r="1" spans="1:11" ht="18.75" x14ac:dyDescent="0.3">
      <c r="A1" s="10" t="s">
        <v>1</v>
      </c>
      <c r="B1" s="10"/>
      <c r="C1" s="10"/>
      <c r="D1" s="10"/>
      <c r="E1" s="10"/>
      <c r="F1" s="10"/>
      <c r="G1" s="10"/>
      <c r="H1" s="10"/>
      <c r="I1" s="10"/>
      <c r="J1" s="10"/>
      <c r="K1" s="10"/>
    </row>
    <row r="3" spans="1:11" x14ac:dyDescent="0.25">
      <c r="A3" s="11" t="s">
        <v>2</v>
      </c>
      <c r="B3" s="11"/>
      <c r="C3" s="11"/>
      <c r="D3" s="11"/>
      <c r="E3" s="11"/>
      <c r="F3" s="11"/>
      <c r="G3" s="11"/>
      <c r="H3" s="11"/>
      <c r="I3" s="11"/>
      <c r="J3" s="11"/>
      <c r="K3" s="11"/>
    </row>
    <row r="5" spans="1:11" x14ac:dyDescent="0.25">
      <c r="A5" t="s">
        <v>3</v>
      </c>
    </row>
    <row r="6" spans="1:11" x14ac:dyDescent="0.25">
      <c r="A6" t="s">
        <v>4</v>
      </c>
    </row>
    <row r="8" spans="1:11" x14ac:dyDescent="0.25">
      <c r="B8" s="7" t="s">
        <v>5</v>
      </c>
      <c r="C8" s="7" t="s">
        <v>6</v>
      </c>
      <c r="E8" s="16" t="s">
        <v>24</v>
      </c>
      <c r="F8" t="s">
        <v>137</v>
      </c>
    </row>
    <row r="9" spans="1:11" x14ac:dyDescent="0.25">
      <c r="B9" s="8">
        <v>1</v>
      </c>
      <c r="C9" s="8">
        <v>270</v>
      </c>
      <c r="E9" s="14" t="s">
        <v>138</v>
      </c>
      <c r="F9">
        <v>8</v>
      </c>
    </row>
    <row r="10" spans="1:11" x14ac:dyDescent="0.25">
      <c r="B10" s="8">
        <v>2</v>
      </c>
      <c r="C10" s="8">
        <v>180</v>
      </c>
      <c r="E10" s="14" t="s">
        <v>139</v>
      </c>
      <c r="F10">
        <v>2</v>
      </c>
    </row>
    <row r="11" spans="1:11" x14ac:dyDescent="0.25">
      <c r="B11" s="8">
        <v>3</v>
      </c>
      <c r="C11" s="8">
        <v>450</v>
      </c>
      <c r="E11" s="14" t="s">
        <v>140</v>
      </c>
      <c r="F11">
        <v>4</v>
      </c>
    </row>
    <row r="12" spans="1:11" x14ac:dyDescent="0.25">
      <c r="B12" s="8">
        <v>4</v>
      </c>
      <c r="C12" s="8">
        <v>290</v>
      </c>
      <c r="E12" s="14" t="s">
        <v>141</v>
      </c>
      <c r="F12">
        <v>4</v>
      </c>
    </row>
    <row r="13" spans="1:11" x14ac:dyDescent="0.25">
      <c r="B13" s="8">
        <v>5</v>
      </c>
      <c r="C13" s="8">
        <v>330</v>
      </c>
      <c r="E13" s="14" t="s">
        <v>142</v>
      </c>
      <c r="F13">
        <v>2</v>
      </c>
    </row>
    <row r="14" spans="1:11" x14ac:dyDescent="0.25">
      <c r="B14" s="8">
        <v>6</v>
      </c>
      <c r="C14" s="8">
        <v>250</v>
      </c>
      <c r="E14" s="14" t="s">
        <v>25</v>
      </c>
      <c r="F14">
        <v>20</v>
      </c>
    </row>
    <row r="15" spans="1:11" x14ac:dyDescent="0.25">
      <c r="B15" s="8">
        <v>7</v>
      </c>
      <c r="C15" s="8">
        <v>640</v>
      </c>
    </row>
    <row r="16" spans="1:11" x14ac:dyDescent="0.25">
      <c r="B16" s="8">
        <v>8</v>
      </c>
      <c r="C16" s="8">
        <v>539</v>
      </c>
    </row>
    <row r="17" spans="1:11" x14ac:dyDescent="0.25">
      <c r="B17" s="8">
        <v>9</v>
      </c>
      <c r="C17" s="8">
        <v>260</v>
      </c>
    </row>
    <row r="18" spans="1:11" x14ac:dyDescent="0.25">
      <c r="B18" s="8">
        <v>10</v>
      </c>
      <c r="C18" s="8">
        <v>470</v>
      </c>
    </row>
    <row r="19" spans="1:11" x14ac:dyDescent="0.25">
      <c r="B19" s="8">
        <v>11</v>
      </c>
      <c r="C19" s="8">
        <v>645</v>
      </c>
    </row>
    <row r="20" spans="1:11" x14ac:dyDescent="0.25">
      <c r="B20" s="8">
        <v>12</v>
      </c>
      <c r="C20" s="8">
        <v>180</v>
      </c>
    </row>
    <row r="21" spans="1:11" x14ac:dyDescent="0.25">
      <c r="B21" s="8">
        <v>13</v>
      </c>
      <c r="C21" s="8">
        <v>180</v>
      </c>
    </row>
    <row r="22" spans="1:11" x14ac:dyDescent="0.25">
      <c r="B22" s="8">
        <v>14</v>
      </c>
      <c r="C22" s="8">
        <v>270</v>
      </c>
    </row>
    <row r="23" spans="1:11" x14ac:dyDescent="0.25">
      <c r="B23" s="8">
        <v>15</v>
      </c>
      <c r="C23" s="8">
        <v>450</v>
      </c>
    </row>
    <row r="24" spans="1:11" x14ac:dyDescent="0.25">
      <c r="B24" s="8">
        <v>16</v>
      </c>
      <c r="C24" s="8">
        <v>450</v>
      </c>
    </row>
    <row r="25" spans="1:11" x14ac:dyDescent="0.25">
      <c r="B25" s="8">
        <v>17</v>
      </c>
      <c r="C25" s="8">
        <v>180</v>
      </c>
    </row>
    <row r="26" spans="1:11" x14ac:dyDescent="0.25">
      <c r="B26" s="8">
        <v>18</v>
      </c>
      <c r="C26" s="8">
        <v>500</v>
      </c>
    </row>
    <row r="27" spans="1:11" x14ac:dyDescent="0.25">
      <c r="B27" s="8">
        <v>19</v>
      </c>
      <c r="C27" s="8">
        <v>500</v>
      </c>
    </row>
    <row r="28" spans="1:11" x14ac:dyDescent="0.25">
      <c r="B28" s="8">
        <v>20</v>
      </c>
      <c r="C28" s="8">
        <v>490</v>
      </c>
    </row>
    <row r="30" spans="1:11" x14ac:dyDescent="0.25">
      <c r="A30" s="1" t="s">
        <v>7</v>
      </c>
      <c r="K30" s="1" t="s">
        <v>8</v>
      </c>
    </row>
    <row r="32" spans="1:11" x14ac:dyDescent="0.25">
      <c r="A32" s="2" t="s">
        <v>9</v>
      </c>
      <c r="B32" s="33" t="s">
        <v>12</v>
      </c>
      <c r="C32" s="33"/>
      <c r="D32" s="33"/>
      <c r="E32" s="33"/>
      <c r="F32" s="33"/>
      <c r="G32" s="33"/>
      <c r="K32" s="4">
        <f>AVERAGE(C9:C28)</f>
        <v>376.2</v>
      </c>
    </row>
    <row r="33" spans="1:11" x14ac:dyDescent="0.25">
      <c r="K33" s="5"/>
    </row>
    <row r="34" spans="1:11" x14ac:dyDescent="0.25">
      <c r="A34" s="2" t="s">
        <v>10</v>
      </c>
      <c r="B34" s="33" t="s">
        <v>13</v>
      </c>
      <c r="C34" s="33"/>
      <c r="D34" s="33"/>
      <c r="E34" s="33"/>
      <c r="F34" s="33"/>
      <c r="G34" s="33"/>
      <c r="H34" s="33"/>
      <c r="K34" s="4">
        <f>MEDIAN(C9:C28)</f>
        <v>390</v>
      </c>
    </row>
    <row r="36" spans="1:11" x14ac:dyDescent="0.25">
      <c r="A36" s="2" t="s">
        <v>11</v>
      </c>
      <c r="B36" s="33" t="s">
        <v>14</v>
      </c>
      <c r="C36" s="33"/>
      <c r="D36" s="33"/>
      <c r="E36" s="33"/>
      <c r="F36" s="33"/>
      <c r="G36" s="33"/>
      <c r="H36" s="33"/>
      <c r="I36" s="33"/>
      <c r="J36" s="33"/>
      <c r="K36" s="4">
        <f>_xlfn.MODE.SNGL(C9:C28)</f>
        <v>180</v>
      </c>
    </row>
  </sheetData>
  <mergeCells count="3">
    <mergeCell ref="B32:G32"/>
    <mergeCell ref="B34:H34"/>
    <mergeCell ref="B36:J36"/>
  </mergeCell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D1B80-BB9A-4DB1-830F-7BA94604723C}">
  <dimension ref="A1:Q21"/>
  <sheetViews>
    <sheetView topLeftCell="A3" workbookViewId="0">
      <selection activeCell="I14" sqref="I14"/>
    </sheetView>
  </sheetViews>
  <sheetFormatPr defaultRowHeight="15" x14ac:dyDescent="0.25"/>
  <cols>
    <col min="15" max="15" width="29" bestFit="1" customWidth="1"/>
  </cols>
  <sheetData>
    <row r="1" spans="1:17" ht="18.75" x14ac:dyDescent="0.25">
      <c r="A1" s="35" t="s">
        <v>143</v>
      </c>
      <c r="B1" s="35"/>
      <c r="C1" s="35"/>
      <c r="D1" s="35"/>
      <c r="E1" s="35"/>
      <c r="F1" s="35"/>
      <c r="G1" s="35"/>
      <c r="H1" s="35"/>
      <c r="I1" s="35"/>
      <c r="J1" s="35"/>
      <c r="K1" s="35"/>
    </row>
    <row r="3" spans="1:17" ht="37.5" customHeight="1" x14ac:dyDescent="0.25">
      <c r="A3" s="44" t="s">
        <v>146</v>
      </c>
      <c r="B3" s="44"/>
      <c r="C3" s="44"/>
      <c r="D3" s="44"/>
      <c r="E3" s="44"/>
      <c r="F3" s="44"/>
      <c r="G3" s="44"/>
      <c r="H3" s="44"/>
      <c r="I3" s="44"/>
      <c r="J3" s="44"/>
      <c r="K3" s="44"/>
    </row>
    <row r="5" spans="1:17" x14ac:dyDescent="0.25">
      <c r="B5" s="7" t="s">
        <v>144</v>
      </c>
      <c r="C5" s="7" t="s">
        <v>145</v>
      </c>
      <c r="F5" t="s">
        <v>147</v>
      </c>
      <c r="O5" s="9" t="s">
        <v>154</v>
      </c>
      <c r="P5" s="9"/>
      <c r="Q5" s="9"/>
    </row>
    <row r="6" spans="1:17" ht="15.75" thickBot="1" x14ac:dyDescent="0.3">
      <c r="B6" s="8">
        <v>25</v>
      </c>
      <c r="C6" s="8">
        <v>18</v>
      </c>
      <c r="F6" t="s">
        <v>148</v>
      </c>
    </row>
    <row r="7" spans="1:17" x14ac:dyDescent="0.25">
      <c r="B7" s="8">
        <v>30</v>
      </c>
      <c r="C7" s="8">
        <v>22</v>
      </c>
      <c r="O7" s="22"/>
      <c r="P7" s="22" t="s">
        <v>144</v>
      </c>
      <c r="Q7" s="22" t="s">
        <v>145</v>
      </c>
    </row>
    <row r="8" spans="1:17" x14ac:dyDescent="0.25">
      <c r="B8" s="8">
        <v>35</v>
      </c>
      <c r="C8" s="8">
        <v>25</v>
      </c>
      <c r="F8" t="s">
        <v>149</v>
      </c>
      <c r="O8" t="s">
        <v>9</v>
      </c>
      <c r="P8">
        <v>26.5</v>
      </c>
      <c r="Q8">
        <v>25.875</v>
      </c>
    </row>
    <row r="9" spans="1:17" x14ac:dyDescent="0.25">
      <c r="B9" s="8">
        <v>20</v>
      </c>
      <c r="C9" s="8">
        <v>33</v>
      </c>
      <c r="O9" t="s">
        <v>155</v>
      </c>
      <c r="P9">
        <v>31.2</v>
      </c>
      <c r="Q9">
        <v>33.979999999999997</v>
      </c>
    </row>
    <row r="10" spans="1:17" x14ac:dyDescent="0.25">
      <c r="B10" s="8">
        <v>18</v>
      </c>
      <c r="C10" s="8">
        <v>34</v>
      </c>
      <c r="F10" t="s">
        <v>150</v>
      </c>
      <c r="O10" t="s">
        <v>77</v>
      </c>
      <c r="P10">
        <v>16</v>
      </c>
      <c r="Q10">
        <v>16</v>
      </c>
    </row>
    <row r="11" spans="1:17" x14ac:dyDescent="0.25">
      <c r="B11" s="8">
        <v>19</v>
      </c>
      <c r="C11" s="8">
        <v>35</v>
      </c>
      <c r="F11" t="s">
        <v>151</v>
      </c>
      <c r="O11" t="s">
        <v>78</v>
      </c>
      <c r="P11">
        <v>0</v>
      </c>
    </row>
    <row r="12" spans="1:17" x14ac:dyDescent="0.25">
      <c r="B12" s="8">
        <v>20</v>
      </c>
      <c r="C12" s="8">
        <v>32</v>
      </c>
      <c r="O12" t="s">
        <v>156</v>
      </c>
      <c r="P12">
        <v>0.3096583751448207</v>
      </c>
    </row>
    <row r="13" spans="1:17" x14ac:dyDescent="0.25">
      <c r="B13" s="8">
        <v>22</v>
      </c>
      <c r="C13" s="8">
        <v>18</v>
      </c>
      <c r="F13" s="7" t="s">
        <v>153</v>
      </c>
      <c r="G13" s="7" t="s">
        <v>152</v>
      </c>
      <c r="O13" t="s">
        <v>157</v>
      </c>
      <c r="P13">
        <v>0.3784103798272429</v>
      </c>
    </row>
    <row r="14" spans="1:17" x14ac:dyDescent="0.25">
      <c r="B14" s="8">
        <v>26</v>
      </c>
      <c r="C14" s="8">
        <v>19</v>
      </c>
      <c r="F14" s="13">
        <f>_xlfn.VAR.S(B6:B21)</f>
        <v>31.2</v>
      </c>
      <c r="G14" s="13">
        <f>_xlfn.VAR.S(C6:C21)</f>
        <v>33.983333333333334</v>
      </c>
      <c r="O14" t="s">
        <v>158</v>
      </c>
      <c r="P14">
        <v>1.6448536269514715</v>
      </c>
    </row>
    <row r="15" spans="1:17" x14ac:dyDescent="0.25">
      <c r="B15" s="8">
        <v>30</v>
      </c>
      <c r="C15" s="8">
        <v>20</v>
      </c>
      <c r="O15" t="s">
        <v>159</v>
      </c>
      <c r="P15">
        <v>0.75682075965448581</v>
      </c>
    </row>
    <row r="16" spans="1:17" ht="15.75" thickBot="1" x14ac:dyDescent="0.3">
      <c r="B16" s="8">
        <v>35</v>
      </c>
      <c r="C16" s="8">
        <v>25</v>
      </c>
      <c r="O16" s="21" t="s">
        <v>160</v>
      </c>
      <c r="P16" s="21">
        <v>1.9599639845400536</v>
      </c>
      <c r="Q16" s="21"/>
    </row>
    <row r="17" spans="2:15" ht="15.75" x14ac:dyDescent="0.25">
      <c r="B17" s="8">
        <v>32</v>
      </c>
      <c r="C17" s="8">
        <v>28</v>
      </c>
      <c r="F17" s="53" t="s">
        <v>161</v>
      </c>
      <c r="G17" s="53"/>
    </row>
    <row r="18" spans="2:15" ht="44.25" customHeight="1" x14ac:dyDescent="0.25">
      <c r="B18" s="8">
        <v>30</v>
      </c>
      <c r="C18" s="8">
        <v>29</v>
      </c>
      <c r="F18" s="52" t="s">
        <v>162</v>
      </c>
      <c r="G18" s="52"/>
      <c r="H18" s="52"/>
      <c r="I18" s="52"/>
      <c r="J18" s="52"/>
      <c r="K18" s="52"/>
      <c r="L18" s="52"/>
      <c r="M18" s="52"/>
      <c r="N18" s="52"/>
      <c r="O18" s="52"/>
    </row>
    <row r="19" spans="2:15" x14ac:dyDescent="0.25">
      <c r="B19" s="8">
        <v>24</v>
      </c>
      <c r="C19" s="8">
        <v>22</v>
      </c>
    </row>
    <row r="20" spans="2:15" x14ac:dyDescent="0.25">
      <c r="B20" s="8">
        <v>28</v>
      </c>
      <c r="C20" s="8">
        <v>24</v>
      </c>
    </row>
    <row r="21" spans="2:15" x14ac:dyDescent="0.25">
      <c r="B21" s="8">
        <v>30</v>
      </c>
      <c r="C21" s="8">
        <v>30</v>
      </c>
    </row>
  </sheetData>
  <mergeCells count="4">
    <mergeCell ref="A3:K3"/>
    <mergeCell ref="A1:K1"/>
    <mergeCell ref="F18:O18"/>
    <mergeCell ref="F17: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3D39-6AEE-4BB0-9D00-8E6F739D48EF}">
  <dimension ref="A1:Q67"/>
  <sheetViews>
    <sheetView topLeftCell="A3" workbookViewId="0">
      <selection activeCell="E5" sqref="E5"/>
    </sheetView>
  </sheetViews>
  <sheetFormatPr defaultRowHeight="15" x14ac:dyDescent="0.25"/>
  <cols>
    <col min="1" max="1" width="18" bestFit="1" customWidth="1"/>
    <col min="2" max="2" width="11" bestFit="1" customWidth="1"/>
    <col min="3" max="3" width="20.5703125" bestFit="1" customWidth="1"/>
    <col min="5" max="5" width="13.140625" bestFit="1" customWidth="1"/>
    <col min="6" max="6" width="28.85546875" bestFit="1" customWidth="1"/>
    <col min="17" max="17" width="20.42578125" customWidth="1"/>
  </cols>
  <sheetData>
    <row r="1" spans="1:17" ht="18.75" x14ac:dyDescent="0.3">
      <c r="A1" s="35" t="s">
        <v>35</v>
      </c>
      <c r="B1" s="35"/>
      <c r="C1" s="35"/>
      <c r="D1" s="35"/>
      <c r="E1" s="35"/>
      <c r="F1" s="35"/>
      <c r="G1" s="35"/>
      <c r="H1" s="35"/>
      <c r="I1" s="35"/>
      <c r="J1" s="35"/>
      <c r="K1" s="35"/>
      <c r="L1" s="35"/>
      <c r="M1" s="25"/>
      <c r="N1" s="25"/>
      <c r="O1" s="25"/>
      <c r="P1" s="25"/>
      <c r="Q1" s="25"/>
    </row>
    <row r="3" spans="1:17" ht="57.75" customHeight="1" x14ac:dyDescent="0.25">
      <c r="A3" s="36" t="s">
        <v>36</v>
      </c>
      <c r="B3" s="37"/>
      <c r="C3" s="37"/>
      <c r="D3" s="37"/>
      <c r="E3" s="37"/>
      <c r="F3" s="37"/>
      <c r="G3" s="37"/>
      <c r="H3" s="37"/>
      <c r="I3" s="37"/>
      <c r="J3" s="37"/>
      <c r="K3" s="37"/>
      <c r="L3" s="37"/>
      <c r="M3" s="37"/>
      <c r="N3" s="37"/>
      <c r="O3" s="37"/>
      <c r="P3" s="37"/>
      <c r="Q3" s="37"/>
    </row>
    <row r="5" spans="1:17" x14ac:dyDescent="0.25">
      <c r="A5" t="s">
        <v>37</v>
      </c>
    </row>
    <row r="6" spans="1:17" x14ac:dyDescent="0.25">
      <c r="A6" s="33" t="s">
        <v>38</v>
      </c>
      <c r="B6" s="33"/>
      <c r="C6" s="33"/>
      <c r="D6" s="33"/>
      <c r="E6" s="33"/>
      <c r="F6" s="33"/>
      <c r="G6" s="33"/>
      <c r="H6" s="33"/>
      <c r="I6" s="33"/>
      <c r="J6" s="33"/>
    </row>
    <row r="8" spans="1:17" x14ac:dyDescent="0.25">
      <c r="B8" s="7" t="s">
        <v>39</v>
      </c>
      <c r="C8" s="7" t="s">
        <v>40</v>
      </c>
      <c r="E8" s="16" t="s">
        <v>24</v>
      </c>
      <c r="F8" t="s">
        <v>47</v>
      </c>
    </row>
    <row r="9" spans="1:17" x14ac:dyDescent="0.25">
      <c r="B9" s="13">
        <v>1</v>
      </c>
      <c r="C9" s="13">
        <v>2.5</v>
      </c>
      <c r="E9" s="14" t="s">
        <v>48</v>
      </c>
      <c r="F9">
        <v>12</v>
      </c>
    </row>
    <row r="10" spans="1:17" x14ac:dyDescent="0.25">
      <c r="B10" s="13">
        <v>2</v>
      </c>
      <c r="C10" s="13">
        <v>5</v>
      </c>
      <c r="E10" s="14" t="s">
        <v>49</v>
      </c>
      <c r="F10">
        <v>19</v>
      </c>
    </row>
    <row r="11" spans="1:17" x14ac:dyDescent="0.25">
      <c r="B11" s="13">
        <v>3</v>
      </c>
      <c r="C11" s="13">
        <v>3</v>
      </c>
      <c r="E11" s="14" t="s">
        <v>50</v>
      </c>
      <c r="F11">
        <v>13</v>
      </c>
    </row>
    <row r="12" spans="1:17" x14ac:dyDescent="0.25">
      <c r="B12" s="13">
        <v>4</v>
      </c>
      <c r="C12" s="13">
        <v>4</v>
      </c>
      <c r="E12" s="14" t="s">
        <v>51</v>
      </c>
      <c r="F12">
        <v>6</v>
      </c>
    </row>
    <row r="13" spans="1:17" x14ac:dyDescent="0.25">
      <c r="B13" s="13">
        <v>5</v>
      </c>
      <c r="C13" s="13">
        <v>6</v>
      </c>
      <c r="E13" s="14" t="s">
        <v>25</v>
      </c>
      <c r="F13">
        <v>50</v>
      </c>
    </row>
    <row r="14" spans="1:17" x14ac:dyDescent="0.25">
      <c r="B14" s="13">
        <v>6</v>
      </c>
      <c r="C14" s="13">
        <v>2</v>
      </c>
    </row>
    <row r="15" spans="1:17" x14ac:dyDescent="0.25">
      <c r="B15" s="13">
        <v>7</v>
      </c>
      <c r="C15" s="13">
        <v>2.5</v>
      </c>
    </row>
    <row r="16" spans="1:17" x14ac:dyDescent="0.25">
      <c r="B16" s="13">
        <v>8</v>
      </c>
      <c r="C16" s="13">
        <v>4</v>
      </c>
    </row>
    <row r="17" spans="2:3" x14ac:dyDescent="0.25">
      <c r="B17" s="13">
        <v>9</v>
      </c>
      <c r="C17" s="13">
        <v>2</v>
      </c>
    </row>
    <row r="18" spans="2:3" x14ac:dyDescent="0.25">
      <c r="B18" s="13">
        <v>10</v>
      </c>
      <c r="C18" s="13">
        <v>4.5</v>
      </c>
    </row>
    <row r="19" spans="2:3" x14ac:dyDescent="0.25">
      <c r="B19" s="13">
        <v>11</v>
      </c>
      <c r="C19" s="13">
        <v>7</v>
      </c>
    </row>
    <row r="20" spans="2:3" x14ac:dyDescent="0.25">
      <c r="B20" s="13">
        <v>12</v>
      </c>
      <c r="C20" s="13">
        <v>3</v>
      </c>
    </row>
    <row r="21" spans="2:3" x14ac:dyDescent="0.25">
      <c r="B21" s="13">
        <v>13</v>
      </c>
      <c r="C21" s="13">
        <v>2.5</v>
      </c>
    </row>
    <row r="22" spans="2:3" x14ac:dyDescent="0.25">
      <c r="B22" s="13">
        <v>14</v>
      </c>
      <c r="C22" s="13">
        <v>4</v>
      </c>
    </row>
    <row r="23" spans="2:3" x14ac:dyDescent="0.25">
      <c r="B23" s="13">
        <v>15</v>
      </c>
      <c r="C23" s="13">
        <v>2</v>
      </c>
    </row>
    <row r="24" spans="2:3" x14ac:dyDescent="0.25">
      <c r="B24" s="13">
        <v>16</v>
      </c>
      <c r="C24" s="13">
        <v>4.5</v>
      </c>
    </row>
    <row r="25" spans="2:3" x14ac:dyDescent="0.25">
      <c r="B25" s="13">
        <v>17</v>
      </c>
      <c r="C25" s="13">
        <v>2</v>
      </c>
    </row>
    <row r="26" spans="2:3" x14ac:dyDescent="0.25">
      <c r="B26" s="13">
        <v>18</v>
      </c>
      <c r="C26" s="13">
        <v>3</v>
      </c>
    </row>
    <row r="27" spans="2:3" x14ac:dyDescent="0.25">
      <c r="B27" s="13">
        <v>19</v>
      </c>
      <c r="C27" s="13">
        <v>5</v>
      </c>
    </row>
    <row r="28" spans="2:3" x14ac:dyDescent="0.25">
      <c r="B28" s="13">
        <v>20</v>
      </c>
      <c r="C28" s="13">
        <v>5.5</v>
      </c>
    </row>
    <row r="29" spans="2:3" x14ac:dyDescent="0.25">
      <c r="B29" s="13">
        <v>21</v>
      </c>
      <c r="C29" s="13">
        <v>3</v>
      </c>
    </row>
    <row r="30" spans="2:3" x14ac:dyDescent="0.25">
      <c r="B30" s="13">
        <v>22</v>
      </c>
      <c r="C30" s="13">
        <v>2</v>
      </c>
    </row>
    <row r="31" spans="2:3" x14ac:dyDescent="0.25">
      <c r="B31" s="13">
        <v>23</v>
      </c>
      <c r="C31" s="13">
        <v>1</v>
      </c>
    </row>
    <row r="32" spans="2:3" x14ac:dyDescent="0.25">
      <c r="B32" s="13">
        <v>24</v>
      </c>
      <c r="C32" s="13">
        <v>3.5</v>
      </c>
    </row>
    <row r="33" spans="2:3" x14ac:dyDescent="0.25">
      <c r="B33" s="13">
        <v>25</v>
      </c>
      <c r="C33" s="13">
        <v>3</v>
      </c>
    </row>
    <row r="34" spans="2:3" x14ac:dyDescent="0.25">
      <c r="B34" s="13">
        <v>26</v>
      </c>
      <c r="C34" s="13">
        <v>4</v>
      </c>
    </row>
    <row r="35" spans="2:3" x14ac:dyDescent="0.25">
      <c r="B35" s="13">
        <v>27</v>
      </c>
      <c r="C35" s="13">
        <v>5</v>
      </c>
    </row>
    <row r="36" spans="2:3" x14ac:dyDescent="0.25">
      <c r="B36" s="13">
        <v>28</v>
      </c>
      <c r="C36" s="13">
        <v>3</v>
      </c>
    </row>
    <row r="37" spans="2:3" x14ac:dyDescent="0.25">
      <c r="B37" s="13">
        <v>29</v>
      </c>
      <c r="C37" s="13">
        <v>2</v>
      </c>
    </row>
    <row r="38" spans="2:3" x14ac:dyDescent="0.25">
      <c r="B38" s="13">
        <v>30</v>
      </c>
      <c r="C38" s="13">
        <v>6.5</v>
      </c>
    </row>
    <row r="39" spans="2:3" x14ac:dyDescent="0.25">
      <c r="B39" s="13">
        <v>31</v>
      </c>
      <c r="C39" s="13">
        <v>2</v>
      </c>
    </row>
    <row r="40" spans="2:3" x14ac:dyDescent="0.25">
      <c r="B40" s="13">
        <v>32</v>
      </c>
      <c r="C40" s="13">
        <v>3</v>
      </c>
    </row>
    <row r="41" spans="2:3" x14ac:dyDescent="0.25">
      <c r="B41" s="13">
        <v>33</v>
      </c>
      <c r="C41" s="13">
        <v>3.5</v>
      </c>
    </row>
    <row r="42" spans="2:3" x14ac:dyDescent="0.25">
      <c r="B42" s="13">
        <v>34</v>
      </c>
      <c r="C42" s="13">
        <v>5</v>
      </c>
    </row>
    <row r="43" spans="2:3" x14ac:dyDescent="0.25">
      <c r="B43" s="13">
        <v>35</v>
      </c>
      <c r="C43" s="13">
        <v>1</v>
      </c>
    </row>
    <row r="44" spans="2:3" x14ac:dyDescent="0.25">
      <c r="B44" s="13">
        <v>36</v>
      </c>
      <c r="C44" s="13">
        <v>6</v>
      </c>
    </row>
    <row r="45" spans="2:3" x14ac:dyDescent="0.25">
      <c r="B45" s="13">
        <v>37</v>
      </c>
      <c r="C45" s="13">
        <v>2</v>
      </c>
    </row>
    <row r="46" spans="2:3" x14ac:dyDescent="0.25">
      <c r="B46" s="13">
        <v>38</v>
      </c>
      <c r="C46" s="13">
        <v>3.5</v>
      </c>
    </row>
    <row r="47" spans="2:3" x14ac:dyDescent="0.25">
      <c r="B47" s="13">
        <v>39</v>
      </c>
      <c r="C47" s="13">
        <v>3</v>
      </c>
    </row>
    <row r="48" spans="2:3" x14ac:dyDescent="0.25">
      <c r="B48" s="13">
        <v>40</v>
      </c>
      <c r="C48" s="13">
        <v>5</v>
      </c>
    </row>
    <row r="49" spans="1:11" x14ac:dyDescent="0.25">
      <c r="B49" s="13">
        <v>41</v>
      </c>
      <c r="C49" s="13">
        <v>3</v>
      </c>
    </row>
    <row r="50" spans="1:11" x14ac:dyDescent="0.25">
      <c r="B50" s="13">
        <v>42</v>
      </c>
      <c r="C50" s="13">
        <v>4</v>
      </c>
    </row>
    <row r="51" spans="1:11" x14ac:dyDescent="0.25">
      <c r="B51" s="13">
        <v>43</v>
      </c>
      <c r="C51" s="13">
        <v>3.5</v>
      </c>
    </row>
    <row r="52" spans="1:11" x14ac:dyDescent="0.25">
      <c r="B52" s="13">
        <v>44</v>
      </c>
      <c r="C52" s="13">
        <v>2</v>
      </c>
    </row>
    <row r="53" spans="1:11" x14ac:dyDescent="0.25">
      <c r="B53" s="13">
        <v>45</v>
      </c>
      <c r="C53" s="13">
        <v>5.5</v>
      </c>
    </row>
    <row r="54" spans="1:11" x14ac:dyDescent="0.25">
      <c r="B54" s="13">
        <v>46</v>
      </c>
      <c r="C54" s="13">
        <v>3</v>
      </c>
    </row>
    <row r="55" spans="1:11" x14ac:dyDescent="0.25">
      <c r="B55" s="13">
        <v>47</v>
      </c>
      <c r="C55" s="13">
        <v>2</v>
      </c>
    </row>
    <row r="56" spans="1:11" x14ac:dyDescent="0.25">
      <c r="B56" s="13">
        <v>48</v>
      </c>
      <c r="C56" s="13">
        <v>3.5</v>
      </c>
    </row>
    <row r="57" spans="1:11" x14ac:dyDescent="0.25">
      <c r="B57" s="13">
        <v>49</v>
      </c>
      <c r="C57" s="13">
        <v>5</v>
      </c>
    </row>
    <row r="58" spans="1:11" x14ac:dyDescent="0.25">
      <c r="B58" s="13">
        <v>50</v>
      </c>
      <c r="C58" s="13">
        <v>3</v>
      </c>
    </row>
    <row r="59" spans="1:11" x14ac:dyDescent="0.25">
      <c r="B59" s="5"/>
      <c r="C59" s="5"/>
    </row>
    <row r="60" spans="1:11" x14ac:dyDescent="0.25">
      <c r="A60" s="1" t="s">
        <v>7</v>
      </c>
      <c r="K60" s="1" t="s">
        <v>8</v>
      </c>
    </row>
    <row r="62" spans="1:11" x14ac:dyDescent="0.25">
      <c r="A62" s="2" t="s">
        <v>41</v>
      </c>
      <c r="B62" s="33" t="s">
        <v>42</v>
      </c>
      <c r="C62" s="33"/>
      <c r="D62" s="33"/>
      <c r="E62" s="33"/>
      <c r="F62" s="33"/>
      <c r="G62" s="33"/>
      <c r="K62" s="4">
        <f>MAX(C9:C58)-MIN(C9:C58)</f>
        <v>6</v>
      </c>
    </row>
    <row r="63" spans="1:11" x14ac:dyDescent="0.25">
      <c r="K63" s="5"/>
    </row>
    <row r="64" spans="1:11" x14ac:dyDescent="0.25">
      <c r="A64" s="2" t="s">
        <v>43</v>
      </c>
      <c r="B64" s="33" t="s">
        <v>44</v>
      </c>
      <c r="C64" s="33"/>
      <c r="D64" s="33"/>
      <c r="E64" s="33"/>
      <c r="F64" s="33"/>
      <c r="G64" s="33"/>
      <c r="H64" s="33"/>
      <c r="K64" s="4">
        <f>_xlfn.VAR.S(C9:C58)</f>
        <v>2.0254081632653063</v>
      </c>
    </row>
    <row r="66" spans="1:11" x14ac:dyDescent="0.25">
      <c r="A66" s="2" t="s">
        <v>45</v>
      </c>
      <c r="B66" s="33" t="s">
        <v>46</v>
      </c>
      <c r="C66" s="33"/>
      <c r="D66" s="33"/>
      <c r="E66" s="33"/>
      <c r="F66" s="33"/>
      <c r="G66" s="33"/>
      <c r="H66" s="33"/>
      <c r="I66" s="33"/>
      <c r="J66" s="33"/>
      <c r="K66" s="4">
        <f>SQRT(K64)</f>
        <v>1.4231683538026365</v>
      </c>
    </row>
    <row r="67" spans="1:11" x14ac:dyDescent="0.25">
      <c r="B67" s="34"/>
      <c r="C67" s="34"/>
    </row>
  </sheetData>
  <mergeCells count="7">
    <mergeCell ref="B67:C67"/>
    <mergeCell ref="A1:L1"/>
    <mergeCell ref="A3:Q3"/>
    <mergeCell ref="A6:J6"/>
    <mergeCell ref="B62:G62"/>
    <mergeCell ref="B64:H64"/>
    <mergeCell ref="B66:J66"/>
  </mergeCell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3C42-FC39-4681-A29B-55F75EE1EF04}">
  <dimension ref="A1:K51"/>
  <sheetViews>
    <sheetView workbookViewId="0">
      <selection activeCell="D11" sqref="D11"/>
    </sheetView>
  </sheetViews>
  <sheetFormatPr defaultRowHeight="15" x14ac:dyDescent="0.25"/>
  <cols>
    <col min="1" max="1" width="22.28515625" bestFit="1" customWidth="1"/>
    <col min="2" max="2" width="19.140625" bestFit="1" customWidth="1"/>
    <col min="3" max="3" width="10.85546875" bestFit="1" customWidth="1"/>
    <col min="5" max="5" width="9.140625" customWidth="1"/>
  </cols>
  <sheetData>
    <row r="1" spans="1:11" ht="18.75" x14ac:dyDescent="0.25">
      <c r="A1" s="35" t="s">
        <v>0</v>
      </c>
      <c r="B1" s="35"/>
      <c r="C1" s="35"/>
      <c r="D1" s="35"/>
      <c r="E1" s="35"/>
      <c r="F1" s="35"/>
      <c r="G1" s="35"/>
      <c r="H1" s="35"/>
      <c r="I1" s="35"/>
      <c r="J1" s="35"/>
      <c r="K1" s="35"/>
    </row>
    <row r="3" spans="1:11" ht="15.75" x14ac:dyDescent="0.25">
      <c r="A3" s="38" t="s">
        <v>15</v>
      </c>
      <c r="B3" s="38"/>
      <c r="C3" s="38"/>
      <c r="D3" s="38"/>
      <c r="E3" s="38"/>
      <c r="F3" s="38"/>
      <c r="G3" s="38"/>
      <c r="H3" s="38"/>
      <c r="I3" s="38"/>
      <c r="J3" s="38"/>
      <c r="K3" s="38"/>
    </row>
    <row r="5" spans="1:11" x14ac:dyDescent="0.25">
      <c r="A5" t="s">
        <v>3</v>
      </c>
    </row>
    <row r="6" spans="1:11" x14ac:dyDescent="0.25">
      <c r="A6" s="33" t="s">
        <v>16</v>
      </c>
      <c r="B6" s="33"/>
      <c r="C6" s="33"/>
      <c r="D6" s="33"/>
    </row>
    <row r="8" spans="1:11" x14ac:dyDescent="0.25">
      <c r="B8" s="7" t="s">
        <v>17</v>
      </c>
      <c r="C8" s="7" t="s">
        <v>18</v>
      </c>
    </row>
    <row r="9" spans="1:11" x14ac:dyDescent="0.25">
      <c r="B9" s="8">
        <v>1</v>
      </c>
      <c r="C9" s="8">
        <v>140</v>
      </c>
    </row>
    <row r="10" spans="1:11" x14ac:dyDescent="0.25">
      <c r="B10" s="8">
        <v>2</v>
      </c>
      <c r="C10" s="8">
        <v>144</v>
      </c>
    </row>
    <row r="11" spans="1:11" x14ac:dyDescent="0.25">
      <c r="B11" s="8">
        <v>3</v>
      </c>
      <c r="C11" s="8">
        <v>145</v>
      </c>
    </row>
    <row r="12" spans="1:11" x14ac:dyDescent="0.25">
      <c r="B12" s="8">
        <v>4</v>
      </c>
      <c r="C12" s="8">
        <v>150</v>
      </c>
    </row>
    <row r="13" spans="1:11" x14ac:dyDescent="0.25">
      <c r="B13" s="8">
        <v>5</v>
      </c>
      <c r="C13" s="8">
        <v>150</v>
      </c>
    </row>
    <row r="14" spans="1:11" x14ac:dyDescent="0.25">
      <c r="B14" s="8">
        <v>6</v>
      </c>
      <c r="C14" s="8">
        <v>158</v>
      </c>
    </row>
    <row r="15" spans="1:11" x14ac:dyDescent="0.25">
      <c r="B15" s="8">
        <v>7</v>
      </c>
      <c r="C15" s="8">
        <v>160</v>
      </c>
    </row>
    <row r="16" spans="1:11" x14ac:dyDescent="0.25">
      <c r="B16" s="8">
        <v>8</v>
      </c>
      <c r="C16" s="8">
        <v>160</v>
      </c>
    </row>
    <row r="17" spans="1:7" x14ac:dyDescent="0.25">
      <c r="B17" s="8">
        <v>9</v>
      </c>
      <c r="C17" s="8">
        <v>166</v>
      </c>
    </row>
    <row r="18" spans="1:7" x14ac:dyDescent="0.25">
      <c r="B18" s="8">
        <v>10</v>
      </c>
      <c r="C18" s="8">
        <v>170</v>
      </c>
    </row>
    <row r="19" spans="1:7" x14ac:dyDescent="0.25">
      <c r="B19" s="8">
        <v>11</v>
      </c>
      <c r="C19" s="8">
        <v>170</v>
      </c>
    </row>
    <row r="20" spans="1:7" x14ac:dyDescent="0.25">
      <c r="B20" s="8">
        <v>12</v>
      </c>
      <c r="C20" s="8">
        <v>172</v>
      </c>
    </row>
    <row r="21" spans="1:7" x14ac:dyDescent="0.25">
      <c r="B21" s="8">
        <v>13</v>
      </c>
      <c r="C21" s="8">
        <v>175</v>
      </c>
    </row>
    <row r="22" spans="1:7" x14ac:dyDescent="0.25">
      <c r="B22" s="8">
        <v>14</v>
      </c>
      <c r="C22" s="8">
        <v>175</v>
      </c>
    </row>
    <row r="23" spans="1:7" x14ac:dyDescent="0.25">
      <c r="B23" s="8">
        <v>15</v>
      </c>
      <c r="C23" s="8">
        <v>176</v>
      </c>
    </row>
    <row r="24" spans="1:7" x14ac:dyDescent="0.25">
      <c r="B24" s="8">
        <v>16</v>
      </c>
      <c r="C24" s="8">
        <v>180</v>
      </c>
    </row>
    <row r="25" spans="1:7" x14ac:dyDescent="0.25">
      <c r="B25" s="8">
        <v>17</v>
      </c>
      <c r="C25" s="8">
        <v>180</v>
      </c>
    </row>
    <row r="26" spans="1:7" x14ac:dyDescent="0.25">
      <c r="B26" s="8">
        <v>18</v>
      </c>
      <c r="C26" s="8">
        <v>184</v>
      </c>
    </row>
    <row r="27" spans="1:7" x14ac:dyDescent="0.25">
      <c r="B27" s="8">
        <v>19</v>
      </c>
      <c r="C27" s="8">
        <v>185</v>
      </c>
    </row>
    <row r="28" spans="1:7" x14ac:dyDescent="0.25">
      <c r="B28" s="8">
        <v>20</v>
      </c>
      <c r="C28" s="8">
        <v>190</v>
      </c>
    </row>
    <row r="31" spans="1:7" x14ac:dyDescent="0.25">
      <c r="A31" s="1" t="s">
        <v>7</v>
      </c>
      <c r="G31" s="1" t="s">
        <v>8</v>
      </c>
    </row>
    <row r="33" spans="1:7" x14ac:dyDescent="0.25">
      <c r="A33" s="2" t="s">
        <v>19</v>
      </c>
      <c r="B33" s="15" t="s">
        <v>20</v>
      </c>
      <c r="C33" s="15"/>
      <c r="D33" s="15"/>
      <c r="E33" s="15"/>
    </row>
    <row r="34" spans="1:7" x14ac:dyDescent="0.25">
      <c r="A34" s="12"/>
      <c r="B34" s="3"/>
      <c r="C34" s="3"/>
      <c r="D34" s="3"/>
      <c r="E34" s="3"/>
    </row>
    <row r="35" spans="1:7" x14ac:dyDescent="0.25">
      <c r="A35" s="16" t="s">
        <v>24</v>
      </c>
      <c r="B35" t="s">
        <v>26</v>
      </c>
      <c r="D35" s="3"/>
      <c r="E35" s="3"/>
    </row>
    <row r="36" spans="1:7" x14ac:dyDescent="0.25">
      <c r="A36" s="14" t="s">
        <v>27</v>
      </c>
      <c r="B36">
        <v>3</v>
      </c>
      <c r="D36" s="3"/>
      <c r="E36" s="3"/>
    </row>
    <row r="37" spans="1:7" x14ac:dyDescent="0.25">
      <c r="A37" s="14" t="s">
        <v>28</v>
      </c>
      <c r="B37">
        <v>3</v>
      </c>
      <c r="D37" s="3"/>
      <c r="E37" s="3"/>
    </row>
    <row r="38" spans="1:7" x14ac:dyDescent="0.25">
      <c r="A38" s="14" t="s">
        <v>29</v>
      </c>
      <c r="B38">
        <v>3</v>
      </c>
      <c r="D38" s="3"/>
      <c r="E38" s="3"/>
    </row>
    <row r="39" spans="1:7" x14ac:dyDescent="0.25">
      <c r="A39" s="14" t="s">
        <v>30</v>
      </c>
      <c r="B39">
        <v>6</v>
      </c>
      <c r="D39" s="3"/>
      <c r="E39" s="3"/>
    </row>
    <row r="40" spans="1:7" x14ac:dyDescent="0.25">
      <c r="A40" s="14" t="s">
        <v>31</v>
      </c>
      <c r="B40">
        <v>5</v>
      </c>
      <c r="D40" s="3"/>
      <c r="E40" s="3"/>
    </row>
    <row r="41" spans="1:7" x14ac:dyDescent="0.25">
      <c r="A41" s="14" t="s">
        <v>25</v>
      </c>
      <c r="B41">
        <v>20</v>
      </c>
    </row>
    <row r="47" spans="1:7" x14ac:dyDescent="0.25">
      <c r="A47" s="2" t="s">
        <v>21</v>
      </c>
      <c r="B47" s="15" t="s">
        <v>32</v>
      </c>
      <c r="C47" s="15"/>
      <c r="D47" s="15"/>
      <c r="E47" s="15"/>
      <c r="G47" s="4">
        <f>_xlfn.MODE.SNGL(C9:C28)</f>
        <v>150</v>
      </c>
    </row>
    <row r="49" spans="1:7" x14ac:dyDescent="0.25">
      <c r="A49" s="2" t="s">
        <v>22</v>
      </c>
      <c r="B49" s="33" t="s">
        <v>33</v>
      </c>
      <c r="C49" s="33"/>
      <c r="D49" s="33"/>
      <c r="E49" s="33"/>
      <c r="G49" s="4">
        <f>MEDIAN(C9:C28)</f>
        <v>170</v>
      </c>
    </row>
    <row r="51" spans="1:7" x14ac:dyDescent="0.25">
      <c r="A51" s="2" t="s">
        <v>23</v>
      </c>
      <c r="B51" s="3" t="s">
        <v>34</v>
      </c>
      <c r="C51" s="3"/>
      <c r="D51" s="3"/>
      <c r="G51" s="4">
        <f>C28-C9</f>
        <v>50</v>
      </c>
    </row>
  </sheetData>
  <sortState xmlns:xlrd2="http://schemas.microsoft.com/office/spreadsheetml/2017/richdata2" ref="C9:C28">
    <sortCondition ref="C9:C28"/>
  </sortState>
  <mergeCells count="4">
    <mergeCell ref="B49:E49"/>
    <mergeCell ref="A1:K1"/>
    <mergeCell ref="A3:K3"/>
    <mergeCell ref="A6:D6"/>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B8008-5F3B-4C5A-A935-D6CE0E91DF40}">
  <dimension ref="A1:M25"/>
  <sheetViews>
    <sheetView workbookViewId="0">
      <selection activeCell="C4" sqref="C4"/>
    </sheetView>
  </sheetViews>
  <sheetFormatPr defaultRowHeight="15" x14ac:dyDescent="0.25"/>
  <cols>
    <col min="2" max="2" width="12.7109375" bestFit="1" customWidth="1"/>
    <col min="4" max="4" width="9.85546875" bestFit="1" customWidth="1"/>
  </cols>
  <sheetData>
    <row r="1" spans="1:13" ht="18.75" x14ac:dyDescent="0.25">
      <c r="A1" s="35" t="s">
        <v>52</v>
      </c>
      <c r="B1" s="35"/>
      <c r="C1" s="35"/>
      <c r="D1" s="35"/>
      <c r="E1" s="35"/>
      <c r="F1" s="35"/>
      <c r="G1" s="35"/>
      <c r="H1" s="35"/>
      <c r="I1" s="35"/>
      <c r="J1" s="35"/>
      <c r="K1" s="35"/>
      <c r="L1" s="35"/>
      <c r="M1" s="35"/>
    </row>
    <row r="3" spans="1:13" x14ac:dyDescent="0.25">
      <c r="A3" t="s">
        <v>53</v>
      </c>
    </row>
    <row r="5" spans="1:13" ht="15.75" x14ac:dyDescent="0.25">
      <c r="B5" s="18" t="s">
        <v>54</v>
      </c>
    </row>
    <row r="6" spans="1:13" x14ac:dyDescent="0.25">
      <c r="B6" s="8">
        <v>100</v>
      </c>
      <c r="D6" s="17" t="s">
        <v>55</v>
      </c>
      <c r="E6" s="8">
        <f>MIN(B6:B25)</f>
        <v>100</v>
      </c>
    </row>
    <row r="7" spans="1:13" x14ac:dyDescent="0.25">
      <c r="B7" s="8">
        <v>120</v>
      </c>
      <c r="D7" s="17" t="s">
        <v>56</v>
      </c>
      <c r="E7" s="8">
        <f>_xlfn.QUARTILE.EXC(B6:B25,1)</f>
        <v>131.25</v>
      </c>
    </row>
    <row r="8" spans="1:13" x14ac:dyDescent="0.25">
      <c r="B8" s="8">
        <v>150</v>
      </c>
      <c r="D8" s="17" t="s">
        <v>57</v>
      </c>
      <c r="E8" s="8">
        <f>_xlfn.QUARTILE.EXC(B6:B25,2)</f>
        <v>155</v>
      </c>
    </row>
    <row r="9" spans="1:13" x14ac:dyDescent="0.25">
      <c r="B9" s="8">
        <v>130</v>
      </c>
      <c r="D9" s="17" t="s">
        <v>58</v>
      </c>
      <c r="E9" s="8">
        <f>_xlfn.QUARTILE.EXC(B6:B25,3)</f>
        <v>237.5</v>
      </c>
    </row>
    <row r="10" spans="1:13" x14ac:dyDescent="0.25">
      <c r="B10" s="8">
        <v>135</v>
      </c>
      <c r="D10" s="17" t="s">
        <v>59</v>
      </c>
      <c r="E10" s="8">
        <f>MAX(B6:B25)</f>
        <v>300</v>
      </c>
    </row>
    <row r="11" spans="1:13" x14ac:dyDescent="0.25">
      <c r="B11" s="8">
        <v>145</v>
      </c>
    </row>
    <row r="12" spans="1:13" x14ac:dyDescent="0.25">
      <c r="B12" s="8">
        <v>200</v>
      </c>
    </row>
    <row r="13" spans="1:13" x14ac:dyDescent="0.25">
      <c r="B13" s="8">
        <v>250</v>
      </c>
    </row>
    <row r="14" spans="1:13" x14ac:dyDescent="0.25">
      <c r="B14" s="8">
        <v>275</v>
      </c>
    </row>
    <row r="15" spans="1:13" x14ac:dyDescent="0.25">
      <c r="B15" s="8">
        <v>190</v>
      </c>
    </row>
    <row r="16" spans="1:13" x14ac:dyDescent="0.25">
      <c r="B16" s="8">
        <v>180</v>
      </c>
    </row>
    <row r="17" spans="2:2" x14ac:dyDescent="0.25">
      <c r="B17" s="8">
        <v>200</v>
      </c>
    </row>
    <row r="18" spans="2:2" x14ac:dyDescent="0.25">
      <c r="B18" s="8">
        <v>150</v>
      </c>
    </row>
    <row r="19" spans="2:2" x14ac:dyDescent="0.25">
      <c r="B19" s="8">
        <v>270</v>
      </c>
    </row>
    <row r="20" spans="2:2" x14ac:dyDescent="0.25">
      <c r="B20" s="8">
        <v>290</v>
      </c>
    </row>
    <row r="21" spans="2:2" x14ac:dyDescent="0.25">
      <c r="B21" s="8">
        <v>300</v>
      </c>
    </row>
    <row r="22" spans="2:2" x14ac:dyDescent="0.25">
      <c r="B22" s="8">
        <v>110</v>
      </c>
    </row>
    <row r="23" spans="2:2" x14ac:dyDescent="0.25">
      <c r="B23" s="8">
        <v>130</v>
      </c>
    </row>
    <row r="24" spans="2:2" x14ac:dyDescent="0.25">
      <c r="B24" s="8">
        <v>150</v>
      </c>
    </row>
    <row r="25" spans="2:2" x14ac:dyDescent="0.25">
      <c r="B25" s="8">
        <v>160</v>
      </c>
    </row>
  </sheetData>
  <mergeCells count="1">
    <mergeCell ref="A1:M1"/>
  </mergeCells>
  <phoneticPr fontId="5"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E407-B9CA-420B-B4B7-2A277B6B3F2D}">
  <dimension ref="A1:R40"/>
  <sheetViews>
    <sheetView workbookViewId="0">
      <selection sqref="A1:L1"/>
    </sheetView>
  </sheetViews>
  <sheetFormatPr defaultRowHeight="15" x14ac:dyDescent="0.25"/>
  <cols>
    <col min="3" max="3" width="10.7109375" bestFit="1" customWidth="1"/>
    <col min="6" max="6" width="29" bestFit="1" customWidth="1"/>
    <col min="7" max="7" width="16.5703125" customWidth="1"/>
    <col min="12" max="12" width="13.7109375" customWidth="1"/>
  </cols>
  <sheetData>
    <row r="1" spans="1:18" ht="21" x14ac:dyDescent="0.25">
      <c r="A1" s="40" t="s">
        <v>163</v>
      </c>
      <c r="B1" s="40"/>
      <c r="C1" s="40"/>
      <c r="D1" s="40"/>
      <c r="E1" s="40"/>
      <c r="F1" s="40"/>
      <c r="G1" s="40"/>
      <c r="H1" s="40"/>
      <c r="I1" s="40"/>
      <c r="J1" s="40"/>
      <c r="K1" s="40"/>
      <c r="L1" s="40"/>
    </row>
    <row r="3" spans="1:18" ht="39.75" customHeight="1" x14ac:dyDescent="0.25">
      <c r="A3" s="41" t="s">
        <v>60</v>
      </c>
      <c r="B3" s="41"/>
      <c r="C3" s="41"/>
      <c r="D3" s="41"/>
      <c r="E3" s="41"/>
      <c r="F3" s="41"/>
      <c r="G3" s="41"/>
      <c r="H3" s="41"/>
      <c r="I3" s="41"/>
      <c r="J3" s="41"/>
      <c r="K3" s="41"/>
      <c r="L3" s="41"/>
      <c r="M3" s="19"/>
      <c r="N3" s="19"/>
      <c r="O3" s="19"/>
      <c r="P3" s="19"/>
      <c r="Q3" s="19"/>
      <c r="R3" s="19"/>
    </row>
    <row r="5" spans="1:18" x14ac:dyDescent="0.25">
      <c r="A5" t="s">
        <v>61</v>
      </c>
      <c r="B5" s="20" t="s">
        <v>62</v>
      </c>
    </row>
    <row r="6" spans="1:18" x14ac:dyDescent="0.25">
      <c r="A6" t="s">
        <v>63</v>
      </c>
      <c r="B6" s="20" t="s">
        <v>64</v>
      </c>
    </row>
    <row r="8" spans="1:18" x14ac:dyDescent="0.25">
      <c r="A8" t="s">
        <v>65</v>
      </c>
    </row>
    <row r="10" spans="1:18" x14ac:dyDescent="0.25">
      <c r="B10" s="6" t="s">
        <v>66</v>
      </c>
      <c r="C10" s="6" t="s">
        <v>76</v>
      </c>
      <c r="F10" s="42" t="s">
        <v>89</v>
      </c>
      <c r="G10" s="42"/>
    </row>
    <row r="11" spans="1:18" ht="15.75" thickBot="1" x14ac:dyDescent="0.3">
      <c r="B11">
        <v>15</v>
      </c>
      <c r="C11">
        <v>20</v>
      </c>
    </row>
    <row r="12" spans="1:18" x14ac:dyDescent="0.25">
      <c r="B12">
        <v>17</v>
      </c>
      <c r="C12">
        <v>20</v>
      </c>
      <c r="F12" s="22"/>
      <c r="G12" s="22" t="s">
        <v>66</v>
      </c>
    </row>
    <row r="13" spans="1:18" x14ac:dyDescent="0.25">
      <c r="B13">
        <v>20</v>
      </c>
      <c r="F13" t="s">
        <v>9</v>
      </c>
      <c r="G13">
        <v>21</v>
      </c>
    </row>
    <row r="14" spans="1:18" x14ac:dyDescent="0.25">
      <c r="B14">
        <v>22</v>
      </c>
      <c r="F14" t="s">
        <v>43</v>
      </c>
      <c r="G14">
        <v>14.896551724137931</v>
      </c>
    </row>
    <row r="15" spans="1:18" x14ac:dyDescent="0.25">
      <c r="B15">
        <v>18</v>
      </c>
      <c r="F15" t="s">
        <v>77</v>
      </c>
      <c r="G15">
        <v>30</v>
      </c>
    </row>
    <row r="16" spans="1:18" x14ac:dyDescent="0.25">
      <c r="B16">
        <v>19</v>
      </c>
      <c r="F16" t="s">
        <v>85</v>
      </c>
      <c r="G16">
        <v>0</v>
      </c>
    </row>
    <row r="17" spans="2:10" x14ac:dyDescent="0.25">
      <c r="B17">
        <v>22</v>
      </c>
      <c r="F17" t="s">
        <v>79</v>
      </c>
      <c r="G17">
        <v>29</v>
      </c>
    </row>
    <row r="18" spans="2:10" x14ac:dyDescent="0.25">
      <c r="B18">
        <v>25</v>
      </c>
      <c r="F18" t="s">
        <v>80</v>
      </c>
      <c r="G18">
        <v>1.4191155304938667</v>
      </c>
    </row>
    <row r="19" spans="2:10" x14ac:dyDescent="0.25">
      <c r="B19">
        <v>26</v>
      </c>
      <c r="F19" t="s">
        <v>81</v>
      </c>
      <c r="G19">
        <v>8.3262457378124627E-2</v>
      </c>
    </row>
    <row r="20" spans="2:10" x14ac:dyDescent="0.25">
      <c r="B20">
        <v>28</v>
      </c>
      <c r="F20" t="s">
        <v>82</v>
      </c>
      <c r="G20">
        <v>1.6991270265334999</v>
      </c>
    </row>
    <row r="21" spans="2:10" x14ac:dyDescent="0.25">
      <c r="B21">
        <v>29</v>
      </c>
      <c r="F21" t="s">
        <v>83</v>
      </c>
      <c r="G21">
        <v>0.16652491475624925</v>
      </c>
    </row>
    <row r="22" spans="2:10" ht="15.75" thickBot="1" x14ac:dyDescent="0.3">
      <c r="B22">
        <v>30</v>
      </c>
      <c r="F22" s="21" t="s">
        <v>84</v>
      </c>
      <c r="G22" s="21">
        <v>2.0452296421327048</v>
      </c>
    </row>
    <row r="23" spans="2:10" x14ac:dyDescent="0.25">
      <c r="B23">
        <v>21</v>
      </c>
    </row>
    <row r="24" spans="2:10" x14ac:dyDescent="0.25">
      <c r="B24">
        <v>18</v>
      </c>
    </row>
    <row r="25" spans="2:10" x14ac:dyDescent="0.25">
      <c r="B25">
        <v>15</v>
      </c>
    </row>
    <row r="26" spans="2:10" ht="15.75" x14ac:dyDescent="0.25">
      <c r="B26">
        <v>17</v>
      </c>
      <c r="F26" s="23" t="s">
        <v>86</v>
      </c>
    </row>
    <row r="27" spans="2:10" x14ac:dyDescent="0.25">
      <c r="B27">
        <v>20</v>
      </c>
      <c r="F27" s="43" t="s">
        <v>95</v>
      </c>
      <c r="G27" s="43"/>
      <c r="H27" s="24"/>
      <c r="I27" s="24"/>
      <c r="J27" s="24"/>
    </row>
    <row r="28" spans="2:10" x14ac:dyDescent="0.25">
      <c r="B28">
        <v>23</v>
      </c>
      <c r="F28" s="43" t="s">
        <v>93</v>
      </c>
      <c r="G28" s="43"/>
      <c r="H28" s="43"/>
      <c r="I28" s="43"/>
      <c r="J28" s="43"/>
    </row>
    <row r="29" spans="2:10" x14ac:dyDescent="0.25">
      <c r="B29">
        <v>24</v>
      </c>
      <c r="F29" s="43" t="s">
        <v>87</v>
      </c>
      <c r="G29" s="43"/>
      <c r="H29" s="24"/>
      <c r="I29" s="24"/>
      <c r="J29" s="24"/>
    </row>
    <row r="30" spans="2:10" x14ac:dyDescent="0.25">
      <c r="B30">
        <v>25</v>
      </c>
    </row>
    <row r="31" spans="2:10" x14ac:dyDescent="0.25">
      <c r="B31">
        <v>21</v>
      </c>
      <c r="F31" s="39" t="s">
        <v>88</v>
      </c>
      <c r="G31" s="39"/>
      <c r="H31" s="39"/>
    </row>
    <row r="32" spans="2:10" x14ac:dyDescent="0.25">
      <c r="B32">
        <v>18</v>
      </c>
    </row>
    <row r="33" spans="2:2" x14ac:dyDescent="0.25">
      <c r="B33">
        <v>18</v>
      </c>
    </row>
    <row r="34" spans="2:2" x14ac:dyDescent="0.25">
      <c r="B34">
        <v>19</v>
      </c>
    </row>
    <row r="35" spans="2:2" x14ac:dyDescent="0.25">
      <c r="B35">
        <v>20</v>
      </c>
    </row>
    <row r="36" spans="2:2" x14ac:dyDescent="0.25">
      <c r="B36">
        <v>18</v>
      </c>
    </row>
    <row r="37" spans="2:2" x14ac:dyDescent="0.25">
      <c r="B37">
        <v>20</v>
      </c>
    </row>
    <row r="38" spans="2:2" x14ac:dyDescent="0.25">
      <c r="B38">
        <v>22</v>
      </c>
    </row>
    <row r="39" spans="2:2" x14ac:dyDescent="0.25">
      <c r="B39">
        <v>21</v>
      </c>
    </row>
    <row r="40" spans="2:2" x14ac:dyDescent="0.25">
      <c r="B40">
        <v>19</v>
      </c>
    </row>
  </sheetData>
  <mergeCells count="7">
    <mergeCell ref="F31:H31"/>
    <mergeCell ref="A1:L1"/>
    <mergeCell ref="A3:L3"/>
    <mergeCell ref="F10:G10"/>
    <mergeCell ref="F27:G27"/>
    <mergeCell ref="F28:J28"/>
    <mergeCell ref="F29:G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7B46E-806D-46C3-82D3-3309FCD8EC90}">
  <dimension ref="A1:N35"/>
  <sheetViews>
    <sheetView zoomScaleNormal="100" workbookViewId="0">
      <selection activeCell="A3" sqref="A3:N3"/>
    </sheetView>
  </sheetViews>
  <sheetFormatPr defaultRowHeight="15" x14ac:dyDescent="0.25"/>
  <cols>
    <col min="2" max="2" width="16" bestFit="1" customWidth="1"/>
    <col min="3" max="3" width="10.7109375" bestFit="1" customWidth="1"/>
    <col min="6" max="6" width="29" bestFit="1" customWidth="1"/>
    <col min="7" max="7" width="16.28515625" bestFit="1" customWidth="1"/>
  </cols>
  <sheetData>
    <row r="1" spans="1:14" ht="21" x14ac:dyDescent="0.25">
      <c r="A1" s="40" t="s">
        <v>163</v>
      </c>
      <c r="B1" s="40"/>
      <c r="C1" s="40"/>
      <c r="D1" s="40"/>
      <c r="E1" s="40"/>
      <c r="F1" s="40"/>
      <c r="G1" s="40"/>
      <c r="H1" s="40"/>
      <c r="I1" s="40"/>
      <c r="J1" s="40"/>
      <c r="K1" s="40"/>
      <c r="L1" s="40"/>
    </row>
    <row r="3" spans="1:14" ht="61.5" customHeight="1" x14ac:dyDescent="0.25">
      <c r="A3" s="44" t="s">
        <v>90</v>
      </c>
      <c r="B3" s="44"/>
      <c r="C3" s="44"/>
      <c r="D3" s="44"/>
      <c r="E3" s="44"/>
      <c r="F3" s="44"/>
      <c r="G3" s="44"/>
      <c r="H3" s="44"/>
      <c r="I3" s="44"/>
      <c r="J3" s="44"/>
      <c r="K3" s="44"/>
      <c r="L3" s="44"/>
      <c r="M3" s="44"/>
      <c r="N3" s="44"/>
    </row>
    <row r="5" spans="1:14" x14ac:dyDescent="0.25">
      <c r="B5" s="6" t="s">
        <v>91</v>
      </c>
      <c r="C5" s="6" t="s">
        <v>76</v>
      </c>
      <c r="F5" s="9" t="s">
        <v>92</v>
      </c>
      <c r="G5" s="9"/>
    </row>
    <row r="6" spans="1:14" ht="15.75" thickBot="1" x14ac:dyDescent="0.3">
      <c r="B6">
        <v>70</v>
      </c>
      <c r="C6">
        <v>80</v>
      </c>
    </row>
    <row r="7" spans="1:14" x14ac:dyDescent="0.25">
      <c r="B7">
        <v>65</v>
      </c>
      <c r="C7">
        <v>80</v>
      </c>
      <c r="F7" s="22"/>
      <c r="G7" s="22" t="s">
        <v>91</v>
      </c>
    </row>
    <row r="8" spans="1:14" x14ac:dyDescent="0.25">
      <c r="B8">
        <v>85</v>
      </c>
      <c r="F8" t="s">
        <v>9</v>
      </c>
      <c r="G8">
        <v>76.266666666666666</v>
      </c>
    </row>
    <row r="9" spans="1:14" x14ac:dyDescent="0.25">
      <c r="B9">
        <v>80</v>
      </c>
      <c r="F9" t="s">
        <v>43</v>
      </c>
      <c r="G9">
        <v>111.65057471264375</v>
      </c>
    </row>
    <row r="10" spans="1:14" x14ac:dyDescent="0.25">
      <c r="B10">
        <v>90</v>
      </c>
      <c r="F10" t="s">
        <v>77</v>
      </c>
      <c r="G10">
        <v>30</v>
      </c>
    </row>
    <row r="11" spans="1:14" x14ac:dyDescent="0.25">
      <c r="B11">
        <v>95</v>
      </c>
      <c r="F11" t="s">
        <v>85</v>
      </c>
      <c r="G11">
        <v>0</v>
      </c>
    </row>
    <row r="12" spans="1:14" x14ac:dyDescent="0.25">
      <c r="B12">
        <v>60</v>
      </c>
      <c r="F12" t="s">
        <v>79</v>
      </c>
      <c r="G12">
        <v>29</v>
      </c>
    </row>
    <row r="13" spans="1:14" x14ac:dyDescent="0.25">
      <c r="B13">
        <v>66</v>
      </c>
      <c r="F13" t="s">
        <v>80</v>
      </c>
      <c r="G13">
        <v>-1.9352047166484725</v>
      </c>
    </row>
    <row r="14" spans="1:14" x14ac:dyDescent="0.25">
      <c r="B14">
        <v>65</v>
      </c>
      <c r="F14" t="s">
        <v>81</v>
      </c>
      <c r="G14">
        <v>3.1385517906903977E-2</v>
      </c>
    </row>
    <row r="15" spans="1:14" x14ac:dyDescent="0.25">
      <c r="B15">
        <v>74</v>
      </c>
      <c r="F15" t="s">
        <v>82</v>
      </c>
      <c r="G15">
        <v>2.4620213601504126</v>
      </c>
    </row>
    <row r="16" spans="1:14" x14ac:dyDescent="0.25">
      <c r="B16">
        <v>69</v>
      </c>
      <c r="F16" t="s">
        <v>83</v>
      </c>
      <c r="G16">
        <v>6.2771035813807954E-2</v>
      </c>
    </row>
    <row r="17" spans="2:10" ht="15.75" thickBot="1" x14ac:dyDescent="0.3">
      <c r="B17">
        <v>70</v>
      </c>
      <c r="F17" s="21" t="s">
        <v>84</v>
      </c>
      <c r="G17" s="21">
        <v>2.7563859036706049</v>
      </c>
    </row>
    <row r="18" spans="2:10" x14ac:dyDescent="0.25">
      <c r="B18">
        <v>80</v>
      </c>
    </row>
    <row r="19" spans="2:10" x14ac:dyDescent="0.25">
      <c r="B19">
        <v>81</v>
      </c>
    </row>
    <row r="20" spans="2:10" ht="15.75" x14ac:dyDescent="0.25">
      <c r="B20">
        <v>86</v>
      </c>
      <c r="F20" s="23" t="s">
        <v>86</v>
      </c>
    </row>
    <row r="21" spans="2:10" x14ac:dyDescent="0.25">
      <c r="B21">
        <v>87</v>
      </c>
      <c r="F21" s="43" t="s">
        <v>94</v>
      </c>
      <c r="G21" s="43"/>
      <c r="H21" s="24"/>
      <c r="I21" s="24"/>
      <c r="J21" s="24"/>
    </row>
    <row r="22" spans="2:10" x14ac:dyDescent="0.25">
      <c r="B22">
        <v>95</v>
      </c>
      <c r="F22" s="43" t="s">
        <v>96</v>
      </c>
      <c r="G22" s="43"/>
      <c r="H22" s="43"/>
      <c r="I22" s="43"/>
      <c r="J22" s="43"/>
    </row>
    <row r="23" spans="2:10" x14ac:dyDescent="0.25">
      <c r="B23">
        <v>75</v>
      </c>
      <c r="F23" s="43" t="s">
        <v>87</v>
      </c>
      <c r="G23" s="43"/>
      <c r="H23" s="24"/>
      <c r="I23" s="24"/>
      <c r="J23" s="24"/>
    </row>
    <row r="24" spans="2:10" x14ac:dyDescent="0.25">
      <c r="B24">
        <v>71</v>
      </c>
    </row>
    <row r="25" spans="2:10" x14ac:dyDescent="0.25">
      <c r="B25">
        <v>73</v>
      </c>
      <c r="F25" s="39" t="s">
        <v>88</v>
      </c>
      <c r="G25" s="39"/>
      <c r="H25" s="39"/>
    </row>
    <row r="26" spans="2:10" x14ac:dyDescent="0.25">
      <c r="B26">
        <v>79</v>
      </c>
    </row>
    <row r="27" spans="2:10" x14ac:dyDescent="0.25">
      <c r="B27">
        <v>68</v>
      </c>
    </row>
    <row r="28" spans="2:10" x14ac:dyDescent="0.25">
      <c r="B28">
        <v>61</v>
      </c>
    </row>
    <row r="29" spans="2:10" x14ac:dyDescent="0.25">
      <c r="B29">
        <v>65</v>
      </c>
    </row>
    <row r="30" spans="2:10" x14ac:dyDescent="0.25">
      <c r="B30">
        <v>77</v>
      </c>
    </row>
    <row r="31" spans="2:10" x14ac:dyDescent="0.25">
      <c r="B31">
        <v>88</v>
      </c>
    </row>
    <row r="32" spans="2:10" x14ac:dyDescent="0.25">
      <c r="B32">
        <v>89</v>
      </c>
    </row>
    <row r="33" spans="2:2" x14ac:dyDescent="0.25">
      <c r="B33">
        <v>58</v>
      </c>
    </row>
    <row r="34" spans="2:2" x14ac:dyDescent="0.25">
      <c r="B34">
        <v>78</v>
      </c>
    </row>
    <row r="35" spans="2:2" x14ac:dyDescent="0.25">
      <c r="B35">
        <v>88</v>
      </c>
    </row>
  </sheetData>
  <mergeCells count="6">
    <mergeCell ref="F25:H25"/>
    <mergeCell ref="A1:L1"/>
    <mergeCell ref="A3:N3"/>
    <mergeCell ref="F21:G21"/>
    <mergeCell ref="F22:J22"/>
    <mergeCell ref="F23:G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A1125-8270-4B89-BC8B-EE75A058B428}">
  <dimension ref="A1:P108"/>
  <sheetViews>
    <sheetView workbookViewId="0">
      <selection activeCell="A3" sqref="A3:F3"/>
    </sheetView>
  </sheetViews>
  <sheetFormatPr defaultRowHeight="15" x14ac:dyDescent="0.25"/>
  <cols>
    <col min="2" max="2" width="14" bestFit="1" customWidth="1"/>
    <col min="3" max="3" width="21.42578125" customWidth="1"/>
    <col min="6" max="6" width="112.5703125" bestFit="1" customWidth="1"/>
    <col min="9" max="9" width="23.28515625" bestFit="1" customWidth="1"/>
  </cols>
  <sheetData>
    <row r="1" spans="1:16" ht="34.5" customHeight="1" x14ac:dyDescent="0.3">
      <c r="A1" s="35" t="s">
        <v>97</v>
      </c>
      <c r="B1" s="35"/>
      <c r="C1" s="35"/>
      <c r="D1" s="35"/>
      <c r="E1" s="35"/>
      <c r="F1" s="35"/>
      <c r="G1" s="25"/>
      <c r="H1" s="25"/>
      <c r="I1" s="25"/>
      <c r="J1" s="25"/>
      <c r="K1" s="25"/>
      <c r="L1" s="25"/>
      <c r="M1" s="25"/>
      <c r="N1" s="25"/>
      <c r="O1" s="25"/>
      <c r="P1" s="25"/>
    </row>
    <row r="3" spans="1:16" ht="26.25" customHeight="1" x14ac:dyDescent="0.25">
      <c r="A3" s="38" t="s">
        <v>98</v>
      </c>
      <c r="B3" s="38"/>
      <c r="C3" s="38"/>
      <c r="D3" s="38"/>
      <c r="E3" s="38"/>
      <c r="F3" s="38"/>
    </row>
    <row r="5" spans="1:16" x14ac:dyDescent="0.25">
      <c r="A5" t="s">
        <v>3</v>
      </c>
    </row>
    <row r="6" spans="1:16" x14ac:dyDescent="0.25">
      <c r="A6" s="33" t="s">
        <v>99</v>
      </c>
      <c r="B6" s="33"/>
      <c r="C6" s="33"/>
      <c r="D6" s="33"/>
      <c r="E6" s="33"/>
      <c r="F6" s="33"/>
    </row>
    <row r="7" spans="1:16" ht="15.75" thickBot="1" x14ac:dyDescent="0.3"/>
    <row r="8" spans="1:16" ht="15.75" x14ac:dyDescent="0.25">
      <c r="B8" s="26" t="s">
        <v>100</v>
      </c>
      <c r="C8" s="26" t="s">
        <v>101</v>
      </c>
      <c r="I8" s="27" t="s">
        <v>101</v>
      </c>
      <c r="J8" s="27"/>
    </row>
    <row r="9" spans="1:16" x14ac:dyDescent="0.25">
      <c r="B9" s="13">
        <v>1</v>
      </c>
      <c r="C9" s="13">
        <v>12</v>
      </c>
    </row>
    <row r="10" spans="1:16" x14ac:dyDescent="0.25">
      <c r="B10" s="13">
        <v>2</v>
      </c>
      <c r="C10" s="13">
        <v>18</v>
      </c>
      <c r="I10" t="s">
        <v>9</v>
      </c>
      <c r="J10">
        <v>18.09</v>
      </c>
    </row>
    <row r="11" spans="1:16" x14ac:dyDescent="0.25">
      <c r="B11" s="13">
        <v>3</v>
      </c>
      <c r="C11" s="13">
        <v>15</v>
      </c>
      <c r="I11" t="s">
        <v>67</v>
      </c>
      <c r="J11">
        <v>0.29166709956677805</v>
      </c>
    </row>
    <row r="12" spans="1:16" x14ac:dyDescent="0.25">
      <c r="B12" s="13">
        <v>4</v>
      </c>
      <c r="C12" s="13">
        <v>22</v>
      </c>
      <c r="F12" s="28" t="s">
        <v>102</v>
      </c>
      <c r="I12" t="s">
        <v>68</v>
      </c>
      <c r="J12">
        <v>18</v>
      </c>
    </row>
    <row r="13" spans="1:16" x14ac:dyDescent="0.25">
      <c r="B13" s="13">
        <v>5</v>
      </c>
      <c r="C13" s="13">
        <v>20</v>
      </c>
      <c r="I13" t="s">
        <v>11</v>
      </c>
      <c r="J13">
        <v>22</v>
      </c>
    </row>
    <row r="14" spans="1:16" x14ac:dyDescent="0.25">
      <c r="B14" s="13">
        <v>6</v>
      </c>
      <c r="C14" s="13">
        <v>14</v>
      </c>
      <c r="F14" s="29" t="s">
        <v>103</v>
      </c>
      <c r="G14" s="30">
        <f>SKEW(C8:C108)</f>
        <v>-0.3350128722188207</v>
      </c>
      <c r="I14" t="s">
        <v>69</v>
      </c>
      <c r="J14">
        <v>2.9166709956677805</v>
      </c>
    </row>
    <row r="15" spans="1:16" x14ac:dyDescent="0.25">
      <c r="B15" s="13">
        <v>7</v>
      </c>
      <c r="C15" s="13">
        <v>16</v>
      </c>
      <c r="I15" t="s">
        <v>70</v>
      </c>
      <c r="J15">
        <v>8.5069696969696835</v>
      </c>
    </row>
    <row r="16" spans="1:16" x14ac:dyDescent="0.25">
      <c r="B16" s="13">
        <v>8</v>
      </c>
      <c r="C16" s="13">
        <v>21</v>
      </c>
      <c r="F16" s="29" t="s">
        <v>104</v>
      </c>
      <c r="G16" s="30">
        <f>KURT(C9:C108)</f>
        <v>-0.88101144669010489</v>
      </c>
      <c r="I16" t="s">
        <v>71</v>
      </c>
      <c r="J16">
        <v>-0.88101144669010489</v>
      </c>
    </row>
    <row r="17" spans="2:10" x14ac:dyDescent="0.25">
      <c r="B17" s="13">
        <v>9</v>
      </c>
      <c r="C17" s="13">
        <v>19</v>
      </c>
      <c r="I17" t="s">
        <v>72</v>
      </c>
      <c r="J17">
        <v>-0.3350128722188207</v>
      </c>
    </row>
    <row r="18" spans="2:10" x14ac:dyDescent="0.25">
      <c r="B18" s="13">
        <v>10</v>
      </c>
      <c r="C18" s="13">
        <v>17</v>
      </c>
      <c r="F18" s="29" t="s">
        <v>105</v>
      </c>
      <c r="I18" t="s">
        <v>41</v>
      </c>
      <c r="J18">
        <v>10</v>
      </c>
    </row>
    <row r="19" spans="2:10" x14ac:dyDescent="0.25">
      <c r="B19" s="13">
        <v>11</v>
      </c>
      <c r="C19" s="13">
        <v>22</v>
      </c>
      <c r="I19" t="s">
        <v>55</v>
      </c>
      <c r="J19">
        <v>12</v>
      </c>
    </row>
    <row r="20" spans="2:10" ht="45" x14ac:dyDescent="0.25">
      <c r="B20" s="13">
        <v>12</v>
      </c>
      <c r="C20" s="13">
        <v>19</v>
      </c>
      <c r="F20" s="31" t="s">
        <v>106</v>
      </c>
      <c r="G20" s="32"/>
      <c r="I20" t="s">
        <v>59</v>
      </c>
      <c r="J20">
        <v>22</v>
      </c>
    </row>
    <row r="21" spans="2:10" x14ac:dyDescent="0.25">
      <c r="B21" s="13">
        <v>13</v>
      </c>
      <c r="C21" s="13">
        <v>13</v>
      </c>
      <c r="I21" t="s">
        <v>73</v>
      </c>
      <c r="J21">
        <v>1809</v>
      </c>
    </row>
    <row r="22" spans="2:10" x14ac:dyDescent="0.25">
      <c r="B22" s="13">
        <v>14</v>
      </c>
      <c r="C22" s="13">
        <v>16</v>
      </c>
      <c r="I22" t="s">
        <v>74</v>
      </c>
      <c r="J22">
        <v>100</v>
      </c>
    </row>
    <row r="23" spans="2:10" ht="15.75" thickBot="1" x14ac:dyDescent="0.3">
      <c r="B23" s="13">
        <v>15</v>
      </c>
      <c r="C23" s="13">
        <v>21</v>
      </c>
      <c r="I23" s="21" t="s">
        <v>75</v>
      </c>
      <c r="J23" s="21">
        <v>0.57873080318044423</v>
      </c>
    </row>
    <row r="24" spans="2:10" x14ac:dyDescent="0.25">
      <c r="B24" s="13">
        <v>16</v>
      </c>
      <c r="C24" s="13">
        <v>22</v>
      </c>
    </row>
    <row r="25" spans="2:10" x14ac:dyDescent="0.25">
      <c r="B25" s="13">
        <v>17</v>
      </c>
      <c r="C25" s="13">
        <v>17</v>
      </c>
    </row>
    <row r="26" spans="2:10" x14ac:dyDescent="0.25">
      <c r="B26" s="13">
        <v>18</v>
      </c>
      <c r="C26" s="13">
        <v>19</v>
      </c>
    </row>
    <row r="27" spans="2:10" x14ac:dyDescent="0.25">
      <c r="B27" s="13">
        <v>19</v>
      </c>
      <c r="C27" s="13">
        <v>22</v>
      </c>
    </row>
    <row r="28" spans="2:10" x14ac:dyDescent="0.25">
      <c r="B28" s="13">
        <v>20</v>
      </c>
      <c r="C28" s="13">
        <v>18</v>
      </c>
    </row>
    <row r="29" spans="2:10" x14ac:dyDescent="0.25">
      <c r="B29" s="13">
        <v>21</v>
      </c>
      <c r="C29" s="13">
        <v>14</v>
      </c>
    </row>
    <row r="30" spans="2:10" x14ac:dyDescent="0.25">
      <c r="B30" s="13">
        <v>22</v>
      </c>
      <c r="C30" s="13">
        <v>20</v>
      </c>
    </row>
    <row r="31" spans="2:10" x14ac:dyDescent="0.25">
      <c r="B31" s="13">
        <v>23</v>
      </c>
      <c r="C31" s="13">
        <v>19</v>
      </c>
    </row>
    <row r="32" spans="2:10" x14ac:dyDescent="0.25">
      <c r="B32" s="13">
        <v>24</v>
      </c>
      <c r="C32" s="13">
        <v>17</v>
      </c>
    </row>
    <row r="33" spans="2:3" x14ac:dyDescent="0.25">
      <c r="B33" s="13">
        <v>25</v>
      </c>
      <c r="C33" s="13">
        <v>22</v>
      </c>
    </row>
    <row r="34" spans="2:3" x14ac:dyDescent="0.25">
      <c r="B34" s="13">
        <v>26</v>
      </c>
      <c r="C34" s="13">
        <v>18</v>
      </c>
    </row>
    <row r="35" spans="2:3" x14ac:dyDescent="0.25">
      <c r="B35" s="13">
        <v>27</v>
      </c>
      <c r="C35" s="13">
        <v>15</v>
      </c>
    </row>
    <row r="36" spans="2:3" x14ac:dyDescent="0.25">
      <c r="B36" s="13">
        <v>28</v>
      </c>
      <c r="C36" s="13">
        <v>21</v>
      </c>
    </row>
    <row r="37" spans="2:3" x14ac:dyDescent="0.25">
      <c r="B37" s="13">
        <v>29</v>
      </c>
      <c r="C37" s="13">
        <v>20</v>
      </c>
    </row>
    <row r="38" spans="2:3" x14ac:dyDescent="0.25">
      <c r="B38" s="13">
        <v>30</v>
      </c>
      <c r="C38" s="13">
        <v>16</v>
      </c>
    </row>
    <row r="39" spans="2:3" x14ac:dyDescent="0.25">
      <c r="B39" s="13">
        <v>31</v>
      </c>
      <c r="C39" s="13">
        <v>12</v>
      </c>
    </row>
    <row r="40" spans="2:3" x14ac:dyDescent="0.25">
      <c r="B40" s="13">
        <v>32</v>
      </c>
      <c r="C40" s="13">
        <v>18</v>
      </c>
    </row>
    <row r="41" spans="2:3" x14ac:dyDescent="0.25">
      <c r="B41" s="13">
        <v>33</v>
      </c>
      <c r="C41" s="13">
        <v>15</v>
      </c>
    </row>
    <row r="42" spans="2:3" x14ac:dyDescent="0.25">
      <c r="B42" s="13">
        <v>34</v>
      </c>
      <c r="C42" s="13">
        <v>22</v>
      </c>
    </row>
    <row r="43" spans="2:3" x14ac:dyDescent="0.25">
      <c r="B43" s="13">
        <v>35</v>
      </c>
      <c r="C43" s="13">
        <v>20</v>
      </c>
    </row>
    <row r="44" spans="2:3" x14ac:dyDescent="0.25">
      <c r="B44" s="13">
        <v>36</v>
      </c>
      <c r="C44" s="13">
        <v>14</v>
      </c>
    </row>
    <row r="45" spans="2:3" x14ac:dyDescent="0.25">
      <c r="B45" s="13">
        <v>37</v>
      </c>
      <c r="C45" s="13">
        <v>16</v>
      </c>
    </row>
    <row r="46" spans="2:3" x14ac:dyDescent="0.25">
      <c r="B46" s="13">
        <v>38</v>
      </c>
      <c r="C46" s="13">
        <v>21</v>
      </c>
    </row>
    <row r="47" spans="2:3" x14ac:dyDescent="0.25">
      <c r="B47" s="13">
        <v>39</v>
      </c>
      <c r="C47" s="13">
        <v>19</v>
      </c>
    </row>
    <row r="48" spans="2:3" x14ac:dyDescent="0.25">
      <c r="B48" s="13">
        <v>40</v>
      </c>
      <c r="C48" s="13">
        <v>17</v>
      </c>
    </row>
    <row r="49" spans="2:3" x14ac:dyDescent="0.25">
      <c r="B49" s="13">
        <v>41</v>
      </c>
      <c r="C49" s="13">
        <v>22</v>
      </c>
    </row>
    <row r="50" spans="2:3" x14ac:dyDescent="0.25">
      <c r="B50" s="13">
        <v>42</v>
      </c>
      <c r="C50" s="13">
        <v>19</v>
      </c>
    </row>
    <row r="51" spans="2:3" x14ac:dyDescent="0.25">
      <c r="B51" s="13">
        <v>43</v>
      </c>
      <c r="C51" s="13">
        <v>13</v>
      </c>
    </row>
    <row r="52" spans="2:3" x14ac:dyDescent="0.25">
      <c r="B52" s="13">
        <v>44</v>
      </c>
      <c r="C52" s="13">
        <v>16</v>
      </c>
    </row>
    <row r="53" spans="2:3" x14ac:dyDescent="0.25">
      <c r="B53" s="13">
        <v>45</v>
      </c>
      <c r="C53" s="13">
        <v>21</v>
      </c>
    </row>
    <row r="54" spans="2:3" x14ac:dyDescent="0.25">
      <c r="B54" s="13">
        <v>46</v>
      </c>
      <c r="C54" s="13">
        <v>22</v>
      </c>
    </row>
    <row r="55" spans="2:3" x14ac:dyDescent="0.25">
      <c r="B55" s="13">
        <v>47</v>
      </c>
      <c r="C55" s="13">
        <v>17</v>
      </c>
    </row>
    <row r="56" spans="2:3" x14ac:dyDescent="0.25">
      <c r="B56" s="13">
        <v>48</v>
      </c>
      <c r="C56" s="13">
        <v>19</v>
      </c>
    </row>
    <row r="57" spans="2:3" x14ac:dyDescent="0.25">
      <c r="B57" s="13">
        <v>49</v>
      </c>
      <c r="C57" s="13">
        <v>22</v>
      </c>
    </row>
    <row r="58" spans="2:3" x14ac:dyDescent="0.25">
      <c r="B58" s="13">
        <v>50</v>
      </c>
      <c r="C58" s="13">
        <v>18</v>
      </c>
    </row>
    <row r="59" spans="2:3" x14ac:dyDescent="0.25">
      <c r="B59" s="13">
        <v>51</v>
      </c>
      <c r="C59" s="13">
        <v>14</v>
      </c>
    </row>
    <row r="60" spans="2:3" x14ac:dyDescent="0.25">
      <c r="B60" s="13">
        <v>52</v>
      </c>
      <c r="C60" s="13">
        <v>20</v>
      </c>
    </row>
    <row r="61" spans="2:3" x14ac:dyDescent="0.25">
      <c r="B61" s="13">
        <v>53</v>
      </c>
      <c r="C61" s="13">
        <v>19</v>
      </c>
    </row>
    <row r="62" spans="2:3" x14ac:dyDescent="0.25">
      <c r="B62" s="13">
        <v>54</v>
      </c>
      <c r="C62" s="13">
        <v>17</v>
      </c>
    </row>
    <row r="63" spans="2:3" x14ac:dyDescent="0.25">
      <c r="B63" s="13">
        <v>55</v>
      </c>
      <c r="C63" s="13">
        <v>22</v>
      </c>
    </row>
    <row r="64" spans="2:3" x14ac:dyDescent="0.25">
      <c r="B64" s="13">
        <v>56</v>
      </c>
      <c r="C64" s="13">
        <v>18</v>
      </c>
    </row>
    <row r="65" spans="2:3" x14ac:dyDescent="0.25">
      <c r="B65" s="13">
        <v>57</v>
      </c>
      <c r="C65" s="13">
        <v>15</v>
      </c>
    </row>
    <row r="66" spans="2:3" x14ac:dyDescent="0.25">
      <c r="B66" s="13">
        <v>58</v>
      </c>
      <c r="C66" s="13">
        <v>21</v>
      </c>
    </row>
    <row r="67" spans="2:3" x14ac:dyDescent="0.25">
      <c r="B67" s="13">
        <v>59</v>
      </c>
      <c r="C67" s="13">
        <v>20</v>
      </c>
    </row>
    <row r="68" spans="2:3" x14ac:dyDescent="0.25">
      <c r="B68" s="13">
        <v>60</v>
      </c>
      <c r="C68" s="13">
        <v>16</v>
      </c>
    </row>
    <row r="69" spans="2:3" x14ac:dyDescent="0.25">
      <c r="B69" s="13">
        <v>61</v>
      </c>
      <c r="C69" s="13">
        <v>12</v>
      </c>
    </row>
    <row r="70" spans="2:3" x14ac:dyDescent="0.25">
      <c r="B70" s="13">
        <v>62</v>
      </c>
      <c r="C70" s="13">
        <v>18</v>
      </c>
    </row>
    <row r="71" spans="2:3" x14ac:dyDescent="0.25">
      <c r="B71" s="13">
        <v>63</v>
      </c>
      <c r="C71" s="13">
        <v>15</v>
      </c>
    </row>
    <row r="72" spans="2:3" x14ac:dyDescent="0.25">
      <c r="B72" s="13">
        <v>64</v>
      </c>
      <c r="C72" s="13">
        <v>22</v>
      </c>
    </row>
    <row r="73" spans="2:3" x14ac:dyDescent="0.25">
      <c r="B73" s="13">
        <v>65</v>
      </c>
      <c r="C73" s="13">
        <v>20</v>
      </c>
    </row>
    <row r="74" spans="2:3" x14ac:dyDescent="0.25">
      <c r="B74" s="13">
        <v>66</v>
      </c>
      <c r="C74" s="13">
        <v>14</v>
      </c>
    </row>
    <row r="75" spans="2:3" x14ac:dyDescent="0.25">
      <c r="B75" s="13">
        <v>67</v>
      </c>
      <c r="C75" s="13">
        <v>16</v>
      </c>
    </row>
    <row r="76" spans="2:3" x14ac:dyDescent="0.25">
      <c r="B76" s="13">
        <v>68</v>
      </c>
      <c r="C76" s="13">
        <v>21</v>
      </c>
    </row>
    <row r="77" spans="2:3" x14ac:dyDescent="0.25">
      <c r="B77" s="13">
        <v>69</v>
      </c>
      <c r="C77" s="13">
        <v>19</v>
      </c>
    </row>
    <row r="78" spans="2:3" x14ac:dyDescent="0.25">
      <c r="B78" s="13">
        <v>70</v>
      </c>
      <c r="C78" s="13">
        <v>17</v>
      </c>
    </row>
    <row r="79" spans="2:3" x14ac:dyDescent="0.25">
      <c r="B79" s="13">
        <v>71</v>
      </c>
      <c r="C79" s="13">
        <v>22</v>
      </c>
    </row>
    <row r="80" spans="2:3" x14ac:dyDescent="0.25">
      <c r="B80" s="13">
        <v>72</v>
      </c>
      <c r="C80" s="13">
        <v>19</v>
      </c>
    </row>
    <row r="81" spans="2:3" x14ac:dyDescent="0.25">
      <c r="B81" s="13">
        <v>73</v>
      </c>
      <c r="C81" s="13">
        <v>13</v>
      </c>
    </row>
    <row r="82" spans="2:3" x14ac:dyDescent="0.25">
      <c r="B82" s="13">
        <v>74</v>
      </c>
      <c r="C82" s="13">
        <v>16</v>
      </c>
    </row>
    <row r="83" spans="2:3" x14ac:dyDescent="0.25">
      <c r="B83" s="13">
        <v>75</v>
      </c>
      <c r="C83" s="13">
        <v>21</v>
      </c>
    </row>
    <row r="84" spans="2:3" x14ac:dyDescent="0.25">
      <c r="B84" s="13">
        <v>76</v>
      </c>
      <c r="C84" s="13">
        <v>22</v>
      </c>
    </row>
    <row r="85" spans="2:3" x14ac:dyDescent="0.25">
      <c r="B85" s="13">
        <v>77</v>
      </c>
      <c r="C85" s="13">
        <v>17</v>
      </c>
    </row>
    <row r="86" spans="2:3" x14ac:dyDescent="0.25">
      <c r="B86" s="13">
        <v>78</v>
      </c>
      <c r="C86" s="13">
        <v>19</v>
      </c>
    </row>
    <row r="87" spans="2:3" x14ac:dyDescent="0.25">
      <c r="B87" s="13">
        <v>79</v>
      </c>
      <c r="C87" s="13">
        <v>22</v>
      </c>
    </row>
    <row r="88" spans="2:3" x14ac:dyDescent="0.25">
      <c r="B88" s="13">
        <v>80</v>
      </c>
      <c r="C88" s="13">
        <v>18</v>
      </c>
    </row>
    <row r="89" spans="2:3" x14ac:dyDescent="0.25">
      <c r="B89" s="13">
        <v>81</v>
      </c>
      <c r="C89" s="13">
        <v>14</v>
      </c>
    </row>
    <row r="90" spans="2:3" x14ac:dyDescent="0.25">
      <c r="B90" s="13">
        <v>82</v>
      </c>
      <c r="C90" s="13">
        <v>20</v>
      </c>
    </row>
    <row r="91" spans="2:3" x14ac:dyDescent="0.25">
      <c r="B91" s="13">
        <v>83</v>
      </c>
      <c r="C91" s="13">
        <v>19</v>
      </c>
    </row>
    <row r="92" spans="2:3" x14ac:dyDescent="0.25">
      <c r="B92" s="13">
        <v>84</v>
      </c>
      <c r="C92" s="13">
        <v>17</v>
      </c>
    </row>
    <row r="93" spans="2:3" x14ac:dyDescent="0.25">
      <c r="B93" s="13">
        <v>85</v>
      </c>
      <c r="C93" s="13">
        <v>22</v>
      </c>
    </row>
    <row r="94" spans="2:3" x14ac:dyDescent="0.25">
      <c r="B94" s="13">
        <v>86</v>
      </c>
      <c r="C94" s="13">
        <v>18</v>
      </c>
    </row>
    <row r="95" spans="2:3" x14ac:dyDescent="0.25">
      <c r="B95" s="13">
        <v>87</v>
      </c>
      <c r="C95" s="13">
        <v>15</v>
      </c>
    </row>
    <row r="96" spans="2:3" x14ac:dyDescent="0.25">
      <c r="B96" s="13">
        <v>88</v>
      </c>
      <c r="C96" s="13">
        <v>21</v>
      </c>
    </row>
    <row r="97" spans="2:3" x14ac:dyDescent="0.25">
      <c r="B97" s="13">
        <v>89</v>
      </c>
      <c r="C97" s="13">
        <v>20</v>
      </c>
    </row>
    <row r="98" spans="2:3" x14ac:dyDescent="0.25">
      <c r="B98" s="13">
        <v>90</v>
      </c>
      <c r="C98" s="13">
        <v>16</v>
      </c>
    </row>
    <row r="99" spans="2:3" x14ac:dyDescent="0.25">
      <c r="B99" s="13">
        <v>91</v>
      </c>
      <c r="C99" s="13">
        <v>12</v>
      </c>
    </row>
    <row r="100" spans="2:3" x14ac:dyDescent="0.25">
      <c r="B100" s="13">
        <v>92</v>
      </c>
      <c r="C100" s="13">
        <v>18</v>
      </c>
    </row>
    <row r="101" spans="2:3" x14ac:dyDescent="0.25">
      <c r="B101" s="13">
        <v>93</v>
      </c>
      <c r="C101" s="13">
        <v>15</v>
      </c>
    </row>
    <row r="102" spans="2:3" x14ac:dyDescent="0.25">
      <c r="B102" s="13">
        <v>94</v>
      </c>
      <c r="C102" s="13">
        <v>22</v>
      </c>
    </row>
    <row r="103" spans="2:3" x14ac:dyDescent="0.25">
      <c r="B103" s="13">
        <v>95</v>
      </c>
      <c r="C103" s="13">
        <v>20</v>
      </c>
    </row>
    <row r="104" spans="2:3" x14ac:dyDescent="0.25">
      <c r="B104" s="13">
        <v>96</v>
      </c>
      <c r="C104" s="13">
        <v>14</v>
      </c>
    </row>
    <row r="105" spans="2:3" x14ac:dyDescent="0.25">
      <c r="B105" s="13">
        <v>97</v>
      </c>
      <c r="C105" s="13">
        <v>16</v>
      </c>
    </row>
    <row r="106" spans="2:3" x14ac:dyDescent="0.25">
      <c r="B106" s="13">
        <v>98</v>
      </c>
      <c r="C106" s="13">
        <v>21</v>
      </c>
    </row>
    <row r="107" spans="2:3" x14ac:dyDescent="0.25">
      <c r="B107" s="13">
        <v>99</v>
      </c>
      <c r="C107" s="13">
        <v>19</v>
      </c>
    </row>
    <row r="108" spans="2:3" x14ac:dyDescent="0.25">
      <c r="B108" s="13">
        <v>100</v>
      </c>
      <c r="C108" s="13">
        <v>17</v>
      </c>
    </row>
  </sheetData>
  <mergeCells count="3">
    <mergeCell ref="A1:F1"/>
    <mergeCell ref="A3:F3"/>
    <mergeCell ref="A6:F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7836-BA64-4CB3-B97A-2E7DBB92E7ED}">
  <dimension ref="A1:P128"/>
  <sheetViews>
    <sheetView zoomScale="85" zoomScaleNormal="85" workbookViewId="0">
      <selection activeCell="A3" sqref="A3:F3"/>
    </sheetView>
  </sheetViews>
  <sheetFormatPr defaultRowHeight="15" x14ac:dyDescent="0.25"/>
  <cols>
    <col min="2" max="2" width="14" bestFit="1" customWidth="1"/>
    <col min="3" max="3" width="21.42578125" customWidth="1"/>
    <col min="5" max="5" width="15.5703125" customWidth="1"/>
    <col min="6" max="6" width="103" bestFit="1" customWidth="1"/>
  </cols>
  <sheetData>
    <row r="1" spans="1:16" ht="34.5" customHeight="1" x14ac:dyDescent="0.3">
      <c r="A1" s="35" t="s">
        <v>107</v>
      </c>
      <c r="B1" s="35"/>
      <c r="C1" s="35"/>
      <c r="D1" s="35"/>
      <c r="E1" s="35"/>
      <c r="F1" s="35"/>
      <c r="G1" s="25"/>
      <c r="H1" s="25"/>
      <c r="I1" s="25"/>
      <c r="J1" s="25"/>
      <c r="K1" s="25"/>
      <c r="L1" s="25"/>
      <c r="M1" s="25"/>
      <c r="N1" s="25"/>
      <c r="O1" s="25"/>
      <c r="P1" s="25"/>
    </row>
    <row r="3" spans="1:16" ht="28.5" customHeight="1" x14ac:dyDescent="0.25">
      <c r="A3" s="46" t="s">
        <v>108</v>
      </c>
      <c r="B3" s="46"/>
      <c r="C3" s="46"/>
      <c r="D3" s="46"/>
      <c r="E3" s="46"/>
      <c r="F3" s="46"/>
    </row>
    <row r="5" spans="1:16" x14ac:dyDescent="0.25">
      <c r="A5" t="s">
        <v>3</v>
      </c>
    </row>
    <row r="6" spans="1:16" x14ac:dyDescent="0.25">
      <c r="A6" s="33" t="s">
        <v>109</v>
      </c>
      <c r="B6" s="33"/>
      <c r="C6" s="33"/>
      <c r="D6" s="33"/>
      <c r="E6" s="33"/>
      <c r="F6" s="33"/>
    </row>
    <row r="8" spans="1:16" ht="15.75" x14ac:dyDescent="0.25">
      <c r="B8" s="26" t="s">
        <v>110</v>
      </c>
      <c r="C8" s="26" t="s">
        <v>111</v>
      </c>
    </row>
    <row r="9" spans="1:16" x14ac:dyDescent="0.25">
      <c r="B9" s="13">
        <v>1</v>
      </c>
      <c r="C9" s="13">
        <v>15</v>
      </c>
    </row>
    <row r="10" spans="1:16" x14ac:dyDescent="0.25">
      <c r="B10" s="13">
        <v>2</v>
      </c>
      <c r="C10" s="13">
        <v>20</v>
      </c>
    </row>
    <row r="11" spans="1:16" x14ac:dyDescent="0.25">
      <c r="B11" s="13">
        <v>3</v>
      </c>
      <c r="C11" s="13">
        <v>25</v>
      </c>
    </row>
    <row r="12" spans="1:16" x14ac:dyDescent="0.25">
      <c r="B12" s="13">
        <v>4</v>
      </c>
      <c r="C12" s="13">
        <v>30</v>
      </c>
      <c r="E12" s="28" t="s">
        <v>102</v>
      </c>
    </row>
    <row r="13" spans="1:16" x14ac:dyDescent="0.25">
      <c r="B13" s="13">
        <v>5</v>
      </c>
      <c r="C13" s="13">
        <v>35</v>
      </c>
    </row>
    <row r="14" spans="1:16" x14ac:dyDescent="0.25">
      <c r="B14" s="13">
        <v>6</v>
      </c>
      <c r="C14" s="13">
        <v>40</v>
      </c>
      <c r="E14" s="45" t="s">
        <v>112</v>
      </c>
      <c r="F14" s="45"/>
      <c r="G14" s="12"/>
    </row>
    <row r="15" spans="1:16" x14ac:dyDescent="0.25">
      <c r="B15" s="13">
        <v>7</v>
      </c>
      <c r="C15" s="13">
        <v>45</v>
      </c>
    </row>
    <row r="16" spans="1:16" x14ac:dyDescent="0.25">
      <c r="B16" s="13">
        <v>8</v>
      </c>
      <c r="C16" s="13">
        <v>50</v>
      </c>
      <c r="E16" t="s">
        <v>113</v>
      </c>
      <c r="F16" s="3">
        <f>_xlfn.QUARTILE.INC(C9:C128,1)</f>
        <v>163.75</v>
      </c>
      <c r="G16" s="12"/>
    </row>
    <row r="17" spans="2:7" x14ac:dyDescent="0.25">
      <c r="B17" s="13">
        <v>9</v>
      </c>
      <c r="C17" s="13">
        <v>55</v>
      </c>
    </row>
    <row r="18" spans="2:7" x14ac:dyDescent="0.25">
      <c r="B18" s="13">
        <v>10</v>
      </c>
      <c r="C18" s="13">
        <v>60</v>
      </c>
      <c r="E18" t="s">
        <v>114</v>
      </c>
      <c r="F18" s="3">
        <f>_xlfn.QUARTILE.INC(C9:C128,2)</f>
        <v>312.5</v>
      </c>
    </row>
    <row r="19" spans="2:7" x14ac:dyDescent="0.25">
      <c r="B19" s="13">
        <v>11</v>
      </c>
      <c r="C19" s="13">
        <v>65</v>
      </c>
    </row>
    <row r="20" spans="2:7" x14ac:dyDescent="0.25">
      <c r="B20" s="13">
        <v>12</v>
      </c>
      <c r="C20" s="13">
        <v>70</v>
      </c>
      <c r="E20" t="s">
        <v>115</v>
      </c>
      <c r="F20" s="3">
        <f>_xlfn.QUARTILE.INC(C9:C128,3)</f>
        <v>461.25</v>
      </c>
      <c r="G20" s="32"/>
    </row>
    <row r="21" spans="2:7" x14ac:dyDescent="0.25">
      <c r="B21" s="13">
        <v>13</v>
      </c>
      <c r="C21" s="13">
        <v>75</v>
      </c>
    </row>
    <row r="22" spans="2:7" x14ac:dyDescent="0.25">
      <c r="B22" s="13">
        <v>14</v>
      </c>
      <c r="C22" s="13">
        <v>80</v>
      </c>
      <c r="E22" s="45" t="s">
        <v>116</v>
      </c>
      <c r="F22" s="45"/>
    </row>
    <row r="23" spans="2:7" x14ac:dyDescent="0.25">
      <c r="B23" s="13">
        <v>15</v>
      </c>
      <c r="C23" s="13">
        <v>85</v>
      </c>
    </row>
    <row r="24" spans="2:7" x14ac:dyDescent="0.25">
      <c r="B24" s="13">
        <v>16</v>
      </c>
      <c r="C24" s="13">
        <v>90</v>
      </c>
      <c r="E24" t="s">
        <v>117</v>
      </c>
      <c r="F24" s="3">
        <f>_xlfn.PERCENTILE.INC(C9:C128,0.3)</f>
        <v>193.49999999999997</v>
      </c>
    </row>
    <row r="25" spans="2:7" x14ac:dyDescent="0.25">
      <c r="B25" s="13">
        <v>17</v>
      </c>
      <c r="C25" s="13">
        <v>95</v>
      </c>
    </row>
    <row r="26" spans="2:7" x14ac:dyDescent="0.25">
      <c r="B26" s="13">
        <v>18</v>
      </c>
      <c r="C26" s="13">
        <v>100</v>
      </c>
      <c r="E26" t="s">
        <v>118</v>
      </c>
      <c r="F26" s="3">
        <f>_xlfn.PERCENTILE.INC(C9:C128,0.5)</f>
        <v>312.5</v>
      </c>
    </row>
    <row r="27" spans="2:7" x14ac:dyDescent="0.25">
      <c r="B27" s="13">
        <v>19</v>
      </c>
      <c r="C27" s="13">
        <v>105</v>
      </c>
    </row>
    <row r="28" spans="2:7" x14ac:dyDescent="0.25">
      <c r="B28" s="13">
        <v>20</v>
      </c>
      <c r="C28" s="13">
        <v>110</v>
      </c>
      <c r="E28" t="s">
        <v>119</v>
      </c>
      <c r="F28" s="3">
        <f>_xlfn.PERCENTILE.INC(C9:C128,0.7)</f>
        <v>431.5</v>
      </c>
    </row>
    <row r="29" spans="2:7" x14ac:dyDescent="0.25">
      <c r="B29" s="13">
        <v>21</v>
      </c>
      <c r="C29" s="13">
        <v>115</v>
      </c>
    </row>
    <row r="30" spans="2:7" x14ac:dyDescent="0.25">
      <c r="B30" s="13">
        <v>22</v>
      </c>
      <c r="C30" s="13">
        <v>120</v>
      </c>
      <c r="F30" s="3"/>
    </row>
    <row r="31" spans="2:7" x14ac:dyDescent="0.25">
      <c r="B31" s="13">
        <v>23</v>
      </c>
      <c r="C31" s="13">
        <v>125</v>
      </c>
    </row>
    <row r="32" spans="2:7" x14ac:dyDescent="0.25">
      <c r="B32" s="13">
        <v>24</v>
      </c>
      <c r="C32" s="13">
        <v>130</v>
      </c>
      <c r="E32" s="45" t="s">
        <v>120</v>
      </c>
      <c r="F32" s="45"/>
    </row>
    <row r="33" spans="2:6" x14ac:dyDescent="0.25">
      <c r="B33" s="13">
        <v>25</v>
      </c>
      <c r="C33" s="13">
        <v>135</v>
      </c>
    </row>
    <row r="34" spans="2:6" x14ac:dyDescent="0.25">
      <c r="B34" s="13">
        <v>26</v>
      </c>
      <c r="C34" s="13">
        <v>140</v>
      </c>
      <c r="E34" s="47" t="s">
        <v>121</v>
      </c>
      <c r="F34" s="47"/>
    </row>
    <row r="35" spans="2:6" x14ac:dyDescent="0.25">
      <c r="B35" s="13">
        <v>27</v>
      </c>
      <c r="C35" s="13">
        <v>145</v>
      </c>
    </row>
    <row r="36" spans="2:6" x14ac:dyDescent="0.25">
      <c r="B36" s="13">
        <v>28</v>
      </c>
      <c r="C36" s="13">
        <v>150</v>
      </c>
      <c r="E36" s="33" t="s">
        <v>122</v>
      </c>
      <c r="F36" s="33"/>
    </row>
    <row r="37" spans="2:6" x14ac:dyDescent="0.25">
      <c r="B37" s="13">
        <v>29</v>
      </c>
      <c r="C37" s="13">
        <v>155</v>
      </c>
      <c r="E37" s="33" t="s">
        <v>123</v>
      </c>
      <c r="F37" s="33"/>
    </row>
    <row r="38" spans="2:6" x14ac:dyDescent="0.25">
      <c r="B38" s="13">
        <v>30</v>
      </c>
      <c r="C38" s="13">
        <v>160</v>
      </c>
      <c r="E38" s="33" t="s">
        <v>124</v>
      </c>
      <c r="F38" s="33"/>
    </row>
    <row r="39" spans="2:6" x14ac:dyDescent="0.25">
      <c r="B39" s="13">
        <v>31</v>
      </c>
      <c r="C39" s="13">
        <v>165</v>
      </c>
    </row>
    <row r="40" spans="2:6" x14ac:dyDescent="0.25">
      <c r="B40" s="13">
        <v>32</v>
      </c>
      <c r="C40" s="13">
        <v>170</v>
      </c>
      <c r="E40" s="33" t="s">
        <v>125</v>
      </c>
      <c r="F40" s="33"/>
    </row>
    <row r="41" spans="2:6" x14ac:dyDescent="0.25">
      <c r="B41" s="13">
        <v>33</v>
      </c>
      <c r="C41" s="13">
        <v>175</v>
      </c>
      <c r="E41" s="33" t="s">
        <v>126</v>
      </c>
      <c r="F41" s="33"/>
    </row>
    <row r="42" spans="2:6" x14ac:dyDescent="0.25">
      <c r="B42" s="13">
        <v>34</v>
      </c>
      <c r="C42" s="13">
        <v>180</v>
      </c>
      <c r="E42" s="33" t="s">
        <v>127</v>
      </c>
      <c r="F42" s="33"/>
    </row>
    <row r="43" spans="2:6" x14ac:dyDescent="0.25">
      <c r="B43" s="13">
        <v>35</v>
      </c>
      <c r="C43" s="13">
        <v>185</v>
      </c>
    </row>
    <row r="44" spans="2:6" x14ac:dyDescent="0.25">
      <c r="B44" s="13">
        <v>36</v>
      </c>
      <c r="C44" s="13">
        <v>190</v>
      </c>
    </row>
    <row r="45" spans="2:6" x14ac:dyDescent="0.25">
      <c r="B45" s="13">
        <v>37</v>
      </c>
      <c r="C45" s="13">
        <v>195</v>
      </c>
    </row>
    <row r="46" spans="2:6" x14ac:dyDescent="0.25">
      <c r="B46" s="13">
        <v>38</v>
      </c>
      <c r="C46" s="13">
        <v>200</v>
      </c>
    </row>
    <row r="47" spans="2:6" x14ac:dyDescent="0.25">
      <c r="B47" s="13">
        <v>39</v>
      </c>
      <c r="C47" s="13">
        <v>205</v>
      </c>
    </row>
    <row r="48" spans="2:6" x14ac:dyDescent="0.25">
      <c r="B48" s="13">
        <v>40</v>
      </c>
      <c r="C48" s="13">
        <v>210</v>
      </c>
    </row>
    <row r="49" spans="2:3" x14ac:dyDescent="0.25">
      <c r="B49" s="13">
        <v>41</v>
      </c>
      <c r="C49" s="13">
        <v>215</v>
      </c>
    </row>
    <row r="50" spans="2:3" x14ac:dyDescent="0.25">
      <c r="B50" s="13">
        <v>42</v>
      </c>
      <c r="C50" s="13">
        <v>220</v>
      </c>
    </row>
    <row r="51" spans="2:3" x14ac:dyDescent="0.25">
      <c r="B51" s="13">
        <v>43</v>
      </c>
      <c r="C51" s="13">
        <v>225</v>
      </c>
    </row>
    <row r="52" spans="2:3" x14ac:dyDescent="0.25">
      <c r="B52" s="13">
        <v>44</v>
      </c>
      <c r="C52" s="13">
        <v>230</v>
      </c>
    </row>
    <row r="53" spans="2:3" x14ac:dyDescent="0.25">
      <c r="B53" s="13">
        <v>45</v>
      </c>
      <c r="C53" s="13">
        <v>235</v>
      </c>
    </row>
    <row r="54" spans="2:3" x14ac:dyDescent="0.25">
      <c r="B54" s="13">
        <v>46</v>
      </c>
      <c r="C54" s="13">
        <v>240</v>
      </c>
    </row>
    <row r="55" spans="2:3" x14ac:dyDescent="0.25">
      <c r="B55" s="13">
        <v>47</v>
      </c>
      <c r="C55" s="13">
        <v>245</v>
      </c>
    </row>
    <row r="56" spans="2:3" x14ac:dyDescent="0.25">
      <c r="B56" s="13">
        <v>48</v>
      </c>
      <c r="C56" s="13">
        <v>250</v>
      </c>
    </row>
    <row r="57" spans="2:3" x14ac:dyDescent="0.25">
      <c r="B57" s="13">
        <v>49</v>
      </c>
      <c r="C57" s="13">
        <v>255</v>
      </c>
    </row>
    <row r="58" spans="2:3" x14ac:dyDescent="0.25">
      <c r="B58" s="13">
        <v>50</v>
      </c>
      <c r="C58" s="13">
        <v>260</v>
      </c>
    </row>
    <row r="59" spans="2:3" x14ac:dyDescent="0.25">
      <c r="B59" s="13">
        <v>51</v>
      </c>
      <c r="C59" s="13">
        <v>265</v>
      </c>
    </row>
    <row r="60" spans="2:3" x14ac:dyDescent="0.25">
      <c r="B60" s="13">
        <v>52</v>
      </c>
      <c r="C60" s="13">
        <v>270</v>
      </c>
    </row>
    <row r="61" spans="2:3" x14ac:dyDescent="0.25">
      <c r="B61" s="13">
        <v>53</v>
      </c>
      <c r="C61" s="13">
        <v>275</v>
      </c>
    </row>
    <row r="62" spans="2:3" x14ac:dyDescent="0.25">
      <c r="B62" s="13">
        <v>54</v>
      </c>
      <c r="C62" s="13">
        <v>280</v>
      </c>
    </row>
    <row r="63" spans="2:3" x14ac:dyDescent="0.25">
      <c r="B63" s="13">
        <v>55</v>
      </c>
      <c r="C63" s="13">
        <v>285</v>
      </c>
    </row>
    <row r="64" spans="2:3" x14ac:dyDescent="0.25">
      <c r="B64" s="13">
        <v>56</v>
      </c>
      <c r="C64" s="13">
        <v>290</v>
      </c>
    </row>
    <row r="65" spans="2:3" x14ac:dyDescent="0.25">
      <c r="B65" s="13">
        <v>57</v>
      </c>
      <c r="C65" s="13">
        <v>295</v>
      </c>
    </row>
    <row r="66" spans="2:3" x14ac:dyDescent="0.25">
      <c r="B66" s="13">
        <v>58</v>
      </c>
      <c r="C66" s="13">
        <v>300</v>
      </c>
    </row>
    <row r="67" spans="2:3" x14ac:dyDescent="0.25">
      <c r="B67" s="13">
        <v>59</v>
      </c>
      <c r="C67" s="13">
        <v>305</v>
      </c>
    </row>
    <row r="68" spans="2:3" x14ac:dyDescent="0.25">
      <c r="B68" s="13">
        <v>60</v>
      </c>
      <c r="C68" s="13">
        <v>310</v>
      </c>
    </row>
    <row r="69" spans="2:3" x14ac:dyDescent="0.25">
      <c r="B69" s="13">
        <v>61</v>
      </c>
      <c r="C69" s="13">
        <v>315</v>
      </c>
    </row>
    <row r="70" spans="2:3" x14ac:dyDescent="0.25">
      <c r="B70" s="13">
        <v>62</v>
      </c>
      <c r="C70" s="13">
        <v>320</v>
      </c>
    </row>
    <row r="71" spans="2:3" x14ac:dyDescent="0.25">
      <c r="B71" s="13">
        <v>63</v>
      </c>
      <c r="C71" s="13">
        <v>325</v>
      </c>
    </row>
    <row r="72" spans="2:3" x14ac:dyDescent="0.25">
      <c r="B72" s="13">
        <v>64</v>
      </c>
      <c r="C72" s="13">
        <v>330</v>
      </c>
    </row>
    <row r="73" spans="2:3" x14ac:dyDescent="0.25">
      <c r="B73" s="13">
        <v>65</v>
      </c>
      <c r="C73" s="13">
        <v>335</v>
      </c>
    </row>
    <row r="74" spans="2:3" x14ac:dyDescent="0.25">
      <c r="B74" s="13">
        <v>66</v>
      </c>
      <c r="C74" s="13">
        <v>340</v>
      </c>
    </row>
    <row r="75" spans="2:3" x14ac:dyDescent="0.25">
      <c r="B75" s="13">
        <v>67</v>
      </c>
      <c r="C75" s="13">
        <v>345</v>
      </c>
    </row>
    <row r="76" spans="2:3" x14ac:dyDescent="0.25">
      <c r="B76" s="13">
        <v>68</v>
      </c>
      <c r="C76" s="13">
        <v>350</v>
      </c>
    </row>
    <row r="77" spans="2:3" x14ac:dyDescent="0.25">
      <c r="B77" s="13">
        <v>69</v>
      </c>
      <c r="C77" s="13">
        <v>355</v>
      </c>
    </row>
    <row r="78" spans="2:3" x14ac:dyDescent="0.25">
      <c r="B78" s="13">
        <v>70</v>
      </c>
      <c r="C78" s="13">
        <v>360</v>
      </c>
    </row>
    <row r="79" spans="2:3" x14ac:dyDescent="0.25">
      <c r="B79" s="13">
        <v>71</v>
      </c>
      <c r="C79" s="13">
        <v>365</v>
      </c>
    </row>
    <row r="80" spans="2:3" x14ac:dyDescent="0.25">
      <c r="B80" s="13">
        <v>72</v>
      </c>
      <c r="C80" s="13">
        <v>370</v>
      </c>
    </row>
    <row r="81" spans="2:3" x14ac:dyDescent="0.25">
      <c r="B81" s="13">
        <v>73</v>
      </c>
      <c r="C81" s="13">
        <v>375</v>
      </c>
    </row>
    <row r="82" spans="2:3" x14ac:dyDescent="0.25">
      <c r="B82" s="13">
        <v>74</v>
      </c>
      <c r="C82" s="13">
        <v>380</v>
      </c>
    </row>
    <row r="83" spans="2:3" x14ac:dyDescent="0.25">
      <c r="B83" s="13">
        <v>75</v>
      </c>
      <c r="C83" s="13">
        <v>385</v>
      </c>
    </row>
    <row r="84" spans="2:3" x14ac:dyDescent="0.25">
      <c r="B84" s="13">
        <v>76</v>
      </c>
      <c r="C84" s="13">
        <v>390</v>
      </c>
    </row>
    <row r="85" spans="2:3" x14ac:dyDescent="0.25">
      <c r="B85" s="13">
        <v>77</v>
      </c>
      <c r="C85" s="13">
        <v>395</v>
      </c>
    </row>
    <row r="86" spans="2:3" x14ac:dyDescent="0.25">
      <c r="B86" s="13">
        <v>78</v>
      </c>
      <c r="C86" s="13">
        <v>400</v>
      </c>
    </row>
    <row r="87" spans="2:3" x14ac:dyDescent="0.25">
      <c r="B87" s="13">
        <v>79</v>
      </c>
      <c r="C87" s="13">
        <v>405</v>
      </c>
    </row>
    <row r="88" spans="2:3" x14ac:dyDescent="0.25">
      <c r="B88" s="13">
        <v>80</v>
      </c>
      <c r="C88" s="13">
        <v>410</v>
      </c>
    </row>
    <row r="89" spans="2:3" x14ac:dyDescent="0.25">
      <c r="B89" s="13">
        <v>81</v>
      </c>
      <c r="C89" s="13">
        <v>415</v>
      </c>
    </row>
    <row r="90" spans="2:3" x14ac:dyDescent="0.25">
      <c r="B90" s="13">
        <v>82</v>
      </c>
      <c r="C90" s="13">
        <v>420</v>
      </c>
    </row>
    <row r="91" spans="2:3" x14ac:dyDescent="0.25">
      <c r="B91" s="13">
        <v>83</v>
      </c>
      <c r="C91" s="13">
        <v>425</v>
      </c>
    </row>
    <row r="92" spans="2:3" x14ac:dyDescent="0.25">
      <c r="B92" s="13">
        <v>84</v>
      </c>
      <c r="C92" s="13">
        <v>430</v>
      </c>
    </row>
    <row r="93" spans="2:3" x14ac:dyDescent="0.25">
      <c r="B93" s="13">
        <v>85</v>
      </c>
      <c r="C93" s="13">
        <v>435</v>
      </c>
    </row>
    <row r="94" spans="2:3" x14ac:dyDescent="0.25">
      <c r="B94" s="13">
        <v>86</v>
      </c>
      <c r="C94" s="13">
        <v>440</v>
      </c>
    </row>
    <row r="95" spans="2:3" x14ac:dyDescent="0.25">
      <c r="B95" s="13">
        <v>87</v>
      </c>
      <c r="C95" s="13">
        <v>445</v>
      </c>
    </row>
    <row r="96" spans="2:3" x14ac:dyDescent="0.25">
      <c r="B96" s="13">
        <v>88</v>
      </c>
      <c r="C96" s="13">
        <v>450</v>
      </c>
    </row>
    <row r="97" spans="2:3" x14ac:dyDescent="0.25">
      <c r="B97" s="13">
        <v>89</v>
      </c>
      <c r="C97" s="13">
        <v>455</v>
      </c>
    </row>
    <row r="98" spans="2:3" x14ac:dyDescent="0.25">
      <c r="B98" s="13">
        <v>90</v>
      </c>
      <c r="C98" s="13">
        <v>460</v>
      </c>
    </row>
    <row r="99" spans="2:3" x14ac:dyDescent="0.25">
      <c r="B99" s="13">
        <v>91</v>
      </c>
      <c r="C99" s="13">
        <v>465</v>
      </c>
    </row>
    <row r="100" spans="2:3" x14ac:dyDescent="0.25">
      <c r="B100" s="13">
        <v>92</v>
      </c>
      <c r="C100" s="13">
        <v>470</v>
      </c>
    </row>
    <row r="101" spans="2:3" x14ac:dyDescent="0.25">
      <c r="B101" s="13">
        <v>93</v>
      </c>
      <c r="C101" s="13">
        <v>475</v>
      </c>
    </row>
    <row r="102" spans="2:3" x14ac:dyDescent="0.25">
      <c r="B102" s="13">
        <v>94</v>
      </c>
      <c r="C102" s="13">
        <v>480</v>
      </c>
    </row>
    <row r="103" spans="2:3" x14ac:dyDescent="0.25">
      <c r="B103" s="13">
        <v>95</v>
      </c>
      <c r="C103" s="13">
        <v>485</v>
      </c>
    </row>
    <row r="104" spans="2:3" x14ac:dyDescent="0.25">
      <c r="B104" s="13">
        <v>96</v>
      </c>
      <c r="C104" s="13">
        <v>490</v>
      </c>
    </row>
    <row r="105" spans="2:3" x14ac:dyDescent="0.25">
      <c r="B105" s="13">
        <v>97</v>
      </c>
      <c r="C105" s="13">
        <v>495</v>
      </c>
    </row>
    <row r="106" spans="2:3" x14ac:dyDescent="0.25">
      <c r="B106" s="13">
        <v>98</v>
      </c>
      <c r="C106" s="13">
        <v>500</v>
      </c>
    </row>
    <row r="107" spans="2:3" x14ac:dyDescent="0.25">
      <c r="B107" s="13">
        <v>99</v>
      </c>
      <c r="C107" s="13">
        <v>505</v>
      </c>
    </row>
    <row r="108" spans="2:3" x14ac:dyDescent="0.25">
      <c r="B108" s="13">
        <v>100</v>
      </c>
      <c r="C108" s="13">
        <v>510</v>
      </c>
    </row>
    <row r="109" spans="2:3" x14ac:dyDescent="0.25">
      <c r="B109" s="13">
        <v>101</v>
      </c>
      <c r="C109" s="13">
        <v>515</v>
      </c>
    </row>
    <row r="110" spans="2:3" x14ac:dyDescent="0.25">
      <c r="B110" s="13">
        <v>102</v>
      </c>
      <c r="C110" s="13">
        <v>520</v>
      </c>
    </row>
    <row r="111" spans="2:3" x14ac:dyDescent="0.25">
      <c r="B111" s="13">
        <v>103</v>
      </c>
      <c r="C111" s="13">
        <v>525</v>
      </c>
    </row>
    <row r="112" spans="2:3" x14ac:dyDescent="0.25">
      <c r="B112" s="13">
        <v>104</v>
      </c>
      <c r="C112" s="13">
        <v>530</v>
      </c>
    </row>
    <row r="113" spans="2:3" x14ac:dyDescent="0.25">
      <c r="B113" s="13">
        <v>105</v>
      </c>
      <c r="C113" s="13">
        <v>535</v>
      </c>
    </row>
    <row r="114" spans="2:3" x14ac:dyDescent="0.25">
      <c r="B114" s="13">
        <v>106</v>
      </c>
      <c r="C114" s="13">
        <v>540</v>
      </c>
    </row>
    <row r="115" spans="2:3" x14ac:dyDescent="0.25">
      <c r="B115" s="13">
        <v>107</v>
      </c>
      <c r="C115" s="13">
        <v>545</v>
      </c>
    </row>
    <row r="116" spans="2:3" x14ac:dyDescent="0.25">
      <c r="B116" s="13">
        <v>108</v>
      </c>
      <c r="C116" s="13">
        <v>550</v>
      </c>
    </row>
    <row r="117" spans="2:3" x14ac:dyDescent="0.25">
      <c r="B117" s="13">
        <v>109</v>
      </c>
      <c r="C117" s="13">
        <v>555</v>
      </c>
    </row>
    <row r="118" spans="2:3" x14ac:dyDescent="0.25">
      <c r="B118" s="13">
        <v>110</v>
      </c>
      <c r="C118" s="13">
        <v>560</v>
      </c>
    </row>
    <row r="119" spans="2:3" x14ac:dyDescent="0.25">
      <c r="B119" s="13">
        <v>111</v>
      </c>
      <c r="C119" s="13">
        <v>565</v>
      </c>
    </row>
    <row r="120" spans="2:3" x14ac:dyDescent="0.25">
      <c r="B120" s="13">
        <v>112</v>
      </c>
      <c r="C120" s="13">
        <v>570</v>
      </c>
    </row>
    <row r="121" spans="2:3" x14ac:dyDescent="0.25">
      <c r="B121" s="13">
        <v>113</v>
      </c>
      <c r="C121" s="13">
        <v>575</v>
      </c>
    </row>
    <row r="122" spans="2:3" x14ac:dyDescent="0.25">
      <c r="B122" s="13">
        <v>114</v>
      </c>
      <c r="C122" s="13">
        <v>580</v>
      </c>
    </row>
    <row r="123" spans="2:3" x14ac:dyDescent="0.25">
      <c r="B123" s="13">
        <v>115</v>
      </c>
      <c r="C123" s="13">
        <v>585</v>
      </c>
    </row>
    <row r="124" spans="2:3" x14ac:dyDescent="0.25">
      <c r="B124" s="13">
        <v>116</v>
      </c>
      <c r="C124" s="13">
        <v>590</v>
      </c>
    </row>
    <row r="125" spans="2:3" x14ac:dyDescent="0.25">
      <c r="B125" s="13">
        <v>117</v>
      </c>
      <c r="C125" s="13">
        <v>595</v>
      </c>
    </row>
    <row r="126" spans="2:3" x14ac:dyDescent="0.25">
      <c r="B126" s="13">
        <v>118</v>
      </c>
      <c r="C126" s="13">
        <v>600</v>
      </c>
    </row>
    <row r="127" spans="2:3" x14ac:dyDescent="0.25">
      <c r="B127" s="13">
        <v>119</v>
      </c>
      <c r="C127" s="13">
        <v>605</v>
      </c>
    </row>
    <row r="128" spans="2:3" x14ac:dyDescent="0.25">
      <c r="B128" s="13">
        <v>120</v>
      </c>
      <c r="C128" s="13">
        <v>610</v>
      </c>
    </row>
  </sheetData>
  <mergeCells count="13">
    <mergeCell ref="E42:F42"/>
    <mergeCell ref="E34:F34"/>
    <mergeCell ref="E36:F36"/>
    <mergeCell ref="E37:F37"/>
    <mergeCell ref="E38:F38"/>
    <mergeCell ref="E40:F40"/>
    <mergeCell ref="E41:F41"/>
    <mergeCell ref="E32:F32"/>
    <mergeCell ref="A1:F1"/>
    <mergeCell ref="A3:F3"/>
    <mergeCell ref="A6:F6"/>
    <mergeCell ref="E14:F14"/>
    <mergeCell ref="E22:F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B3F9F-2C7A-4BE0-B3CB-B50112FD4AC7}">
  <dimension ref="A1:X19"/>
  <sheetViews>
    <sheetView zoomScaleNormal="100" workbookViewId="0">
      <selection activeCell="L4" sqref="L4"/>
    </sheetView>
  </sheetViews>
  <sheetFormatPr defaultRowHeight="15" x14ac:dyDescent="0.25"/>
  <cols>
    <col min="4" max="23" width="5.7109375" customWidth="1"/>
    <col min="24" max="24" width="21.140625" customWidth="1"/>
  </cols>
  <sheetData>
    <row r="1" spans="1:24" ht="18.75" x14ac:dyDescent="0.25">
      <c r="A1" s="35" t="s">
        <v>128</v>
      </c>
      <c r="B1" s="35"/>
      <c r="C1" s="35"/>
      <c r="D1" s="35"/>
      <c r="E1" s="35"/>
      <c r="F1" s="35"/>
      <c r="G1" s="35"/>
      <c r="H1" s="35"/>
      <c r="I1" s="35"/>
      <c r="J1" s="35"/>
      <c r="K1" s="35"/>
      <c r="L1" s="35"/>
      <c r="M1" s="35"/>
      <c r="N1" s="35"/>
      <c r="O1" s="35"/>
      <c r="P1" s="35"/>
      <c r="Q1" s="35"/>
      <c r="R1" s="35"/>
    </row>
    <row r="3" spans="1:24" ht="24" customHeight="1" x14ac:dyDescent="0.25">
      <c r="A3" s="38" t="s">
        <v>129</v>
      </c>
      <c r="B3" s="38"/>
      <c r="C3" s="38"/>
      <c r="D3" s="38"/>
      <c r="E3" s="38"/>
      <c r="F3" s="38"/>
      <c r="G3" s="38"/>
      <c r="H3" s="38"/>
      <c r="I3" s="38"/>
      <c r="J3" s="38"/>
      <c r="K3" s="38"/>
      <c r="L3" s="38"/>
      <c r="M3" s="38"/>
      <c r="N3" s="38"/>
      <c r="O3" s="38"/>
      <c r="P3" s="38"/>
      <c r="Q3" s="38"/>
      <c r="R3" s="38"/>
      <c r="S3" s="38"/>
      <c r="T3" s="38"/>
      <c r="U3" s="38"/>
      <c r="V3" s="38"/>
      <c r="W3" s="38"/>
      <c r="X3" s="38"/>
    </row>
    <row r="5" spans="1:24" x14ac:dyDescent="0.25">
      <c r="A5" t="s">
        <v>3</v>
      </c>
    </row>
    <row r="6" spans="1:24" x14ac:dyDescent="0.25">
      <c r="A6" t="s">
        <v>130</v>
      </c>
    </row>
    <row r="9" spans="1:24" ht="15.75" x14ac:dyDescent="0.25">
      <c r="A9" s="49" t="s">
        <v>131</v>
      </c>
      <c r="B9" s="49"/>
      <c r="C9" s="49"/>
      <c r="D9" s="13">
        <v>45</v>
      </c>
      <c r="E9" s="13">
        <v>47</v>
      </c>
      <c r="F9" s="13">
        <v>48</v>
      </c>
      <c r="G9" s="13">
        <v>50</v>
      </c>
      <c r="H9" s="13">
        <v>52</v>
      </c>
      <c r="I9" s="13">
        <v>53</v>
      </c>
      <c r="J9" s="13">
        <v>55</v>
      </c>
      <c r="K9" s="13">
        <v>56</v>
      </c>
      <c r="L9" s="13">
        <v>58</v>
      </c>
      <c r="M9" s="13">
        <v>60</v>
      </c>
      <c r="N9" s="13">
        <v>62</v>
      </c>
      <c r="O9" s="13">
        <v>64</v>
      </c>
      <c r="P9" s="13">
        <v>65</v>
      </c>
      <c r="Q9" s="13">
        <v>67</v>
      </c>
      <c r="R9" s="13">
        <v>69</v>
      </c>
      <c r="S9" s="13">
        <v>70</v>
      </c>
      <c r="T9" s="13">
        <v>72</v>
      </c>
      <c r="U9" s="13">
        <v>74</v>
      </c>
      <c r="V9" s="13">
        <v>76</v>
      </c>
      <c r="W9" s="13">
        <v>77</v>
      </c>
    </row>
    <row r="10" spans="1:24" ht="15.75" x14ac:dyDescent="0.25">
      <c r="A10" s="49" t="s">
        <v>132</v>
      </c>
      <c r="B10" s="49"/>
      <c r="C10" s="49"/>
      <c r="D10" s="13">
        <v>52</v>
      </c>
      <c r="E10" s="13">
        <v>54</v>
      </c>
      <c r="F10" s="13">
        <v>55</v>
      </c>
      <c r="G10" s="13">
        <v>57</v>
      </c>
      <c r="H10" s="13">
        <v>59</v>
      </c>
      <c r="I10" s="13">
        <v>60</v>
      </c>
      <c r="J10" s="13">
        <v>61</v>
      </c>
      <c r="K10" s="13">
        <v>62</v>
      </c>
      <c r="L10" s="13">
        <v>64</v>
      </c>
      <c r="M10" s="13">
        <v>66</v>
      </c>
      <c r="N10" s="13">
        <v>67</v>
      </c>
      <c r="O10" s="13">
        <v>69</v>
      </c>
      <c r="P10" s="13">
        <v>71</v>
      </c>
      <c r="Q10" s="13">
        <v>73</v>
      </c>
      <c r="R10" s="13">
        <v>74</v>
      </c>
      <c r="S10" s="13">
        <v>76</v>
      </c>
      <c r="T10" s="13">
        <v>78</v>
      </c>
      <c r="U10" s="13">
        <v>80</v>
      </c>
      <c r="V10" s="13">
        <v>82</v>
      </c>
      <c r="W10" s="13">
        <v>83</v>
      </c>
    </row>
    <row r="13" spans="1:24" ht="48" customHeight="1" x14ac:dyDescent="0.25">
      <c r="A13" s="50" t="s">
        <v>133</v>
      </c>
      <c r="B13" s="50"/>
      <c r="C13" s="50"/>
      <c r="D13" s="50"/>
      <c r="E13" s="50"/>
      <c r="F13" s="50"/>
      <c r="G13" s="50"/>
      <c r="H13" s="50"/>
      <c r="I13" s="50"/>
      <c r="J13" s="50"/>
      <c r="K13" s="50"/>
      <c r="L13" s="50"/>
      <c r="M13" s="50"/>
    </row>
    <row r="15" spans="1:24" x14ac:dyDescent="0.25">
      <c r="A15" s="51" t="s">
        <v>134</v>
      </c>
      <c r="B15" s="51"/>
      <c r="C15">
        <f>CORREL(D9:W9,D10:W10)</f>
        <v>0.99859572699637911</v>
      </c>
    </row>
    <row r="17" spans="1:22" x14ac:dyDescent="0.25">
      <c r="A17" s="51" t="s">
        <v>135</v>
      </c>
      <c r="B17" s="51"/>
      <c r="C17">
        <f>_xlfn.COVARIANCE.S(D9:W9,D10:W10)</f>
        <v>97.526315789473685</v>
      </c>
    </row>
    <row r="19" spans="1:22" ht="63" customHeight="1" x14ac:dyDescent="0.25">
      <c r="A19" s="48" t="s">
        <v>136</v>
      </c>
      <c r="B19" s="48"/>
      <c r="C19" s="48"/>
      <c r="D19" s="48"/>
      <c r="E19" s="48"/>
      <c r="F19" s="48"/>
      <c r="G19" s="48"/>
      <c r="H19" s="48"/>
      <c r="I19" s="48"/>
      <c r="J19" s="48"/>
      <c r="K19" s="48"/>
      <c r="L19" s="48"/>
      <c r="M19" s="48"/>
      <c r="N19" s="48"/>
      <c r="O19" s="48"/>
      <c r="P19" s="48"/>
      <c r="Q19" s="48"/>
      <c r="R19" s="48"/>
      <c r="S19" s="48"/>
      <c r="T19" s="48"/>
      <c r="U19" s="48"/>
      <c r="V19" s="48"/>
    </row>
  </sheetData>
  <mergeCells count="8">
    <mergeCell ref="A19:V19"/>
    <mergeCell ref="A3:X3"/>
    <mergeCell ref="A1:R1"/>
    <mergeCell ref="A9:C9"/>
    <mergeCell ref="A10:C10"/>
    <mergeCell ref="A13:M13"/>
    <mergeCell ref="A15:B15"/>
    <mergeCell ref="A17:B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6D69372C7D3A4FAFFA16D29B4C660D" ma:contentTypeVersion="3" ma:contentTypeDescription="Create a new document." ma:contentTypeScope="" ma:versionID="4ce7d9d9993c6d9c5578a25972c2502f">
  <xsd:schema xmlns:xsd="http://www.w3.org/2001/XMLSchema" xmlns:xs="http://www.w3.org/2001/XMLSchema" xmlns:p="http://schemas.microsoft.com/office/2006/metadata/properties" xmlns:ns3="bdd1caf8-d8aa-4200-9b2b-adf7fda69210" targetNamespace="http://schemas.microsoft.com/office/2006/metadata/properties" ma:root="true" ma:fieldsID="3e5d1fe659c04199c1066046b553625b" ns3:_="">
    <xsd:import namespace="bdd1caf8-d8aa-4200-9b2b-adf7fda69210"/>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d1caf8-d8aa-4200-9b2b-adf7fda692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EB9C061-93B3-45FF-AEC3-EF81F4AF2E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d1caf8-d8aa-4200-9b2b-adf7fda692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F36E98-3349-43C9-B24C-9605E75F473B}">
  <ds:schemaRefs>
    <ds:schemaRef ds:uri="http://schemas.microsoft.com/sharepoint/v3/contenttype/forms"/>
  </ds:schemaRefs>
</ds:datastoreItem>
</file>

<file path=customXml/itemProps3.xml><?xml version="1.0" encoding="utf-8"?>
<ds:datastoreItem xmlns:ds="http://schemas.openxmlformats.org/officeDocument/2006/customXml" ds:itemID="{E920FF51-F535-4DB7-960C-DA849C066E5C}">
  <ds:schemaRefs>
    <ds:schemaRef ds:uri="http://schemas.microsoft.com/office/2006/documentManagement/types"/>
    <ds:schemaRef ds:uri="http://purl.org/dc/dcmitype/"/>
    <ds:schemaRef ds:uri="http://schemas.openxmlformats.org/package/2006/metadata/core-properties"/>
    <ds:schemaRef ds:uri="http://www.w3.org/XML/1998/namespace"/>
    <ds:schemaRef ds:uri="http://schemas.microsoft.com/office/2006/metadata/properties"/>
    <ds:schemaRef ds:uri="http://purl.org/dc/elements/1.1/"/>
    <ds:schemaRef ds:uri="bdd1caf8-d8aa-4200-9b2b-adf7fda69210"/>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Measure of central tendency</vt:lpstr>
      <vt:lpstr>Measure of Dispersion</vt:lpstr>
      <vt:lpstr>Frequency &amp; Histogram</vt:lpstr>
      <vt:lpstr>Box plot</vt:lpstr>
      <vt:lpstr>Hypothesis_one tail</vt:lpstr>
      <vt:lpstr>Hypothesis_two tail</vt:lpstr>
      <vt:lpstr>Skewness &amp; Kurtosis</vt:lpstr>
      <vt:lpstr>Percentile &amp; Quartiles</vt:lpstr>
      <vt:lpstr>Correlation &amp; Covariance</vt:lpstr>
      <vt:lpstr>Z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Parekh</dc:creator>
  <cp:lastModifiedBy>Jay Parekh</cp:lastModifiedBy>
  <dcterms:created xsi:type="dcterms:W3CDTF">2024-02-03T12:07:14Z</dcterms:created>
  <dcterms:modified xsi:type="dcterms:W3CDTF">2024-02-04T07:31:21Z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2024-02-03T12:19:04Z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81a691c4-3bb3-4aca-af56-2868df742696</vt:lpwstr>
  </property>
  <property fmtid="{D5CDD505-2E9C-101B-9397-08002B2CF9AE}" pid="7" name="MSIP_Label_defa4170-0d19-0005-0004-bc88714345d2_ActionId">
    <vt:lpwstr>6b329f47-b30a-4f4b-a5be-480a83ead6ac</vt:lpwstr>
  </property>
  <property fmtid="{D5CDD505-2E9C-101B-9397-08002B2CF9AE}" pid="8" name="MSIP_Label_defa4170-0d19-0005-0004-bc88714345d2_ContentBits">
    <vt:lpwstr>0</vt:lpwstr>
  </property>
  <property fmtid="{D5CDD505-2E9C-101B-9397-08002B2CF9AE}" pid="9" name="ContentTypeId">
    <vt:lpwstr>0x010100946D69372C7D3A4FAFFA16D29B4C660D</vt:lpwstr>
  </property>
</Properties>
</file>